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66028\Desktop\Scan\"/>
    </mc:Choice>
  </mc:AlternateContent>
  <xr:revisionPtr revIDLastSave="0" documentId="13_ncr:1_{797645C5-CCE5-4EBA-A767-E4B2DCF7330F}" xr6:coauthVersionLast="36" xr6:coauthVersionMax="47" xr10:uidLastSave="{00000000-0000-0000-0000-000000000000}"/>
  <bookViews>
    <workbookView xWindow="-120" yWindow="-120" windowWidth="29040" windowHeight="15840" tabRatio="751" firstSheet="6" activeTab="19" xr2:uid="{00000000-000D-0000-FFFF-FFFF00000000}"/>
  </bookViews>
  <sheets>
    <sheet name="原本" sheetId="1" r:id="rId1"/>
    <sheet name="あつぎ" sheetId="2" r:id="rId2"/>
    <sheet name="時間" sheetId="120" r:id="rId3"/>
    <sheet name="2020　時間3" sheetId="166" r:id="rId4"/>
    <sheet name="4-3" sheetId="96" r:id="rId5"/>
    <sheet name="Sheet1" sheetId="109" r:id="rId6"/>
    <sheet name="振休" sheetId="189" r:id="rId7"/>
    <sheet name="振休 (抜)" sheetId="190" r:id="rId8"/>
    <sheet name="振休予想" sheetId="191" r:id="rId9"/>
    <sheet name="パターン (2)" sheetId="24" r:id="rId10"/>
    <sheet name="COVID" sheetId="188" r:id="rId11"/>
    <sheet name="4" sheetId="73" r:id="rId12"/>
    <sheet name="4 (旧)" sheetId="185" r:id="rId13"/>
    <sheet name="学生" sheetId="183" r:id="rId14"/>
    <sheet name="新人" sheetId="184" r:id="rId15"/>
    <sheet name="5" sheetId="165" r:id="rId16"/>
    <sheet name="5 (旧)" sheetId="186" r:id="rId17"/>
    <sheet name="6" sheetId="150" r:id="rId18"/>
    <sheet name="6 (旧)" sheetId="192" r:id="rId19"/>
    <sheet name="7" sheetId="193" r:id="rId20"/>
    <sheet name="7(旧)" sheetId="172" r:id="rId21"/>
    <sheet name="8" sheetId="152" r:id="rId22"/>
    <sheet name="9" sheetId="153" r:id="rId23"/>
    <sheet name="10" sheetId="175" r:id="rId24"/>
    <sheet name="11" sheetId="155" r:id="rId25"/>
    <sheet name="12" sheetId="156" r:id="rId26"/>
    <sheet name="1" sheetId="157" r:id="rId27"/>
    <sheet name="2" sheetId="158" r:id="rId28"/>
    <sheet name="3" sheetId="159" r:id="rId29"/>
    <sheet name="休暇" sheetId="182" r:id="rId30"/>
    <sheet name="一日休暇" sheetId="180" r:id="rId31"/>
    <sheet name="休暇(上期)" sheetId="69" r:id="rId32"/>
    <sheet name="休暇(下期)" sheetId="70" r:id="rId33"/>
    <sheet name="勤務順" sheetId="17" r:id="rId34"/>
    <sheet name="使用原本" sheetId="18" r:id="rId35"/>
    <sheet name="パターン新 (2)" sheetId="19" r:id="rId36"/>
  </sheets>
  <definedNames>
    <definedName name="_xlnm._FilterDatabase" localSheetId="26" hidden="1">'1'!$A$6:$BY$6</definedName>
    <definedName name="_xlnm._FilterDatabase" localSheetId="23" hidden="1">'10'!$A$6:$BX$6</definedName>
    <definedName name="_xlnm._FilterDatabase" localSheetId="24" hidden="1">'11'!$A$6:$BX$6</definedName>
    <definedName name="_xlnm._FilterDatabase" localSheetId="25" hidden="1">'12'!$A$6:$BX$6</definedName>
    <definedName name="_xlnm._FilterDatabase" localSheetId="27" hidden="1">'2'!$A$6:$BR$6</definedName>
    <definedName name="_xlnm._FilterDatabase" localSheetId="3" hidden="1">'2020　時間3'!$A$6:$O$6</definedName>
    <definedName name="_xlnm._FilterDatabase" localSheetId="28" hidden="1">'3'!$A$6:$BS$6</definedName>
    <definedName name="_xlnm._FilterDatabase" localSheetId="11" hidden="1">'4'!$A$6:$BY$6</definedName>
    <definedName name="_xlnm._FilterDatabase" localSheetId="12" hidden="1">'4 (旧)'!$A$6:$BY$6</definedName>
    <definedName name="_xlnm._FilterDatabase" localSheetId="4" hidden="1">'4-3'!#REF!</definedName>
    <definedName name="_xlnm._FilterDatabase" localSheetId="15" hidden="1">'5'!$A$6:$BX$6</definedName>
    <definedName name="_xlnm._FilterDatabase" localSheetId="16" hidden="1">'5 (旧)'!$A$6:$BX$6</definedName>
    <definedName name="_xlnm._FilterDatabase" localSheetId="17" hidden="1">'6'!$A$6:$BY$6</definedName>
    <definedName name="_xlnm._FilterDatabase" localSheetId="18" hidden="1">'6 (旧)'!$A$6:$BY$6</definedName>
    <definedName name="_xlnm._FilterDatabase" localSheetId="19" hidden="1">'7'!$A$6:$BX$6</definedName>
    <definedName name="_xlnm._FilterDatabase" localSheetId="20" hidden="1">'7(旧)'!$A$6:$BX$6</definedName>
    <definedName name="_xlnm._FilterDatabase" localSheetId="21" hidden="1">'8'!$A$6:$BZ$6</definedName>
    <definedName name="_xlnm._FilterDatabase" localSheetId="22" hidden="1">'9'!$A$6:$BY$6</definedName>
    <definedName name="_xlnm._FilterDatabase" localSheetId="0" hidden="1">原本!$A$6:$BN$6</definedName>
    <definedName name="_xlnm._FilterDatabase" localSheetId="34" hidden="1">使用原本!$A$6:$BK$6</definedName>
    <definedName name="_xlnm._FilterDatabase" localSheetId="2" hidden="1">時間!$A$6:$P$6</definedName>
    <definedName name="_xlnm.Print_Area" localSheetId="26">'1'!$A$1:$BU$41</definedName>
    <definedName name="_xlnm.Print_Area" localSheetId="23">'10'!$A$1:$BW$41</definedName>
    <definedName name="_xlnm.Print_Area" localSheetId="24">'11'!$A$1:$BS$41</definedName>
    <definedName name="_xlnm.Print_Area" localSheetId="25">'12'!$A$1:$BP$44</definedName>
    <definedName name="_xlnm.Print_Area" localSheetId="27">'2'!$A$1:$BQ$40</definedName>
    <definedName name="_xlnm.Print_Area" localSheetId="3">'2020　時間3'!$A$1:$AE$41</definedName>
    <definedName name="_xlnm.Print_Area" localSheetId="28">'3'!$A$1:$BR$41</definedName>
    <definedName name="_xlnm.Print_Area" localSheetId="11">'4'!$A$1:$CF$41</definedName>
    <definedName name="_xlnm.Print_Area" localSheetId="12">'4 (旧)'!$A$1:$CC$41</definedName>
    <definedName name="_xlnm.Print_Area" localSheetId="4">'4-3'!$B$1:$AY$5</definedName>
    <definedName name="_xlnm.Print_Area" localSheetId="15">'5'!$A$1:$BY$41</definedName>
    <definedName name="_xlnm.Print_Area" localSheetId="16">'5 (旧)'!$A$1:$BY$41</definedName>
    <definedName name="_xlnm.Print_Area" localSheetId="17">'6'!$A$1:$BZ$41</definedName>
    <definedName name="_xlnm.Print_Area" localSheetId="18">'6 (旧)'!$A$1:$BZ$41</definedName>
    <definedName name="_xlnm.Print_Area" localSheetId="19">'7'!$A$1:$BW$41</definedName>
    <definedName name="_xlnm.Print_Area" localSheetId="20">'7(旧)'!$A$1:$BW$41</definedName>
    <definedName name="_xlnm.Print_Area" localSheetId="21">'8'!$A$1:$BY$41</definedName>
    <definedName name="_xlnm.Print_Area" localSheetId="22">'9'!$A$1:$BU$41</definedName>
    <definedName name="_xlnm.Print_Area" localSheetId="0">原本!$A$1:$AR$45</definedName>
    <definedName name="_xlnm.Print_Area" localSheetId="34">使用原本!$A$1:$AP$39</definedName>
    <definedName name="_xlnm.Print_Area" localSheetId="2">時間!$A$1:$AR$41</definedName>
  </definedNames>
  <calcPr calcId="191029"/>
  <fileRecoveryPr autoRecover="0"/>
</workbook>
</file>

<file path=xl/calcChain.xml><?xml version="1.0" encoding="utf-8"?>
<calcChain xmlns="http://schemas.openxmlformats.org/spreadsheetml/2006/main">
  <c r="G173" i="182" l="1"/>
  <c r="G164" i="182"/>
  <c r="G155" i="182"/>
  <c r="G146" i="182"/>
  <c r="G137" i="182"/>
  <c r="G128" i="182"/>
  <c r="G119" i="182"/>
  <c r="G110" i="182"/>
  <c r="G101" i="182"/>
  <c r="G92" i="182"/>
  <c r="G83" i="182"/>
  <c r="G74" i="182"/>
  <c r="G65" i="182"/>
  <c r="G56" i="182"/>
  <c r="G47" i="182"/>
  <c r="G38" i="182"/>
  <c r="G29" i="182"/>
  <c r="G20" i="182"/>
  <c r="G11" i="182"/>
  <c r="BN19" i="193"/>
  <c r="G87" i="182" s="1"/>
  <c r="BM10" i="193"/>
  <c r="G5" i="182" s="1"/>
  <c r="BM11" i="152" l="1"/>
  <c r="BN11" i="152"/>
  <c r="BO11" i="152"/>
  <c r="BP11" i="152"/>
  <c r="BQ11" i="152"/>
  <c r="BR11" i="152"/>
  <c r="BS11" i="152"/>
  <c r="BT11" i="152"/>
  <c r="BM12" i="152"/>
  <c r="BN12" i="152"/>
  <c r="BO12" i="152"/>
  <c r="BP12" i="152"/>
  <c r="BQ12" i="152"/>
  <c r="BR12" i="152"/>
  <c r="BS12" i="152"/>
  <c r="BT12" i="152"/>
  <c r="BM13" i="152"/>
  <c r="BN13" i="152"/>
  <c r="BO13" i="152"/>
  <c r="BP13" i="152"/>
  <c r="BQ13" i="152"/>
  <c r="BR13" i="152"/>
  <c r="BS13" i="152"/>
  <c r="BT13" i="152"/>
  <c r="BM14" i="152"/>
  <c r="BN14" i="152"/>
  <c r="BO14" i="152"/>
  <c r="BP14" i="152"/>
  <c r="BQ14" i="152"/>
  <c r="BR14" i="152"/>
  <c r="BS14" i="152"/>
  <c r="BT14" i="152"/>
  <c r="BM15" i="152"/>
  <c r="BN15" i="152"/>
  <c r="BO15" i="152"/>
  <c r="BP15" i="152"/>
  <c r="BQ15" i="152"/>
  <c r="BR15" i="152"/>
  <c r="BS15" i="152"/>
  <c r="BT15" i="152"/>
  <c r="BM16" i="152"/>
  <c r="BN16" i="152"/>
  <c r="BO16" i="152"/>
  <c r="BP16" i="152"/>
  <c r="BQ16" i="152"/>
  <c r="BR16" i="152"/>
  <c r="BS16" i="152"/>
  <c r="BT16" i="152"/>
  <c r="BM17" i="152"/>
  <c r="BN17" i="152"/>
  <c r="BO17" i="152"/>
  <c r="BP17" i="152"/>
  <c r="BQ17" i="152"/>
  <c r="BR17" i="152"/>
  <c r="BS17" i="152"/>
  <c r="BT17" i="152"/>
  <c r="BM18" i="152"/>
  <c r="BN18" i="152"/>
  <c r="BO18" i="152"/>
  <c r="BP18" i="152"/>
  <c r="BQ18" i="152"/>
  <c r="BR18" i="152"/>
  <c r="BS18" i="152"/>
  <c r="BT18" i="152"/>
  <c r="BM19" i="152"/>
  <c r="BN19" i="152"/>
  <c r="BO19" i="152"/>
  <c r="BP19" i="152"/>
  <c r="BQ19" i="152"/>
  <c r="BR19" i="152"/>
  <c r="BS19" i="152"/>
  <c r="BT19" i="152"/>
  <c r="BM20" i="152"/>
  <c r="BN20" i="152"/>
  <c r="BO20" i="152"/>
  <c r="BP20" i="152"/>
  <c r="BQ20" i="152"/>
  <c r="BR20" i="152"/>
  <c r="BS20" i="152"/>
  <c r="BT20" i="152"/>
  <c r="BM21" i="152"/>
  <c r="BN21" i="152"/>
  <c r="BO21" i="152"/>
  <c r="BP21" i="152"/>
  <c r="BQ21" i="152"/>
  <c r="BR21" i="152"/>
  <c r="BS21" i="152"/>
  <c r="BT21" i="152"/>
  <c r="BM22" i="152"/>
  <c r="BN22" i="152"/>
  <c r="BO22" i="152"/>
  <c r="BP22" i="152"/>
  <c r="BQ22" i="152"/>
  <c r="BR22" i="152"/>
  <c r="BS22" i="152"/>
  <c r="BT22" i="152"/>
  <c r="BM23" i="152"/>
  <c r="BN23" i="152"/>
  <c r="BO23" i="152"/>
  <c r="BP23" i="152"/>
  <c r="BQ23" i="152"/>
  <c r="BR23" i="152"/>
  <c r="BS23" i="152"/>
  <c r="BT23" i="152"/>
  <c r="BM24" i="152"/>
  <c r="BN24" i="152"/>
  <c r="BO24" i="152"/>
  <c r="BP24" i="152"/>
  <c r="BQ24" i="152"/>
  <c r="BR24" i="152"/>
  <c r="BS24" i="152"/>
  <c r="BT24" i="152"/>
  <c r="BM25" i="152"/>
  <c r="BN25" i="152"/>
  <c r="BO25" i="152"/>
  <c r="BP25" i="152"/>
  <c r="BQ25" i="152"/>
  <c r="BR25" i="152"/>
  <c r="BS25" i="152"/>
  <c r="BT25" i="152"/>
  <c r="BM26" i="152"/>
  <c r="BN26" i="152"/>
  <c r="BO26" i="152"/>
  <c r="BP26" i="152"/>
  <c r="BQ26" i="152"/>
  <c r="BR26" i="152"/>
  <c r="BS26" i="152"/>
  <c r="BT26" i="152"/>
  <c r="BM27" i="152"/>
  <c r="BN27" i="152"/>
  <c r="BO27" i="152"/>
  <c r="BP27" i="152"/>
  <c r="BQ27" i="152"/>
  <c r="BR27" i="152"/>
  <c r="BS27" i="152"/>
  <c r="BT27" i="152"/>
  <c r="BM28" i="152"/>
  <c r="BN28" i="152"/>
  <c r="BO28" i="152"/>
  <c r="BP28" i="152"/>
  <c r="BQ28" i="152"/>
  <c r="BR28" i="152"/>
  <c r="BS28" i="152"/>
  <c r="BT28" i="152"/>
  <c r="BT10" i="152"/>
  <c r="BS10" i="152"/>
  <c r="BR10" i="152"/>
  <c r="BQ10" i="152"/>
  <c r="BP10" i="152"/>
  <c r="BO10" i="152"/>
  <c r="BN10" i="152"/>
  <c r="BM10" i="152"/>
  <c r="AH36" i="152"/>
  <c r="G36" i="152"/>
  <c r="AH35" i="152"/>
  <c r="G35" i="152"/>
  <c r="AH34" i="152"/>
  <c r="G34" i="152"/>
  <c r="AH33" i="152"/>
  <c r="G33" i="152"/>
  <c r="AH32" i="152"/>
  <c r="G32" i="152"/>
  <c r="AH31" i="152"/>
  <c r="G31" i="152"/>
  <c r="AH30" i="152"/>
  <c r="G30" i="152"/>
  <c r="AH29" i="152"/>
  <c r="G29" i="152"/>
  <c r="AH28" i="152"/>
  <c r="G28" i="152"/>
  <c r="AH27" i="152"/>
  <c r="G27" i="152"/>
  <c r="AH26" i="152"/>
  <c r="G26" i="152"/>
  <c r="AH25" i="152"/>
  <c r="G25" i="152"/>
  <c r="AH24" i="152"/>
  <c r="G24" i="152"/>
  <c r="AH23" i="152"/>
  <c r="G23" i="152"/>
  <c r="AH22" i="152"/>
  <c r="G22" i="152"/>
  <c r="AH21" i="152"/>
  <c r="G21" i="152"/>
  <c r="AH20" i="152"/>
  <c r="G20" i="152"/>
  <c r="AH19" i="152"/>
  <c r="G19" i="152"/>
  <c r="AH18" i="152"/>
  <c r="G18" i="152"/>
  <c r="AH17" i="152"/>
  <c r="G17" i="152"/>
  <c r="AH16" i="152"/>
  <c r="G16" i="152"/>
  <c r="AH15" i="152"/>
  <c r="G15" i="152"/>
  <c r="AH14" i="152"/>
  <c r="G14" i="152"/>
  <c r="AH13" i="152"/>
  <c r="G13" i="152"/>
  <c r="AH12" i="152"/>
  <c r="G12" i="152"/>
  <c r="AH11" i="152"/>
  <c r="G11" i="152"/>
  <c r="AH10" i="152"/>
  <c r="G10" i="152"/>
  <c r="AH9" i="152"/>
  <c r="G9" i="152"/>
  <c r="AH8" i="152"/>
  <c r="G8" i="152"/>
  <c r="AH7" i="152"/>
  <c r="G7" i="152"/>
  <c r="AF8" i="193"/>
  <c r="G8" i="193"/>
  <c r="AF8" i="172"/>
  <c r="G8" i="172"/>
  <c r="G10" i="172"/>
  <c r="AF10" i="172"/>
  <c r="G11" i="172"/>
  <c r="AF11" i="172"/>
  <c r="G12" i="172"/>
  <c r="AF12" i="172"/>
  <c r="G13" i="172"/>
  <c r="AF13" i="172"/>
  <c r="G14" i="172"/>
  <c r="AF14" i="172"/>
  <c r="G15" i="172"/>
  <c r="AF15" i="172"/>
  <c r="G31" i="172"/>
  <c r="AF31" i="172"/>
  <c r="G32" i="172"/>
  <c r="AF32" i="172"/>
  <c r="G33" i="172"/>
  <c r="AF33" i="172"/>
  <c r="G34" i="172"/>
  <c r="AF34" i="172"/>
  <c r="G35" i="172"/>
  <c r="AF35" i="172"/>
  <c r="G36" i="172"/>
  <c r="AF36" i="172"/>
  <c r="BV11" i="152" l="1"/>
  <c r="CZ36" i="193"/>
  <c r="CT36" i="193"/>
  <c r="CS36" i="193"/>
  <c r="CO36" i="193"/>
  <c r="CL36" i="193"/>
  <c r="CG36" i="193"/>
  <c r="CD36" i="193"/>
  <c r="CC36" i="193"/>
  <c r="CA36" i="193"/>
  <c r="BZ36" i="193"/>
  <c r="AF36" i="193"/>
  <c r="DI36" i="193" s="1"/>
  <c r="G36" i="193"/>
  <c r="DK36" i="193" s="1"/>
  <c r="DJ35" i="193"/>
  <c r="DH35" i="193"/>
  <c r="DE35" i="193"/>
  <c r="CZ35" i="193"/>
  <c r="CX35" i="193"/>
  <c r="CW35" i="193"/>
  <c r="CT35" i="193"/>
  <c r="CS35" i="193"/>
  <c r="CP35" i="193"/>
  <c r="CL35" i="193"/>
  <c r="CK35" i="193"/>
  <c r="CJ35" i="193"/>
  <c r="CI35" i="193"/>
  <c r="CE35" i="193"/>
  <c r="CC35" i="193"/>
  <c r="CB35" i="193"/>
  <c r="CA35" i="193"/>
  <c r="BZ35" i="193"/>
  <c r="AF35" i="193"/>
  <c r="DI35" i="193" s="1"/>
  <c r="G35" i="193"/>
  <c r="DK35" i="193" s="1"/>
  <c r="DG34" i="193"/>
  <c r="DF34" i="193"/>
  <c r="DE34" i="193"/>
  <c r="CX34" i="193"/>
  <c r="CW34" i="193"/>
  <c r="CU34" i="193"/>
  <c r="CO34" i="193"/>
  <c r="CM34" i="193"/>
  <c r="CL34" i="193"/>
  <c r="CI34" i="193"/>
  <c r="CE34" i="193"/>
  <c r="CD34" i="193"/>
  <c r="CC34" i="193"/>
  <c r="BZ34" i="193"/>
  <c r="AF34" i="193"/>
  <c r="DI34" i="193" s="1"/>
  <c r="G34" i="193"/>
  <c r="DD34" i="193" s="1"/>
  <c r="DJ33" i="193"/>
  <c r="CZ33" i="193"/>
  <c r="CQ33" i="193"/>
  <c r="CH33" i="193"/>
  <c r="AF33" i="193"/>
  <c r="DI33" i="193" s="1"/>
  <c r="G33" i="193"/>
  <c r="DD33" i="193" s="1"/>
  <c r="DE32" i="193"/>
  <c r="DC32" i="193"/>
  <c r="DB32" i="193"/>
  <c r="CU32" i="193"/>
  <c r="CT32" i="193"/>
  <c r="CS32" i="193"/>
  <c r="CL32" i="193"/>
  <c r="CK32" i="193"/>
  <c r="CJ32" i="193"/>
  <c r="CC32" i="193"/>
  <c r="CB32" i="193"/>
  <c r="CA32" i="193"/>
  <c r="AF32" i="193"/>
  <c r="DI32" i="193" s="1"/>
  <c r="G32" i="193"/>
  <c r="DD32" i="193" s="1"/>
  <c r="DH31" i="193"/>
  <c r="DC31" i="193"/>
  <c r="DB31" i="193"/>
  <c r="CU31" i="193"/>
  <c r="CS31" i="193"/>
  <c r="CR31" i="193"/>
  <c r="CO31" i="193"/>
  <c r="CM31" i="193"/>
  <c r="CJ31" i="193"/>
  <c r="CE31" i="193"/>
  <c r="CD31" i="193"/>
  <c r="CC31" i="193"/>
  <c r="CB31" i="193"/>
  <c r="AF31" i="193"/>
  <c r="G31" i="193"/>
  <c r="DG31" i="193" s="1"/>
  <c r="AF30" i="193"/>
  <c r="G30" i="193"/>
  <c r="DE30" i="193" s="1"/>
  <c r="DJ29" i="193"/>
  <c r="DF29" i="193"/>
  <c r="DD29" i="193"/>
  <c r="DB29" i="193"/>
  <c r="DA29" i="193"/>
  <c r="CZ29" i="193"/>
  <c r="CW29" i="193"/>
  <c r="CT29" i="193"/>
  <c r="CS29" i="193"/>
  <c r="CR29" i="193"/>
  <c r="CQ29" i="193"/>
  <c r="CN29" i="193"/>
  <c r="CK29" i="193"/>
  <c r="CJ29" i="193"/>
  <c r="CI29" i="193"/>
  <c r="CH29" i="193"/>
  <c r="CD29" i="193"/>
  <c r="CB29" i="193"/>
  <c r="CA29" i="193"/>
  <c r="BZ29" i="193"/>
  <c r="BS29" i="193"/>
  <c r="AF29" i="193"/>
  <c r="DI29" i="193" s="1"/>
  <c r="G29" i="193"/>
  <c r="DK29" i="193" s="1"/>
  <c r="DK28" i="193"/>
  <c r="DG28" i="193"/>
  <c r="DC28" i="193"/>
  <c r="DB28" i="193"/>
  <c r="DA28" i="193"/>
  <c r="CW28" i="193"/>
  <c r="CT28" i="193"/>
  <c r="CR28" i="193"/>
  <c r="CQ28" i="193"/>
  <c r="CM28" i="193"/>
  <c r="CK28" i="193"/>
  <c r="CI28" i="193"/>
  <c r="CH28" i="193"/>
  <c r="CB28" i="193"/>
  <c r="CA28" i="193"/>
  <c r="BZ28" i="193"/>
  <c r="BR28" i="193"/>
  <c r="G172" i="182" s="1"/>
  <c r="BQ28" i="193"/>
  <c r="G171" i="182" s="1"/>
  <c r="BP28" i="193"/>
  <c r="G170" i="182" s="1"/>
  <c r="BO28" i="193"/>
  <c r="G169" i="182" s="1"/>
  <c r="BN28" i="193"/>
  <c r="G168" i="182" s="1"/>
  <c r="BM28" i="193"/>
  <c r="G167" i="182" s="1"/>
  <c r="BL28" i="193"/>
  <c r="G166" i="182" s="1"/>
  <c r="BK28" i="193"/>
  <c r="G165" i="182" s="1"/>
  <c r="AF28" i="193"/>
  <c r="G28" i="193"/>
  <c r="DE28" i="193" s="1"/>
  <c r="CZ27" i="193"/>
  <c r="CM27" i="193"/>
  <c r="CH27" i="193"/>
  <c r="CD27" i="193"/>
  <c r="BR27" i="193"/>
  <c r="G163" i="182" s="1"/>
  <c r="BQ27" i="193"/>
  <c r="G162" i="182" s="1"/>
  <c r="BP27" i="193"/>
  <c r="G161" i="182" s="1"/>
  <c r="BO27" i="193"/>
  <c r="G160" i="182" s="1"/>
  <c r="BN27" i="193"/>
  <c r="G159" i="182" s="1"/>
  <c r="BM27" i="193"/>
  <c r="G158" i="182" s="1"/>
  <c r="BL27" i="193"/>
  <c r="G157" i="182" s="1"/>
  <c r="BK27" i="193"/>
  <c r="G156" i="182" s="1"/>
  <c r="AF27" i="193"/>
  <c r="G27" i="193"/>
  <c r="DG27" i="193" s="1"/>
  <c r="DK26" i="193"/>
  <c r="DG26" i="193"/>
  <c r="DD26" i="193"/>
  <c r="DC26" i="193"/>
  <c r="DB26" i="193"/>
  <c r="CW26" i="193"/>
  <c r="CU26" i="193"/>
  <c r="CS26" i="193"/>
  <c r="CR26" i="193"/>
  <c r="CN26" i="193"/>
  <c r="CL26" i="193"/>
  <c r="CJ26" i="193"/>
  <c r="CI26" i="193"/>
  <c r="CC26" i="193"/>
  <c r="CB26" i="193"/>
  <c r="CA26" i="193"/>
  <c r="BR26" i="193"/>
  <c r="G154" i="182" s="1"/>
  <c r="BQ26" i="193"/>
  <c r="G153" i="182" s="1"/>
  <c r="BP26" i="193"/>
  <c r="G152" i="182" s="1"/>
  <c r="BO26" i="193"/>
  <c r="G151" i="182" s="1"/>
  <c r="BN26" i="193"/>
  <c r="G150" i="182" s="1"/>
  <c r="BM26" i="193"/>
  <c r="G149" i="182" s="1"/>
  <c r="BL26" i="193"/>
  <c r="G148" i="182" s="1"/>
  <c r="BK26" i="193"/>
  <c r="G147" i="182" s="1"/>
  <c r="AF26" i="193"/>
  <c r="G26" i="193"/>
  <c r="DE26" i="193" s="1"/>
  <c r="CP25" i="193"/>
  <c r="CN25" i="193"/>
  <c r="BR25" i="193"/>
  <c r="G145" i="182" s="1"/>
  <c r="BQ25" i="193"/>
  <c r="G144" i="182" s="1"/>
  <c r="BP25" i="193"/>
  <c r="G143" i="182" s="1"/>
  <c r="BO25" i="193"/>
  <c r="G142" i="182" s="1"/>
  <c r="BN25" i="193"/>
  <c r="G141" i="182" s="1"/>
  <c r="BM25" i="193"/>
  <c r="G140" i="182" s="1"/>
  <c r="BL25" i="193"/>
  <c r="G139" i="182" s="1"/>
  <c r="BK25" i="193"/>
  <c r="G138" i="182" s="1"/>
  <c r="AF25" i="193"/>
  <c r="G25" i="193"/>
  <c r="DD25" i="193" s="1"/>
  <c r="DK24" i="193"/>
  <c r="DJ24" i="193"/>
  <c r="DD24" i="193"/>
  <c r="DC24" i="193"/>
  <c r="CW24" i="193"/>
  <c r="CU24" i="193"/>
  <c r="CT24" i="193"/>
  <c r="CQ24" i="193"/>
  <c r="CN24" i="193"/>
  <c r="CI24" i="193"/>
  <c r="CH24" i="193"/>
  <c r="CE24" i="193"/>
  <c r="CA24" i="193"/>
  <c r="BZ24" i="193"/>
  <c r="BR24" i="193"/>
  <c r="G136" i="182" s="1"/>
  <c r="BQ24" i="193"/>
  <c r="G135" i="182" s="1"/>
  <c r="BP24" i="193"/>
  <c r="G134" i="182" s="1"/>
  <c r="BO24" i="193"/>
  <c r="G133" i="182" s="1"/>
  <c r="BN24" i="193"/>
  <c r="G132" i="182" s="1"/>
  <c r="BM24" i="193"/>
  <c r="G131" i="182" s="1"/>
  <c r="BL24" i="193"/>
  <c r="G130" i="182" s="1"/>
  <c r="BK24" i="193"/>
  <c r="G129" i="182" s="1"/>
  <c r="AF24" i="193"/>
  <c r="G24" i="193"/>
  <c r="DE24" i="193" s="1"/>
  <c r="DF23" i="193"/>
  <c r="DE23" i="193"/>
  <c r="CG23" i="193"/>
  <c r="CE23" i="193"/>
  <c r="BR23" i="193"/>
  <c r="G127" i="182" s="1"/>
  <c r="BQ23" i="193"/>
  <c r="G126" i="182" s="1"/>
  <c r="BP23" i="193"/>
  <c r="G125" i="182" s="1"/>
  <c r="BO23" i="193"/>
  <c r="G124" i="182" s="1"/>
  <c r="BN23" i="193"/>
  <c r="G123" i="182" s="1"/>
  <c r="BM23" i="193"/>
  <c r="G122" i="182" s="1"/>
  <c r="BL23" i="193"/>
  <c r="G121" i="182" s="1"/>
  <c r="BK23" i="193"/>
  <c r="G120" i="182" s="1"/>
  <c r="AF23" i="193"/>
  <c r="G23" i="193"/>
  <c r="DD23" i="193" s="1"/>
  <c r="DF22" i="193"/>
  <c r="DD22" i="193"/>
  <c r="DC22" i="193"/>
  <c r="DA22" i="193"/>
  <c r="CW22" i="193"/>
  <c r="CU22" i="193"/>
  <c r="CR22" i="193"/>
  <c r="CQ22" i="193"/>
  <c r="CN22" i="193"/>
  <c r="CK22" i="193"/>
  <c r="CI22" i="193"/>
  <c r="CH22" i="193"/>
  <c r="CB22" i="193"/>
  <c r="CA22" i="193"/>
  <c r="BZ22" i="193"/>
  <c r="BR22" i="193"/>
  <c r="G118" i="182" s="1"/>
  <c r="BQ22" i="193"/>
  <c r="G117" i="182" s="1"/>
  <c r="BP22" i="193"/>
  <c r="G116" i="182" s="1"/>
  <c r="BO22" i="193"/>
  <c r="G115" i="182" s="1"/>
  <c r="BN22" i="193"/>
  <c r="G114" i="182" s="1"/>
  <c r="BM22" i="193"/>
  <c r="G113" i="182" s="1"/>
  <c r="BL22" i="193"/>
  <c r="G112" i="182" s="1"/>
  <c r="BK22" i="193"/>
  <c r="G111" i="182" s="1"/>
  <c r="AF22" i="193"/>
  <c r="G22" i="193"/>
  <c r="DE22" i="193" s="1"/>
  <c r="DD21" i="193"/>
  <c r="DB21" i="193"/>
  <c r="CT21" i="193"/>
  <c r="CS21" i="193"/>
  <c r="CK21" i="193"/>
  <c r="CJ21" i="193"/>
  <c r="CB21" i="193"/>
  <c r="CA21" i="193"/>
  <c r="BR21" i="193"/>
  <c r="G109" i="182" s="1"/>
  <c r="BQ21" i="193"/>
  <c r="G108" i="182" s="1"/>
  <c r="BP21" i="193"/>
  <c r="G107" i="182" s="1"/>
  <c r="BO21" i="193"/>
  <c r="G106" i="182" s="1"/>
  <c r="BN21" i="193"/>
  <c r="G105" i="182" s="1"/>
  <c r="BM21" i="193"/>
  <c r="G104" i="182" s="1"/>
  <c r="BL21" i="193"/>
  <c r="G103" i="182" s="1"/>
  <c r="BK21" i="193"/>
  <c r="G102" i="182" s="1"/>
  <c r="AF21" i="193"/>
  <c r="G21" i="193"/>
  <c r="DK21" i="193" s="1"/>
  <c r="DB20" i="193"/>
  <c r="DA20" i="193"/>
  <c r="CC20" i="193"/>
  <c r="CA20" i="193"/>
  <c r="BR20" i="193"/>
  <c r="G100" i="182" s="1"/>
  <c r="BQ20" i="193"/>
  <c r="G99" i="182" s="1"/>
  <c r="BP20" i="193"/>
  <c r="G98" i="182" s="1"/>
  <c r="BO20" i="193"/>
  <c r="G97" i="182" s="1"/>
  <c r="BN20" i="193"/>
  <c r="G96" i="182" s="1"/>
  <c r="BM20" i="193"/>
  <c r="G95" i="182" s="1"/>
  <c r="BL20" i="193"/>
  <c r="G94" i="182" s="1"/>
  <c r="BK20" i="193"/>
  <c r="G93" i="182" s="1"/>
  <c r="AF20" i="193"/>
  <c r="G20" i="193"/>
  <c r="DF20" i="193" s="1"/>
  <c r="DA19" i="193"/>
  <c r="CX19" i="193"/>
  <c r="CP19" i="193"/>
  <c r="CF19" i="193"/>
  <c r="CE19" i="193"/>
  <c r="BR19" i="193"/>
  <c r="G91" i="182" s="1"/>
  <c r="BQ19" i="193"/>
  <c r="G90" i="182" s="1"/>
  <c r="BP19" i="193"/>
  <c r="G89" i="182" s="1"/>
  <c r="BO19" i="193"/>
  <c r="G88" i="182" s="1"/>
  <c r="BM19" i="193"/>
  <c r="G86" i="182" s="1"/>
  <c r="BL19" i="193"/>
  <c r="G85" i="182" s="1"/>
  <c r="BK19" i="193"/>
  <c r="G84" i="182" s="1"/>
  <c r="AF19" i="193"/>
  <c r="G19" i="193"/>
  <c r="DJ19" i="193" s="1"/>
  <c r="DK18" i="193"/>
  <c r="DC18" i="193"/>
  <c r="DB18" i="193"/>
  <c r="CU18" i="193"/>
  <c r="CT18" i="193"/>
  <c r="CG18" i="193"/>
  <c r="CE18" i="193"/>
  <c r="CD18" i="193"/>
  <c r="BR18" i="193"/>
  <c r="G82" i="182" s="1"/>
  <c r="BQ18" i="193"/>
  <c r="G81" i="182" s="1"/>
  <c r="BP18" i="193"/>
  <c r="G80" i="182" s="1"/>
  <c r="BO18" i="193"/>
  <c r="G79" i="182" s="1"/>
  <c r="BN18" i="193"/>
  <c r="G78" i="182" s="1"/>
  <c r="BM18" i="193"/>
  <c r="G77" i="182" s="1"/>
  <c r="BL18" i="193"/>
  <c r="G76" i="182" s="1"/>
  <c r="BK18" i="193"/>
  <c r="G75" i="182" s="1"/>
  <c r="AF18" i="193"/>
  <c r="G18" i="193"/>
  <c r="DE18" i="193" s="1"/>
  <c r="DE17" i="193"/>
  <c r="CU17" i="193"/>
  <c r="CO17" i="193"/>
  <c r="CN17" i="193"/>
  <c r="CE17" i="193"/>
  <c r="BR17" i="193"/>
  <c r="G73" i="182" s="1"/>
  <c r="BQ17" i="193"/>
  <c r="G72" i="182" s="1"/>
  <c r="BP17" i="193"/>
  <c r="G71" i="182" s="1"/>
  <c r="BO17" i="193"/>
  <c r="G70" i="182" s="1"/>
  <c r="BN17" i="193"/>
  <c r="G69" i="182" s="1"/>
  <c r="BM17" i="193"/>
  <c r="G68" i="182" s="1"/>
  <c r="BL17" i="193"/>
  <c r="G67" i="182" s="1"/>
  <c r="BK17" i="193"/>
  <c r="G66" i="182" s="1"/>
  <c r="AF17" i="193"/>
  <c r="G17" i="193"/>
  <c r="DK17" i="193" s="1"/>
  <c r="DG16" i="193"/>
  <c r="DE16" i="193"/>
  <c r="DD16" i="193"/>
  <c r="DA16" i="193"/>
  <c r="CY16" i="193"/>
  <c r="CV16" i="193"/>
  <c r="CQ16" i="193"/>
  <c r="CP16" i="193"/>
  <c r="CO16" i="193"/>
  <c r="CN16" i="193"/>
  <c r="CH16" i="193"/>
  <c r="CF16" i="193"/>
  <c r="CC16" i="193"/>
  <c r="CA16" i="193"/>
  <c r="BZ16" i="193"/>
  <c r="BR16" i="193"/>
  <c r="G64" i="182" s="1"/>
  <c r="BQ16" i="193"/>
  <c r="G63" i="182" s="1"/>
  <c r="BP16" i="193"/>
  <c r="G62" i="182" s="1"/>
  <c r="BO16" i="193"/>
  <c r="G61" i="182" s="1"/>
  <c r="BN16" i="193"/>
  <c r="G60" i="182" s="1"/>
  <c r="BM16" i="193"/>
  <c r="G59" i="182" s="1"/>
  <c r="BL16" i="193"/>
  <c r="G58" i="182" s="1"/>
  <c r="BK16" i="193"/>
  <c r="G57" i="182" s="1"/>
  <c r="AF16" i="193"/>
  <c r="G16" i="193"/>
  <c r="DK16" i="193" s="1"/>
  <c r="DJ15" i="193"/>
  <c r="DG15" i="193"/>
  <c r="DF15" i="193"/>
  <c r="DE15" i="193"/>
  <c r="DB15" i="193"/>
  <c r="CZ15" i="193"/>
  <c r="CY15" i="193"/>
  <c r="CX15" i="193"/>
  <c r="CT15" i="193"/>
  <c r="CR15" i="193"/>
  <c r="CQ15" i="193"/>
  <c r="CP15" i="193"/>
  <c r="CO15" i="193"/>
  <c r="CL15" i="193"/>
  <c r="CJ15" i="193"/>
  <c r="CH15" i="193"/>
  <c r="CG15" i="193"/>
  <c r="CD15" i="193"/>
  <c r="CB15" i="193"/>
  <c r="CA15" i="193"/>
  <c r="BZ15" i="193"/>
  <c r="BR15" i="193"/>
  <c r="G55" i="182" s="1"/>
  <c r="BQ15" i="193"/>
  <c r="G54" i="182" s="1"/>
  <c r="BP15" i="193"/>
  <c r="G53" i="182" s="1"/>
  <c r="BO15" i="193"/>
  <c r="G52" i="182" s="1"/>
  <c r="BN15" i="193"/>
  <c r="G51" i="182" s="1"/>
  <c r="BM15" i="193"/>
  <c r="G50" i="182" s="1"/>
  <c r="BL15" i="193"/>
  <c r="G49" i="182" s="1"/>
  <c r="BK15" i="193"/>
  <c r="G48" i="182" s="1"/>
  <c r="AF15" i="193"/>
  <c r="G15" i="193"/>
  <c r="DD15" i="193" s="1"/>
  <c r="CY14" i="193"/>
  <c r="BR14" i="193"/>
  <c r="G46" i="182" s="1"/>
  <c r="BQ14" i="193"/>
  <c r="G45" i="182" s="1"/>
  <c r="BP14" i="193"/>
  <c r="G44" i="182" s="1"/>
  <c r="BO14" i="193"/>
  <c r="G43" i="182" s="1"/>
  <c r="BN14" i="193"/>
  <c r="G42" i="182" s="1"/>
  <c r="BM14" i="193"/>
  <c r="G41" i="182" s="1"/>
  <c r="BL14" i="193"/>
  <c r="G40" i="182" s="1"/>
  <c r="BK14" i="193"/>
  <c r="G39" i="182" s="1"/>
  <c r="AF14" i="193"/>
  <c r="G14" i="193"/>
  <c r="CP14" i="193" s="1"/>
  <c r="DG13" i="193"/>
  <c r="DE13" i="193"/>
  <c r="DD13" i="193"/>
  <c r="DB13" i="193"/>
  <c r="DA13" i="193"/>
  <c r="CX13" i="193"/>
  <c r="CV13" i="193"/>
  <c r="CT13" i="193"/>
  <c r="CS13" i="193"/>
  <c r="CR13" i="193"/>
  <c r="CO13" i="193"/>
  <c r="CL13" i="193"/>
  <c r="CK13" i="193"/>
  <c r="CJ13" i="193"/>
  <c r="CI13" i="193"/>
  <c r="CF13" i="193"/>
  <c r="CC13" i="193"/>
  <c r="CB13" i="193"/>
  <c r="CA13" i="193"/>
  <c r="BZ13" i="193"/>
  <c r="BR13" i="193"/>
  <c r="G37" i="182" s="1"/>
  <c r="BQ13" i="193"/>
  <c r="G36" i="182" s="1"/>
  <c r="BP13" i="193"/>
  <c r="G35" i="182" s="1"/>
  <c r="BO13" i="193"/>
  <c r="G34" i="182" s="1"/>
  <c r="BN13" i="193"/>
  <c r="G33" i="182" s="1"/>
  <c r="BM13" i="193"/>
  <c r="G32" i="182" s="1"/>
  <c r="BL13" i="193"/>
  <c r="G31" i="182" s="1"/>
  <c r="BK13" i="193"/>
  <c r="G30" i="182" s="1"/>
  <c r="AF13" i="193"/>
  <c r="G13" i="193"/>
  <c r="DK13" i="193" s="1"/>
  <c r="BR12" i="193"/>
  <c r="G28" i="182" s="1"/>
  <c r="BQ12" i="193"/>
  <c r="G27" i="182" s="1"/>
  <c r="BP12" i="193"/>
  <c r="G26" i="182" s="1"/>
  <c r="BO12" i="193"/>
  <c r="G25" i="182" s="1"/>
  <c r="BN12" i="193"/>
  <c r="G24" i="182" s="1"/>
  <c r="BM12" i="193"/>
  <c r="G23" i="182" s="1"/>
  <c r="BL12" i="193"/>
  <c r="G22" i="182" s="1"/>
  <c r="BK12" i="193"/>
  <c r="G21" i="182" s="1"/>
  <c r="AF12" i="193"/>
  <c r="G12" i="193"/>
  <c r="DH12" i="193" s="1"/>
  <c r="DK11" i="193"/>
  <c r="DD11" i="193"/>
  <c r="DC11" i="193"/>
  <c r="DA11" i="193"/>
  <c r="CX11" i="193"/>
  <c r="CU11" i="193"/>
  <c r="CS11" i="193"/>
  <c r="CM11" i="193"/>
  <c r="CL11" i="193"/>
  <c r="CH11" i="193"/>
  <c r="CE11" i="193"/>
  <c r="CD11" i="193"/>
  <c r="BZ11" i="193"/>
  <c r="BR11" i="193"/>
  <c r="G19" i="182" s="1"/>
  <c r="BQ11" i="193"/>
  <c r="G18" i="182" s="1"/>
  <c r="BP11" i="193"/>
  <c r="G17" i="182" s="1"/>
  <c r="BO11" i="193"/>
  <c r="G16" i="182" s="1"/>
  <c r="BN11" i="193"/>
  <c r="G15" i="182" s="1"/>
  <c r="BM11" i="193"/>
  <c r="G14" i="182" s="1"/>
  <c r="BL11" i="193"/>
  <c r="G13" i="182" s="1"/>
  <c r="BK11" i="193"/>
  <c r="G12" i="182" s="1"/>
  <c r="AF11" i="193"/>
  <c r="G11" i="193"/>
  <c r="CP11" i="193" s="1"/>
  <c r="DE10" i="193"/>
  <c r="DC10" i="193"/>
  <c r="CN10" i="193"/>
  <c r="CM10" i="193"/>
  <c r="BR10" i="193"/>
  <c r="G10" i="182" s="1"/>
  <c r="BQ10" i="193"/>
  <c r="G9" i="182" s="1"/>
  <c r="BP10" i="193"/>
  <c r="G8" i="182" s="1"/>
  <c r="BO10" i="193"/>
  <c r="G7" i="182" s="1"/>
  <c r="BN10" i="193"/>
  <c r="G6" i="182" s="1"/>
  <c r="BL10" i="193"/>
  <c r="G4" i="182" s="1"/>
  <c r="BK10" i="193"/>
  <c r="G3" i="182" s="1"/>
  <c r="AF10" i="193"/>
  <c r="G10" i="193"/>
  <c r="DD10" i="193" s="1"/>
  <c r="CH9" i="193"/>
  <c r="AF9" i="193"/>
  <c r="DI9" i="193" s="1"/>
  <c r="G9" i="193"/>
  <c r="DK9" i="193" s="1"/>
  <c r="DH8" i="193"/>
  <c r="CW8" i="193"/>
  <c r="CM8" i="193"/>
  <c r="CG8" i="193"/>
  <c r="CD8" i="193"/>
  <c r="DI8" i="193"/>
  <c r="DK8" i="193"/>
  <c r="CG7" i="193"/>
  <c r="AF7" i="193"/>
  <c r="DI7" i="193" s="1"/>
  <c r="G7" i="193"/>
  <c r="CT7" i="193" s="1"/>
  <c r="DK6" i="193"/>
  <c r="DJ6" i="193"/>
  <c r="DI6" i="193"/>
  <c r="DH6" i="193"/>
  <c r="DG6" i="193"/>
  <c r="DF6" i="193"/>
  <c r="DE6" i="193"/>
  <c r="DD6" i="193"/>
  <c r="DC6" i="193"/>
  <c r="DB6" i="193"/>
  <c r="DA6" i="193"/>
  <c r="CZ6" i="193"/>
  <c r="CY6" i="193"/>
  <c r="CX6" i="193"/>
  <c r="CW6" i="193"/>
  <c r="CV6" i="193"/>
  <c r="CU6" i="193"/>
  <c r="CT6" i="193"/>
  <c r="CS6" i="193"/>
  <c r="CR6" i="193"/>
  <c r="CQ6" i="193"/>
  <c r="CP6" i="193"/>
  <c r="CO6" i="193"/>
  <c r="CN6" i="193"/>
  <c r="CM6" i="193"/>
  <c r="CL6" i="193"/>
  <c r="CK6" i="193"/>
  <c r="CJ6" i="193"/>
  <c r="CI6" i="193"/>
  <c r="CH6" i="193"/>
  <c r="CG6" i="193"/>
  <c r="CF6" i="193"/>
  <c r="CE6" i="193"/>
  <c r="CD6" i="193"/>
  <c r="CC6" i="193"/>
  <c r="CB6" i="193"/>
  <c r="CA6" i="193"/>
  <c r="BZ6" i="193"/>
  <c r="D5" i="188"/>
  <c r="D6" i="188"/>
  <c r="D7" i="188"/>
  <c r="D8" i="188"/>
  <c r="D9" i="188"/>
  <c r="D10" i="188"/>
  <c r="D11" i="188"/>
  <c r="D12" i="188"/>
  <c r="D13" i="188"/>
  <c r="D14" i="188"/>
  <c r="D15" i="188"/>
  <c r="D16" i="188"/>
  <c r="D17" i="188"/>
  <c r="D18" i="188"/>
  <c r="D19" i="188"/>
  <c r="D20" i="188"/>
  <c r="D21" i="188"/>
  <c r="D22" i="188"/>
  <c r="D4" i="188"/>
  <c r="O26" i="188"/>
  <c r="C4" i="188"/>
  <c r="AG66" i="96"/>
  <c r="H66" i="96"/>
  <c r="AG65" i="96"/>
  <c r="H65" i="96"/>
  <c r="AG64" i="96"/>
  <c r="H64" i="96"/>
  <c r="AG63" i="96"/>
  <c r="H63" i="96"/>
  <c r="AG62" i="96"/>
  <c r="H62" i="96"/>
  <c r="AG61" i="96"/>
  <c r="H61" i="96"/>
  <c r="AG60" i="96"/>
  <c r="H60" i="96"/>
  <c r="AG59" i="96"/>
  <c r="H59" i="96"/>
  <c r="AG58" i="96"/>
  <c r="H58" i="96"/>
  <c r="AG57" i="96"/>
  <c r="H57" i="96"/>
  <c r="AG56" i="96"/>
  <c r="H56" i="96"/>
  <c r="AG55" i="96"/>
  <c r="H55" i="96"/>
  <c r="AG54" i="96"/>
  <c r="H54" i="96"/>
  <c r="AG53" i="96"/>
  <c r="H53" i="96"/>
  <c r="AG52" i="96"/>
  <c r="H52" i="96"/>
  <c r="AG51" i="96"/>
  <c r="H51" i="96"/>
  <c r="AG50" i="96"/>
  <c r="H50" i="96"/>
  <c r="AG49" i="96"/>
  <c r="H49" i="96"/>
  <c r="AG48" i="96"/>
  <c r="H48" i="96"/>
  <c r="AG47" i="96"/>
  <c r="H47" i="96"/>
  <c r="AG46" i="96"/>
  <c r="H46" i="96"/>
  <c r="AG45" i="96"/>
  <c r="H45" i="96"/>
  <c r="AG44" i="96"/>
  <c r="H44" i="96"/>
  <c r="AG43" i="96"/>
  <c r="H43" i="96"/>
  <c r="AG42" i="96"/>
  <c r="H42" i="96"/>
  <c r="AG41" i="96"/>
  <c r="H41" i="96"/>
  <c r="AG40" i="96"/>
  <c r="H40" i="96"/>
  <c r="AG39" i="96"/>
  <c r="H39" i="96"/>
  <c r="AG38" i="96"/>
  <c r="H38" i="96"/>
  <c r="AG37" i="96"/>
  <c r="H37" i="96"/>
  <c r="H36" i="96"/>
  <c r="BT7" i="96"/>
  <c r="BT6" i="96"/>
  <c r="AG35" i="96"/>
  <c r="H35" i="96"/>
  <c r="AG34" i="96"/>
  <c r="H34" i="96"/>
  <c r="AG33" i="96"/>
  <c r="H33" i="96"/>
  <c r="AG32" i="96"/>
  <c r="H32" i="96"/>
  <c r="AG31" i="96"/>
  <c r="H31" i="96"/>
  <c r="AG30" i="96"/>
  <c r="H30" i="96"/>
  <c r="AG29" i="96"/>
  <c r="H29" i="96"/>
  <c r="AG28" i="96"/>
  <c r="H28" i="96"/>
  <c r="AG27" i="96"/>
  <c r="H27" i="96"/>
  <c r="AG26" i="96"/>
  <c r="H26" i="96"/>
  <c r="AG25" i="96"/>
  <c r="H25" i="96"/>
  <c r="AG24" i="96"/>
  <c r="H24" i="96"/>
  <c r="AG23" i="96"/>
  <c r="H23" i="96"/>
  <c r="AG22" i="96"/>
  <c r="H22" i="96"/>
  <c r="AG21" i="96"/>
  <c r="H21" i="96"/>
  <c r="AG20" i="96"/>
  <c r="H20" i="96"/>
  <c r="AG19" i="96"/>
  <c r="H19" i="96"/>
  <c r="AG18" i="96"/>
  <c r="H18" i="96"/>
  <c r="AG17" i="96"/>
  <c r="H17" i="96"/>
  <c r="AG16" i="96"/>
  <c r="H16" i="96"/>
  <c r="AG15" i="96"/>
  <c r="H15" i="96"/>
  <c r="AG14" i="96"/>
  <c r="H14" i="96"/>
  <c r="AG13" i="96"/>
  <c r="H13" i="96"/>
  <c r="AG12" i="96"/>
  <c r="H12" i="96"/>
  <c r="AG11" i="96"/>
  <c r="H11" i="96"/>
  <c r="AG10" i="96"/>
  <c r="H10" i="96"/>
  <c r="AG9" i="96"/>
  <c r="H9" i="96"/>
  <c r="AG8" i="96"/>
  <c r="H8" i="96"/>
  <c r="AG7" i="96"/>
  <c r="H7" i="96"/>
  <c r="C5" i="188"/>
  <c r="C6" i="188"/>
  <c r="C7" i="188"/>
  <c r="C8" i="188"/>
  <c r="C9" i="188"/>
  <c r="C10" i="188"/>
  <c r="C11" i="188"/>
  <c r="C12" i="188"/>
  <c r="C13" i="188"/>
  <c r="C14" i="188"/>
  <c r="C15" i="188"/>
  <c r="C16" i="188"/>
  <c r="C17" i="188"/>
  <c r="C18" i="188"/>
  <c r="C19" i="188"/>
  <c r="C20" i="188"/>
  <c r="C21" i="188"/>
  <c r="C22" i="188"/>
  <c r="J26" i="188"/>
  <c r="BK11" i="172"/>
  <c r="BL11" i="172"/>
  <c r="BM11" i="172"/>
  <c r="BN11" i="172"/>
  <c r="BO11" i="172"/>
  <c r="BP11" i="172"/>
  <c r="BQ11" i="172"/>
  <c r="BR11" i="172"/>
  <c r="BK12" i="172"/>
  <c r="BL12" i="172"/>
  <c r="BM12" i="172"/>
  <c r="BN12" i="172"/>
  <c r="BO12" i="172"/>
  <c r="BP12" i="172"/>
  <c r="BQ12" i="172"/>
  <c r="BR12" i="172"/>
  <c r="BK13" i="172"/>
  <c r="BL13" i="172"/>
  <c r="BM13" i="172"/>
  <c r="BN13" i="172"/>
  <c r="BO13" i="172"/>
  <c r="BP13" i="172"/>
  <c r="BQ13" i="172"/>
  <c r="BR13" i="172"/>
  <c r="BK14" i="172"/>
  <c r="BL14" i="172"/>
  <c r="BM14" i="172"/>
  <c r="BN14" i="172"/>
  <c r="BO14" i="172"/>
  <c r="BP14" i="172"/>
  <c r="BQ14" i="172"/>
  <c r="BR14" i="172"/>
  <c r="BK15" i="172"/>
  <c r="BL15" i="172"/>
  <c r="BM15" i="172"/>
  <c r="BN15" i="172"/>
  <c r="BO15" i="172"/>
  <c r="BP15" i="172"/>
  <c r="BQ15" i="172"/>
  <c r="BR15" i="172"/>
  <c r="BK16" i="172"/>
  <c r="BL16" i="172"/>
  <c r="BM16" i="172"/>
  <c r="BN16" i="172"/>
  <c r="BO16" i="172"/>
  <c r="BP16" i="172"/>
  <c r="BQ16" i="172"/>
  <c r="BR16" i="172"/>
  <c r="BK17" i="172"/>
  <c r="BL17" i="172"/>
  <c r="BM17" i="172"/>
  <c r="BN17" i="172"/>
  <c r="BO17" i="172"/>
  <c r="BP17" i="172"/>
  <c r="BQ17" i="172"/>
  <c r="BR17" i="172"/>
  <c r="BK18" i="172"/>
  <c r="BL18" i="172"/>
  <c r="BM18" i="172"/>
  <c r="BN18" i="172"/>
  <c r="BO18" i="172"/>
  <c r="BP18" i="172"/>
  <c r="BQ18" i="172"/>
  <c r="BR18" i="172"/>
  <c r="BK19" i="172"/>
  <c r="BL19" i="172"/>
  <c r="BM19" i="172"/>
  <c r="BN19" i="172"/>
  <c r="BO19" i="172"/>
  <c r="BP19" i="172"/>
  <c r="BQ19" i="172"/>
  <c r="BR19" i="172"/>
  <c r="BK20" i="172"/>
  <c r="BL20" i="172"/>
  <c r="BM20" i="172"/>
  <c r="BN20" i="172"/>
  <c r="BO20" i="172"/>
  <c r="BP20" i="172"/>
  <c r="BQ20" i="172"/>
  <c r="BR20" i="172"/>
  <c r="BK21" i="172"/>
  <c r="BL21" i="172"/>
  <c r="BM21" i="172"/>
  <c r="BN21" i="172"/>
  <c r="BO21" i="172"/>
  <c r="BP21" i="172"/>
  <c r="BQ21" i="172"/>
  <c r="BR21" i="172"/>
  <c r="BK22" i="172"/>
  <c r="BL22" i="172"/>
  <c r="BM22" i="172"/>
  <c r="BN22" i="172"/>
  <c r="BO22" i="172"/>
  <c r="BP22" i="172"/>
  <c r="BQ22" i="172"/>
  <c r="BR22" i="172"/>
  <c r="BK23" i="172"/>
  <c r="BL23" i="172"/>
  <c r="BM23" i="172"/>
  <c r="BN23" i="172"/>
  <c r="BO23" i="172"/>
  <c r="BP23" i="172"/>
  <c r="BQ23" i="172"/>
  <c r="BR23" i="172"/>
  <c r="BK24" i="172"/>
  <c r="BL24" i="172"/>
  <c r="BM24" i="172"/>
  <c r="BN24" i="172"/>
  <c r="BO24" i="172"/>
  <c r="BP24" i="172"/>
  <c r="BQ24" i="172"/>
  <c r="BR24" i="172"/>
  <c r="BK25" i="172"/>
  <c r="BL25" i="172"/>
  <c r="BM25" i="172"/>
  <c r="BN25" i="172"/>
  <c r="BO25" i="172"/>
  <c r="BP25" i="172"/>
  <c r="BQ25" i="172"/>
  <c r="BR25" i="172"/>
  <c r="BK26" i="172"/>
  <c r="BL26" i="172"/>
  <c r="BM26" i="172"/>
  <c r="BN26" i="172"/>
  <c r="BO26" i="172"/>
  <c r="BP26" i="172"/>
  <c r="BQ26" i="172"/>
  <c r="BR26" i="172"/>
  <c r="BK27" i="172"/>
  <c r="BL27" i="172"/>
  <c r="BM27" i="172"/>
  <c r="BN27" i="172"/>
  <c r="BO27" i="172"/>
  <c r="BP27" i="172"/>
  <c r="BQ27" i="172"/>
  <c r="BR27" i="172"/>
  <c r="BK28" i="172"/>
  <c r="BL28" i="172"/>
  <c r="BM28" i="172"/>
  <c r="BN28" i="172"/>
  <c r="BO28" i="172"/>
  <c r="BP28" i="172"/>
  <c r="BQ28" i="172"/>
  <c r="BR28" i="172"/>
  <c r="BR10" i="172"/>
  <c r="BQ10" i="172"/>
  <c r="BP10" i="172"/>
  <c r="BO10" i="172"/>
  <c r="BN10" i="172"/>
  <c r="BM10" i="172"/>
  <c r="BL10" i="172"/>
  <c r="BK10" i="172"/>
  <c r="AF30" i="172"/>
  <c r="G30" i="172"/>
  <c r="AF29" i="172"/>
  <c r="G29" i="172"/>
  <c r="AF28" i="172"/>
  <c r="G28" i="172"/>
  <c r="AF27" i="172"/>
  <c r="G27" i="172"/>
  <c r="AF26" i="172"/>
  <c r="G26" i="172"/>
  <c r="AF25" i="172"/>
  <c r="G25" i="172"/>
  <c r="AF24" i="172"/>
  <c r="G24" i="172"/>
  <c r="AF23" i="172"/>
  <c r="G23" i="172"/>
  <c r="AF22" i="172"/>
  <c r="G22" i="172"/>
  <c r="AF21" i="172"/>
  <c r="G21" i="172"/>
  <c r="AF20" i="172"/>
  <c r="G20" i="172"/>
  <c r="AF19" i="172"/>
  <c r="G19" i="172"/>
  <c r="AF18" i="172"/>
  <c r="G18" i="172"/>
  <c r="AF17" i="172"/>
  <c r="G17" i="172"/>
  <c r="AF16" i="172"/>
  <c r="G16" i="172"/>
  <c r="AF9" i="172"/>
  <c r="G9" i="172"/>
  <c r="AF7" i="172"/>
  <c r="G7" i="172"/>
  <c r="H140" i="24"/>
  <c r="H141" i="24"/>
  <c r="H142" i="24"/>
  <c r="H143" i="24"/>
  <c r="H133" i="24"/>
  <c r="H134" i="24"/>
  <c r="H135" i="24"/>
  <c r="H136" i="24"/>
  <c r="H137" i="24"/>
  <c r="CX14" i="193" l="1"/>
  <c r="CI30" i="193"/>
  <c r="CY30" i="193"/>
  <c r="CG33" i="193"/>
  <c r="CP33" i="193"/>
  <c r="CY33" i="193"/>
  <c r="DH33" i="193"/>
  <c r="CJ30" i="193"/>
  <c r="CZ30" i="193"/>
  <c r="CO10" i="193"/>
  <c r="DG10" i="193"/>
  <c r="BZ14" i="193"/>
  <c r="DA14" i="193"/>
  <c r="CI20" i="193"/>
  <c r="DE20" i="193"/>
  <c r="CC21" i="193"/>
  <c r="CL21" i="193"/>
  <c r="CV21" i="193"/>
  <c r="DE21" i="193"/>
  <c r="CM23" i="193"/>
  <c r="DH23" i="193"/>
  <c r="CV25" i="193"/>
  <c r="CK30" i="193"/>
  <c r="DA30" i="193"/>
  <c r="BZ33" i="193"/>
  <c r="CI33" i="193"/>
  <c r="CR33" i="193"/>
  <c r="DA33" i="193"/>
  <c r="DK33" i="193"/>
  <c r="D24" i="188"/>
  <c r="CA10" i="193"/>
  <c r="CT10" i="193"/>
  <c r="DK10" i="193"/>
  <c r="DK14" i="193"/>
  <c r="DG19" i="193"/>
  <c r="CJ20" i="193"/>
  <c r="DJ20" i="193"/>
  <c r="CD21" i="193"/>
  <c r="CN21" i="193"/>
  <c r="CW21" i="193"/>
  <c r="DF21" i="193"/>
  <c r="CN23" i="193"/>
  <c r="CK24" i="193"/>
  <c r="DA24" i="193"/>
  <c r="CW25" i="193"/>
  <c r="CQ27" i="193"/>
  <c r="BZ30" i="193"/>
  <c r="CP30" i="193"/>
  <c r="DF30" i="193"/>
  <c r="DJ31" i="193"/>
  <c r="CD32" i="193"/>
  <c r="CM32" i="193"/>
  <c r="CW32" i="193"/>
  <c r="DF32" i="193"/>
  <c r="CA33" i="193"/>
  <c r="CJ33" i="193"/>
  <c r="CS33" i="193"/>
  <c r="DB33" i="193"/>
  <c r="CG34" i="193"/>
  <c r="CP34" i="193"/>
  <c r="CY34" i="193"/>
  <c r="DH34" i="193"/>
  <c r="CJ36" i="193"/>
  <c r="DA36" i="193"/>
  <c r="CB14" i="193"/>
  <c r="CD10" i="193"/>
  <c r="CU10" i="193"/>
  <c r="CD13" i="193"/>
  <c r="CN13" i="193"/>
  <c r="CW13" i="193"/>
  <c r="DF13" i="193"/>
  <c r="CC14" i="193"/>
  <c r="CI15" i="193"/>
  <c r="CW15" i="193"/>
  <c r="DH15" i="193"/>
  <c r="CG16" i="193"/>
  <c r="CS16" i="193"/>
  <c r="DF16" i="193"/>
  <c r="DD17" i="193"/>
  <c r="CM18" i="193"/>
  <c r="BZ19" i="193"/>
  <c r="DH19" i="193"/>
  <c r="CL20" i="193"/>
  <c r="DK20" i="193"/>
  <c r="CF21" i="193"/>
  <c r="CO21" i="193"/>
  <c r="CX21" i="193"/>
  <c r="DG21" i="193"/>
  <c r="CE22" i="193"/>
  <c r="CS22" i="193"/>
  <c r="DK22" i="193"/>
  <c r="CP23" i="193"/>
  <c r="CL24" i="193"/>
  <c r="DB24" i="193"/>
  <c r="CD25" i="193"/>
  <c r="CZ25" i="193"/>
  <c r="CE26" i="193"/>
  <c r="CT26" i="193"/>
  <c r="DJ26" i="193"/>
  <c r="CV27" i="193"/>
  <c r="CD28" i="193"/>
  <c r="CS28" i="193"/>
  <c r="DJ28" i="193"/>
  <c r="CC29" i="193"/>
  <c r="CL29" i="193"/>
  <c r="CV29" i="193"/>
  <c r="DE29" i="193"/>
  <c r="CA30" i="193"/>
  <c r="CQ30" i="193"/>
  <c r="DG30" i="193"/>
  <c r="CG31" i="193"/>
  <c r="CT31" i="193"/>
  <c r="DK31" i="193"/>
  <c r="CE32" i="193"/>
  <c r="CO32" i="193"/>
  <c r="CX32" i="193"/>
  <c r="DG32" i="193"/>
  <c r="CB33" i="193"/>
  <c r="CK33" i="193"/>
  <c r="CT33" i="193"/>
  <c r="DC33" i="193"/>
  <c r="CH34" i="193"/>
  <c r="CQ34" i="193"/>
  <c r="CZ34" i="193"/>
  <c r="DJ34" i="193"/>
  <c r="CD35" i="193"/>
  <c r="CO35" i="193"/>
  <c r="CY35" i="193"/>
  <c r="CK36" i="193"/>
  <c r="DB36" i="193"/>
  <c r="CF10" i="193"/>
  <c r="CJ14" i="193"/>
  <c r="CR20" i="193"/>
  <c r="CG21" i="193"/>
  <c r="CP21" i="193"/>
  <c r="CY21" i="193"/>
  <c r="DH21" i="193"/>
  <c r="CV23" i="193"/>
  <c r="CE25" i="193"/>
  <c r="DE25" i="193"/>
  <c r="CB30" i="193"/>
  <c r="CR30" i="193"/>
  <c r="DH30" i="193"/>
  <c r="CG32" i="193"/>
  <c r="CP32" i="193"/>
  <c r="CY32" i="193"/>
  <c r="DH32" i="193"/>
  <c r="CC33" i="193"/>
  <c r="CL33" i="193"/>
  <c r="CU33" i="193"/>
  <c r="DE33" i="193"/>
  <c r="CR34" i="193"/>
  <c r="DA34" i="193"/>
  <c r="DK34" i="193"/>
  <c r="DH36" i="193"/>
  <c r="CW10" i="193"/>
  <c r="CG10" i="193"/>
  <c r="CY10" i="193"/>
  <c r="CP13" i="193"/>
  <c r="CI16" i="193"/>
  <c r="CW16" i="193"/>
  <c r="CS20" i="193"/>
  <c r="CH21" i="193"/>
  <c r="CQ21" i="193"/>
  <c r="CZ21" i="193"/>
  <c r="DJ21" i="193"/>
  <c r="CW23" i="193"/>
  <c r="CG25" i="193"/>
  <c r="DF25" i="193"/>
  <c r="DF27" i="193"/>
  <c r="CF29" i="193"/>
  <c r="CO29" i="193"/>
  <c r="CX29" i="193"/>
  <c r="DG29" i="193"/>
  <c r="CC30" i="193"/>
  <c r="CS30" i="193"/>
  <c r="CK31" i="193"/>
  <c r="CZ31" i="193"/>
  <c r="CH32" i="193"/>
  <c r="CQ32" i="193"/>
  <c r="CZ32" i="193"/>
  <c r="DJ32" i="193"/>
  <c r="CD33" i="193"/>
  <c r="CM33" i="193"/>
  <c r="CW33" i="193"/>
  <c r="DF33" i="193"/>
  <c r="CA34" i="193"/>
  <c r="CJ34" i="193"/>
  <c r="CS34" i="193"/>
  <c r="DB34" i="193"/>
  <c r="CG35" i="193"/>
  <c r="CQ35" i="193"/>
  <c r="DA35" i="193"/>
  <c r="DJ36" i="193"/>
  <c r="CG13" i="193"/>
  <c r="CY13" i="193"/>
  <c r="DH13" i="193"/>
  <c r="CK14" i="193"/>
  <c r="CL10" i="193"/>
  <c r="DB10" i="193"/>
  <c r="CH13" i="193"/>
  <c r="CQ13" i="193"/>
  <c r="CZ13" i="193"/>
  <c r="DJ13" i="193"/>
  <c r="CK16" i="193"/>
  <c r="CX16" i="193"/>
  <c r="CW18" i="193"/>
  <c r="CI19" i="193"/>
  <c r="BZ20" i="193"/>
  <c r="CU20" i="193"/>
  <c r="BZ21" i="193"/>
  <c r="CI21" i="193"/>
  <c r="CR21" i="193"/>
  <c r="DA21" i="193"/>
  <c r="CJ22" i="193"/>
  <c r="CZ22" i="193"/>
  <c r="CD23" i="193"/>
  <c r="CY23" i="193"/>
  <c r="CC24" i="193"/>
  <c r="CS24" i="193"/>
  <c r="DF24" i="193"/>
  <c r="CM25" i="193"/>
  <c r="CK26" i="193"/>
  <c r="DA26" i="193"/>
  <c r="CJ28" i="193"/>
  <c r="CZ28" i="193"/>
  <c r="CG29" i="193"/>
  <c r="CP29" i="193"/>
  <c r="CY29" i="193"/>
  <c r="DH29" i="193"/>
  <c r="CH30" i="193"/>
  <c r="CX30" i="193"/>
  <c r="CL31" i="193"/>
  <c r="DA31" i="193"/>
  <c r="BZ32" i="193"/>
  <c r="CI32" i="193"/>
  <c r="CR32" i="193"/>
  <c r="DA32" i="193"/>
  <c r="DK32" i="193"/>
  <c r="CE33" i="193"/>
  <c r="CO33" i="193"/>
  <c r="CX33" i="193"/>
  <c r="DG33" i="193"/>
  <c r="CB34" i="193"/>
  <c r="CK34" i="193"/>
  <c r="CT34" i="193"/>
  <c r="DC34" i="193"/>
  <c r="CH35" i="193"/>
  <c r="CR35" i="193"/>
  <c r="DB35" i="193"/>
  <c r="CB36" i="193"/>
  <c r="CR36" i="193"/>
  <c r="DI18" i="193"/>
  <c r="DI14" i="193"/>
  <c r="DI11" i="193"/>
  <c r="DI24" i="193"/>
  <c r="DI12" i="193"/>
  <c r="DI10" i="193"/>
  <c r="DI20" i="193"/>
  <c r="DI22" i="193"/>
  <c r="DI19" i="193"/>
  <c r="DI25" i="193"/>
  <c r="CE9" i="193"/>
  <c r="BL30" i="193"/>
  <c r="DI26" i="193"/>
  <c r="CP9" i="193"/>
  <c r="CV9" i="193"/>
  <c r="BO30" i="193"/>
  <c r="BO31" i="193" s="1"/>
  <c r="DI15" i="193"/>
  <c r="DD9" i="193"/>
  <c r="BP30" i="193"/>
  <c r="BP31" i="193" s="1"/>
  <c r="DI13" i="193"/>
  <c r="DI16" i="193"/>
  <c r="DI21" i="193"/>
  <c r="DI23" i="193"/>
  <c r="DI27" i="193"/>
  <c r="BT15" i="193"/>
  <c r="BT14" i="193"/>
  <c r="BT18" i="193"/>
  <c r="BT23" i="193"/>
  <c r="BT22" i="193"/>
  <c r="BT26" i="193"/>
  <c r="BT28" i="193"/>
  <c r="BM30" i="193"/>
  <c r="BT12" i="193"/>
  <c r="BT25" i="193"/>
  <c r="BT24" i="193"/>
  <c r="BT16" i="193"/>
  <c r="BT17" i="193"/>
  <c r="CF7" i="193"/>
  <c r="CO7" i="193"/>
  <c r="CX7" i="193"/>
  <c r="DH7" i="193"/>
  <c r="CC8" i="193"/>
  <c r="CL8" i="193"/>
  <c r="CV8" i="193"/>
  <c r="DF8" i="193"/>
  <c r="CD9" i="193"/>
  <c r="CO9" i="193"/>
  <c r="DC9" i="193"/>
  <c r="BK30" i="193"/>
  <c r="BT10" i="193"/>
  <c r="DH11" i="193"/>
  <c r="CZ11" i="193"/>
  <c r="CR11" i="193"/>
  <c r="CJ11" i="193"/>
  <c r="CB11" i="193"/>
  <c r="DG11" i="193"/>
  <c r="CY11" i="193"/>
  <c r="CQ11" i="193"/>
  <c r="CI11" i="193"/>
  <c r="CA11" i="193"/>
  <c r="DE11" i="193"/>
  <c r="CW11" i="193"/>
  <c r="CO11" i="193"/>
  <c r="CG11" i="193"/>
  <c r="CK11" i="193"/>
  <c r="CV11" i="193"/>
  <c r="DJ11" i="193"/>
  <c r="CE12" i="193"/>
  <c r="CS12" i="193"/>
  <c r="DE12" i="193"/>
  <c r="DE14" i="193"/>
  <c r="CW14" i="193"/>
  <c r="CO14" i="193"/>
  <c r="CG14" i="193"/>
  <c r="DD14" i="193"/>
  <c r="CV14" i="193"/>
  <c r="CN14" i="193"/>
  <c r="CF14" i="193"/>
  <c r="DJ14" i="193"/>
  <c r="DB14" i="193"/>
  <c r="CT14" i="193"/>
  <c r="CL14" i="193"/>
  <c r="CD14" i="193"/>
  <c r="CI14" i="193"/>
  <c r="CU14" i="193"/>
  <c r="DH14" i="193"/>
  <c r="DJ17" i="193"/>
  <c r="DB17" i="193"/>
  <c r="CT17" i="193"/>
  <c r="CL17" i="193"/>
  <c r="CD17" i="193"/>
  <c r="DA17" i="193"/>
  <c r="CS17" i="193"/>
  <c r="CK17" i="193"/>
  <c r="CC17" i="193"/>
  <c r="DH17" i="193"/>
  <c r="CZ17" i="193"/>
  <c r="CR17" i="193"/>
  <c r="CJ17" i="193"/>
  <c r="CB17" i="193"/>
  <c r="DG17" i="193"/>
  <c r="CY17" i="193"/>
  <c r="CQ17" i="193"/>
  <c r="CI17" i="193"/>
  <c r="CA17" i="193"/>
  <c r="CM17" i="193"/>
  <c r="DC17" i="193"/>
  <c r="CZ7" i="193"/>
  <c r="CG12" i="193"/>
  <c r="CT12" i="193"/>
  <c r="DI17" i="193"/>
  <c r="CH7" i="193"/>
  <c r="DJ7" i="193"/>
  <c r="CN8" i="193"/>
  <c r="DJ8" i="193"/>
  <c r="CR9" i="193"/>
  <c r="DG12" i="193"/>
  <c r="CY12" i="193"/>
  <c r="CQ12" i="193"/>
  <c r="CI12" i="193"/>
  <c r="CA12" i="193"/>
  <c r="DF12" i="193"/>
  <c r="CX12" i="193"/>
  <c r="CP12" i="193"/>
  <c r="CH12" i="193"/>
  <c r="BZ12" i="193"/>
  <c r="DD12" i="193"/>
  <c r="CV12" i="193"/>
  <c r="CN12" i="193"/>
  <c r="CF12" i="193"/>
  <c r="CR7" i="193"/>
  <c r="DA7" i="193"/>
  <c r="CE8" i="193"/>
  <c r="CX8" i="193"/>
  <c r="CF9" i="193"/>
  <c r="DE9" i="193"/>
  <c r="BT11" i="193"/>
  <c r="CJ12" i="193"/>
  <c r="CU12" i="193"/>
  <c r="BZ7" i="193"/>
  <c r="CJ7" i="193"/>
  <c r="CS7" i="193"/>
  <c r="DB7" i="193"/>
  <c r="DK7" i="193"/>
  <c r="CF8" i="193"/>
  <c r="CO8" i="193"/>
  <c r="CZ8" i="193"/>
  <c r="CG9" i="193"/>
  <c r="CU9" i="193"/>
  <c r="DF9" i="193"/>
  <c r="BN30" i="193"/>
  <c r="CE10" i="193"/>
  <c r="CQ10" i="193"/>
  <c r="CC11" i="193"/>
  <c r="CN11" i="193"/>
  <c r="DB11" i="193"/>
  <c r="CK12" i="193"/>
  <c r="CW12" i="193"/>
  <c r="DJ12" i="193"/>
  <c r="CA14" i="193"/>
  <c r="CM14" i="193"/>
  <c r="CZ14" i="193"/>
  <c r="BZ17" i="193"/>
  <c r="CP17" i="193"/>
  <c r="DF17" i="193"/>
  <c r="CL18" i="193"/>
  <c r="CN19" i="193"/>
  <c r="CK7" i="193"/>
  <c r="DH9" i="193"/>
  <c r="CL12" i="193"/>
  <c r="CZ12" i="193"/>
  <c r="DK12" i="193"/>
  <c r="DG7" i="193"/>
  <c r="CY7" i="193"/>
  <c r="CQ7" i="193"/>
  <c r="CI7" i="193"/>
  <c r="CA7" i="193"/>
  <c r="CP7" i="193"/>
  <c r="CB7" i="193"/>
  <c r="DC7" i="193"/>
  <c r="DA8" i="193"/>
  <c r="CS8" i="193"/>
  <c r="DG8" i="193"/>
  <c r="CY8" i="193"/>
  <c r="CQ8" i="193"/>
  <c r="CI8" i="193"/>
  <c r="CA8" i="193"/>
  <c r="CL7" i="193"/>
  <c r="CU7" i="193"/>
  <c r="DD7" i="193"/>
  <c r="CH8" i="193"/>
  <c r="CW9" i="193"/>
  <c r="CB12" i="193"/>
  <c r="CM12" i="193"/>
  <c r="DA12" i="193"/>
  <c r="CQ14" i="193"/>
  <c r="DC14" i="193"/>
  <c r="CF17" i="193"/>
  <c r="CV17" i="193"/>
  <c r="DF18" i="193"/>
  <c r="DD18" i="193"/>
  <c r="CV18" i="193"/>
  <c r="CN18" i="193"/>
  <c r="CF18" i="193"/>
  <c r="DJ18" i="193"/>
  <c r="DA18" i="193"/>
  <c r="CS18" i="193"/>
  <c r="CK18" i="193"/>
  <c r="CC18" i="193"/>
  <c r="CZ18" i="193"/>
  <c r="CR18" i="193"/>
  <c r="CJ18" i="193"/>
  <c r="CB18" i="193"/>
  <c r="DH18" i="193"/>
  <c r="CY18" i="193"/>
  <c r="CQ18" i="193"/>
  <c r="CI18" i="193"/>
  <c r="CA18" i="193"/>
  <c r="DG18" i="193"/>
  <c r="CX18" i="193"/>
  <c r="CP18" i="193"/>
  <c r="CH18" i="193"/>
  <c r="BZ18" i="193"/>
  <c r="CO18" i="193"/>
  <c r="DE19" i="193"/>
  <c r="CW19" i="193"/>
  <c r="CO19" i="193"/>
  <c r="CG19" i="193"/>
  <c r="CZ19" i="193"/>
  <c r="CQ19" i="193"/>
  <c r="CH19" i="193"/>
  <c r="DF19" i="193"/>
  <c r="CV19" i="193"/>
  <c r="CM19" i="193"/>
  <c r="CD19" i="193"/>
  <c r="DD19" i="193"/>
  <c r="CU19" i="193"/>
  <c r="CL19" i="193"/>
  <c r="CC19" i="193"/>
  <c r="DC19" i="193"/>
  <c r="CT19" i="193"/>
  <c r="CK19" i="193"/>
  <c r="CB19" i="193"/>
  <c r="DK19" i="193"/>
  <c r="DB19" i="193"/>
  <c r="CS19" i="193"/>
  <c r="CJ19" i="193"/>
  <c r="CA19" i="193"/>
  <c r="CR19" i="193"/>
  <c r="CP8" i="193"/>
  <c r="DB8" i="193"/>
  <c r="DJ9" i="193"/>
  <c r="DB9" i="193"/>
  <c r="CT9" i="193"/>
  <c r="CL9" i="193"/>
  <c r="DA9" i="193"/>
  <c r="CS9" i="193"/>
  <c r="CK9" i="193"/>
  <c r="CC9" i="193"/>
  <c r="DG9" i="193"/>
  <c r="CY9" i="193"/>
  <c r="CQ9" i="193"/>
  <c r="CI9" i="193"/>
  <c r="CA9" i="193"/>
  <c r="CC7" i="193"/>
  <c r="CR8" i="193"/>
  <c r="DC8" i="193"/>
  <c r="CJ9" i="193"/>
  <c r="CD7" i="193"/>
  <c r="CM7" i="193"/>
  <c r="CV7" i="193"/>
  <c r="DE7" i="193"/>
  <c r="BZ8" i="193"/>
  <c r="CJ8" i="193"/>
  <c r="CT8" i="193"/>
  <c r="DD8" i="193"/>
  <c r="BZ9" i="193"/>
  <c r="CM9" i="193"/>
  <c r="CX9" i="193"/>
  <c r="DA10" i="193"/>
  <c r="CS10" i="193"/>
  <c r="CK10" i="193"/>
  <c r="CC10" i="193"/>
  <c r="DH10" i="193"/>
  <c r="CZ10" i="193"/>
  <c r="CR10" i="193"/>
  <c r="CJ10" i="193"/>
  <c r="CB10" i="193"/>
  <c r="DF10" i="193"/>
  <c r="CX10" i="193"/>
  <c r="CP10" i="193"/>
  <c r="CH10" i="193"/>
  <c r="BZ10" i="193"/>
  <c r="BQ30" i="193"/>
  <c r="CI10" i="193"/>
  <c r="CV10" i="193"/>
  <c r="DJ10" i="193"/>
  <c r="CF11" i="193"/>
  <c r="CT11" i="193"/>
  <c r="DF11" i="193"/>
  <c r="CC12" i="193"/>
  <c r="CO12" i="193"/>
  <c r="DB12" i="193"/>
  <c r="CE14" i="193"/>
  <c r="CR14" i="193"/>
  <c r="DF14" i="193"/>
  <c r="CG17" i="193"/>
  <c r="CW17" i="193"/>
  <c r="BT21" i="193"/>
  <c r="CE7" i="193"/>
  <c r="CN7" i="193"/>
  <c r="CW7" i="193"/>
  <c r="DF7" i="193"/>
  <c r="CB8" i="193"/>
  <c r="CK8" i="193"/>
  <c r="CU8" i="193"/>
  <c r="DE8" i="193"/>
  <c r="CB9" i="193"/>
  <c r="CN9" i="193"/>
  <c r="CZ9" i="193"/>
  <c r="BR30" i="193"/>
  <c r="CD12" i="193"/>
  <c r="CR12" i="193"/>
  <c r="DC12" i="193"/>
  <c r="BT13" i="193"/>
  <c r="CH14" i="193"/>
  <c r="CS14" i="193"/>
  <c r="DG14" i="193"/>
  <c r="CH17" i="193"/>
  <c r="CX17" i="193"/>
  <c r="BT19" i="193"/>
  <c r="CY19" i="193"/>
  <c r="CE13" i="193"/>
  <c r="CM13" i="193"/>
  <c r="CU13" i="193"/>
  <c r="DC13" i="193"/>
  <c r="CC15" i="193"/>
  <c r="CK15" i="193"/>
  <c r="CS15" i="193"/>
  <c r="DA15" i="193"/>
  <c r="CB16" i="193"/>
  <c r="CJ16" i="193"/>
  <c r="CR16" i="193"/>
  <c r="CZ16" i="193"/>
  <c r="DH16" i="193"/>
  <c r="CD20" i="193"/>
  <c r="CM20" i="193"/>
  <c r="CW20" i="193"/>
  <c r="CC22" i="193"/>
  <c r="CM22" i="193"/>
  <c r="CV22" i="193"/>
  <c r="CH23" i="193"/>
  <c r="CQ23" i="193"/>
  <c r="CZ23" i="193"/>
  <c r="DJ23" i="193"/>
  <c r="CD24" i="193"/>
  <c r="CM24" i="193"/>
  <c r="CV24" i="193"/>
  <c r="CH25" i="193"/>
  <c r="CR25" i="193"/>
  <c r="DA25" i="193"/>
  <c r="DJ25" i="193"/>
  <c r="CD26" i="193"/>
  <c r="CM26" i="193"/>
  <c r="CV26" i="193"/>
  <c r="BT27" i="193"/>
  <c r="BZ27" i="193"/>
  <c r="CI27" i="193"/>
  <c r="CR27" i="193"/>
  <c r="DA27" i="193"/>
  <c r="DJ27" i="193"/>
  <c r="CC28" i="193"/>
  <c r="CL28" i="193"/>
  <c r="CU28" i="193"/>
  <c r="DD20" i="193"/>
  <c r="CV20" i="193"/>
  <c r="CN20" i="193"/>
  <c r="CF20" i="193"/>
  <c r="CE20" i="193"/>
  <c r="CO20" i="193"/>
  <c r="CX20" i="193"/>
  <c r="DG20" i="193"/>
  <c r="BZ23" i="193"/>
  <c r="CI23" i="193"/>
  <c r="CR23" i="193"/>
  <c r="DB23" i="193"/>
  <c r="DK23" i="193"/>
  <c r="BZ25" i="193"/>
  <c r="CJ25" i="193"/>
  <c r="CS25" i="193"/>
  <c r="DB25" i="193"/>
  <c r="DK25" i="193"/>
  <c r="CA27" i="193"/>
  <c r="CJ27" i="193"/>
  <c r="CS27" i="193"/>
  <c r="DB27" i="193"/>
  <c r="DK27" i="193"/>
  <c r="CE15" i="193"/>
  <c r="CM15" i="193"/>
  <c r="CU15" i="193"/>
  <c r="DC15" i="193"/>
  <c r="DK15" i="193"/>
  <c r="CD16" i="193"/>
  <c r="CL16" i="193"/>
  <c r="CT16" i="193"/>
  <c r="DB16" i="193"/>
  <c r="DJ16" i="193"/>
  <c r="CG20" i="193"/>
  <c r="CP20" i="193"/>
  <c r="CY20" i="193"/>
  <c r="DH20" i="193"/>
  <c r="DJ22" i="193"/>
  <c r="DB22" i="193"/>
  <c r="CT22" i="193"/>
  <c r="CL22" i="193"/>
  <c r="CD22" i="193"/>
  <c r="CF22" i="193"/>
  <c r="CO22" i="193"/>
  <c r="CX22" i="193"/>
  <c r="DG22" i="193"/>
  <c r="CA23" i="193"/>
  <c r="CJ23" i="193"/>
  <c r="CT23" i="193"/>
  <c r="DC23" i="193"/>
  <c r="DH24" i="193"/>
  <c r="CZ24" i="193"/>
  <c r="CR24" i="193"/>
  <c r="CJ24" i="193"/>
  <c r="CB24" i="193"/>
  <c r="CF24" i="193"/>
  <c r="CO24" i="193"/>
  <c r="CX24" i="193"/>
  <c r="DG24" i="193"/>
  <c r="CB25" i="193"/>
  <c r="CK25" i="193"/>
  <c r="CT25" i="193"/>
  <c r="DC25" i="193"/>
  <c r="DF26" i="193"/>
  <c r="CX26" i="193"/>
  <c r="CP26" i="193"/>
  <c r="CH26" i="193"/>
  <c r="BZ26" i="193"/>
  <c r="CF26" i="193"/>
  <c r="CO26" i="193"/>
  <c r="CY26" i="193"/>
  <c r="DH26" i="193"/>
  <c r="CB27" i="193"/>
  <c r="CK27" i="193"/>
  <c r="CT27" i="193"/>
  <c r="DC27" i="193"/>
  <c r="DF28" i="193"/>
  <c r="DD28" i="193"/>
  <c r="CV28" i="193"/>
  <c r="CN28" i="193"/>
  <c r="CF28" i="193"/>
  <c r="CE28" i="193"/>
  <c r="CO28" i="193"/>
  <c r="CX28" i="193"/>
  <c r="DH28" i="193"/>
  <c r="CF15" i="193"/>
  <c r="CN15" i="193"/>
  <c r="CV15" i="193"/>
  <c r="CE16" i="193"/>
  <c r="CM16" i="193"/>
  <c r="CU16" i="193"/>
  <c r="DC16" i="193"/>
  <c r="BT20" i="193"/>
  <c r="CH20" i="193"/>
  <c r="CQ20" i="193"/>
  <c r="CZ20" i="193"/>
  <c r="CG22" i="193"/>
  <c r="CP22" i="193"/>
  <c r="CY22" i="193"/>
  <c r="DH22" i="193"/>
  <c r="CB23" i="193"/>
  <c r="CL23" i="193"/>
  <c r="CU23" i="193"/>
  <c r="CG24" i="193"/>
  <c r="CP24" i="193"/>
  <c r="CY24" i="193"/>
  <c r="CC25" i="193"/>
  <c r="CL25" i="193"/>
  <c r="CU25" i="193"/>
  <c r="CG26" i="193"/>
  <c r="CQ26" i="193"/>
  <c r="CZ26" i="193"/>
  <c r="CC27" i="193"/>
  <c r="CL27" i="193"/>
  <c r="CU27" i="193"/>
  <c r="DD27" i="193"/>
  <c r="CG28" i="193"/>
  <c r="CP28" i="193"/>
  <c r="CY28" i="193"/>
  <c r="DI28" i="193"/>
  <c r="CE27" i="193"/>
  <c r="CN27" i="193"/>
  <c r="CX27" i="193"/>
  <c r="CB20" i="193"/>
  <c r="CK20" i="193"/>
  <c r="CT20" i="193"/>
  <c r="DC20" i="193"/>
  <c r="DA23" i="193"/>
  <c r="CS23" i="193"/>
  <c r="CK23" i="193"/>
  <c r="CC23" i="193"/>
  <c r="CF23" i="193"/>
  <c r="CO23" i="193"/>
  <c r="CX23" i="193"/>
  <c r="DG23" i="193"/>
  <c r="DG25" i="193"/>
  <c r="CY25" i="193"/>
  <c r="CQ25" i="193"/>
  <c r="CI25" i="193"/>
  <c r="CA25" i="193"/>
  <c r="CF25" i="193"/>
  <c r="CO25" i="193"/>
  <c r="CX25" i="193"/>
  <c r="DH25" i="193"/>
  <c r="DE27" i="193"/>
  <c r="CW27" i="193"/>
  <c r="CO27" i="193"/>
  <c r="CG27" i="193"/>
  <c r="CF27" i="193"/>
  <c r="CP27" i="193"/>
  <c r="CY27" i="193"/>
  <c r="DH27" i="193"/>
  <c r="CE21" i="193"/>
  <c r="CM21" i="193"/>
  <c r="CU21" i="193"/>
  <c r="DC21" i="193"/>
  <c r="CE29" i="193"/>
  <c r="CM29" i="193"/>
  <c r="CU29" i="193"/>
  <c r="DC29" i="193"/>
  <c r="CD30" i="193"/>
  <c r="CL30" i="193"/>
  <c r="CT30" i="193"/>
  <c r="DB30" i="193"/>
  <c r="DJ30" i="193"/>
  <c r="CF31" i="193"/>
  <c r="CN31" i="193"/>
  <c r="CV31" i="193"/>
  <c r="DD31" i="193"/>
  <c r="CF32" i="193"/>
  <c r="CN32" i="193"/>
  <c r="CV32" i="193"/>
  <c r="CF33" i="193"/>
  <c r="CN33" i="193"/>
  <c r="CV33" i="193"/>
  <c r="CF34" i="193"/>
  <c r="CN34" i="193"/>
  <c r="CV34" i="193"/>
  <c r="CF35" i="193"/>
  <c r="CN35" i="193"/>
  <c r="CV35" i="193"/>
  <c r="DD35" i="193"/>
  <c r="CF36" i="193"/>
  <c r="CN36" i="193"/>
  <c r="CV36" i="193"/>
  <c r="DD36" i="193"/>
  <c r="CE30" i="193"/>
  <c r="CM30" i="193"/>
  <c r="CU30" i="193"/>
  <c r="DC30" i="193"/>
  <c r="DK30" i="193"/>
  <c r="CW31" i="193"/>
  <c r="DE31" i="193"/>
  <c r="CW36" i="193"/>
  <c r="DE36" i="193"/>
  <c r="CF30" i="193"/>
  <c r="CN30" i="193"/>
  <c r="CV30" i="193"/>
  <c r="DD30" i="193"/>
  <c r="BZ31" i="193"/>
  <c r="CH31" i="193"/>
  <c r="CP31" i="193"/>
  <c r="CX31" i="193"/>
  <c r="DF31" i="193"/>
  <c r="DF35" i="193"/>
  <c r="CH36" i="193"/>
  <c r="CP36" i="193"/>
  <c r="CX36" i="193"/>
  <c r="DF36" i="193"/>
  <c r="CG30" i="193"/>
  <c r="CO30" i="193"/>
  <c r="CW30" i="193"/>
  <c r="CA31" i="193"/>
  <c r="CI31" i="193"/>
  <c r="CQ31" i="193"/>
  <c r="CY31" i="193"/>
  <c r="DG35" i="193"/>
  <c r="CI36" i="193"/>
  <c r="CQ36" i="193"/>
  <c r="CY36" i="193"/>
  <c r="DG36" i="193"/>
  <c r="CM35" i="193"/>
  <c r="CU35" i="193"/>
  <c r="DC35" i="193"/>
  <c r="CE36" i="193"/>
  <c r="CM36" i="193"/>
  <c r="CU36" i="193"/>
  <c r="DC36" i="193"/>
  <c r="C24" i="188"/>
  <c r="AF35" i="192"/>
  <c r="G35" i="192"/>
  <c r="AF34" i="192"/>
  <c r="G34" i="192"/>
  <c r="AF33" i="192"/>
  <c r="G33" i="192"/>
  <c r="AF32" i="192"/>
  <c r="G32" i="192"/>
  <c r="AF31" i="192"/>
  <c r="G31" i="192"/>
  <c r="AF30" i="192"/>
  <c r="G30" i="192"/>
  <c r="BS29" i="192"/>
  <c r="AF29" i="192"/>
  <c r="G29" i="192"/>
  <c r="BR28" i="192"/>
  <c r="BQ28" i="192"/>
  <c r="BP28" i="192"/>
  <c r="BO28" i="192"/>
  <c r="BN28" i="192"/>
  <c r="BM28" i="192"/>
  <c r="BL28" i="192"/>
  <c r="BK28" i="192"/>
  <c r="AF28" i="192"/>
  <c r="G28" i="192"/>
  <c r="BR27" i="192"/>
  <c r="BQ27" i="192"/>
  <c r="BP27" i="192"/>
  <c r="BO27" i="192"/>
  <c r="BN27" i="192"/>
  <c r="BM27" i="192"/>
  <c r="BL27" i="192"/>
  <c r="BK27" i="192"/>
  <c r="AF27" i="192"/>
  <c r="G27" i="192"/>
  <c r="BR26" i="192"/>
  <c r="BQ26" i="192"/>
  <c r="BP26" i="192"/>
  <c r="BO26" i="192"/>
  <c r="BN26" i="192"/>
  <c r="BM26" i="192"/>
  <c r="BL26" i="192"/>
  <c r="BK26" i="192"/>
  <c r="AF26" i="192"/>
  <c r="G26" i="192"/>
  <c r="BR25" i="192"/>
  <c r="BQ25" i="192"/>
  <c r="BP25" i="192"/>
  <c r="BO25" i="192"/>
  <c r="BN25" i="192"/>
  <c r="BM25" i="192"/>
  <c r="BL25" i="192"/>
  <c r="BK25" i="192"/>
  <c r="AF25" i="192"/>
  <c r="G25" i="192"/>
  <c r="BR24" i="192"/>
  <c r="BQ24" i="192"/>
  <c r="BP24" i="192"/>
  <c r="BO24" i="192"/>
  <c r="BN24" i="192"/>
  <c r="BM24" i="192"/>
  <c r="BL24" i="192"/>
  <c r="BK24" i="192"/>
  <c r="AF24" i="192"/>
  <c r="G24" i="192"/>
  <c r="BR23" i="192"/>
  <c r="BQ23" i="192"/>
  <c r="BP23" i="192"/>
  <c r="BO23" i="192"/>
  <c r="BN23" i="192"/>
  <c r="BM23" i="192"/>
  <c r="BL23" i="192"/>
  <c r="BK23" i="192"/>
  <c r="AF23" i="192"/>
  <c r="G23" i="192"/>
  <c r="BR22" i="192"/>
  <c r="BQ22" i="192"/>
  <c r="BP22" i="192"/>
  <c r="BO22" i="192"/>
  <c r="BN22" i="192"/>
  <c r="BM22" i="192"/>
  <c r="BL22" i="192"/>
  <c r="BK22" i="192"/>
  <c r="AF22" i="192"/>
  <c r="G22" i="192"/>
  <c r="BR21" i="192"/>
  <c r="BQ21" i="192"/>
  <c r="BP21" i="192"/>
  <c r="BO21" i="192"/>
  <c r="BN21" i="192"/>
  <c r="BM21" i="192"/>
  <c r="BL21" i="192"/>
  <c r="BK21" i="192"/>
  <c r="AF21" i="192"/>
  <c r="G21" i="192"/>
  <c r="BR20" i="192"/>
  <c r="BQ20" i="192"/>
  <c r="BP20" i="192"/>
  <c r="BO20" i="192"/>
  <c r="BN20" i="192"/>
  <c r="BM20" i="192"/>
  <c r="BL20" i="192"/>
  <c r="BK20" i="192"/>
  <c r="AF20" i="192"/>
  <c r="G20" i="192"/>
  <c r="BR19" i="192"/>
  <c r="BQ19" i="192"/>
  <c r="BP19" i="192"/>
  <c r="BO19" i="192"/>
  <c r="BN19" i="192"/>
  <c r="BM19" i="192"/>
  <c r="BL19" i="192"/>
  <c r="BK19" i="192"/>
  <c r="AF19" i="192"/>
  <c r="G19" i="192"/>
  <c r="BR18" i="192"/>
  <c r="BQ18" i="192"/>
  <c r="BP18" i="192"/>
  <c r="BO18" i="192"/>
  <c r="BN18" i="192"/>
  <c r="BM18" i="192"/>
  <c r="BL18" i="192"/>
  <c r="BK18" i="192"/>
  <c r="AF18" i="192"/>
  <c r="G18" i="192"/>
  <c r="BR17" i="192"/>
  <c r="BQ17" i="192"/>
  <c r="BP17" i="192"/>
  <c r="BO17" i="192"/>
  <c r="BN17" i="192"/>
  <c r="BM17" i="192"/>
  <c r="BL17" i="192"/>
  <c r="BK17" i="192"/>
  <c r="AF17" i="192"/>
  <c r="G17" i="192"/>
  <c r="BR16" i="192"/>
  <c r="BQ16" i="192"/>
  <c r="BP16" i="192"/>
  <c r="BO16" i="192"/>
  <c r="BN16" i="192"/>
  <c r="BM16" i="192"/>
  <c r="BL16" i="192"/>
  <c r="BK16" i="192"/>
  <c r="AF16" i="192"/>
  <c r="G16" i="192"/>
  <c r="BR15" i="192"/>
  <c r="BQ15" i="192"/>
  <c r="BP15" i="192"/>
  <c r="BO15" i="192"/>
  <c r="BN15" i="192"/>
  <c r="BM15" i="192"/>
  <c r="BL15" i="192"/>
  <c r="BK15" i="192"/>
  <c r="AF15" i="192"/>
  <c r="G15" i="192"/>
  <c r="BR14" i="192"/>
  <c r="BQ14" i="192"/>
  <c r="BP14" i="192"/>
  <c r="BO14" i="192"/>
  <c r="BN14" i="192"/>
  <c r="BM14" i="192"/>
  <c r="BL14" i="192"/>
  <c r="BK14" i="192"/>
  <c r="AF14" i="192"/>
  <c r="G14" i="192"/>
  <c r="BR13" i="192"/>
  <c r="BQ13" i="192"/>
  <c r="BP13" i="192"/>
  <c r="BO13" i="192"/>
  <c r="BN13" i="192"/>
  <c r="BM13" i="192"/>
  <c r="BL13" i="192"/>
  <c r="BK13" i="192"/>
  <c r="AF13" i="192"/>
  <c r="G13" i="192"/>
  <c r="BR12" i="192"/>
  <c r="BQ12" i="192"/>
  <c r="BP12" i="192"/>
  <c r="BO12" i="192"/>
  <c r="BN12" i="192"/>
  <c r="BM12" i="192"/>
  <c r="BL12" i="192"/>
  <c r="BK12" i="192"/>
  <c r="AF12" i="192"/>
  <c r="G12" i="192"/>
  <c r="BR11" i="192"/>
  <c r="BQ11" i="192"/>
  <c r="BP11" i="192"/>
  <c r="BO11" i="192"/>
  <c r="BN11" i="192"/>
  <c r="BM11" i="192"/>
  <c r="BL11" i="192"/>
  <c r="BK11" i="192"/>
  <c r="AF11" i="192"/>
  <c r="G11" i="192"/>
  <c r="BR10" i="192"/>
  <c r="BQ10" i="192"/>
  <c r="BP10" i="192"/>
  <c r="BO10" i="192"/>
  <c r="BN10" i="192"/>
  <c r="BM10" i="192"/>
  <c r="BL10" i="192"/>
  <c r="BK10" i="192"/>
  <c r="AF10" i="192"/>
  <c r="G10" i="192"/>
  <c r="AF9" i="192"/>
  <c r="G9" i="192"/>
  <c r="AF8" i="192"/>
  <c r="G8" i="192"/>
  <c r="AF7" i="192"/>
  <c r="G7" i="192"/>
  <c r="O11" i="182"/>
  <c r="N11" i="182"/>
  <c r="M11" i="182"/>
  <c r="L11" i="182"/>
  <c r="K11" i="182"/>
  <c r="J11" i="182"/>
  <c r="I11" i="182"/>
  <c r="H11" i="182"/>
  <c r="O20" i="182"/>
  <c r="N20" i="182"/>
  <c r="M20" i="182"/>
  <c r="L20" i="182"/>
  <c r="K20" i="182"/>
  <c r="J20" i="182"/>
  <c r="I20" i="182"/>
  <c r="H20" i="182"/>
  <c r="F20" i="182"/>
  <c r="E20" i="182"/>
  <c r="O29" i="182"/>
  <c r="N29" i="182"/>
  <c r="M29" i="182"/>
  <c r="L29" i="182"/>
  <c r="K29" i="182"/>
  <c r="J29" i="182"/>
  <c r="I29" i="182"/>
  <c r="H29" i="182"/>
  <c r="F29" i="182"/>
  <c r="E29" i="182"/>
  <c r="O119" i="182"/>
  <c r="N119" i="182"/>
  <c r="M119" i="182"/>
  <c r="L119" i="182"/>
  <c r="K119" i="182"/>
  <c r="J119" i="182"/>
  <c r="I119" i="182"/>
  <c r="H119" i="182"/>
  <c r="F119" i="182"/>
  <c r="E119" i="182"/>
  <c r="O65" i="182"/>
  <c r="N65" i="182"/>
  <c r="M65" i="182"/>
  <c r="L65" i="182"/>
  <c r="K65" i="182"/>
  <c r="J65" i="182"/>
  <c r="I65" i="182"/>
  <c r="H65" i="182"/>
  <c r="F65" i="182"/>
  <c r="E65" i="182"/>
  <c r="L38" i="182"/>
  <c r="E38" i="182"/>
  <c r="F38" i="182"/>
  <c r="H38" i="182"/>
  <c r="I38" i="182"/>
  <c r="J38" i="182"/>
  <c r="K38" i="182"/>
  <c r="M38" i="182"/>
  <c r="N38" i="182"/>
  <c r="O38" i="182"/>
  <c r="D11" i="182"/>
  <c r="E11" i="182"/>
  <c r="F11" i="182"/>
  <c r="D20" i="182"/>
  <c r="D29" i="182"/>
  <c r="D38" i="182"/>
  <c r="E47" i="182"/>
  <c r="F47" i="182"/>
  <c r="H47" i="182"/>
  <c r="I47" i="182"/>
  <c r="J47" i="182"/>
  <c r="K47" i="182"/>
  <c r="L47" i="182"/>
  <c r="M47" i="182"/>
  <c r="N47" i="182"/>
  <c r="O47" i="182"/>
  <c r="D47" i="182"/>
  <c r="E56" i="182"/>
  <c r="F56" i="182"/>
  <c r="H56" i="182"/>
  <c r="I56" i="182"/>
  <c r="J56" i="182"/>
  <c r="K56" i="182"/>
  <c r="L56" i="182"/>
  <c r="M56" i="182"/>
  <c r="N56" i="182"/>
  <c r="O56" i="182"/>
  <c r="D56" i="182"/>
  <c r="D65" i="182"/>
  <c r="E74" i="182"/>
  <c r="F74" i="182"/>
  <c r="H74" i="182"/>
  <c r="I74" i="182"/>
  <c r="J74" i="182"/>
  <c r="K74" i="182"/>
  <c r="L74" i="182"/>
  <c r="M74" i="182"/>
  <c r="N74" i="182"/>
  <c r="O74" i="182"/>
  <c r="D74" i="182"/>
  <c r="E83" i="182"/>
  <c r="F83" i="182"/>
  <c r="H83" i="182"/>
  <c r="I83" i="182"/>
  <c r="J83" i="182"/>
  <c r="K83" i="182"/>
  <c r="L83" i="182"/>
  <c r="M83" i="182"/>
  <c r="N83" i="182"/>
  <c r="O83" i="182"/>
  <c r="D78" i="182"/>
  <c r="D83" i="182"/>
  <c r="E92" i="182"/>
  <c r="F92" i="182"/>
  <c r="H92" i="182"/>
  <c r="I92" i="182"/>
  <c r="J92" i="182"/>
  <c r="K92" i="182"/>
  <c r="L92" i="182"/>
  <c r="M92" i="182"/>
  <c r="N92" i="182"/>
  <c r="O92" i="182"/>
  <c r="D92" i="182"/>
  <c r="E101" i="182"/>
  <c r="F101" i="182"/>
  <c r="H101" i="182"/>
  <c r="I101" i="182"/>
  <c r="J101" i="182"/>
  <c r="K101" i="182"/>
  <c r="L101" i="182"/>
  <c r="M101" i="182"/>
  <c r="N101" i="182"/>
  <c r="O101" i="182"/>
  <c r="D101" i="182"/>
  <c r="E110" i="182"/>
  <c r="F110" i="182"/>
  <c r="H110" i="182"/>
  <c r="I110" i="182"/>
  <c r="J110" i="182"/>
  <c r="K110" i="182"/>
  <c r="L110" i="182"/>
  <c r="M110" i="182"/>
  <c r="N110" i="182"/>
  <c r="O110" i="182"/>
  <c r="D110" i="182"/>
  <c r="D119" i="182"/>
  <c r="E128" i="182"/>
  <c r="F128" i="182"/>
  <c r="H128" i="182"/>
  <c r="I128" i="182"/>
  <c r="J128" i="182"/>
  <c r="K128" i="182"/>
  <c r="L128" i="182"/>
  <c r="M128" i="182"/>
  <c r="N128" i="182"/>
  <c r="O128" i="182"/>
  <c r="D128" i="182"/>
  <c r="E137" i="182"/>
  <c r="F137" i="182"/>
  <c r="H137" i="182"/>
  <c r="I137" i="182"/>
  <c r="J137" i="182"/>
  <c r="K137" i="182"/>
  <c r="L137" i="182"/>
  <c r="M137" i="182"/>
  <c r="N137" i="182"/>
  <c r="O137" i="182"/>
  <c r="D137" i="182"/>
  <c r="E146" i="182"/>
  <c r="F146" i="182"/>
  <c r="H146" i="182"/>
  <c r="I146" i="182"/>
  <c r="J146" i="182"/>
  <c r="K146" i="182"/>
  <c r="L146" i="182"/>
  <c r="M146" i="182"/>
  <c r="N146" i="182"/>
  <c r="O146" i="182"/>
  <c r="D146" i="182"/>
  <c r="D155" i="182"/>
  <c r="E155" i="182"/>
  <c r="F155" i="182"/>
  <c r="H155" i="182"/>
  <c r="I155" i="182"/>
  <c r="J155" i="182"/>
  <c r="K155" i="182"/>
  <c r="L155" i="182"/>
  <c r="M155" i="182"/>
  <c r="N155" i="182"/>
  <c r="O155" i="182"/>
  <c r="D164" i="182"/>
  <c r="E164" i="182"/>
  <c r="F164" i="182"/>
  <c r="H164" i="182"/>
  <c r="I164" i="182"/>
  <c r="J164" i="182"/>
  <c r="K164" i="182"/>
  <c r="L164" i="182"/>
  <c r="M164" i="182"/>
  <c r="N164" i="182"/>
  <c r="O164" i="182"/>
  <c r="BK11" i="150"/>
  <c r="F12" i="182" s="1"/>
  <c r="BL11" i="150"/>
  <c r="F13" i="182" s="1"/>
  <c r="BM11" i="150"/>
  <c r="F14" i="182" s="1"/>
  <c r="BN11" i="150"/>
  <c r="F15" i="182" s="1"/>
  <c r="BO11" i="150"/>
  <c r="F16" i="182" s="1"/>
  <c r="BP11" i="150"/>
  <c r="F17" i="182" s="1"/>
  <c r="BQ11" i="150"/>
  <c r="F18" i="182" s="1"/>
  <c r="BR11" i="150"/>
  <c r="F19" i="182" s="1"/>
  <c r="BK12" i="150"/>
  <c r="F21" i="182" s="1"/>
  <c r="BL12" i="150"/>
  <c r="F22" i="182" s="1"/>
  <c r="BM12" i="150"/>
  <c r="F23" i="182" s="1"/>
  <c r="BN12" i="150"/>
  <c r="F24" i="182" s="1"/>
  <c r="BO12" i="150"/>
  <c r="F25" i="182" s="1"/>
  <c r="BP12" i="150"/>
  <c r="F26" i="182" s="1"/>
  <c r="BQ12" i="150"/>
  <c r="F27" i="182" s="1"/>
  <c r="BR12" i="150"/>
  <c r="F28" i="182" s="1"/>
  <c r="BK13" i="150"/>
  <c r="F30" i="182" s="1"/>
  <c r="BL13" i="150"/>
  <c r="F31" i="182" s="1"/>
  <c r="BM13" i="150"/>
  <c r="F32" i="182" s="1"/>
  <c r="BN13" i="150"/>
  <c r="F33" i="182" s="1"/>
  <c r="BO13" i="150"/>
  <c r="F34" i="182" s="1"/>
  <c r="BP13" i="150"/>
  <c r="F35" i="182" s="1"/>
  <c r="BQ13" i="150"/>
  <c r="F36" i="182" s="1"/>
  <c r="BR13" i="150"/>
  <c r="F37" i="182" s="1"/>
  <c r="BK14" i="150"/>
  <c r="F39" i="182" s="1"/>
  <c r="BL14" i="150"/>
  <c r="F40" i="182" s="1"/>
  <c r="BM14" i="150"/>
  <c r="F41" i="182" s="1"/>
  <c r="BN14" i="150"/>
  <c r="F42" i="182" s="1"/>
  <c r="BO14" i="150"/>
  <c r="F43" i="182" s="1"/>
  <c r="BP14" i="150"/>
  <c r="F44" i="182" s="1"/>
  <c r="BQ14" i="150"/>
  <c r="F45" i="182" s="1"/>
  <c r="BR14" i="150"/>
  <c r="F46" i="182" s="1"/>
  <c r="BK15" i="150"/>
  <c r="F48" i="182" s="1"/>
  <c r="BL15" i="150"/>
  <c r="F49" i="182" s="1"/>
  <c r="BM15" i="150"/>
  <c r="F50" i="182" s="1"/>
  <c r="BN15" i="150"/>
  <c r="F51" i="182" s="1"/>
  <c r="BO15" i="150"/>
  <c r="F52" i="182" s="1"/>
  <c r="BP15" i="150"/>
  <c r="F53" i="182" s="1"/>
  <c r="BQ15" i="150"/>
  <c r="F54" i="182" s="1"/>
  <c r="BR15" i="150"/>
  <c r="F55" i="182" s="1"/>
  <c r="BK16" i="150"/>
  <c r="F57" i="182" s="1"/>
  <c r="BL16" i="150"/>
  <c r="F58" i="182" s="1"/>
  <c r="BM16" i="150"/>
  <c r="F59" i="182" s="1"/>
  <c r="BN16" i="150"/>
  <c r="F60" i="182" s="1"/>
  <c r="BO16" i="150"/>
  <c r="F61" i="182" s="1"/>
  <c r="BP16" i="150"/>
  <c r="F62" i="182" s="1"/>
  <c r="BQ16" i="150"/>
  <c r="F63" i="182" s="1"/>
  <c r="BR16" i="150"/>
  <c r="F64" i="182" s="1"/>
  <c r="BK17" i="150"/>
  <c r="F66" i="182" s="1"/>
  <c r="BL17" i="150"/>
  <c r="F67" i="182" s="1"/>
  <c r="BM17" i="150"/>
  <c r="F68" i="182" s="1"/>
  <c r="BN17" i="150"/>
  <c r="F69" i="182" s="1"/>
  <c r="BO17" i="150"/>
  <c r="F70" i="182" s="1"/>
  <c r="BP17" i="150"/>
  <c r="F71" i="182" s="1"/>
  <c r="BQ17" i="150"/>
  <c r="F72" i="182" s="1"/>
  <c r="BR17" i="150"/>
  <c r="F73" i="182" s="1"/>
  <c r="BK18" i="150"/>
  <c r="F75" i="182" s="1"/>
  <c r="BL18" i="150"/>
  <c r="F76" i="182" s="1"/>
  <c r="BM18" i="150"/>
  <c r="F77" i="182" s="1"/>
  <c r="BN18" i="150"/>
  <c r="F78" i="182" s="1"/>
  <c r="BO18" i="150"/>
  <c r="F79" i="182" s="1"/>
  <c r="BP18" i="150"/>
  <c r="F80" i="182" s="1"/>
  <c r="BQ18" i="150"/>
  <c r="F81" i="182" s="1"/>
  <c r="BR18" i="150"/>
  <c r="F82" i="182" s="1"/>
  <c r="BK19" i="150"/>
  <c r="F84" i="182" s="1"/>
  <c r="BL19" i="150"/>
  <c r="F85" i="182" s="1"/>
  <c r="BM19" i="150"/>
  <c r="F86" i="182" s="1"/>
  <c r="BN19" i="150"/>
  <c r="F87" i="182" s="1"/>
  <c r="BO19" i="150"/>
  <c r="F88" i="182" s="1"/>
  <c r="BP19" i="150"/>
  <c r="F89" i="182" s="1"/>
  <c r="BQ19" i="150"/>
  <c r="F90" i="182" s="1"/>
  <c r="BR19" i="150"/>
  <c r="F91" i="182" s="1"/>
  <c r="BK20" i="150"/>
  <c r="F93" i="182" s="1"/>
  <c r="BL20" i="150"/>
  <c r="F94" i="182" s="1"/>
  <c r="BM20" i="150"/>
  <c r="F95" i="182" s="1"/>
  <c r="BN20" i="150"/>
  <c r="F96" i="182" s="1"/>
  <c r="BO20" i="150"/>
  <c r="F97" i="182" s="1"/>
  <c r="BP20" i="150"/>
  <c r="F98" i="182" s="1"/>
  <c r="BQ20" i="150"/>
  <c r="F99" i="182" s="1"/>
  <c r="BR20" i="150"/>
  <c r="F100" i="182" s="1"/>
  <c r="BK21" i="150"/>
  <c r="F102" i="182" s="1"/>
  <c r="BL21" i="150"/>
  <c r="F103" i="182" s="1"/>
  <c r="BM21" i="150"/>
  <c r="F104" i="182" s="1"/>
  <c r="BN21" i="150"/>
  <c r="F105" i="182" s="1"/>
  <c r="BO21" i="150"/>
  <c r="F106" i="182" s="1"/>
  <c r="BP21" i="150"/>
  <c r="F107" i="182" s="1"/>
  <c r="BQ21" i="150"/>
  <c r="F108" i="182" s="1"/>
  <c r="BR21" i="150"/>
  <c r="F109" i="182" s="1"/>
  <c r="BK22" i="150"/>
  <c r="F111" i="182" s="1"/>
  <c r="BL22" i="150"/>
  <c r="F112" i="182" s="1"/>
  <c r="BM22" i="150"/>
  <c r="F113" i="182" s="1"/>
  <c r="BN22" i="150"/>
  <c r="F114" i="182" s="1"/>
  <c r="BO22" i="150"/>
  <c r="F115" i="182" s="1"/>
  <c r="BP22" i="150"/>
  <c r="F116" i="182" s="1"/>
  <c r="BQ22" i="150"/>
  <c r="F117" i="182" s="1"/>
  <c r="BR22" i="150"/>
  <c r="F118" i="182" s="1"/>
  <c r="BK23" i="150"/>
  <c r="F120" i="182" s="1"/>
  <c r="BL23" i="150"/>
  <c r="F121" i="182" s="1"/>
  <c r="BM23" i="150"/>
  <c r="F122" i="182" s="1"/>
  <c r="BN23" i="150"/>
  <c r="F123" i="182" s="1"/>
  <c r="BO23" i="150"/>
  <c r="F124" i="182" s="1"/>
  <c r="BP23" i="150"/>
  <c r="F125" i="182" s="1"/>
  <c r="BQ23" i="150"/>
  <c r="F126" i="182" s="1"/>
  <c r="BR23" i="150"/>
  <c r="F127" i="182" s="1"/>
  <c r="BK24" i="150"/>
  <c r="F129" i="182" s="1"/>
  <c r="BL24" i="150"/>
  <c r="F130" i="182" s="1"/>
  <c r="BM24" i="150"/>
  <c r="F131" i="182" s="1"/>
  <c r="BN24" i="150"/>
  <c r="F132" i="182" s="1"/>
  <c r="BO24" i="150"/>
  <c r="F133" i="182" s="1"/>
  <c r="BP24" i="150"/>
  <c r="F134" i="182" s="1"/>
  <c r="BQ24" i="150"/>
  <c r="F135" i="182" s="1"/>
  <c r="BR24" i="150"/>
  <c r="F136" i="182" s="1"/>
  <c r="BK25" i="150"/>
  <c r="F138" i="182" s="1"/>
  <c r="BL25" i="150"/>
  <c r="F139" i="182" s="1"/>
  <c r="BM25" i="150"/>
  <c r="F140" i="182" s="1"/>
  <c r="BN25" i="150"/>
  <c r="F141" i="182" s="1"/>
  <c r="BO25" i="150"/>
  <c r="F142" i="182" s="1"/>
  <c r="BP25" i="150"/>
  <c r="F143" i="182" s="1"/>
  <c r="BQ25" i="150"/>
  <c r="F144" i="182" s="1"/>
  <c r="BR25" i="150"/>
  <c r="F145" i="182" s="1"/>
  <c r="BK26" i="150"/>
  <c r="F147" i="182" s="1"/>
  <c r="BL26" i="150"/>
  <c r="F148" i="182" s="1"/>
  <c r="BM26" i="150"/>
  <c r="F149" i="182" s="1"/>
  <c r="BN26" i="150"/>
  <c r="F150" i="182" s="1"/>
  <c r="BO26" i="150"/>
  <c r="F151" i="182" s="1"/>
  <c r="BP26" i="150"/>
  <c r="F152" i="182" s="1"/>
  <c r="BQ26" i="150"/>
  <c r="F153" i="182" s="1"/>
  <c r="BR26" i="150"/>
  <c r="F154" i="182" s="1"/>
  <c r="BK27" i="150"/>
  <c r="F156" i="182" s="1"/>
  <c r="BL27" i="150"/>
  <c r="F157" i="182" s="1"/>
  <c r="BM27" i="150"/>
  <c r="F158" i="182" s="1"/>
  <c r="BN27" i="150"/>
  <c r="F159" i="182" s="1"/>
  <c r="BO27" i="150"/>
  <c r="F160" i="182" s="1"/>
  <c r="BP27" i="150"/>
  <c r="F161" i="182" s="1"/>
  <c r="BQ27" i="150"/>
  <c r="F162" i="182" s="1"/>
  <c r="BR27" i="150"/>
  <c r="F163" i="182" s="1"/>
  <c r="BK28" i="150"/>
  <c r="BL28" i="150"/>
  <c r="BM28" i="150"/>
  <c r="BN28" i="150"/>
  <c r="BO28" i="150"/>
  <c r="BP28" i="150"/>
  <c r="BQ28" i="150"/>
  <c r="BR28" i="150"/>
  <c r="BR10" i="150"/>
  <c r="F10" i="182" s="1"/>
  <c r="BQ10" i="150"/>
  <c r="F9" i="182" s="1"/>
  <c r="BP10" i="150"/>
  <c r="F8" i="182" s="1"/>
  <c r="BO10" i="150"/>
  <c r="F7" i="182" s="1"/>
  <c r="BN10" i="150"/>
  <c r="F6" i="182" s="1"/>
  <c r="BM10" i="150"/>
  <c r="F5" i="182" s="1"/>
  <c r="BL10" i="150"/>
  <c r="F4" i="182" s="1"/>
  <c r="BK10" i="150"/>
  <c r="F3" i="182" s="1"/>
  <c r="BM31" i="193" l="1"/>
  <c r="BT30" i="193"/>
  <c r="BK31" i="193"/>
  <c r="DI30" i="193"/>
  <c r="BQ31" i="193"/>
  <c r="BO30" i="192"/>
  <c r="BO31" i="192" s="1"/>
  <c r="BR30" i="192"/>
  <c r="BK30" i="192"/>
  <c r="BN30" i="192"/>
  <c r="BT12" i="192"/>
  <c r="BT14" i="192"/>
  <c r="BT16" i="192"/>
  <c r="BT18" i="192"/>
  <c r="BT20" i="192"/>
  <c r="BT22" i="192"/>
  <c r="BT24" i="192"/>
  <c r="BT26" i="192"/>
  <c r="BT28" i="192"/>
  <c r="BL30" i="192"/>
  <c r="BP30" i="192"/>
  <c r="BP31" i="192" s="1"/>
  <c r="BM30" i="192"/>
  <c r="BQ30" i="192"/>
  <c r="BQ31" i="192" s="1"/>
  <c r="BT11" i="192"/>
  <c r="BT13" i="192"/>
  <c r="BT15" i="192"/>
  <c r="BT17" i="192"/>
  <c r="BT19" i="192"/>
  <c r="BT21" i="192"/>
  <c r="BT23" i="192"/>
  <c r="BT25" i="192"/>
  <c r="BT27" i="192"/>
  <c r="BT10" i="192"/>
  <c r="P155" i="182"/>
  <c r="Q155" i="182"/>
  <c r="Q137" i="182"/>
  <c r="P137" i="182"/>
  <c r="Q65" i="182"/>
  <c r="P65" i="182"/>
  <c r="Q128" i="182"/>
  <c r="P128" i="182"/>
  <c r="P164" i="182"/>
  <c r="Q164" i="182"/>
  <c r="Q146" i="182"/>
  <c r="Q119" i="182"/>
  <c r="P119" i="182"/>
  <c r="Q92" i="182"/>
  <c r="P92" i="182"/>
  <c r="Q101" i="182"/>
  <c r="P101" i="182"/>
  <c r="Q83" i="182"/>
  <c r="Q110" i="182"/>
  <c r="P110" i="182"/>
  <c r="Q74" i="182"/>
  <c r="P74" i="182"/>
  <c r="P83" i="182"/>
  <c r="Q38" i="182"/>
  <c r="P38" i="182"/>
  <c r="Q56" i="182"/>
  <c r="P56" i="182"/>
  <c r="Q47" i="182"/>
  <c r="P47" i="182"/>
  <c r="Q29" i="182"/>
  <c r="P29" i="182"/>
  <c r="P11" i="182"/>
  <c r="Q11" i="182"/>
  <c r="Q20" i="182"/>
  <c r="P20" i="182"/>
  <c r="P146" i="182"/>
  <c r="BK31" i="192" l="1"/>
  <c r="BT31" i="193"/>
  <c r="DI31" i="193"/>
  <c r="BM31" i="192"/>
  <c r="BT31" i="192"/>
  <c r="BT30" i="192"/>
  <c r="AB3" i="191"/>
  <c r="AA3" i="191"/>
  <c r="Y4" i="191"/>
  <c r="Y12" i="191"/>
  <c r="Y14" i="191"/>
  <c r="E20" i="191"/>
  <c r="FH35" i="190"/>
  <c r="FI35" i="190"/>
  <c r="EP30" i="190"/>
  <c r="CZ23" i="190"/>
  <c r="EU35" i="190"/>
  <c r="ET35" i="190"/>
  <c r="EG35" i="190"/>
  <c r="EF35" i="190"/>
  <c r="DS35" i="190"/>
  <c r="DR35" i="190"/>
  <c r="DE35" i="190"/>
  <c r="DD35" i="190"/>
  <c r="CQ35" i="190"/>
  <c r="CP35" i="190"/>
  <c r="CC35" i="190"/>
  <c r="CB35" i="190"/>
  <c r="BO35" i="190"/>
  <c r="BA35" i="190"/>
  <c r="AZ35" i="190"/>
  <c r="AM35" i="190"/>
  <c r="AL35" i="190"/>
  <c r="AV34" i="190"/>
  <c r="Y35" i="190"/>
  <c r="X35" i="190"/>
  <c r="K35" i="190"/>
  <c r="J35" i="190"/>
  <c r="L4" i="189"/>
  <c r="H58" i="190"/>
  <c r="FJ34" i="190"/>
  <c r="FK34" i="190" s="1"/>
  <c r="EH34" i="190"/>
  <c r="EI34" i="190" s="1"/>
  <c r="DN34" i="190"/>
  <c r="CL34" i="190"/>
  <c r="BP34" i="190"/>
  <c r="BQ34" i="190" s="1"/>
  <c r="BB34" i="190"/>
  <c r="BC34" i="190" s="1"/>
  <c r="Z34" i="190"/>
  <c r="AA34" i="190" s="1"/>
  <c r="FJ33" i="190"/>
  <c r="FK33" i="190" s="1"/>
  <c r="EB33" i="190"/>
  <c r="DN33" i="190"/>
  <c r="DF33" i="190"/>
  <c r="DG33" i="190" s="1"/>
  <c r="CR33" i="190"/>
  <c r="CS33" i="190" s="1"/>
  <c r="CL33" i="190"/>
  <c r="CD33" i="190"/>
  <c r="CE33" i="190" s="1"/>
  <c r="BP33" i="190"/>
  <c r="BQ33" i="190" s="1"/>
  <c r="BB33" i="190"/>
  <c r="BC33" i="190" s="1"/>
  <c r="AN33" i="190"/>
  <c r="AO33" i="190" s="1"/>
  <c r="T33" i="190"/>
  <c r="L33" i="190"/>
  <c r="M33" i="190" s="1"/>
  <c r="FJ32" i="190"/>
  <c r="FK32" i="190" s="1"/>
  <c r="EH32" i="190"/>
  <c r="EI32" i="190" s="1"/>
  <c r="EB32" i="190"/>
  <c r="DT32" i="190"/>
  <c r="DU32" i="190" s="1"/>
  <c r="DF32" i="190"/>
  <c r="DG32" i="190" s="1"/>
  <c r="CR32" i="190"/>
  <c r="CS32" i="190" s="1"/>
  <c r="CD32" i="190"/>
  <c r="CE32" i="190" s="1"/>
  <c r="BJ32" i="190"/>
  <c r="BB32" i="190"/>
  <c r="BC32" i="190" s="1"/>
  <c r="AN32" i="190"/>
  <c r="AO32" i="190" s="1"/>
  <c r="Z32" i="190"/>
  <c r="AA32" i="190" s="1"/>
  <c r="T32" i="190"/>
  <c r="F32" i="190"/>
  <c r="FJ31" i="190"/>
  <c r="FK31" i="190" s="1"/>
  <c r="EV31" i="190"/>
  <c r="EW31" i="190" s="1"/>
  <c r="EH31" i="190"/>
  <c r="EI31" i="190" s="1"/>
  <c r="DT31" i="190"/>
  <c r="DU31" i="190" s="1"/>
  <c r="CZ31" i="190"/>
  <c r="CR31" i="190"/>
  <c r="CS31" i="190" s="1"/>
  <c r="CD31" i="190"/>
  <c r="CE31" i="190" s="1"/>
  <c r="BP31" i="190"/>
  <c r="BQ31" i="190" s="1"/>
  <c r="BJ31" i="190"/>
  <c r="BB31" i="190"/>
  <c r="BC31" i="190" s="1"/>
  <c r="AN31" i="190"/>
  <c r="AO31" i="190" s="1"/>
  <c r="Z31" i="190"/>
  <c r="AA31" i="190" s="1"/>
  <c r="L31" i="190"/>
  <c r="M31" i="190" s="1"/>
  <c r="FD30" i="190"/>
  <c r="EH30" i="190"/>
  <c r="EI30" i="190" s="1"/>
  <c r="DT30" i="190"/>
  <c r="DU30" i="190" s="1"/>
  <c r="DF30" i="190"/>
  <c r="DG30" i="190" s="1"/>
  <c r="CZ30" i="190"/>
  <c r="CR30" i="190"/>
  <c r="CS30" i="190" s="1"/>
  <c r="CD30" i="190"/>
  <c r="CE30" i="190" s="1"/>
  <c r="BP30" i="190"/>
  <c r="BQ30" i="190" s="1"/>
  <c r="BB30" i="190"/>
  <c r="BC30" i="190" s="1"/>
  <c r="AH30" i="190"/>
  <c r="Z30" i="190"/>
  <c r="AA30" i="190" s="1"/>
  <c r="L30" i="190"/>
  <c r="M30" i="190" s="1"/>
  <c r="FJ29" i="190"/>
  <c r="FK29" i="190" s="1"/>
  <c r="FD29" i="190"/>
  <c r="EV29" i="190"/>
  <c r="EW29" i="190" s="1"/>
  <c r="EP29" i="190"/>
  <c r="EH29" i="190"/>
  <c r="EI29" i="190" s="1"/>
  <c r="DN29" i="190"/>
  <c r="DF29" i="190"/>
  <c r="DG29" i="190" s="1"/>
  <c r="CR29" i="190"/>
  <c r="CS29" i="190" s="1"/>
  <c r="BX29" i="190"/>
  <c r="BP29" i="190"/>
  <c r="BQ29" i="190" s="1"/>
  <c r="BB29" i="190"/>
  <c r="BC29" i="190" s="1"/>
  <c r="AN29" i="190"/>
  <c r="AO29" i="190" s="1"/>
  <c r="AH29" i="190"/>
  <c r="Z29" i="190"/>
  <c r="AA29" i="190" s="1"/>
  <c r="L29" i="190"/>
  <c r="M29" i="190" s="1"/>
  <c r="FJ28" i="190"/>
  <c r="FK28" i="190" s="1"/>
  <c r="EV28" i="190"/>
  <c r="EW28" i="190" s="1"/>
  <c r="EH28" i="190"/>
  <c r="EI28" i="190" s="1"/>
  <c r="DT28" i="190"/>
  <c r="DU28" i="190" s="1"/>
  <c r="DN28" i="190"/>
  <c r="DF28" i="190"/>
  <c r="DG28" i="190" s="1"/>
  <c r="CR28" i="190"/>
  <c r="CS28" i="190" s="1"/>
  <c r="CD28" i="190"/>
  <c r="CE28" i="190" s="1"/>
  <c r="BX28" i="190"/>
  <c r="BP28" i="190"/>
  <c r="BQ28" i="190" s="1"/>
  <c r="AV28" i="190"/>
  <c r="AN28" i="190"/>
  <c r="AO28" i="190" s="1"/>
  <c r="Z28" i="190"/>
  <c r="F28" i="190"/>
  <c r="FJ27" i="190"/>
  <c r="FK27" i="190" s="1"/>
  <c r="EV27" i="190"/>
  <c r="EW27" i="190" s="1"/>
  <c r="EH27" i="190"/>
  <c r="EI27" i="190" s="1"/>
  <c r="DT27" i="190"/>
  <c r="DU27" i="190" s="1"/>
  <c r="DF27" i="190"/>
  <c r="DG27" i="190" s="1"/>
  <c r="CL27" i="190"/>
  <c r="CD27" i="190"/>
  <c r="CE27" i="190" s="1"/>
  <c r="BP27" i="190"/>
  <c r="BQ27" i="190" s="1"/>
  <c r="BB27" i="190"/>
  <c r="BC27" i="190" s="1"/>
  <c r="AV27" i="190"/>
  <c r="AN27" i="190"/>
  <c r="AO27" i="190" s="1"/>
  <c r="Z27" i="190"/>
  <c r="AA27" i="190" s="1"/>
  <c r="L27" i="190"/>
  <c r="M27" i="190" s="1"/>
  <c r="F27" i="190"/>
  <c r="FJ26" i="190"/>
  <c r="FK26" i="190" s="1"/>
  <c r="EP26" i="190"/>
  <c r="EB26" i="190"/>
  <c r="DT26" i="190"/>
  <c r="DU26" i="190" s="1"/>
  <c r="CZ26" i="190"/>
  <c r="CR26" i="190"/>
  <c r="CS26" i="190" s="1"/>
  <c r="CL26" i="190"/>
  <c r="BX26" i="190"/>
  <c r="BP26" i="190"/>
  <c r="BQ26" i="190" s="1"/>
  <c r="AV26" i="190"/>
  <c r="AN26" i="190"/>
  <c r="AO26" i="190" s="1"/>
  <c r="T26" i="190"/>
  <c r="L26" i="190"/>
  <c r="M26" i="190" s="1"/>
  <c r="FJ25" i="190"/>
  <c r="FK25" i="190" s="1"/>
  <c r="EV25" i="190"/>
  <c r="EW25" i="190" s="1"/>
  <c r="EH25" i="190"/>
  <c r="EI25" i="190" s="1"/>
  <c r="EB25" i="190"/>
  <c r="DT25" i="190"/>
  <c r="DU25" i="190" s="1"/>
  <c r="DF25" i="190"/>
  <c r="DG25" i="190" s="1"/>
  <c r="CR25" i="190"/>
  <c r="CS25" i="190" s="1"/>
  <c r="CD25" i="190"/>
  <c r="CE25" i="190" s="1"/>
  <c r="BJ25" i="190"/>
  <c r="AV25" i="190"/>
  <c r="AN25" i="190"/>
  <c r="AO25" i="190" s="1"/>
  <c r="Z25" i="190"/>
  <c r="AA25" i="190" s="1"/>
  <c r="T25" i="190"/>
  <c r="L25" i="190"/>
  <c r="M25" i="190" s="1"/>
  <c r="FD24" i="190"/>
  <c r="EV24" i="190"/>
  <c r="EW24" i="190" s="1"/>
  <c r="EH24" i="190"/>
  <c r="EI24" i="190" s="1"/>
  <c r="DT24" i="190"/>
  <c r="DU24" i="190" s="1"/>
  <c r="CZ24" i="190"/>
  <c r="CR24" i="190"/>
  <c r="CS24" i="190" s="1"/>
  <c r="CD24" i="190"/>
  <c r="CE24" i="190" s="1"/>
  <c r="BJ24" i="190"/>
  <c r="BB24" i="190"/>
  <c r="BC24" i="190" s="1"/>
  <c r="AN24" i="190"/>
  <c r="AO24" i="190" s="1"/>
  <c r="Z24" i="190"/>
  <c r="AA24" i="190" s="1"/>
  <c r="L24" i="190"/>
  <c r="M24" i="190" s="1"/>
  <c r="FD23" i="190"/>
  <c r="EP23" i="190"/>
  <c r="EH23" i="190"/>
  <c r="EI23" i="190" s="1"/>
  <c r="DT23" i="190"/>
  <c r="DU23" i="190" s="1"/>
  <c r="CR23" i="190"/>
  <c r="CS23" i="190" s="1"/>
  <c r="BX23" i="190"/>
  <c r="BP23" i="190"/>
  <c r="BQ23" i="190" s="1"/>
  <c r="BB23" i="190"/>
  <c r="BC23" i="190" s="1"/>
  <c r="AH23" i="190"/>
  <c r="Z23" i="190"/>
  <c r="AA23" i="190" s="1"/>
  <c r="L23" i="190"/>
  <c r="M23" i="190" s="1"/>
  <c r="FD22" i="190"/>
  <c r="EP22" i="190"/>
  <c r="EH22" i="190"/>
  <c r="EI22" i="190" s="1"/>
  <c r="DN22" i="190"/>
  <c r="DF22" i="190"/>
  <c r="DG22" i="190" s="1"/>
  <c r="CR22" i="190"/>
  <c r="CS22" i="190" s="1"/>
  <c r="BX22" i="190"/>
  <c r="BP22" i="190"/>
  <c r="BQ22" i="190" s="1"/>
  <c r="BB22" i="190"/>
  <c r="BC22" i="190" s="1"/>
  <c r="AH22" i="190"/>
  <c r="Z22" i="190"/>
  <c r="AA22" i="190" s="1"/>
  <c r="L22" i="190"/>
  <c r="M22" i="190" s="1"/>
  <c r="FJ21" i="190"/>
  <c r="FK21" i="190" s="1"/>
  <c r="EV21" i="190"/>
  <c r="EW21" i="190" s="1"/>
  <c r="EH21" i="190"/>
  <c r="EI21" i="190" s="1"/>
  <c r="DN21" i="190"/>
  <c r="DF21" i="190"/>
  <c r="DG21" i="190" s="1"/>
  <c r="CR21" i="190"/>
  <c r="CS21" i="190" s="1"/>
  <c r="BX21" i="190"/>
  <c r="BP21" i="190"/>
  <c r="BQ21" i="190" s="1"/>
  <c r="AV21" i="190"/>
  <c r="AN21" i="190"/>
  <c r="AO21" i="190" s="1"/>
  <c r="Z21" i="190"/>
  <c r="F21" i="190"/>
  <c r="FJ20" i="190"/>
  <c r="FK20" i="190" s="1"/>
  <c r="EV20" i="190"/>
  <c r="EW20" i="190" s="1"/>
  <c r="EH20" i="190"/>
  <c r="EI20" i="190" s="1"/>
  <c r="DT20" i="190"/>
  <c r="DU20" i="190" s="1"/>
  <c r="DF20" i="190"/>
  <c r="DG20" i="190" s="1"/>
  <c r="CL20" i="190"/>
  <c r="CD20" i="190"/>
  <c r="CE20" i="190" s="1"/>
  <c r="BP20" i="190"/>
  <c r="BQ20" i="190" s="1"/>
  <c r="AV20" i="190"/>
  <c r="AN20" i="190"/>
  <c r="AO20" i="190" s="1"/>
  <c r="Z20" i="190"/>
  <c r="F20" i="190"/>
  <c r="FJ19" i="190"/>
  <c r="FK19" i="190" s="1"/>
  <c r="EV19" i="190"/>
  <c r="EW19" i="190" s="1"/>
  <c r="EB19" i="190"/>
  <c r="DT19" i="190"/>
  <c r="DU19" i="190" s="1"/>
  <c r="DF19" i="190"/>
  <c r="DG19" i="190" s="1"/>
  <c r="CL19" i="190"/>
  <c r="CD19" i="190"/>
  <c r="CE19" i="190" s="1"/>
  <c r="BP19" i="190"/>
  <c r="BQ19" i="190" s="1"/>
  <c r="BB19" i="190"/>
  <c r="BC19" i="190" s="1"/>
  <c r="AN19" i="190"/>
  <c r="AO19" i="190" s="1"/>
  <c r="T19" i="190"/>
  <c r="L19" i="190"/>
  <c r="M19" i="190" s="1"/>
  <c r="FJ18" i="190"/>
  <c r="FK18" i="190" s="1"/>
  <c r="EV18" i="190"/>
  <c r="EW18" i="190" s="1"/>
  <c r="EB18" i="190"/>
  <c r="DT18" i="190"/>
  <c r="DU18" i="190" s="1"/>
  <c r="DF18" i="190"/>
  <c r="DG18" i="190" s="1"/>
  <c r="CR18" i="190"/>
  <c r="CS18" i="190" s="1"/>
  <c r="CD18" i="190"/>
  <c r="CE18" i="190" s="1"/>
  <c r="BJ18" i="190"/>
  <c r="BB18" i="190"/>
  <c r="BC18" i="190" s="1"/>
  <c r="AN18" i="190"/>
  <c r="AO18" i="190" s="1"/>
  <c r="T18" i="190"/>
  <c r="L18" i="190"/>
  <c r="M18" i="190" s="1"/>
  <c r="FJ17" i="190"/>
  <c r="FK17" i="190" s="1"/>
  <c r="EV17" i="190"/>
  <c r="EW17" i="190" s="1"/>
  <c r="EH17" i="190"/>
  <c r="EI17" i="190" s="1"/>
  <c r="DT17" i="190"/>
  <c r="DU17" i="190" s="1"/>
  <c r="CZ17" i="190"/>
  <c r="CR17" i="190"/>
  <c r="CS17" i="190" s="1"/>
  <c r="CD17" i="190"/>
  <c r="CE17" i="190" s="1"/>
  <c r="BP17" i="190"/>
  <c r="BQ17" i="190" s="1"/>
  <c r="BJ17" i="190"/>
  <c r="BB17" i="190"/>
  <c r="BC17" i="190" s="1"/>
  <c r="AN17" i="190"/>
  <c r="AO17" i="190" s="1"/>
  <c r="Z17" i="190"/>
  <c r="AA17" i="190" s="1"/>
  <c r="L17" i="190"/>
  <c r="M17" i="190" s="1"/>
  <c r="FD16" i="190"/>
  <c r="EP16" i="190"/>
  <c r="EH16" i="190"/>
  <c r="EI16" i="190" s="1"/>
  <c r="DT16" i="190"/>
  <c r="DU16" i="190" s="1"/>
  <c r="DF16" i="190"/>
  <c r="DG16" i="190" s="1"/>
  <c r="CZ16" i="190"/>
  <c r="CR16" i="190"/>
  <c r="CS16" i="190" s="1"/>
  <c r="CD16" i="190"/>
  <c r="CE16" i="190" s="1"/>
  <c r="BP16" i="190"/>
  <c r="BQ16" i="190" s="1"/>
  <c r="BB16" i="190"/>
  <c r="BC16" i="190" s="1"/>
  <c r="AH16" i="190"/>
  <c r="Z16" i="190"/>
  <c r="AA16" i="190" s="1"/>
  <c r="L16" i="190"/>
  <c r="M16" i="190" s="1"/>
  <c r="FJ15" i="190"/>
  <c r="FK15" i="190" s="1"/>
  <c r="FD15" i="190"/>
  <c r="EV15" i="190"/>
  <c r="EW15" i="190" s="1"/>
  <c r="EP15" i="190"/>
  <c r="EH15" i="190"/>
  <c r="EI15" i="190" s="1"/>
  <c r="DN15" i="190"/>
  <c r="DF15" i="190"/>
  <c r="DG15" i="190" s="1"/>
  <c r="CR15" i="190"/>
  <c r="CS15" i="190" s="1"/>
  <c r="BX15" i="190"/>
  <c r="BP15" i="190"/>
  <c r="BQ15" i="190" s="1"/>
  <c r="BB15" i="190"/>
  <c r="BC15" i="190" s="1"/>
  <c r="AN15" i="190"/>
  <c r="AO15" i="190" s="1"/>
  <c r="AH15" i="190"/>
  <c r="Z15" i="190"/>
  <c r="AA15" i="190" s="1"/>
  <c r="L15" i="190"/>
  <c r="M15" i="190" s="1"/>
  <c r="FJ14" i="190"/>
  <c r="FK14" i="190" s="1"/>
  <c r="EP14" i="190"/>
  <c r="EH14" i="190"/>
  <c r="EI14" i="190" s="1"/>
  <c r="DT14" i="190"/>
  <c r="DU14" i="190" s="1"/>
  <c r="DN14" i="190"/>
  <c r="DF14" i="190"/>
  <c r="DG14" i="190" s="1"/>
  <c r="CR14" i="190"/>
  <c r="CS14" i="190" s="1"/>
  <c r="CD14" i="190"/>
  <c r="CE14" i="190" s="1"/>
  <c r="BX14" i="190"/>
  <c r="BP14" i="190"/>
  <c r="BQ14" i="190" s="1"/>
  <c r="AV14" i="190"/>
  <c r="AN14" i="190"/>
  <c r="AO14" i="190" s="1"/>
  <c r="Z14" i="190"/>
  <c r="F14" i="190"/>
  <c r="FJ13" i="190"/>
  <c r="FK13" i="190" s="1"/>
  <c r="EV13" i="190"/>
  <c r="EW13" i="190" s="1"/>
  <c r="EB13" i="190"/>
  <c r="DT13" i="190"/>
  <c r="DU13" i="190" s="1"/>
  <c r="DF13" i="190"/>
  <c r="DG13" i="190" s="1"/>
  <c r="CL13" i="190"/>
  <c r="CD13" i="190"/>
  <c r="CE13" i="190" s="1"/>
  <c r="BP13" i="190"/>
  <c r="BQ13" i="190" s="1"/>
  <c r="BB13" i="190"/>
  <c r="BC13" i="190" s="1"/>
  <c r="AV13" i="190"/>
  <c r="AN13" i="190"/>
  <c r="AO13" i="190" s="1"/>
  <c r="Z13" i="190"/>
  <c r="AA13" i="190" s="1"/>
  <c r="L13" i="190"/>
  <c r="M13" i="190" s="1"/>
  <c r="F13" i="190"/>
  <c r="FJ12" i="190"/>
  <c r="FK12" i="190" s="1"/>
  <c r="EV12" i="190"/>
  <c r="EW12" i="190" s="1"/>
  <c r="EB12" i="190"/>
  <c r="DT12" i="190"/>
  <c r="DU12" i="190" s="1"/>
  <c r="DF12" i="190"/>
  <c r="DG12" i="190" s="1"/>
  <c r="CR12" i="190"/>
  <c r="CS12" i="190" s="1"/>
  <c r="CL12" i="190"/>
  <c r="CD12" i="190"/>
  <c r="CE12" i="190" s="1"/>
  <c r="BJ12" i="190"/>
  <c r="BB12" i="190"/>
  <c r="BC12" i="190" s="1"/>
  <c r="AN12" i="190"/>
  <c r="AO12" i="190" s="1"/>
  <c r="T12" i="190"/>
  <c r="L12" i="190"/>
  <c r="M12" i="190" s="1"/>
  <c r="FJ11" i="190"/>
  <c r="FK11" i="190" s="1"/>
  <c r="EV11" i="190"/>
  <c r="EW11" i="190" s="1"/>
  <c r="EH11" i="190"/>
  <c r="EI11" i="190" s="1"/>
  <c r="EB11" i="190"/>
  <c r="DT11" i="190"/>
  <c r="DU11" i="190" s="1"/>
  <c r="DF11" i="190"/>
  <c r="DG11" i="190" s="1"/>
  <c r="CR11" i="190"/>
  <c r="CS11" i="190" s="1"/>
  <c r="CD11" i="190"/>
  <c r="CE11" i="190" s="1"/>
  <c r="BJ11" i="190"/>
  <c r="BB11" i="190"/>
  <c r="BC11" i="190" s="1"/>
  <c r="AN11" i="190"/>
  <c r="AO11" i="190" s="1"/>
  <c r="Z11" i="190"/>
  <c r="AA11" i="190" s="1"/>
  <c r="T11" i="190"/>
  <c r="L11" i="190"/>
  <c r="M11" i="190" s="1"/>
  <c r="FJ10" i="190"/>
  <c r="FK10" i="190" s="1"/>
  <c r="EV10" i="190"/>
  <c r="EW10" i="190" s="1"/>
  <c r="EH10" i="190"/>
  <c r="EI10" i="190" s="1"/>
  <c r="DT10" i="190"/>
  <c r="DU10" i="190" s="1"/>
  <c r="CZ10" i="190"/>
  <c r="CR10" i="190"/>
  <c r="CS10" i="190" s="1"/>
  <c r="CD10" i="190"/>
  <c r="CE10" i="190" s="1"/>
  <c r="BP10" i="190"/>
  <c r="BQ10" i="190" s="1"/>
  <c r="BJ10" i="190"/>
  <c r="BB10" i="190"/>
  <c r="BC10" i="190" s="1"/>
  <c r="AN10" i="190"/>
  <c r="AO10" i="190" s="1"/>
  <c r="Z10" i="190"/>
  <c r="AA10" i="190" s="1"/>
  <c r="L10" i="190"/>
  <c r="M10" i="190" s="1"/>
  <c r="FD9" i="190"/>
  <c r="EP9" i="190"/>
  <c r="EH9" i="190"/>
  <c r="EI9" i="190" s="1"/>
  <c r="DT9" i="190"/>
  <c r="DU9" i="190" s="1"/>
  <c r="DF9" i="190"/>
  <c r="DG9" i="190" s="1"/>
  <c r="CZ9" i="190"/>
  <c r="CR9" i="190"/>
  <c r="CS9" i="190" s="1"/>
  <c r="CD9" i="190"/>
  <c r="CE9" i="190" s="1"/>
  <c r="BP9" i="190"/>
  <c r="BQ9" i="190" s="1"/>
  <c r="BB9" i="190"/>
  <c r="BC9" i="190" s="1"/>
  <c r="AH9" i="190"/>
  <c r="Z9" i="190"/>
  <c r="AA9" i="190" s="1"/>
  <c r="L9" i="190"/>
  <c r="M9" i="190" s="1"/>
  <c r="FJ8" i="190"/>
  <c r="FK8" i="190" s="1"/>
  <c r="FD8" i="190"/>
  <c r="EV8" i="190"/>
  <c r="EW8" i="190" s="1"/>
  <c r="EP8" i="190"/>
  <c r="EH8" i="190"/>
  <c r="EI8" i="190" s="1"/>
  <c r="DN8" i="190"/>
  <c r="DF8" i="190"/>
  <c r="DG8" i="190" s="1"/>
  <c r="CR8" i="190"/>
  <c r="CS8" i="190" s="1"/>
  <c r="BX8" i="190"/>
  <c r="BP8" i="190"/>
  <c r="BQ8" i="190" s="1"/>
  <c r="BB8" i="190"/>
  <c r="BC8" i="190" s="1"/>
  <c r="AN8" i="190"/>
  <c r="AO8" i="190" s="1"/>
  <c r="AH8" i="190"/>
  <c r="T8" i="190"/>
  <c r="L8" i="190"/>
  <c r="M8" i="190" s="1"/>
  <c r="FJ7" i="190"/>
  <c r="FK7" i="190" s="1"/>
  <c r="EV7" i="190"/>
  <c r="EW7" i="190" s="1"/>
  <c r="EH7" i="190"/>
  <c r="EI7" i="190" s="1"/>
  <c r="DT7" i="190"/>
  <c r="DU7" i="190" s="1"/>
  <c r="DN7" i="190"/>
  <c r="DF7" i="190"/>
  <c r="DG7" i="190" s="1"/>
  <c r="CR7" i="190"/>
  <c r="CS7" i="190" s="1"/>
  <c r="CD7" i="190"/>
  <c r="CE7" i="190" s="1"/>
  <c r="BX7" i="190"/>
  <c r="BP7" i="190"/>
  <c r="BQ7" i="190" s="1"/>
  <c r="AV7" i="190"/>
  <c r="AN7" i="190"/>
  <c r="AO7" i="190" s="1"/>
  <c r="T7" i="190"/>
  <c r="F7" i="190"/>
  <c r="FJ6" i="190"/>
  <c r="FK6" i="190" s="1"/>
  <c r="EV6" i="190"/>
  <c r="EW6" i="190" s="1"/>
  <c r="EB6" i="190"/>
  <c r="DT6" i="190"/>
  <c r="DU6" i="190" s="1"/>
  <c r="CZ6" i="190"/>
  <c r="CL6" i="190"/>
  <c r="CD6" i="190"/>
  <c r="CE6" i="190" s="1"/>
  <c r="BP6" i="190"/>
  <c r="BQ6" i="190" s="1"/>
  <c r="BB6" i="190"/>
  <c r="BC6" i="190" s="1"/>
  <c r="AV6" i="190"/>
  <c r="AN6" i="190"/>
  <c r="AO6" i="190" s="1"/>
  <c r="T6" i="190"/>
  <c r="L6" i="190"/>
  <c r="M6" i="190" s="1"/>
  <c r="F6" i="190"/>
  <c r="FJ5" i="190"/>
  <c r="FK5" i="190" s="1"/>
  <c r="EV5" i="190"/>
  <c r="EW5" i="190" s="1"/>
  <c r="EB5" i="190"/>
  <c r="DT5" i="190"/>
  <c r="DU5" i="190" s="1"/>
  <c r="DF5" i="190"/>
  <c r="DG5" i="190" s="1"/>
  <c r="CR5" i="190"/>
  <c r="CS5" i="190" s="1"/>
  <c r="CL5" i="190"/>
  <c r="CD5" i="190"/>
  <c r="CE5" i="190" s="1"/>
  <c r="BP5" i="190"/>
  <c r="BB5" i="190"/>
  <c r="BC5" i="190" s="1"/>
  <c r="AN5" i="190"/>
  <c r="AO5" i="190" s="1"/>
  <c r="T5" i="190"/>
  <c r="L5" i="190"/>
  <c r="M5" i="190" s="1"/>
  <c r="FJ4" i="190"/>
  <c r="FK4" i="190" s="1"/>
  <c r="EV4" i="190"/>
  <c r="EW4" i="190" s="1"/>
  <c r="EB4" i="190"/>
  <c r="DT4" i="190"/>
  <c r="DU4" i="190" s="1"/>
  <c r="DF4" i="190"/>
  <c r="DG4" i="190" s="1"/>
  <c r="CR4" i="190"/>
  <c r="CS4" i="190" s="1"/>
  <c r="CD4" i="190"/>
  <c r="CE4" i="190" s="1"/>
  <c r="BJ4" i="190"/>
  <c r="BB4" i="190"/>
  <c r="BC4" i="190" s="1"/>
  <c r="AN4" i="190"/>
  <c r="AO4" i="190" s="1"/>
  <c r="Z4" i="190"/>
  <c r="AA4" i="190" s="1"/>
  <c r="T4" i="190"/>
  <c r="L4" i="190"/>
  <c r="M4" i="190" s="1"/>
  <c r="BP35" i="190" l="1"/>
  <c r="BQ5" i="190"/>
  <c r="BQ36" i="190" s="1"/>
  <c r="P15" i="191" s="1"/>
  <c r="EP36" i="190"/>
  <c r="V11" i="191" s="1"/>
  <c r="V13" i="191" s="1"/>
  <c r="BX36" i="190"/>
  <c r="Q11" i="191" s="1"/>
  <c r="Q13" i="191" s="1"/>
  <c r="AH36" i="190"/>
  <c r="N11" i="191" s="1"/>
  <c r="N13" i="191" s="1"/>
  <c r="CS36" i="190"/>
  <c r="R15" i="191" s="1"/>
  <c r="BJ36" i="190"/>
  <c r="P11" i="191" s="1"/>
  <c r="P13" i="191" s="1"/>
  <c r="F36" i="190"/>
  <c r="L11" i="191" s="1"/>
  <c r="EW36" i="190"/>
  <c r="V15" i="191" s="1"/>
  <c r="CE36" i="190"/>
  <c r="Q15" i="191" s="1"/>
  <c r="EI36" i="190"/>
  <c r="U15" i="191" s="1"/>
  <c r="M36" i="190"/>
  <c r="L15" i="191" s="1"/>
  <c r="DG36" i="190"/>
  <c r="S15" i="191" s="1"/>
  <c r="AO36" i="190"/>
  <c r="N15" i="191" s="1"/>
  <c r="DU36" i="190"/>
  <c r="T15" i="191" s="1"/>
  <c r="AA36" i="190"/>
  <c r="M15" i="191" s="1"/>
  <c r="FK36" i="190"/>
  <c r="W15" i="191" s="1"/>
  <c r="EB36" i="190"/>
  <c r="U11" i="191" s="1"/>
  <c r="U13" i="191" s="1"/>
  <c r="FD36" i="190"/>
  <c r="W11" i="191" s="1"/>
  <c r="W13" i="191" s="1"/>
  <c r="T36" i="190"/>
  <c r="M11" i="191" s="1"/>
  <c r="M13" i="191" s="1"/>
  <c r="BC36" i="190"/>
  <c r="O15" i="191" s="1"/>
  <c r="CL36" i="190"/>
  <c r="R11" i="191" s="1"/>
  <c r="R13" i="191" s="1"/>
  <c r="DN36" i="190"/>
  <c r="T11" i="191" s="1"/>
  <c r="T13" i="191" s="1"/>
  <c r="AV36" i="190"/>
  <c r="O11" i="191" s="1"/>
  <c r="O13" i="191" s="1"/>
  <c r="CZ36" i="190"/>
  <c r="S11" i="191" s="1"/>
  <c r="S13" i="191" s="1"/>
  <c r="EP22" i="189"/>
  <c r="FJ34" i="189"/>
  <c r="FK34" i="189" s="1"/>
  <c r="FJ33" i="189"/>
  <c r="FK33" i="189" s="1"/>
  <c r="FJ32" i="189"/>
  <c r="FK32" i="189" s="1"/>
  <c r="FJ31" i="189"/>
  <c r="FK31" i="189" s="1"/>
  <c r="FJ29" i="189"/>
  <c r="FK29" i="189" s="1"/>
  <c r="FJ28" i="189"/>
  <c r="FK28" i="189" s="1"/>
  <c r="FJ27" i="189"/>
  <c r="FK27" i="189" s="1"/>
  <c r="FJ26" i="189"/>
  <c r="FK26" i="189" s="1"/>
  <c r="FJ25" i="189"/>
  <c r="FK25" i="189" s="1"/>
  <c r="FJ21" i="189"/>
  <c r="FK21" i="189" s="1"/>
  <c r="FJ20" i="189"/>
  <c r="FK20" i="189" s="1"/>
  <c r="FJ19" i="189"/>
  <c r="FK19" i="189" s="1"/>
  <c r="FJ18" i="189"/>
  <c r="FK18" i="189" s="1"/>
  <c r="FJ17" i="189"/>
  <c r="FK17" i="189" s="1"/>
  <c r="FJ15" i="189"/>
  <c r="FK15" i="189" s="1"/>
  <c r="FJ14" i="189"/>
  <c r="FK14" i="189" s="1"/>
  <c r="FJ13" i="189"/>
  <c r="FK13" i="189" s="1"/>
  <c r="FJ12" i="189"/>
  <c r="FK12" i="189" s="1"/>
  <c r="FJ11" i="189"/>
  <c r="FK11" i="189" s="1"/>
  <c r="FJ10" i="189"/>
  <c r="FK10" i="189" s="1"/>
  <c r="FJ8" i="189"/>
  <c r="FK8" i="189" s="1"/>
  <c r="FJ7" i="189"/>
  <c r="FK7" i="189" s="1"/>
  <c r="FJ6" i="189"/>
  <c r="FK6" i="189" s="1"/>
  <c r="FJ5" i="189"/>
  <c r="FK5" i="189" s="1"/>
  <c r="FJ4" i="189"/>
  <c r="FK4" i="189" s="1"/>
  <c r="FD24" i="189"/>
  <c r="FD23" i="189"/>
  <c r="FD22" i="189"/>
  <c r="FD30" i="189"/>
  <c r="FD29" i="189"/>
  <c r="FD16" i="189"/>
  <c r="FD15" i="189"/>
  <c r="FD9" i="189"/>
  <c r="FD8" i="189"/>
  <c r="EP26" i="189"/>
  <c r="EP14" i="189"/>
  <c r="EP30" i="189"/>
  <c r="EP29" i="189"/>
  <c r="EP23" i="189"/>
  <c r="EP16" i="189"/>
  <c r="EP15" i="189"/>
  <c r="EP9" i="189"/>
  <c r="EP8" i="189"/>
  <c r="EV31" i="189"/>
  <c r="EW31" i="189" s="1"/>
  <c r="EV29" i="189"/>
  <c r="EW29" i="189" s="1"/>
  <c r="EV28" i="189"/>
  <c r="EW28" i="189" s="1"/>
  <c r="EV27" i="189"/>
  <c r="EW27" i="189" s="1"/>
  <c r="EV25" i="189"/>
  <c r="EW25" i="189" s="1"/>
  <c r="EV24" i="189"/>
  <c r="EW24" i="189" s="1"/>
  <c r="EV21" i="189"/>
  <c r="EW21" i="189" s="1"/>
  <c r="EV20" i="189"/>
  <c r="EW20" i="189" s="1"/>
  <c r="EV19" i="189"/>
  <c r="EW19" i="189" s="1"/>
  <c r="EV18" i="189"/>
  <c r="EW18" i="189" s="1"/>
  <c r="EV17" i="189"/>
  <c r="EW17" i="189" s="1"/>
  <c r="EV15" i="189"/>
  <c r="EW15" i="189" s="1"/>
  <c r="EV13" i="189"/>
  <c r="EW13" i="189" s="1"/>
  <c r="EV12" i="189"/>
  <c r="EW12" i="189" s="1"/>
  <c r="EV11" i="189"/>
  <c r="EW11" i="189" s="1"/>
  <c r="EV10" i="189"/>
  <c r="EW10" i="189" s="1"/>
  <c r="EV8" i="189"/>
  <c r="EW8" i="189" s="1"/>
  <c r="EV7" i="189"/>
  <c r="EW7" i="189" s="1"/>
  <c r="EV6" i="189"/>
  <c r="EW6" i="189" s="1"/>
  <c r="EV5" i="189"/>
  <c r="EW5" i="189" s="1"/>
  <c r="EV4" i="189"/>
  <c r="EW4" i="189" s="1"/>
  <c r="EH11" i="189"/>
  <c r="EI11" i="189" s="1"/>
  <c r="EH34" i="189"/>
  <c r="EI34" i="189" s="1"/>
  <c r="EH32" i="189"/>
  <c r="EI32" i="189" s="1"/>
  <c r="EH31" i="189"/>
  <c r="EI31" i="189" s="1"/>
  <c r="EH30" i="189"/>
  <c r="EI30" i="189" s="1"/>
  <c r="EH29" i="189"/>
  <c r="EI29" i="189" s="1"/>
  <c r="EH28" i="189"/>
  <c r="EI28" i="189" s="1"/>
  <c r="EH27" i="189"/>
  <c r="EI27" i="189" s="1"/>
  <c r="EH25" i="189"/>
  <c r="EI25" i="189" s="1"/>
  <c r="EH24" i="189"/>
  <c r="EI24" i="189" s="1"/>
  <c r="EH23" i="189"/>
  <c r="EI23" i="189" s="1"/>
  <c r="EH22" i="189"/>
  <c r="EI22" i="189" s="1"/>
  <c r="EH21" i="189"/>
  <c r="EI21" i="189" s="1"/>
  <c r="EH20" i="189"/>
  <c r="EI20" i="189" s="1"/>
  <c r="EH17" i="189"/>
  <c r="EI17" i="189" s="1"/>
  <c r="EH16" i="189"/>
  <c r="EI16" i="189" s="1"/>
  <c r="EH15" i="189"/>
  <c r="EI15" i="189" s="1"/>
  <c r="EH14" i="189"/>
  <c r="EI14" i="189" s="1"/>
  <c r="EH10" i="189"/>
  <c r="EI10" i="189" s="1"/>
  <c r="EH9" i="189"/>
  <c r="EI9" i="189" s="1"/>
  <c r="EH8" i="189"/>
  <c r="EI8" i="189" s="1"/>
  <c r="EH7" i="189"/>
  <c r="EI7" i="189" s="1"/>
  <c r="EB19" i="189"/>
  <c r="EB18" i="189"/>
  <c r="EB13" i="189"/>
  <c r="EB6" i="189"/>
  <c r="EB5" i="189"/>
  <c r="EB4" i="189"/>
  <c r="EB33" i="189"/>
  <c r="EB32" i="189"/>
  <c r="EB26" i="189"/>
  <c r="EB25" i="189"/>
  <c r="EB12" i="189"/>
  <c r="EB11" i="189"/>
  <c r="DT32" i="189"/>
  <c r="DU32" i="189" s="1"/>
  <c r="DT31" i="189"/>
  <c r="DU31" i="189" s="1"/>
  <c r="DT30" i="189"/>
  <c r="DU30" i="189" s="1"/>
  <c r="DT28" i="189"/>
  <c r="DU28" i="189" s="1"/>
  <c r="DT27" i="189"/>
  <c r="DU27" i="189" s="1"/>
  <c r="DT26" i="189"/>
  <c r="DU26" i="189" s="1"/>
  <c r="DT25" i="189"/>
  <c r="DU25" i="189" s="1"/>
  <c r="DT24" i="189"/>
  <c r="DU24" i="189" s="1"/>
  <c r="DT23" i="189"/>
  <c r="DU23" i="189" s="1"/>
  <c r="DT20" i="189"/>
  <c r="DU20" i="189" s="1"/>
  <c r="DT19" i="189"/>
  <c r="DU19" i="189" s="1"/>
  <c r="DT18" i="189"/>
  <c r="DU18" i="189" s="1"/>
  <c r="DT17" i="189"/>
  <c r="DU17" i="189" s="1"/>
  <c r="DT16" i="189"/>
  <c r="DU16" i="189" s="1"/>
  <c r="DT14" i="189"/>
  <c r="DU14" i="189" s="1"/>
  <c r="DT13" i="189"/>
  <c r="DU13" i="189" s="1"/>
  <c r="DT12" i="189"/>
  <c r="DU12" i="189" s="1"/>
  <c r="DT11" i="189"/>
  <c r="DU11" i="189" s="1"/>
  <c r="DT10" i="189"/>
  <c r="DU10" i="189" s="1"/>
  <c r="DT9" i="189"/>
  <c r="DU9" i="189" s="1"/>
  <c r="DT7" i="189"/>
  <c r="DU7" i="189" s="1"/>
  <c r="DT6" i="189"/>
  <c r="DU6" i="189" s="1"/>
  <c r="DT5" i="189"/>
  <c r="DU5" i="189" s="1"/>
  <c r="DT4" i="189"/>
  <c r="DU4" i="189" s="1"/>
  <c r="DN34" i="189"/>
  <c r="DN33" i="189"/>
  <c r="DN22" i="189"/>
  <c r="DN21" i="189"/>
  <c r="DN29" i="189"/>
  <c r="DN28" i="189"/>
  <c r="DN15" i="189"/>
  <c r="DN14" i="189"/>
  <c r="DN8" i="189"/>
  <c r="DN7" i="189"/>
  <c r="CZ26" i="189"/>
  <c r="CZ24" i="189"/>
  <c r="CZ23" i="189"/>
  <c r="CZ6" i="189"/>
  <c r="CZ31" i="189"/>
  <c r="CZ30" i="189"/>
  <c r="CZ17" i="189"/>
  <c r="CZ16" i="189"/>
  <c r="CZ10" i="189"/>
  <c r="CZ9" i="189"/>
  <c r="CL20" i="189"/>
  <c r="CL19" i="189"/>
  <c r="CL34" i="189"/>
  <c r="CL33" i="189"/>
  <c r="CL27" i="189"/>
  <c r="CL26" i="189"/>
  <c r="CL13" i="189"/>
  <c r="CL12" i="189"/>
  <c r="CL6" i="189"/>
  <c r="CL5" i="189"/>
  <c r="BX26" i="189"/>
  <c r="BX23" i="189"/>
  <c r="BX22" i="189"/>
  <c r="BX21" i="189"/>
  <c r="BX29" i="189"/>
  <c r="BX28" i="189"/>
  <c r="BX15" i="189"/>
  <c r="BX14" i="189"/>
  <c r="BX8" i="189"/>
  <c r="BX7" i="189"/>
  <c r="BJ25" i="189"/>
  <c r="BJ24" i="189"/>
  <c r="BJ12" i="189"/>
  <c r="BJ4" i="189"/>
  <c r="BJ32" i="189"/>
  <c r="BJ31" i="189"/>
  <c r="BJ18" i="189"/>
  <c r="BJ17" i="189"/>
  <c r="BJ11" i="189"/>
  <c r="BJ10" i="189"/>
  <c r="AV28" i="189"/>
  <c r="AV27" i="189"/>
  <c r="AV26" i="189"/>
  <c r="AV25" i="189"/>
  <c r="AV21" i="189"/>
  <c r="AV20" i="189"/>
  <c r="AV14" i="189"/>
  <c r="AV13" i="189"/>
  <c r="AV7" i="189"/>
  <c r="AV6" i="189"/>
  <c r="AH30" i="189"/>
  <c r="AH29" i="189"/>
  <c r="AH23" i="189"/>
  <c r="AH22" i="189"/>
  <c r="AH16" i="189"/>
  <c r="AH15" i="189"/>
  <c r="AH9" i="189"/>
  <c r="AH8" i="189"/>
  <c r="T33" i="189"/>
  <c r="T32" i="189"/>
  <c r="T26" i="189"/>
  <c r="T25" i="189"/>
  <c r="T19" i="189"/>
  <c r="T18" i="189"/>
  <c r="T12" i="189"/>
  <c r="T11" i="189"/>
  <c r="T8" i="189"/>
  <c r="T7" i="189"/>
  <c r="T6" i="189"/>
  <c r="T5" i="189"/>
  <c r="T4" i="189"/>
  <c r="F7" i="189"/>
  <c r="F13" i="189"/>
  <c r="F14" i="189"/>
  <c r="F20" i="189"/>
  <c r="F21" i="189"/>
  <c r="F27" i="189"/>
  <c r="F28" i="189"/>
  <c r="F32" i="189"/>
  <c r="F6" i="189"/>
  <c r="DF33" i="189"/>
  <c r="DG33" i="189" s="1"/>
  <c r="DF32" i="189"/>
  <c r="DG32" i="189" s="1"/>
  <c r="DF30" i="189"/>
  <c r="DG30" i="189" s="1"/>
  <c r="DF29" i="189"/>
  <c r="DG29" i="189" s="1"/>
  <c r="DF28" i="189"/>
  <c r="DG28" i="189" s="1"/>
  <c r="DF27" i="189"/>
  <c r="DG27" i="189" s="1"/>
  <c r="DF25" i="189"/>
  <c r="DG25" i="189" s="1"/>
  <c r="DF22" i="189"/>
  <c r="DG22" i="189" s="1"/>
  <c r="DF21" i="189"/>
  <c r="DG21" i="189" s="1"/>
  <c r="DF20" i="189"/>
  <c r="DG20" i="189" s="1"/>
  <c r="DF19" i="189"/>
  <c r="DG19" i="189" s="1"/>
  <c r="DF18" i="189"/>
  <c r="DG18" i="189" s="1"/>
  <c r="DF16" i="189"/>
  <c r="DG16" i="189" s="1"/>
  <c r="DF15" i="189"/>
  <c r="DG15" i="189" s="1"/>
  <c r="DF14" i="189"/>
  <c r="DG14" i="189" s="1"/>
  <c r="DF13" i="189"/>
  <c r="DG13" i="189" s="1"/>
  <c r="DF12" i="189"/>
  <c r="DG12" i="189" s="1"/>
  <c r="DF11" i="189"/>
  <c r="DG11" i="189" s="1"/>
  <c r="DF9" i="189"/>
  <c r="DG9" i="189" s="1"/>
  <c r="DF8" i="189"/>
  <c r="DG8" i="189" s="1"/>
  <c r="DF7" i="189"/>
  <c r="DG7" i="189" s="1"/>
  <c r="DF5" i="189"/>
  <c r="DG5" i="189" s="1"/>
  <c r="DF4" i="189"/>
  <c r="DG4" i="189" s="1"/>
  <c r="CR5" i="189"/>
  <c r="CS5" i="189" s="1"/>
  <c r="CR4" i="189"/>
  <c r="CS4" i="189" s="1"/>
  <c r="CR33" i="189"/>
  <c r="CS33" i="189" s="1"/>
  <c r="CR32" i="189"/>
  <c r="CS32" i="189" s="1"/>
  <c r="CR31" i="189"/>
  <c r="CS31" i="189" s="1"/>
  <c r="CR30" i="189"/>
  <c r="CS30" i="189" s="1"/>
  <c r="CR29" i="189"/>
  <c r="CS29" i="189" s="1"/>
  <c r="CR28" i="189"/>
  <c r="CS28" i="189" s="1"/>
  <c r="CR26" i="189"/>
  <c r="CS26" i="189" s="1"/>
  <c r="CR25" i="189"/>
  <c r="CS25" i="189" s="1"/>
  <c r="CR24" i="189"/>
  <c r="CS24" i="189" s="1"/>
  <c r="CR23" i="189"/>
  <c r="CS23" i="189" s="1"/>
  <c r="CR22" i="189"/>
  <c r="CS22" i="189" s="1"/>
  <c r="CR21" i="189"/>
  <c r="CS21" i="189" s="1"/>
  <c r="CR18" i="189"/>
  <c r="CS18" i="189" s="1"/>
  <c r="CR17" i="189"/>
  <c r="CS17" i="189" s="1"/>
  <c r="CR16" i="189"/>
  <c r="CS16" i="189" s="1"/>
  <c r="CR15" i="189"/>
  <c r="CS15" i="189" s="1"/>
  <c r="CR14" i="189"/>
  <c r="CS14" i="189" s="1"/>
  <c r="CR12" i="189"/>
  <c r="CS12" i="189" s="1"/>
  <c r="CR11" i="189"/>
  <c r="CS11" i="189" s="1"/>
  <c r="CR10" i="189"/>
  <c r="CS10" i="189" s="1"/>
  <c r="CR9" i="189"/>
  <c r="CS9" i="189" s="1"/>
  <c r="CR8" i="189"/>
  <c r="CS8" i="189" s="1"/>
  <c r="CR7" i="189"/>
  <c r="CS7" i="189" s="1"/>
  <c r="CD33" i="189"/>
  <c r="CE33" i="189" s="1"/>
  <c r="CD32" i="189"/>
  <c r="CE32" i="189" s="1"/>
  <c r="CD31" i="189"/>
  <c r="CE31" i="189" s="1"/>
  <c r="CD30" i="189"/>
  <c r="CE30" i="189" s="1"/>
  <c r="CD28" i="189"/>
  <c r="CE28" i="189" s="1"/>
  <c r="CD27" i="189"/>
  <c r="CE27" i="189" s="1"/>
  <c r="CD25" i="189"/>
  <c r="CE25" i="189" s="1"/>
  <c r="CD24" i="189"/>
  <c r="CE24" i="189" s="1"/>
  <c r="CD20" i="189"/>
  <c r="CE20" i="189" s="1"/>
  <c r="CD19" i="189"/>
  <c r="CE19" i="189" s="1"/>
  <c r="CD18" i="189"/>
  <c r="CE18" i="189" s="1"/>
  <c r="CD17" i="189"/>
  <c r="CE17" i="189" s="1"/>
  <c r="CD16" i="189"/>
  <c r="CE16" i="189" s="1"/>
  <c r="CD14" i="189"/>
  <c r="CE14" i="189" s="1"/>
  <c r="CD13" i="189"/>
  <c r="CE13" i="189" s="1"/>
  <c r="CD12" i="189"/>
  <c r="CE12" i="189" s="1"/>
  <c r="CD11" i="189"/>
  <c r="CE11" i="189" s="1"/>
  <c r="CD10" i="189"/>
  <c r="CE10" i="189" s="1"/>
  <c r="CD9" i="189"/>
  <c r="CE9" i="189" s="1"/>
  <c r="CD7" i="189"/>
  <c r="CE7" i="189" s="1"/>
  <c r="CD6" i="189"/>
  <c r="CE6" i="189" s="1"/>
  <c r="CD5" i="189"/>
  <c r="CE5" i="189" s="1"/>
  <c r="CD4" i="189"/>
  <c r="CE4" i="189" s="1"/>
  <c r="BP10" i="189"/>
  <c r="BQ10" i="189" s="1"/>
  <c r="BP9" i="189"/>
  <c r="BQ9" i="189" s="1"/>
  <c r="BP8" i="189"/>
  <c r="BQ8" i="189" s="1"/>
  <c r="BP7" i="189"/>
  <c r="BQ7" i="189" s="1"/>
  <c r="BP6" i="189"/>
  <c r="BQ6" i="189" s="1"/>
  <c r="BP5" i="189"/>
  <c r="BQ5" i="189" s="1"/>
  <c r="BP34" i="189"/>
  <c r="BQ34" i="189" s="1"/>
  <c r="BP33" i="189"/>
  <c r="BQ33" i="189" s="1"/>
  <c r="BP31" i="189"/>
  <c r="BQ31" i="189" s="1"/>
  <c r="BP30" i="189"/>
  <c r="BQ30" i="189" s="1"/>
  <c r="BP29" i="189"/>
  <c r="BQ29" i="189" s="1"/>
  <c r="BP28" i="189"/>
  <c r="BQ28" i="189" s="1"/>
  <c r="BP27" i="189"/>
  <c r="BQ27" i="189" s="1"/>
  <c r="BP26" i="189"/>
  <c r="BQ26" i="189" s="1"/>
  <c r="BP23" i="189"/>
  <c r="BQ23" i="189" s="1"/>
  <c r="BP22" i="189"/>
  <c r="BQ22" i="189" s="1"/>
  <c r="BP21" i="189"/>
  <c r="BQ21" i="189" s="1"/>
  <c r="BP20" i="189"/>
  <c r="BQ20" i="189" s="1"/>
  <c r="BP19" i="189"/>
  <c r="BQ19" i="189" s="1"/>
  <c r="BP17" i="189"/>
  <c r="BQ17" i="189" s="1"/>
  <c r="BP16" i="189"/>
  <c r="BQ16" i="189" s="1"/>
  <c r="BP15" i="189"/>
  <c r="BQ15" i="189" s="1"/>
  <c r="BP14" i="189"/>
  <c r="BQ14" i="189" s="1"/>
  <c r="BP13" i="189"/>
  <c r="BQ13" i="189" s="1"/>
  <c r="BB34" i="189"/>
  <c r="BC34" i="189" s="1"/>
  <c r="BB33" i="189"/>
  <c r="BC33" i="189" s="1"/>
  <c r="BB32" i="189"/>
  <c r="BC32" i="189" s="1"/>
  <c r="BB31" i="189"/>
  <c r="BC31" i="189" s="1"/>
  <c r="BB30" i="189"/>
  <c r="BC30" i="189" s="1"/>
  <c r="BB29" i="189"/>
  <c r="BC29" i="189" s="1"/>
  <c r="BB27" i="189"/>
  <c r="BC27" i="189" s="1"/>
  <c r="BB24" i="189"/>
  <c r="BC24" i="189" s="1"/>
  <c r="BB23" i="189"/>
  <c r="BC23" i="189" s="1"/>
  <c r="BB22" i="189"/>
  <c r="BC22" i="189" s="1"/>
  <c r="BB19" i="189"/>
  <c r="BC19" i="189" s="1"/>
  <c r="BB18" i="189"/>
  <c r="BC18" i="189" s="1"/>
  <c r="BB17" i="189"/>
  <c r="BC17" i="189" s="1"/>
  <c r="BB16" i="189"/>
  <c r="BC16" i="189" s="1"/>
  <c r="BB15" i="189"/>
  <c r="BC15" i="189" s="1"/>
  <c r="BB13" i="189"/>
  <c r="BC13" i="189" s="1"/>
  <c r="BB12" i="189"/>
  <c r="BC12" i="189" s="1"/>
  <c r="BB11" i="189"/>
  <c r="BC11" i="189" s="1"/>
  <c r="BB10" i="189"/>
  <c r="BC10" i="189" s="1"/>
  <c r="BB9" i="189"/>
  <c r="BC9" i="189" s="1"/>
  <c r="BB8" i="189"/>
  <c r="BC8" i="189" s="1"/>
  <c r="BB6" i="189"/>
  <c r="BC6" i="189" s="1"/>
  <c r="BB5" i="189"/>
  <c r="BC5" i="189" s="1"/>
  <c r="BB4" i="189"/>
  <c r="BC4" i="189" s="1"/>
  <c r="H58" i="189"/>
  <c r="Y15" i="191" l="1"/>
  <c r="L13" i="191"/>
  <c r="Y13" i="191" s="1"/>
  <c r="Z13" i="191" s="1"/>
  <c r="Y11" i="191"/>
  <c r="FD36" i="189"/>
  <c r="W3" i="191" s="1"/>
  <c r="W5" i="191" s="1"/>
  <c r="DN36" i="189"/>
  <c r="T3" i="191" s="1"/>
  <c r="T5" i="191" s="1"/>
  <c r="EP36" i="189"/>
  <c r="V3" i="191" s="1"/>
  <c r="V5" i="191" s="1"/>
  <c r="FK36" i="189"/>
  <c r="W7" i="191" s="1"/>
  <c r="EW36" i="189"/>
  <c r="V7" i="191" s="1"/>
  <c r="EI36" i="189"/>
  <c r="U7" i="191" s="1"/>
  <c r="EB36" i="189"/>
  <c r="U3" i="191" s="1"/>
  <c r="U5" i="191" s="1"/>
  <c r="DU36" i="189"/>
  <c r="T7" i="191" s="1"/>
  <c r="T36" i="189"/>
  <c r="M3" i="191" s="1"/>
  <c r="M5" i="191" s="1"/>
  <c r="BJ36" i="189"/>
  <c r="P3" i="191" s="1"/>
  <c r="P5" i="191" s="1"/>
  <c r="AV36" i="189"/>
  <c r="O3" i="191" s="1"/>
  <c r="O5" i="191" s="1"/>
  <c r="BX36" i="189"/>
  <c r="Q3" i="191" s="1"/>
  <c r="Q5" i="191" s="1"/>
  <c r="CZ36" i="189"/>
  <c r="S3" i="191" s="1"/>
  <c r="S5" i="191" s="1"/>
  <c r="DG36" i="189"/>
  <c r="S7" i="191" s="1"/>
  <c r="BC36" i="189"/>
  <c r="O7" i="191" s="1"/>
  <c r="CS36" i="189"/>
  <c r="R7" i="191" s="1"/>
  <c r="CL36" i="189"/>
  <c r="R3" i="191" s="1"/>
  <c r="R5" i="191" s="1"/>
  <c r="CE36" i="189"/>
  <c r="Q7" i="191" s="1"/>
  <c r="BQ36" i="189"/>
  <c r="P7" i="191" s="1"/>
  <c r="AN8" i="189"/>
  <c r="AO8" i="189" s="1"/>
  <c r="AN7" i="189"/>
  <c r="AO7" i="189" s="1"/>
  <c r="AN6" i="189"/>
  <c r="AO6" i="189" s="1"/>
  <c r="AN5" i="189"/>
  <c r="AO5" i="189" s="1"/>
  <c r="AN4" i="189"/>
  <c r="AO4" i="189" s="1"/>
  <c r="AN33" i="189"/>
  <c r="AO33" i="189" s="1"/>
  <c r="AN32" i="189"/>
  <c r="AO32" i="189" s="1"/>
  <c r="AN31" i="189"/>
  <c r="AO31" i="189" s="1"/>
  <c r="AN29" i="189"/>
  <c r="AO29" i="189" s="1"/>
  <c r="AN28" i="189"/>
  <c r="AO28" i="189" s="1"/>
  <c r="AN27" i="189"/>
  <c r="AO27" i="189" s="1"/>
  <c r="AN26" i="189"/>
  <c r="AO26" i="189" s="1"/>
  <c r="AN25" i="189"/>
  <c r="AO25" i="189" s="1"/>
  <c r="AN24" i="189"/>
  <c r="AO24" i="189" s="1"/>
  <c r="AN21" i="189"/>
  <c r="AO21" i="189" s="1"/>
  <c r="AN20" i="189"/>
  <c r="AO20" i="189" s="1"/>
  <c r="AN19" i="189"/>
  <c r="AO19" i="189" s="1"/>
  <c r="AN18" i="189"/>
  <c r="AO18" i="189" s="1"/>
  <c r="AN17" i="189"/>
  <c r="AO17" i="189" s="1"/>
  <c r="AN15" i="189"/>
  <c r="AO15" i="189" s="1"/>
  <c r="AN14" i="189"/>
  <c r="AO14" i="189" s="1"/>
  <c r="AN13" i="189"/>
  <c r="AO13" i="189" s="1"/>
  <c r="AN12" i="189"/>
  <c r="AO12" i="189" s="1"/>
  <c r="AN11" i="189"/>
  <c r="AO11" i="189" s="1"/>
  <c r="AN10" i="189"/>
  <c r="AO10" i="189" s="1"/>
  <c r="Z28" i="189"/>
  <c r="Z20" i="189"/>
  <c r="Z21" i="189"/>
  <c r="Z14" i="189"/>
  <c r="Z4" i="189"/>
  <c r="AA4" i="189" s="1"/>
  <c r="Z34" i="189"/>
  <c r="AA34" i="189" s="1"/>
  <c r="Z32" i="189"/>
  <c r="AA32" i="189" s="1"/>
  <c r="Z31" i="189"/>
  <c r="AA31" i="189" s="1"/>
  <c r="Z30" i="189"/>
  <c r="AA30" i="189" s="1"/>
  <c r="Z29" i="189"/>
  <c r="AA29" i="189" s="1"/>
  <c r="Z27" i="189"/>
  <c r="AA27" i="189" s="1"/>
  <c r="Z25" i="189"/>
  <c r="AA25" i="189" s="1"/>
  <c r="Z24" i="189"/>
  <c r="AA24" i="189" s="1"/>
  <c r="Z23" i="189"/>
  <c r="AA23" i="189" s="1"/>
  <c r="Z22" i="189"/>
  <c r="AA22" i="189" s="1"/>
  <c r="Z17" i="189"/>
  <c r="AA17" i="189" s="1"/>
  <c r="Z16" i="189"/>
  <c r="AA16" i="189" s="1"/>
  <c r="Z15" i="189"/>
  <c r="AA15" i="189" s="1"/>
  <c r="Z13" i="189"/>
  <c r="AA13" i="189" s="1"/>
  <c r="Z11" i="189"/>
  <c r="AA11" i="189" s="1"/>
  <c r="Z10" i="189"/>
  <c r="AA10" i="189" s="1"/>
  <c r="Z9" i="189"/>
  <c r="AA9" i="189" s="1"/>
  <c r="L5" i="189"/>
  <c r="M5" i="189" s="1"/>
  <c r="L6" i="189"/>
  <c r="M6" i="189" s="1"/>
  <c r="L8" i="189"/>
  <c r="M8" i="189" s="1"/>
  <c r="L9" i="189"/>
  <c r="M9" i="189" s="1"/>
  <c r="L10" i="189"/>
  <c r="M10" i="189" s="1"/>
  <c r="L11" i="189"/>
  <c r="M11" i="189" s="1"/>
  <c r="L12" i="189"/>
  <c r="M12" i="189" s="1"/>
  <c r="L13" i="189"/>
  <c r="M13" i="189" s="1"/>
  <c r="L15" i="189"/>
  <c r="M15" i="189" s="1"/>
  <c r="L16" i="189"/>
  <c r="M16" i="189" s="1"/>
  <c r="L17" i="189"/>
  <c r="M17" i="189" s="1"/>
  <c r="L18" i="189"/>
  <c r="M18" i="189" s="1"/>
  <c r="L19" i="189"/>
  <c r="M19" i="189" s="1"/>
  <c r="L22" i="189"/>
  <c r="M22" i="189" s="1"/>
  <c r="L23" i="189"/>
  <c r="M23" i="189" s="1"/>
  <c r="L24" i="189"/>
  <c r="M24" i="189" s="1"/>
  <c r="L25" i="189"/>
  <c r="M25" i="189" s="1"/>
  <c r="L26" i="189"/>
  <c r="M26" i="189" s="1"/>
  <c r="L27" i="189"/>
  <c r="M27" i="189" s="1"/>
  <c r="L29" i="189"/>
  <c r="M29" i="189" s="1"/>
  <c r="L30" i="189"/>
  <c r="M30" i="189" s="1"/>
  <c r="L31" i="189"/>
  <c r="M31" i="189" s="1"/>
  <c r="L33" i="189"/>
  <c r="M33" i="189" s="1"/>
  <c r="M4" i="189"/>
  <c r="AF35" i="150"/>
  <c r="G35" i="150"/>
  <c r="AF34" i="150"/>
  <c r="G34" i="150"/>
  <c r="AF33" i="150"/>
  <c r="G33" i="150"/>
  <c r="AF32" i="150"/>
  <c r="G32" i="150"/>
  <c r="AF31" i="150"/>
  <c r="G31" i="150"/>
  <c r="AF30" i="150"/>
  <c r="G30" i="150"/>
  <c r="AF29" i="150"/>
  <c r="G29" i="150"/>
  <c r="AF28" i="150"/>
  <c r="G28" i="150"/>
  <c r="AF27" i="150"/>
  <c r="G27" i="150"/>
  <c r="AF26" i="150"/>
  <c r="G26" i="150"/>
  <c r="AF25" i="150"/>
  <c r="G25" i="150"/>
  <c r="AF24" i="150"/>
  <c r="G24" i="150"/>
  <c r="AF23" i="150"/>
  <c r="G23" i="150"/>
  <c r="AF22" i="150"/>
  <c r="G22" i="150"/>
  <c r="AF21" i="150"/>
  <c r="G21" i="150"/>
  <c r="AF20" i="150"/>
  <c r="G20" i="150"/>
  <c r="AF19" i="150"/>
  <c r="G19" i="150"/>
  <c r="AF18" i="150"/>
  <c r="G18" i="150"/>
  <c r="AF17" i="150"/>
  <c r="G17" i="150"/>
  <c r="AF16" i="150"/>
  <c r="G16" i="150"/>
  <c r="AF15" i="150"/>
  <c r="G15" i="150"/>
  <c r="AF14" i="150"/>
  <c r="G14" i="150"/>
  <c r="AF13" i="150"/>
  <c r="G13" i="150"/>
  <c r="AF12" i="150"/>
  <c r="G12" i="150"/>
  <c r="AF11" i="150"/>
  <c r="G11" i="150"/>
  <c r="AF10" i="150"/>
  <c r="G10" i="150"/>
  <c r="AF9" i="150"/>
  <c r="G9" i="150"/>
  <c r="AF8" i="150"/>
  <c r="G8" i="150"/>
  <c r="AF7" i="150"/>
  <c r="G7" i="150"/>
  <c r="H190" i="24"/>
  <c r="AI190" i="24"/>
  <c r="H191" i="24"/>
  <c r="AI191" i="24"/>
  <c r="H192" i="24"/>
  <c r="AI192" i="24"/>
  <c r="H193" i="24"/>
  <c r="AI193" i="24"/>
  <c r="H194" i="24"/>
  <c r="AI194" i="24"/>
  <c r="H195" i="24"/>
  <c r="AI195" i="24"/>
  <c r="H196" i="24"/>
  <c r="AI196" i="24"/>
  <c r="H197" i="24"/>
  <c r="AI197" i="24"/>
  <c r="H198" i="24"/>
  <c r="AI198" i="24"/>
  <c r="H199" i="24"/>
  <c r="AI199" i="24"/>
  <c r="H200" i="24"/>
  <c r="AI200" i="24"/>
  <c r="H201" i="24"/>
  <c r="AI201" i="24"/>
  <c r="H202" i="24"/>
  <c r="AI202" i="24"/>
  <c r="H203" i="24"/>
  <c r="AI203" i="24"/>
  <c r="H204" i="24"/>
  <c r="AI204" i="24"/>
  <c r="H205" i="24"/>
  <c r="AI205" i="24"/>
  <c r="H206" i="24"/>
  <c r="AI206" i="24"/>
  <c r="H207" i="24"/>
  <c r="AI207" i="24"/>
  <c r="H208" i="24"/>
  <c r="AI208" i="24"/>
  <c r="H209" i="24"/>
  <c r="AI209" i="24"/>
  <c r="H210" i="24"/>
  <c r="AI210" i="24"/>
  <c r="H211" i="24"/>
  <c r="AI211" i="24"/>
  <c r="H212" i="24"/>
  <c r="AI212" i="24"/>
  <c r="H213" i="24"/>
  <c r="AI213" i="24"/>
  <c r="H214" i="24"/>
  <c r="AI214" i="24"/>
  <c r="H215" i="24"/>
  <c r="AI215" i="24"/>
  <c r="H216" i="24"/>
  <c r="AI216" i="24"/>
  <c r="H217" i="24"/>
  <c r="AI217" i="24"/>
  <c r="H218" i="24"/>
  <c r="AI218" i="24"/>
  <c r="H219" i="24"/>
  <c r="AI219" i="24"/>
  <c r="H220" i="24"/>
  <c r="AI220" i="24"/>
  <c r="H221" i="24"/>
  <c r="AI221" i="24"/>
  <c r="H222" i="24"/>
  <c r="AI222" i="24"/>
  <c r="H223" i="24"/>
  <c r="AI223" i="24"/>
  <c r="H224" i="24"/>
  <c r="AI224" i="24"/>
  <c r="H225" i="24"/>
  <c r="AI225" i="24"/>
  <c r="H226" i="24"/>
  <c r="AI226" i="24"/>
  <c r="H227" i="24"/>
  <c r="AI227" i="24"/>
  <c r="H228" i="24"/>
  <c r="AI228" i="24"/>
  <c r="H229" i="24"/>
  <c r="AI229" i="24"/>
  <c r="H230" i="24"/>
  <c r="AI230" i="24"/>
  <c r="H231" i="24"/>
  <c r="AI231" i="24"/>
  <c r="H232" i="24"/>
  <c r="AI232" i="24"/>
  <c r="H233" i="24"/>
  <c r="AI233" i="24"/>
  <c r="H234" i="24"/>
  <c r="AI234" i="24"/>
  <c r="H235" i="24"/>
  <c r="AI235" i="24"/>
  <c r="H236" i="24"/>
  <c r="AI236" i="24"/>
  <c r="H237" i="24"/>
  <c r="AI237" i="24"/>
  <c r="H238" i="24"/>
  <c r="AI238" i="24"/>
  <c r="H239" i="24"/>
  <c r="AI239" i="24"/>
  <c r="H160" i="24"/>
  <c r="AI160" i="24"/>
  <c r="H161" i="24"/>
  <c r="AI161" i="24"/>
  <c r="H162" i="24"/>
  <c r="AI162" i="24"/>
  <c r="H163" i="24"/>
  <c r="AI163" i="24"/>
  <c r="H164" i="24"/>
  <c r="AI164" i="24"/>
  <c r="H165" i="24"/>
  <c r="AI165" i="24"/>
  <c r="H166" i="24"/>
  <c r="AI166" i="24"/>
  <c r="H167" i="24"/>
  <c r="AI167" i="24"/>
  <c r="H168" i="24"/>
  <c r="AI168" i="24"/>
  <c r="H169" i="24"/>
  <c r="AI169" i="24"/>
  <c r="H170" i="24"/>
  <c r="AI170" i="24"/>
  <c r="H171" i="24"/>
  <c r="AI171" i="24"/>
  <c r="H172" i="24"/>
  <c r="AI172" i="24"/>
  <c r="H173" i="24"/>
  <c r="AI173" i="24"/>
  <c r="H174" i="24"/>
  <c r="AI174" i="24"/>
  <c r="H175" i="24"/>
  <c r="AI175" i="24"/>
  <c r="H176" i="24"/>
  <c r="AI176" i="24"/>
  <c r="H177" i="24"/>
  <c r="AI177" i="24"/>
  <c r="H178" i="24"/>
  <c r="AI178" i="24"/>
  <c r="H179" i="24"/>
  <c r="AI179" i="24"/>
  <c r="H180" i="24"/>
  <c r="AI180" i="24"/>
  <c r="H181" i="24"/>
  <c r="AI181" i="24"/>
  <c r="H182" i="24"/>
  <c r="AI182" i="24"/>
  <c r="H183" i="24"/>
  <c r="AI183" i="24"/>
  <c r="H184" i="24"/>
  <c r="AI184" i="24"/>
  <c r="H185" i="24"/>
  <c r="AI185" i="24"/>
  <c r="H186" i="24"/>
  <c r="AI186" i="24"/>
  <c r="H187" i="24"/>
  <c r="AI187" i="24"/>
  <c r="H188" i="24"/>
  <c r="AI188" i="24"/>
  <c r="H189" i="24"/>
  <c r="AI189" i="24"/>
  <c r="E26" i="188"/>
  <c r="B22" i="188"/>
  <c r="B5" i="188"/>
  <c r="B6" i="188"/>
  <c r="B7" i="188"/>
  <c r="B8" i="188"/>
  <c r="B9" i="188"/>
  <c r="B10" i="188"/>
  <c r="B11" i="188"/>
  <c r="B12" i="188"/>
  <c r="B13" i="188"/>
  <c r="B14" i="188"/>
  <c r="B15" i="188"/>
  <c r="B16" i="188"/>
  <c r="B17" i="188"/>
  <c r="B18" i="188"/>
  <c r="B19" i="188"/>
  <c r="B20" i="188"/>
  <c r="B21" i="188"/>
  <c r="B4" i="188"/>
  <c r="AF36" i="186"/>
  <c r="G36" i="186"/>
  <c r="DD36" i="186" s="1"/>
  <c r="AF35" i="186"/>
  <c r="G35" i="186"/>
  <c r="CX35" i="186" s="1"/>
  <c r="AF34" i="186"/>
  <c r="G34" i="186"/>
  <c r="CZ34" i="186" s="1"/>
  <c r="AF33" i="186"/>
  <c r="G33" i="186"/>
  <c r="CU33" i="186" s="1"/>
  <c r="AF32" i="186"/>
  <c r="G32" i="186"/>
  <c r="DD32" i="186" s="1"/>
  <c r="AF31" i="186"/>
  <c r="G31" i="186"/>
  <c r="CW31" i="186" s="1"/>
  <c r="AF30" i="186"/>
  <c r="G30" i="186"/>
  <c r="CX30" i="186" s="1"/>
  <c r="BS29" i="186"/>
  <c r="AF29" i="186"/>
  <c r="G29" i="186"/>
  <c r="CL29" i="186" s="1"/>
  <c r="BR28" i="186"/>
  <c r="BQ28" i="186"/>
  <c r="BP28" i="186"/>
  <c r="BO28" i="186"/>
  <c r="BN28" i="186"/>
  <c r="BM28" i="186"/>
  <c r="BL28" i="186"/>
  <c r="BK28" i="186"/>
  <c r="AF28" i="186"/>
  <c r="G28" i="186"/>
  <c r="DD28" i="186" s="1"/>
  <c r="BR27" i="186"/>
  <c r="BQ27" i="186"/>
  <c r="BP27" i="186"/>
  <c r="BO27" i="186"/>
  <c r="BN27" i="186"/>
  <c r="BM27" i="186"/>
  <c r="BL27" i="186"/>
  <c r="BK27" i="186"/>
  <c r="AF27" i="186"/>
  <c r="G27" i="186"/>
  <c r="CZ27" i="186" s="1"/>
  <c r="BR26" i="186"/>
  <c r="BQ26" i="186"/>
  <c r="BP26" i="186"/>
  <c r="BO26" i="186"/>
  <c r="BN26" i="186"/>
  <c r="BM26" i="186"/>
  <c r="BL26" i="186"/>
  <c r="BK26" i="186"/>
  <c r="AF26" i="186"/>
  <c r="G26" i="186"/>
  <c r="DB26" i="186" s="1"/>
  <c r="BR25" i="186"/>
  <c r="BQ25" i="186"/>
  <c r="BP25" i="186"/>
  <c r="BO25" i="186"/>
  <c r="BN25" i="186"/>
  <c r="BM25" i="186"/>
  <c r="BL25" i="186"/>
  <c r="BK25" i="186"/>
  <c r="AF25" i="186"/>
  <c r="G25" i="186"/>
  <c r="BR24" i="186"/>
  <c r="BQ24" i="186"/>
  <c r="BP24" i="186"/>
  <c r="BO24" i="186"/>
  <c r="BN24" i="186"/>
  <c r="BM24" i="186"/>
  <c r="BL24" i="186"/>
  <c r="BK24" i="186"/>
  <c r="AF24" i="186"/>
  <c r="G24" i="186"/>
  <c r="CT24" i="186" s="1"/>
  <c r="BR23" i="186"/>
  <c r="BQ23" i="186"/>
  <c r="BP23" i="186"/>
  <c r="BO23" i="186"/>
  <c r="BN23" i="186"/>
  <c r="BM23" i="186"/>
  <c r="BL23" i="186"/>
  <c r="BK23" i="186"/>
  <c r="AF23" i="186"/>
  <c r="G23" i="186"/>
  <c r="BR22" i="186"/>
  <c r="BQ22" i="186"/>
  <c r="BP22" i="186"/>
  <c r="BO22" i="186"/>
  <c r="BN22" i="186"/>
  <c r="BM22" i="186"/>
  <c r="BL22" i="186"/>
  <c r="BK22" i="186"/>
  <c r="AF22" i="186"/>
  <c r="G22" i="186"/>
  <c r="CY22" i="186" s="1"/>
  <c r="BR21" i="186"/>
  <c r="BQ21" i="186"/>
  <c r="BP21" i="186"/>
  <c r="BO21" i="186"/>
  <c r="BN21" i="186"/>
  <c r="BM21" i="186"/>
  <c r="BL21" i="186"/>
  <c r="BK21" i="186"/>
  <c r="AF21" i="186"/>
  <c r="G21" i="186"/>
  <c r="DA21" i="186" s="1"/>
  <c r="BZ20" i="186"/>
  <c r="BR20" i="186"/>
  <c r="BQ20" i="186"/>
  <c r="BP20" i="186"/>
  <c r="BO20" i="186"/>
  <c r="BN20" i="186"/>
  <c r="BM20" i="186"/>
  <c r="BL20" i="186"/>
  <c r="BK20" i="186"/>
  <c r="AF20" i="186"/>
  <c r="G20" i="186"/>
  <c r="CV20" i="186" s="1"/>
  <c r="BR19" i="186"/>
  <c r="BQ19" i="186"/>
  <c r="BP19" i="186"/>
  <c r="BO19" i="186"/>
  <c r="BN19" i="186"/>
  <c r="BM19" i="186"/>
  <c r="BL19" i="186"/>
  <c r="BK19" i="186"/>
  <c r="AF19" i="186"/>
  <c r="G19" i="186"/>
  <c r="CY19" i="186" s="1"/>
  <c r="BR18" i="186"/>
  <c r="BQ18" i="186"/>
  <c r="BP18" i="186"/>
  <c r="BO18" i="186"/>
  <c r="BN18" i="186"/>
  <c r="BM18" i="186"/>
  <c r="BL18" i="186"/>
  <c r="BK18" i="186"/>
  <c r="AF18" i="186"/>
  <c r="G18" i="186"/>
  <c r="CG18" i="186" s="1"/>
  <c r="BR17" i="186"/>
  <c r="BQ17" i="186"/>
  <c r="BP17" i="186"/>
  <c r="BO17" i="186"/>
  <c r="BN17" i="186"/>
  <c r="BM17" i="186"/>
  <c r="BL17" i="186"/>
  <c r="BK17" i="186"/>
  <c r="AF17" i="186"/>
  <c r="G17" i="186"/>
  <c r="CX17" i="186" s="1"/>
  <c r="BR16" i="186"/>
  <c r="BQ16" i="186"/>
  <c r="BP16" i="186"/>
  <c r="BO16" i="186"/>
  <c r="BN16" i="186"/>
  <c r="BM16" i="186"/>
  <c r="BL16" i="186"/>
  <c r="BK16" i="186"/>
  <c r="AF16" i="186"/>
  <c r="G16" i="186"/>
  <c r="BR15" i="186"/>
  <c r="BQ15" i="186"/>
  <c r="BP15" i="186"/>
  <c r="BO15" i="186"/>
  <c r="BN15" i="186"/>
  <c r="BM15" i="186"/>
  <c r="BL15" i="186"/>
  <c r="BK15" i="186"/>
  <c r="AF15" i="186"/>
  <c r="G15" i="186"/>
  <c r="CJ15" i="186" s="1"/>
  <c r="BR14" i="186"/>
  <c r="BQ14" i="186"/>
  <c r="BP14" i="186"/>
  <c r="BO14" i="186"/>
  <c r="BN14" i="186"/>
  <c r="BM14" i="186"/>
  <c r="BL14" i="186"/>
  <c r="BK14" i="186"/>
  <c r="AF14" i="186"/>
  <c r="G14" i="186"/>
  <c r="CE14" i="186" s="1"/>
  <c r="BR13" i="186"/>
  <c r="BQ13" i="186"/>
  <c r="BP13" i="186"/>
  <c r="BO13" i="186"/>
  <c r="BN13" i="186"/>
  <c r="BM13" i="186"/>
  <c r="BL13" i="186"/>
  <c r="BK13" i="186"/>
  <c r="AF13" i="186"/>
  <c r="G13" i="186"/>
  <c r="CB13" i="186" s="1"/>
  <c r="BR12" i="186"/>
  <c r="BQ12" i="186"/>
  <c r="BP12" i="186"/>
  <c r="BO12" i="186"/>
  <c r="BN12" i="186"/>
  <c r="BM12" i="186"/>
  <c r="BL12" i="186"/>
  <c r="BK12" i="186"/>
  <c r="AF12" i="186"/>
  <c r="G12" i="186"/>
  <c r="CU12" i="186" s="1"/>
  <c r="BR11" i="186"/>
  <c r="BQ11" i="186"/>
  <c r="BP11" i="186"/>
  <c r="BO11" i="186"/>
  <c r="BN11" i="186"/>
  <c r="BM11" i="186"/>
  <c r="BL11" i="186"/>
  <c r="BK11" i="186"/>
  <c r="AF11" i="186"/>
  <c r="G11" i="186"/>
  <c r="CN11" i="186" s="1"/>
  <c r="BR10" i="186"/>
  <c r="BQ10" i="186"/>
  <c r="BP10" i="186"/>
  <c r="BO10" i="186"/>
  <c r="BN10" i="186"/>
  <c r="BM10" i="186"/>
  <c r="BL10" i="186"/>
  <c r="BK10" i="186"/>
  <c r="AF10" i="186"/>
  <c r="G10" i="186"/>
  <c r="DC10" i="186" s="1"/>
  <c r="AF9" i="186"/>
  <c r="G9" i="186"/>
  <c r="DD9" i="186" s="1"/>
  <c r="DC8" i="186"/>
  <c r="AF8" i="186"/>
  <c r="G8" i="186"/>
  <c r="CP8" i="186" s="1"/>
  <c r="AF7" i="186"/>
  <c r="G7" i="186"/>
  <c r="DC7" i="186" s="1"/>
  <c r="G6" i="186"/>
  <c r="DD6" i="186" s="1"/>
  <c r="H126" i="24"/>
  <c r="H127" i="24"/>
  <c r="H128" i="24"/>
  <c r="H129" i="24"/>
  <c r="H130" i="24"/>
  <c r="H119" i="24"/>
  <c r="H120" i="24"/>
  <c r="H121" i="24"/>
  <c r="H122" i="24"/>
  <c r="H123" i="24"/>
  <c r="BR10" i="165"/>
  <c r="E10" i="182" s="1"/>
  <c r="BQ10" i="165"/>
  <c r="E9" i="182" s="1"/>
  <c r="BP10" i="165"/>
  <c r="BO10" i="165"/>
  <c r="E7" i="182" s="1"/>
  <c r="BN10" i="165"/>
  <c r="E6" i="182" s="1"/>
  <c r="BM10" i="165"/>
  <c r="E5" i="182" s="1"/>
  <c r="BL10" i="165"/>
  <c r="E4" i="182" s="1"/>
  <c r="BK10" i="165"/>
  <c r="E3" i="182" s="1"/>
  <c r="BO11" i="73"/>
  <c r="D16" i="182" s="1"/>
  <c r="BO12" i="73"/>
  <c r="D25" i="182" s="1"/>
  <c r="BO13" i="73"/>
  <c r="D34" i="182" s="1"/>
  <c r="BO14" i="73"/>
  <c r="D43" i="182" s="1"/>
  <c r="BO15" i="73"/>
  <c r="D52" i="182" s="1"/>
  <c r="BO16" i="73"/>
  <c r="D61" i="182" s="1"/>
  <c r="BO17" i="73"/>
  <c r="D70" i="182" s="1"/>
  <c r="BO18" i="73"/>
  <c r="D79" i="182" s="1"/>
  <c r="BO19" i="73"/>
  <c r="D88" i="182" s="1"/>
  <c r="BO20" i="73"/>
  <c r="D97" i="182" s="1"/>
  <c r="BO21" i="73"/>
  <c r="D106" i="182" s="1"/>
  <c r="BO22" i="73"/>
  <c r="D115" i="182" s="1"/>
  <c r="BO23" i="73"/>
  <c r="D124" i="182" s="1"/>
  <c r="BO24" i="73"/>
  <c r="D133" i="182" s="1"/>
  <c r="BO25" i="73"/>
  <c r="D142" i="182" s="1"/>
  <c r="BO26" i="73"/>
  <c r="D151" i="182" s="1"/>
  <c r="BO27" i="73"/>
  <c r="D160" i="182" s="1"/>
  <c r="BO28" i="73"/>
  <c r="BR10" i="73"/>
  <c r="D10" i="182" s="1"/>
  <c r="BQ10" i="73"/>
  <c r="D9" i="182" s="1"/>
  <c r="BP10" i="73"/>
  <c r="BO10" i="73"/>
  <c r="D7" i="182" s="1"/>
  <c r="BN10" i="73"/>
  <c r="D6" i="182" s="1"/>
  <c r="BM10" i="73"/>
  <c r="D5" i="182" s="1"/>
  <c r="BL10" i="73"/>
  <c r="D4" i="182" s="1"/>
  <c r="BK10" i="73"/>
  <c r="D3" i="182" s="1"/>
  <c r="BK11" i="165"/>
  <c r="E12" i="182" s="1"/>
  <c r="BL11" i="165"/>
  <c r="E13" i="182" s="1"/>
  <c r="BM11" i="165"/>
  <c r="E14" i="182" s="1"/>
  <c r="BN11" i="165"/>
  <c r="E15" i="182" s="1"/>
  <c r="BO11" i="165"/>
  <c r="E16" i="182" s="1"/>
  <c r="BP11" i="165"/>
  <c r="E17" i="182" s="1"/>
  <c r="BQ11" i="165"/>
  <c r="E18" i="182" s="1"/>
  <c r="BR11" i="165"/>
  <c r="E19" i="182" s="1"/>
  <c r="BK12" i="165"/>
  <c r="E21" i="182" s="1"/>
  <c r="BL12" i="165"/>
  <c r="E22" i="182" s="1"/>
  <c r="BM12" i="165"/>
  <c r="E23" i="182" s="1"/>
  <c r="BN12" i="165"/>
  <c r="E24" i="182" s="1"/>
  <c r="BO12" i="165"/>
  <c r="E25" i="182" s="1"/>
  <c r="BP12" i="165"/>
  <c r="E26" i="182" s="1"/>
  <c r="BQ12" i="165"/>
  <c r="E27" i="182" s="1"/>
  <c r="BR12" i="165"/>
  <c r="E28" i="182" s="1"/>
  <c r="BK13" i="165"/>
  <c r="E30" i="182" s="1"/>
  <c r="BL13" i="165"/>
  <c r="E31" i="182" s="1"/>
  <c r="BM13" i="165"/>
  <c r="E32" i="182" s="1"/>
  <c r="BN13" i="165"/>
  <c r="E33" i="182" s="1"/>
  <c r="BO13" i="165"/>
  <c r="E34" i="182" s="1"/>
  <c r="BP13" i="165"/>
  <c r="E35" i="182" s="1"/>
  <c r="BQ13" i="165"/>
  <c r="E36" i="182" s="1"/>
  <c r="BR13" i="165"/>
  <c r="E37" i="182" s="1"/>
  <c r="BK14" i="165"/>
  <c r="E39" i="182" s="1"/>
  <c r="BL14" i="165"/>
  <c r="E40" i="182" s="1"/>
  <c r="BM14" i="165"/>
  <c r="E41" i="182" s="1"/>
  <c r="BN14" i="165"/>
  <c r="E42" i="182" s="1"/>
  <c r="BO14" i="165"/>
  <c r="E43" i="182" s="1"/>
  <c r="BP14" i="165"/>
  <c r="E44" i="182" s="1"/>
  <c r="BQ14" i="165"/>
  <c r="E45" i="182" s="1"/>
  <c r="BR14" i="165"/>
  <c r="E46" i="182" s="1"/>
  <c r="BK15" i="165"/>
  <c r="E48" i="182" s="1"/>
  <c r="BL15" i="165"/>
  <c r="E49" i="182" s="1"/>
  <c r="BM15" i="165"/>
  <c r="E50" i="182" s="1"/>
  <c r="BN15" i="165"/>
  <c r="E51" i="182" s="1"/>
  <c r="BO15" i="165"/>
  <c r="E52" i="182" s="1"/>
  <c r="BP15" i="165"/>
  <c r="E53" i="182" s="1"/>
  <c r="BQ15" i="165"/>
  <c r="E54" i="182" s="1"/>
  <c r="BR15" i="165"/>
  <c r="E55" i="182" s="1"/>
  <c r="BK16" i="165"/>
  <c r="E57" i="182" s="1"/>
  <c r="BL16" i="165"/>
  <c r="E58" i="182" s="1"/>
  <c r="BM16" i="165"/>
  <c r="E59" i="182" s="1"/>
  <c r="BN16" i="165"/>
  <c r="E60" i="182" s="1"/>
  <c r="BO16" i="165"/>
  <c r="E61" i="182" s="1"/>
  <c r="BP16" i="165"/>
  <c r="E62" i="182" s="1"/>
  <c r="BQ16" i="165"/>
  <c r="E63" i="182" s="1"/>
  <c r="BR16" i="165"/>
  <c r="E64" i="182" s="1"/>
  <c r="BK17" i="165"/>
  <c r="E66" i="182" s="1"/>
  <c r="BL17" i="165"/>
  <c r="E67" i="182" s="1"/>
  <c r="BM17" i="165"/>
  <c r="E68" i="182" s="1"/>
  <c r="BN17" i="165"/>
  <c r="E69" i="182" s="1"/>
  <c r="BO17" i="165"/>
  <c r="E70" i="182" s="1"/>
  <c r="BP17" i="165"/>
  <c r="E71" i="182" s="1"/>
  <c r="BQ17" i="165"/>
  <c r="E72" i="182" s="1"/>
  <c r="BR17" i="165"/>
  <c r="E73" i="182" s="1"/>
  <c r="BK18" i="165"/>
  <c r="E75" i="182" s="1"/>
  <c r="BL18" i="165"/>
  <c r="E76" i="182" s="1"/>
  <c r="BM18" i="165"/>
  <c r="E77" i="182" s="1"/>
  <c r="BN18" i="165"/>
  <c r="E78" i="182" s="1"/>
  <c r="BO18" i="165"/>
  <c r="E79" i="182" s="1"/>
  <c r="BP18" i="165"/>
  <c r="E80" i="182" s="1"/>
  <c r="BQ18" i="165"/>
  <c r="E81" i="182" s="1"/>
  <c r="BR18" i="165"/>
  <c r="E82" i="182" s="1"/>
  <c r="BK19" i="165"/>
  <c r="E84" i="182" s="1"/>
  <c r="BL19" i="165"/>
  <c r="E85" i="182" s="1"/>
  <c r="BM19" i="165"/>
  <c r="E86" i="182" s="1"/>
  <c r="BN19" i="165"/>
  <c r="E87" i="182" s="1"/>
  <c r="BO19" i="165"/>
  <c r="E88" i="182" s="1"/>
  <c r="BP19" i="165"/>
  <c r="E89" i="182" s="1"/>
  <c r="BQ19" i="165"/>
  <c r="E90" i="182" s="1"/>
  <c r="BR19" i="165"/>
  <c r="E91" i="182" s="1"/>
  <c r="BK20" i="165"/>
  <c r="E93" i="182" s="1"/>
  <c r="BL20" i="165"/>
  <c r="E94" i="182" s="1"/>
  <c r="BM20" i="165"/>
  <c r="E95" i="182" s="1"/>
  <c r="BN20" i="165"/>
  <c r="E96" i="182" s="1"/>
  <c r="BO20" i="165"/>
  <c r="E97" i="182" s="1"/>
  <c r="BP20" i="165"/>
  <c r="E98" i="182" s="1"/>
  <c r="BQ20" i="165"/>
  <c r="E99" i="182" s="1"/>
  <c r="BR20" i="165"/>
  <c r="E100" i="182" s="1"/>
  <c r="BK21" i="165"/>
  <c r="E102" i="182" s="1"/>
  <c r="BL21" i="165"/>
  <c r="E103" i="182" s="1"/>
  <c r="BM21" i="165"/>
  <c r="E104" i="182" s="1"/>
  <c r="BN21" i="165"/>
  <c r="E105" i="182" s="1"/>
  <c r="BO21" i="165"/>
  <c r="E106" i="182" s="1"/>
  <c r="BP21" i="165"/>
  <c r="E107" i="182" s="1"/>
  <c r="BQ21" i="165"/>
  <c r="E108" i="182" s="1"/>
  <c r="BR21" i="165"/>
  <c r="E109" i="182" s="1"/>
  <c r="BK22" i="165"/>
  <c r="E111" i="182" s="1"/>
  <c r="BL22" i="165"/>
  <c r="E112" i="182" s="1"/>
  <c r="BM22" i="165"/>
  <c r="E113" i="182" s="1"/>
  <c r="BN22" i="165"/>
  <c r="E114" i="182" s="1"/>
  <c r="BO22" i="165"/>
  <c r="E115" i="182" s="1"/>
  <c r="BP22" i="165"/>
  <c r="E116" i="182" s="1"/>
  <c r="BQ22" i="165"/>
  <c r="E117" i="182" s="1"/>
  <c r="BR22" i="165"/>
  <c r="E118" i="182" s="1"/>
  <c r="BK23" i="165"/>
  <c r="E120" i="182" s="1"/>
  <c r="BL23" i="165"/>
  <c r="E121" i="182" s="1"/>
  <c r="BM23" i="165"/>
  <c r="E122" i="182" s="1"/>
  <c r="BN23" i="165"/>
  <c r="E123" i="182" s="1"/>
  <c r="BO23" i="165"/>
  <c r="E124" i="182" s="1"/>
  <c r="BP23" i="165"/>
  <c r="E125" i="182" s="1"/>
  <c r="BQ23" i="165"/>
  <c r="E126" i="182" s="1"/>
  <c r="BR23" i="165"/>
  <c r="E127" i="182" s="1"/>
  <c r="BK24" i="165"/>
  <c r="E129" i="182" s="1"/>
  <c r="BL24" i="165"/>
  <c r="E130" i="182" s="1"/>
  <c r="BM24" i="165"/>
  <c r="E131" i="182" s="1"/>
  <c r="BN24" i="165"/>
  <c r="E132" i="182" s="1"/>
  <c r="BO24" i="165"/>
  <c r="E133" i="182" s="1"/>
  <c r="BP24" i="165"/>
  <c r="E134" i="182" s="1"/>
  <c r="BQ24" i="165"/>
  <c r="E135" i="182" s="1"/>
  <c r="BR24" i="165"/>
  <c r="E136" i="182" s="1"/>
  <c r="BK25" i="165"/>
  <c r="E138" i="182" s="1"/>
  <c r="BL25" i="165"/>
  <c r="E139" i="182" s="1"/>
  <c r="BM25" i="165"/>
  <c r="E140" i="182" s="1"/>
  <c r="BN25" i="165"/>
  <c r="E141" i="182" s="1"/>
  <c r="BO25" i="165"/>
  <c r="E142" i="182" s="1"/>
  <c r="BP25" i="165"/>
  <c r="E143" i="182" s="1"/>
  <c r="BQ25" i="165"/>
  <c r="E144" i="182" s="1"/>
  <c r="BR25" i="165"/>
  <c r="E145" i="182" s="1"/>
  <c r="BK26" i="165"/>
  <c r="E147" i="182" s="1"/>
  <c r="BL26" i="165"/>
  <c r="E148" i="182" s="1"/>
  <c r="BM26" i="165"/>
  <c r="E149" i="182" s="1"/>
  <c r="BN26" i="165"/>
  <c r="E150" i="182" s="1"/>
  <c r="BO26" i="165"/>
  <c r="E151" i="182" s="1"/>
  <c r="BP26" i="165"/>
  <c r="E152" i="182" s="1"/>
  <c r="BQ26" i="165"/>
  <c r="E153" i="182" s="1"/>
  <c r="BR26" i="165"/>
  <c r="E154" i="182" s="1"/>
  <c r="BK27" i="165"/>
  <c r="E156" i="182" s="1"/>
  <c r="BL27" i="165"/>
  <c r="E157" i="182" s="1"/>
  <c r="BM27" i="165"/>
  <c r="E158" i="182" s="1"/>
  <c r="BN27" i="165"/>
  <c r="E159" i="182" s="1"/>
  <c r="BO27" i="165"/>
  <c r="E160" i="182" s="1"/>
  <c r="BP27" i="165"/>
  <c r="E161" i="182" s="1"/>
  <c r="BQ27" i="165"/>
  <c r="E162" i="182" s="1"/>
  <c r="BR27" i="165"/>
  <c r="E163" i="182" s="1"/>
  <c r="BK28" i="165"/>
  <c r="BL28" i="165"/>
  <c r="BM28" i="165"/>
  <c r="BN28" i="165"/>
  <c r="BO28" i="165"/>
  <c r="BP28" i="165"/>
  <c r="BQ28" i="165"/>
  <c r="BR28" i="165"/>
  <c r="CA30" i="186" l="1"/>
  <c r="DD26" i="186"/>
  <c r="BY35" i="186"/>
  <c r="CL20" i="186"/>
  <c r="CB35" i="186"/>
  <c r="CW26" i="186"/>
  <c r="DC18" i="186"/>
  <c r="CP26" i="186"/>
  <c r="CR28" i="186"/>
  <c r="BY17" i="186"/>
  <c r="CO19" i="186"/>
  <c r="CU14" i="186"/>
  <c r="CH17" i="186"/>
  <c r="CD22" i="186"/>
  <c r="CC6" i="186"/>
  <c r="DC17" i="186"/>
  <c r="BY26" i="186"/>
  <c r="CJ27" i="186"/>
  <c r="B24" i="188"/>
  <c r="CE26" i="186"/>
  <c r="CM26" i="186"/>
  <c r="CR12" i="186"/>
  <c r="CS17" i="186"/>
  <c r="CD19" i="186"/>
  <c r="CX20" i="186"/>
  <c r="CG21" i="186"/>
  <c r="CK24" i="186"/>
  <c r="CJ26" i="186"/>
  <c r="CX26" i="186"/>
  <c r="CE27" i="186"/>
  <c r="BY28" i="186"/>
  <c r="CN31" i="186"/>
  <c r="CI32" i="186"/>
  <c r="CM33" i="186"/>
  <c r="CJ35" i="186"/>
  <c r="E8" i="182"/>
  <c r="D8" i="182"/>
  <c r="CS21" i="186"/>
  <c r="DA24" i="186"/>
  <c r="CT35" i="186"/>
  <c r="DA19" i="186"/>
  <c r="CT21" i="186"/>
  <c r="BT26" i="186"/>
  <c r="CW28" i="186"/>
  <c r="CT29" i="186"/>
  <c r="CV35" i="186"/>
  <c r="CC12" i="186"/>
  <c r="CR17" i="186"/>
  <c r="DC19" i="186"/>
  <c r="CA21" i="186"/>
  <c r="DC21" i="186"/>
  <c r="BT24" i="186"/>
  <c r="BZ24" i="186"/>
  <c r="CB32" i="186"/>
  <c r="CE33" i="186"/>
  <c r="CI35" i="186"/>
  <c r="CI10" i="186"/>
  <c r="CP10" i="186"/>
  <c r="CD6" i="186"/>
  <c r="CR6" i="186"/>
  <c r="CR10" i="186"/>
  <c r="BZ6" i="186"/>
  <c r="CE6" i="186"/>
  <c r="CL6" i="186"/>
  <c r="CS6" i="186"/>
  <c r="CZ6" i="186"/>
  <c r="CA7" i="186"/>
  <c r="CE8" i="186"/>
  <c r="BY10" i="186"/>
  <c r="CF10" i="186"/>
  <c r="CN10" i="186"/>
  <c r="CS10" i="186"/>
  <c r="CZ10" i="186"/>
  <c r="CI17" i="186"/>
  <c r="CQ19" i="186"/>
  <c r="CD20" i="186"/>
  <c r="CO20" i="186"/>
  <c r="CL21" i="186"/>
  <c r="DD21" i="186"/>
  <c r="CH22" i="186"/>
  <c r="CV24" i="186"/>
  <c r="CF26" i="186"/>
  <c r="CR26" i="186"/>
  <c r="CG28" i="186"/>
  <c r="DB29" i="186"/>
  <c r="CI30" i="186"/>
  <c r="CC31" i="186"/>
  <c r="CY31" i="186"/>
  <c r="BY32" i="186"/>
  <c r="CF32" i="186"/>
  <c r="CN32" i="186"/>
  <c r="CT32" i="186"/>
  <c r="DB32" i="186"/>
  <c r="CS34" i="186"/>
  <c r="CN35" i="186"/>
  <c r="DA35" i="186"/>
  <c r="BY36" i="186"/>
  <c r="CJ36" i="186"/>
  <c r="CI6" i="186"/>
  <c r="CP6" i="186"/>
  <c r="CB10" i="186"/>
  <c r="CX10" i="186"/>
  <c r="CY32" i="186"/>
  <c r="BY6" i="186"/>
  <c r="CC10" i="186"/>
  <c r="CY10" i="186"/>
  <c r="CA6" i="186"/>
  <c r="CH6" i="186"/>
  <c r="CO6" i="186"/>
  <c r="CT6" i="186"/>
  <c r="DB6" i="186"/>
  <c r="CH7" i="186"/>
  <c r="CM8" i="186"/>
  <c r="CK9" i="186"/>
  <c r="BZ10" i="186"/>
  <c r="CH10" i="186"/>
  <c r="CO10" i="186"/>
  <c r="CV10" i="186"/>
  <c r="DD10" i="186"/>
  <c r="BT14" i="186"/>
  <c r="BT15" i="186"/>
  <c r="CB15" i="186"/>
  <c r="BY20" i="186"/>
  <c r="CI20" i="186"/>
  <c r="CW20" i="186"/>
  <c r="CI28" i="186"/>
  <c r="CY30" i="186"/>
  <c r="CI31" i="186"/>
  <c r="DD31" i="186"/>
  <c r="BZ32" i="186"/>
  <c r="CH32" i="186"/>
  <c r="CO32" i="186"/>
  <c r="CW32" i="186"/>
  <c r="DC33" i="186"/>
  <c r="CC35" i="186"/>
  <c r="CQ35" i="186"/>
  <c r="DB35" i="186"/>
  <c r="CB36" i="186"/>
  <c r="CD36" i="186"/>
  <c r="CX6" i="186"/>
  <c r="CP32" i="186"/>
  <c r="CJ6" i="186"/>
  <c r="CY6" i="186"/>
  <c r="CJ10" i="186"/>
  <c r="CB20" i="186"/>
  <c r="CN20" i="186"/>
  <c r="CY20" i="186"/>
  <c r="CS31" i="186"/>
  <c r="CD32" i="186"/>
  <c r="CJ32" i="186"/>
  <c r="CR32" i="186"/>
  <c r="CZ32" i="186"/>
  <c r="CI36" i="186"/>
  <c r="M36" i="189"/>
  <c r="L7" i="191" s="1"/>
  <c r="AH36" i="189"/>
  <c r="N3" i="191" s="1"/>
  <c r="N5" i="191" s="1"/>
  <c r="F36" i="189"/>
  <c r="L3" i="191" s="1"/>
  <c r="AO36" i="189"/>
  <c r="N7" i="191" s="1"/>
  <c r="AA36" i="189"/>
  <c r="M7" i="191" s="1"/>
  <c r="CV7" i="186"/>
  <c r="CZ7" i="186"/>
  <c r="CU11" i="186"/>
  <c r="DC13" i="186"/>
  <c r="DD13" i="186"/>
  <c r="CW13" i="186"/>
  <c r="CP13" i="186"/>
  <c r="CJ13" i="186"/>
  <c r="CF13" i="186"/>
  <c r="BZ13" i="186"/>
  <c r="CI13" i="186"/>
  <c r="CQ13" i="186"/>
  <c r="CY13" i="186"/>
  <c r="CU16" i="186"/>
  <c r="DC16" i="186"/>
  <c r="CX16" i="186"/>
  <c r="CO16" i="186"/>
  <c r="CG16" i="186"/>
  <c r="BZ16" i="186"/>
  <c r="CE16" i="186"/>
  <c r="CN16" i="186"/>
  <c r="CZ16" i="186"/>
  <c r="DB23" i="186"/>
  <c r="DA23" i="186"/>
  <c r="CV23" i="186"/>
  <c r="CP23" i="186"/>
  <c r="CK23" i="186"/>
  <c r="CF23" i="186"/>
  <c r="BZ23" i="186"/>
  <c r="CY23" i="186"/>
  <c r="CU23" i="186"/>
  <c r="CO23" i="186"/>
  <c r="CI23" i="186"/>
  <c r="CE23" i="186"/>
  <c r="BY23" i="186"/>
  <c r="CG23" i="186"/>
  <c r="CQ23" i="186"/>
  <c r="DC23" i="186"/>
  <c r="DD25" i="186"/>
  <c r="CY25" i="186"/>
  <c r="CS25" i="186"/>
  <c r="CO25" i="186"/>
  <c r="CI25" i="186"/>
  <c r="CC25" i="186"/>
  <c r="BY25" i="186"/>
  <c r="DC25" i="186"/>
  <c r="CX25" i="186"/>
  <c r="CR25" i="186"/>
  <c r="CM25" i="186"/>
  <c r="CH25" i="186"/>
  <c r="CB25" i="186"/>
  <c r="CE25" i="186"/>
  <c r="CP25" i="186"/>
  <c r="CZ25" i="186"/>
  <c r="CE11" i="186"/>
  <c r="DD11" i="186"/>
  <c r="CB7" i="186"/>
  <c r="CP7" i="186"/>
  <c r="CW7" i="186"/>
  <c r="DD7" i="186"/>
  <c r="CL9" i="186"/>
  <c r="DB9" i="186"/>
  <c r="CE12" i="186"/>
  <c r="CE13" i="186"/>
  <c r="CM13" i="186"/>
  <c r="CR13" i="186"/>
  <c r="CZ13" i="186"/>
  <c r="CF16" i="186"/>
  <c r="CP16" i="186"/>
  <c r="DA16" i="186"/>
  <c r="CZ18" i="186"/>
  <c r="CU18" i="186"/>
  <c r="CJ18" i="186"/>
  <c r="BY18" i="186"/>
  <c r="DD18" i="186"/>
  <c r="CT18" i="186"/>
  <c r="CH18" i="186"/>
  <c r="CL18" i="186"/>
  <c r="CH23" i="186"/>
  <c r="CS23" i="186"/>
  <c r="DD23" i="186"/>
  <c r="CG25" i="186"/>
  <c r="CQ25" i="186"/>
  <c r="DA25" i="186"/>
  <c r="CO7" i="186"/>
  <c r="DB11" i="186"/>
  <c r="CX11" i="186"/>
  <c r="CM11" i="186"/>
  <c r="CI7" i="186"/>
  <c r="CF11" i="186"/>
  <c r="CV11" i="186"/>
  <c r="DB12" i="186"/>
  <c r="DC12" i="186"/>
  <c r="CS12" i="186"/>
  <c r="CJ12" i="186"/>
  <c r="CB6" i="186"/>
  <c r="CG6" i="186"/>
  <c r="CK6" i="186"/>
  <c r="CQ6" i="186"/>
  <c r="CW6" i="186"/>
  <c r="DA6" i="186"/>
  <c r="BY7" i="186"/>
  <c r="CF7" i="186"/>
  <c r="CJ7" i="186"/>
  <c r="CQ7" i="186"/>
  <c r="CX7" i="186"/>
  <c r="CU8" i="186"/>
  <c r="CC9" i="186"/>
  <c r="CS9" i="186"/>
  <c r="BM30" i="186"/>
  <c r="CA10" i="186"/>
  <c r="CG10" i="186"/>
  <c r="CK10" i="186"/>
  <c r="CQ10" i="186"/>
  <c r="CW10" i="186"/>
  <c r="DA10" i="186"/>
  <c r="BT11" i="186"/>
  <c r="BY11" i="186"/>
  <c r="CG11" i="186"/>
  <c r="CO11" i="186"/>
  <c r="CW11" i="186"/>
  <c r="CK12" i="186"/>
  <c r="CZ12" i="186"/>
  <c r="BT13" i="186"/>
  <c r="BY13" i="186"/>
  <c r="CG13" i="186"/>
  <c r="CN13" i="186"/>
  <c r="CV13" i="186"/>
  <c r="CW14" i="186"/>
  <c r="CM14" i="186"/>
  <c r="DC14" i="186"/>
  <c r="BT16" i="186"/>
  <c r="BY16" i="186"/>
  <c r="CH16" i="186"/>
  <c r="CR16" i="186"/>
  <c r="DB16" i="186"/>
  <c r="CB17" i="186"/>
  <c r="CM17" i="186"/>
  <c r="CR18" i="186"/>
  <c r="BT20" i="186"/>
  <c r="CX22" i="186"/>
  <c r="DB22" i="186"/>
  <c r="CP22" i="186"/>
  <c r="CC22" i="186"/>
  <c r="CZ22" i="186"/>
  <c r="CN22" i="186"/>
  <c r="CR22" i="186"/>
  <c r="CA23" i="186"/>
  <c r="CM23" i="186"/>
  <c r="CW23" i="186"/>
  <c r="BZ25" i="186"/>
  <c r="CJ25" i="186"/>
  <c r="CU25" i="186"/>
  <c r="CY27" i="186"/>
  <c r="CR27" i="186"/>
  <c r="CB27" i="186"/>
  <c r="DC27" i="186"/>
  <c r="CM27" i="186"/>
  <c r="CU27" i="186"/>
  <c r="BT28" i="186"/>
  <c r="DA9" i="186"/>
  <c r="BZ7" i="186"/>
  <c r="CG7" i="186"/>
  <c r="CN7" i="186"/>
  <c r="CR7" i="186"/>
  <c r="CY7" i="186"/>
  <c r="CD9" i="186"/>
  <c r="CT9" i="186"/>
  <c r="BN30" i="186"/>
  <c r="BZ11" i="186"/>
  <c r="CH11" i="186"/>
  <c r="CP11" i="186"/>
  <c r="DC11" i="186"/>
  <c r="BT12" i="186"/>
  <c r="CB12" i="186"/>
  <c r="CM12" i="186"/>
  <c r="DA12" i="186"/>
  <c r="CA13" i="186"/>
  <c r="CH13" i="186"/>
  <c r="CO13" i="186"/>
  <c r="CX13" i="186"/>
  <c r="DB15" i="186"/>
  <c r="CZ15" i="186"/>
  <c r="CR15" i="186"/>
  <c r="CA16" i="186"/>
  <c r="CJ16" i="186"/>
  <c r="CS16" i="186"/>
  <c r="DD17" i="186"/>
  <c r="DA17" i="186"/>
  <c r="CW17" i="186"/>
  <c r="CQ17" i="186"/>
  <c r="CK17" i="186"/>
  <c r="CG17" i="186"/>
  <c r="CA17" i="186"/>
  <c r="CZ17" i="186"/>
  <c r="CU17" i="186"/>
  <c r="CP17" i="186"/>
  <c r="CJ17" i="186"/>
  <c r="CE17" i="186"/>
  <c r="BZ17" i="186"/>
  <c r="CC17" i="186"/>
  <c r="CO17" i="186"/>
  <c r="CY17" i="186"/>
  <c r="BZ18" i="186"/>
  <c r="CV18" i="186"/>
  <c r="BT21" i="186"/>
  <c r="CC23" i="186"/>
  <c r="CN23" i="186"/>
  <c r="CX23" i="186"/>
  <c r="CA25" i="186"/>
  <c r="CK25" i="186"/>
  <c r="CW25" i="186"/>
  <c r="CB31" i="186"/>
  <c r="CH31" i="186"/>
  <c r="CL31" i="186"/>
  <c r="CR31" i="186"/>
  <c r="CX31" i="186"/>
  <c r="DB31" i="186"/>
  <c r="CK34" i="186"/>
  <c r="CP36" i="186"/>
  <c r="CQ36" i="186"/>
  <c r="CE19" i="186"/>
  <c r="CS19" i="186"/>
  <c r="CA20" i="186"/>
  <c r="CJ20" i="186"/>
  <c r="CI21" i="186"/>
  <c r="CV21" i="186"/>
  <c r="BT23" i="186"/>
  <c r="CM24" i="186"/>
  <c r="BZ26" i="186"/>
  <c r="CG26" i="186"/>
  <c r="CN26" i="186"/>
  <c r="CU26" i="186"/>
  <c r="CZ26" i="186"/>
  <c r="CA28" i="186"/>
  <c r="CJ28" i="186"/>
  <c r="CZ28" i="186"/>
  <c r="CD29" i="186"/>
  <c r="CQ30" i="186"/>
  <c r="BZ31" i="186"/>
  <c r="CD31" i="186"/>
  <c r="CJ31" i="186"/>
  <c r="CP31" i="186"/>
  <c r="CT31" i="186"/>
  <c r="CZ31" i="186"/>
  <c r="CA32" i="186"/>
  <c r="CG32" i="186"/>
  <c r="CL32" i="186"/>
  <c r="CQ32" i="186"/>
  <c r="CX32" i="186"/>
  <c r="CC34" i="186"/>
  <c r="DA34" i="186"/>
  <c r="BZ35" i="186"/>
  <c r="CD35" i="186"/>
  <c r="CK35" i="186"/>
  <c r="CR35" i="186"/>
  <c r="CY35" i="186"/>
  <c r="DD35" i="186"/>
  <c r="BZ36" i="186"/>
  <c r="CG36" i="186"/>
  <c r="CL36" i="186"/>
  <c r="CR36" i="186"/>
  <c r="BT18" i="186"/>
  <c r="CI19" i="186"/>
  <c r="CZ19" i="186"/>
  <c r="BT22" i="186"/>
  <c r="BT25" i="186"/>
  <c r="CB26" i="186"/>
  <c r="CH26" i="186"/>
  <c r="CO26" i="186"/>
  <c r="CV26" i="186"/>
  <c r="DC26" i="186"/>
  <c r="BT27" i="186"/>
  <c r="CB28" i="186"/>
  <c r="CO28" i="186"/>
  <c r="CA31" i="186"/>
  <c r="CF31" i="186"/>
  <c r="CK31" i="186"/>
  <c r="CQ31" i="186"/>
  <c r="CV31" i="186"/>
  <c r="DA31" i="186"/>
  <c r="CF34" i="186"/>
  <c r="CA35" i="186"/>
  <c r="CF35" i="186"/>
  <c r="CL35" i="186"/>
  <c r="CS35" i="186"/>
  <c r="CZ35" i="186"/>
  <c r="CA36" i="186"/>
  <c r="CH36" i="186"/>
  <c r="CO36" i="186"/>
  <c r="CT36" i="186"/>
  <c r="CM6" i="186"/>
  <c r="CU6" i="186"/>
  <c r="DC6" i="186"/>
  <c r="CC7" i="186"/>
  <c r="CK7" i="186"/>
  <c r="CS7" i="186"/>
  <c r="DA7" i="186"/>
  <c r="CA8" i="186"/>
  <c r="CI8" i="186"/>
  <c r="CQ8" i="186"/>
  <c r="CY8" i="186"/>
  <c r="BY9" i="186"/>
  <c r="CG9" i="186"/>
  <c r="CO9" i="186"/>
  <c r="CW9" i="186"/>
  <c r="BQ30" i="186"/>
  <c r="CD10" i="186"/>
  <c r="CL10" i="186"/>
  <c r="CT10" i="186"/>
  <c r="DB10" i="186"/>
  <c r="CA11" i="186"/>
  <c r="CI11" i="186"/>
  <c r="CQ11" i="186"/>
  <c r="CY11" i="186"/>
  <c r="CF12" i="186"/>
  <c r="CN12" i="186"/>
  <c r="CV12" i="186"/>
  <c r="DD12" i="186"/>
  <c r="CC13" i="186"/>
  <c r="CK13" i="186"/>
  <c r="CS13" i="186"/>
  <c r="DA13" i="186"/>
  <c r="BZ14" i="186"/>
  <c r="CH14" i="186"/>
  <c r="CP14" i="186"/>
  <c r="CX14" i="186"/>
  <c r="CE15" i="186"/>
  <c r="CM15" i="186"/>
  <c r="CU15" i="186"/>
  <c r="DC15" i="186"/>
  <c r="CB16" i="186"/>
  <c r="CK16" i="186"/>
  <c r="CT16" i="186"/>
  <c r="DD16" i="186"/>
  <c r="CB18" i="186"/>
  <c r="CM18" i="186"/>
  <c r="CW18" i="186"/>
  <c r="BT19" i="186"/>
  <c r="BY19" i="186"/>
  <c r="CJ19" i="186"/>
  <c r="CT19" i="186"/>
  <c r="DC20" i="186"/>
  <c r="CU20" i="186"/>
  <c r="CM20" i="186"/>
  <c r="CE20" i="186"/>
  <c r="DA20" i="186"/>
  <c r="CS20" i="186"/>
  <c r="CK20" i="186"/>
  <c r="CC20" i="186"/>
  <c r="CF20" i="186"/>
  <c r="CP20" i="186"/>
  <c r="CZ20" i="186"/>
  <c r="CC21" i="186"/>
  <c r="CM21" i="186"/>
  <c r="CW21" i="186"/>
  <c r="CI22" i="186"/>
  <c r="CS22" i="186"/>
  <c r="DD22" i="186"/>
  <c r="CC24" i="186"/>
  <c r="CN24" i="186"/>
  <c r="DB24" i="186"/>
  <c r="CN8" i="186"/>
  <c r="DD8" i="186"/>
  <c r="CX8" i="186"/>
  <c r="CV9" i="186"/>
  <c r="CG14" i="186"/>
  <c r="CL15" i="186"/>
  <c r="CF6" i="186"/>
  <c r="CN6" i="186"/>
  <c r="CV6" i="186"/>
  <c r="CD7" i="186"/>
  <c r="CL7" i="186"/>
  <c r="CT7" i="186"/>
  <c r="DB7" i="186"/>
  <c r="CB8" i="186"/>
  <c r="CJ8" i="186"/>
  <c r="CR8" i="186"/>
  <c r="CZ8" i="186"/>
  <c r="BZ9" i="186"/>
  <c r="CH9" i="186"/>
  <c r="CP9" i="186"/>
  <c r="CX9" i="186"/>
  <c r="BR30" i="186"/>
  <c r="CE10" i="186"/>
  <c r="CM10" i="186"/>
  <c r="CU10" i="186"/>
  <c r="CB11" i="186"/>
  <c r="CJ11" i="186"/>
  <c r="CR11" i="186"/>
  <c r="CZ11" i="186"/>
  <c r="BY12" i="186"/>
  <c r="CG12" i="186"/>
  <c r="CO12" i="186"/>
  <c r="CW12" i="186"/>
  <c r="CD13" i="186"/>
  <c r="CL13" i="186"/>
  <c r="CT13" i="186"/>
  <c r="DB13" i="186"/>
  <c r="CA14" i="186"/>
  <c r="CI14" i="186"/>
  <c r="CQ14" i="186"/>
  <c r="CY14" i="186"/>
  <c r="CF15" i="186"/>
  <c r="CN15" i="186"/>
  <c r="CV15" i="186"/>
  <c r="DD15" i="186"/>
  <c r="CC16" i="186"/>
  <c r="CL16" i="186"/>
  <c r="CD18" i="186"/>
  <c r="CN18" i="186"/>
  <c r="CX18" i="186"/>
  <c r="CA19" i="186"/>
  <c r="CK19" i="186"/>
  <c r="CU19" i="186"/>
  <c r="CG20" i="186"/>
  <c r="CQ20" i="186"/>
  <c r="DB20" i="186"/>
  <c r="CD21" i="186"/>
  <c r="CN21" i="186"/>
  <c r="CY21" i="186"/>
  <c r="BZ22" i="186"/>
  <c r="CJ22" i="186"/>
  <c r="CT22" i="186"/>
  <c r="CD24" i="186"/>
  <c r="CP24" i="186"/>
  <c r="DC24" i="186"/>
  <c r="DA29" i="186"/>
  <c r="CS29" i="186"/>
  <c r="CK29" i="186"/>
  <c r="CC29" i="186"/>
  <c r="CZ29" i="186"/>
  <c r="CR29" i="186"/>
  <c r="CJ29" i="186"/>
  <c r="CB29" i="186"/>
  <c r="CY29" i="186"/>
  <c r="CQ29" i="186"/>
  <c r="CI29" i="186"/>
  <c r="CA29" i="186"/>
  <c r="CX29" i="186"/>
  <c r="CP29" i="186"/>
  <c r="CH29" i="186"/>
  <c r="BZ29" i="186"/>
  <c r="CW29" i="186"/>
  <c r="CO29" i="186"/>
  <c r="CG29" i="186"/>
  <c r="BY29" i="186"/>
  <c r="DD29" i="186"/>
  <c r="CV29" i="186"/>
  <c r="CN29" i="186"/>
  <c r="CF29" i="186"/>
  <c r="DC29" i="186"/>
  <c r="CU29" i="186"/>
  <c r="CM29" i="186"/>
  <c r="CE29" i="186"/>
  <c r="CH8" i="186"/>
  <c r="CN9" i="186"/>
  <c r="BP30" i="186"/>
  <c r="BP31" i="186" s="1"/>
  <c r="CE7" i="186"/>
  <c r="CM7" i="186"/>
  <c r="CU7" i="186"/>
  <c r="CC8" i="186"/>
  <c r="CK8" i="186"/>
  <c r="CS8" i="186"/>
  <c r="DA8" i="186"/>
  <c r="CA9" i="186"/>
  <c r="CI9" i="186"/>
  <c r="CQ9" i="186"/>
  <c r="CY9" i="186"/>
  <c r="BK30" i="186"/>
  <c r="BT10" i="186"/>
  <c r="CC11" i="186"/>
  <c r="CK11" i="186"/>
  <c r="CS11" i="186"/>
  <c r="DA11" i="186"/>
  <c r="BZ12" i="186"/>
  <c r="CH12" i="186"/>
  <c r="CP12" i="186"/>
  <c r="CX12" i="186"/>
  <c r="CU13" i="186"/>
  <c r="CB14" i="186"/>
  <c r="CJ14" i="186"/>
  <c r="CR14" i="186"/>
  <c r="CZ14" i="186"/>
  <c r="BY15" i="186"/>
  <c r="CG15" i="186"/>
  <c r="CO15" i="186"/>
  <c r="CW15" i="186"/>
  <c r="CY16" i="186"/>
  <c r="CQ16" i="186"/>
  <c r="CI16" i="186"/>
  <c r="CW16" i="186"/>
  <c r="CD16" i="186"/>
  <c r="CM16" i="186"/>
  <c r="CV16" i="186"/>
  <c r="CE18" i="186"/>
  <c r="CO18" i="186"/>
  <c r="CB19" i="186"/>
  <c r="CL19" i="186"/>
  <c r="CW19" i="186"/>
  <c r="CH20" i="186"/>
  <c r="CR20" i="186"/>
  <c r="DD20" i="186"/>
  <c r="CE21" i="186"/>
  <c r="CO21" i="186"/>
  <c r="CA22" i="186"/>
  <c r="CK22" i="186"/>
  <c r="CV22" i="186"/>
  <c r="CE24" i="186"/>
  <c r="CS24" i="186"/>
  <c r="DD24" i="186"/>
  <c r="DB33" i="186"/>
  <c r="CT33" i="186"/>
  <c r="CL33" i="186"/>
  <c r="CD33" i="186"/>
  <c r="DA33" i="186"/>
  <c r="CS33" i="186"/>
  <c r="CK33" i="186"/>
  <c r="CC33" i="186"/>
  <c r="CZ33" i="186"/>
  <c r="CR33" i="186"/>
  <c r="CJ33" i="186"/>
  <c r="CB33" i="186"/>
  <c r="CY33" i="186"/>
  <c r="CQ33" i="186"/>
  <c r="CI33" i="186"/>
  <c r="CA33" i="186"/>
  <c r="CX33" i="186"/>
  <c r="CP33" i="186"/>
  <c r="CH33" i="186"/>
  <c r="BZ33" i="186"/>
  <c r="CW33" i="186"/>
  <c r="CO33" i="186"/>
  <c r="CG33" i="186"/>
  <c r="BY33" i="186"/>
  <c r="DD33" i="186"/>
  <c r="CV33" i="186"/>
  <c r="CN33" i="186"/>
  <c r="CF33" i="186"/>
  <c r="CF8" i="186"/>
  <c r="CV8" i="186"/>
  <c r="CD8" i="186"/>
  <c r="CL8" i="186"/>
  <c r="CT8" i="186"/>
  <c r="DB8" i="186"/>
  <c r="CB9" i="186"/>
  <c r="CJ9" i="186"/>
  <c r="CR9" i="186"/>
  <c r="CZ9" i="186"/>
  <c r="BL30" i="186"/>
  <c r="CD11" i="186"/>
  <c r="CL11" i="186"/>
  <c r="CT11" i="186"/>
  <c r="CA12" i="186"/>
  <c r="CI12" i="186"/>
  <c r="CQ12" i="186"/>
  <c r="CY12" i="186"/>
  <c r="CC14" i="186"/>
  <c r="CK14" i="186"/>
  <c r="CS14" i="186"/>
  <c r="DA14" i="186"/>
  <c r="BZ15" i="186"/>
  <c r="CH15" i="186"/>
  <c r="CP15" i="186"/>
  <c r="CX15" i="186"/>
  <c r="BT17" i="186"/>
  <c r="DA18" i="186"/>
  <c r="CS18" i="186"/>
  <c r="CK18" i="186"/>
  <c r="CC18" i="186"/>
  <c r="CY18" i="186"/>
  <c r="CQ18" i="186"/>
  <c r="CI18" i="186"/>
  <c r="CA18" i="186"/>
  <c r="CF18" i="186"/>
  <c r="CP18" i="186"/>
  <c r="DB18" i="186"/>
  <c r="CC19" i="186"/>
  <c r="CM19" i="186"/>
  <c r="CT20" i="186"/>
  <c r="CZ21" i="186"/>
  <c r="CR21" i="186"/>
  <c r="CJ21" i="186"/>
  <c r="CB21" i="186"/>
  <c r="CX21" i="186"/>
  <c r="CP21" i="186"/>
  <c r="CH21" i="186"/>
  <c r="BZ21" i="186"/>
  <c r="CF21" i="186"/>
  <c r="CQ21" i="186"/>
  <c r="DB21" i="186"/>
  <c r="CB22" i="186"/>
  <c r="CL22" i="186"/>
  <c r="CF24" i="186"/>
  <c r="CD14" i="186"/>
  <c r="CL14" i="186"/>
  <c r="CT14" i="186"/>
  <c r="DB14" i="186"/>
  <c r="CA15" i="186"/>
  <c r="CI15" i="186"/>
  <c r="CQ15" i="186"/>
  <c r="CY15" i="186"/>
  <c r="CZ24" i="186"/>
  <c r="CR24" i="186"/>
  <c r="CJ24" i="186"/>
  <c r="CB24" i="186"/>
  <c r="CY24" i="186"/>
  <c r="CQ24" i="186"/>
  <c r="CI24" i="186"/>
  <c r="CA24" i="186"/>
  <c r="CW24" i="186"/>
  <c r="CO24" i="186"/>
  <c r="CG24" i="186"/>
  <c r="BY24" i="186"/>
  <c r="CH24" i="186"/>
  <c r="CU24" i="186"/>
  <c r="BY8" i="186"/>
  <c r="CG8" i="186"/>
  <c r="CO8" i="186"/>
  <c r="CW8" i="186"/>
  <c r="CE9" i="186"/>
  <c r="CM9" i="186"/>
  <c r="CU9" i="186"/>
  <c r="DC9" i="186"/>
  <c r="BO30" i="186"/>
  <c r="BO31" i="186" s="1"/>
  <c r="CD12" i="186"/>
  <c r="CL12" i="186"/>
  <c r="CT12" i="186"/>
  <c r="CF14" i="186"/>
  <c r="CN14" i="186"/>
  <c r="CV14" i="186"/>
  <c r="DD14" i="186"/>
  <c r="CC15" i="186"/>
  <c r="CK15" i="186"/>
  <c r="CS15" i="186"/>
  <c r="DA15" i="186"/>
  <c r="CX19" i="186"/>
  <c r="CP19" i="186"/>
  <c r="CH19" i="186"/>
  <c r="BZ19" i="186"/>
  <c r="DD19" i="186"/>
  <c r="CV19" i="186"/>
  <c r="CN19" i="186"/>
  <c r="CF19" i="186"/>
  <c r="CG19" i="186"/>
  <c r="CR19" i="186"/>
  <c r="DB19" i="186"/>
  <c r="BY21" i="186"/>
  <c r="CK21" i="186"/>
  <c r="CU21" i="186"/>
  <c r="CW22" i="186"/>
  <c r="CO22" i="186"/>
  <c r="CG22" i="186"/>
  <c r="BY22" i="186"/>
  <c r="DC22" i="186"/>
  <c r="CU22" i="186"/>
  <c r="CM22" i="186"/>
  <c r="CE22" i="186"/>
  <c r="CF22" i="186"/>
  <c r="CQ22" i="186"/>
  <c r="DA22" i="186"/>
  <c r="CL24" i="186"/>
  <c r="CX24" i="186"/>
  <c r="BZ8" i="186"/>
  <c r="CF9" i="186"/>
  <c r="BY14" i="186"/>
  <c r="CO14" i="186"/>
  <c r="CD15" i="186"/>
  <c r="CT15" i="186"/>
  <c r="CW36" i="186"/>
  <c r="CC27" i="186"/>
  <c r="CK27" i="186"/>
  <c r="CS27" i="186"/>
  <c r="DA27" i="186"/>
  <c r="BZ28" i="186"/>
  <c r="CH28" i="186"/>
  <c r="CP28" i="186"/>
  <c r="CX28" i="186"/>
  <c r="CB30" i="186"/>
  <c r="CJ30" i="186"/>
  <c r="CR30" i="186"/>
  <c r="CZ30" i="186"/>
  <c r="CD34" i="186"/>
  <c r="CL34" i="186"/>
  <c r="CT34" i="186"/>
  <c r="DB34" i="186"/>
  <c r="CX36" i="186"/>
  <c r="CD27" i="186"/>
  <c r="CL27" i="186"/>
  <c r="CT27" i="186"/>
  <c r="DB27" i="186"/>
  <c r="CQ28" i="186"/>
  <c r="CY28" i="186"/>
  <c r="CC30" i="186"/>
  <c r="CK30" i="186"/>
  <c r="CS30" i="186"/>
  <c r="DA30" i="186"/>
  <c r="CE34" i="186"/>
  <c r="CM34" i="186"/>
  <c r="CU34" i="186"/>
  <c r="DC34" i="186"/>
  <c r="CY36" i="186"/>
  <c r="CD30" i="186"/>
  <c r="CL30" i="186"/>
  <c r="CT30" i="186"/>
  <c r="DB30" i="186"/>
  <c r="CN34" i="186"/>
  <c r="CV34" i="186"/>
  <c r="DD34" i="186"/>
  <c r="CZ36" i="186"/>
  <c r="CD17" i="186"/>
  <c r="CL17" i="186"/>
  <c r="CT17" i="186"/>
  <c r="DB17" i="186"/>
  <c r="CB23" i="186"/>
  <c r="CJ23" i="186"/>
  <c r="CR23" i="186"/>
  <c r="CZ23" i="186"/>
  <c r="CD25" i="186"/>
  <c r="CL25" i="186"/>
  <c r="CT25" i="186"/>
  <c r="DB25" i="186"/>
  <c r="CA26" i="186"/>
  <c r="CI26" i="186"/>
  <c r="CQ26" i="186"/>
  <c r="CY26" i="186"/>
  <c r="CF27" i="186"/>
  <c r="CN27" i="186"/>
  <c r="CV27" i="186"/>
  <c r="DD27" i="186"/>
  <c r="CC28" i="186"/>
  <c r="CK28" i="186"/>
  <c r="CS28" i="186"/>
  <c r="DA28" i="186"/>
  <c r="CE30" i="186"/>
  <c r="CM30" i="186"/>
  <c r="CU30" i="186"/>
  <c r="DC30" i="186"/>
  <c r="CE31" i="186"/>
  <c r="CM31" i="186"/>
  <c r="CU31" i="186"/>
  <c r="DC31" i="186"/>
  <c r="CC32" i="186"/>
  <c r="CK32" i="186"/>
  <c r="CS32" i="186"/>
  <c r="DA32" i="186"/>
  <c r="BY34" i="186"/>
  <c r="CG34" i="186"/>
  <c r="CO34" i="186"/>
  <c r="CW34" i="186"/>
  <c r="CE35" i="186"/>
  <c r="CM35" i="186"/>
  <c r="CU35" i="186"/>
  <c r="DC35" i="186"/>
  <c r="CC36" i="186"/>
  <c r="CK36" i="186"/>
  <c r="CS36" i="186"/>
  <c r="DA36" i="186"/>
  <c r="BY27" i="186"/>
  <c r="CG27" i="186"/>
  <c r="CO27" i="186"/>
  <c r="CW27" i="186"/>
  <c r="CD28" i="186"/>
  <c r="CL28" i="186"/>
  <c r="CT28" i="186"/>
  <c r="DB28" i="186"/>
  <c r="CF30" i="186"/>
  <c r="CN30" i="186"/>
  <c r="CV30" i="186"/>
  <c r="DD30" i="186"/>
  <c r="BZ34" i="186"/>
  <c r="CH34" i="186"/>
  <c r="CP34" i="186"/>
  <c r="CX34" i="186"/>
  <c r="DB36" i="186"/>
  <c r="CF17" i="186"/>
  <c r="CN17" i="186"/>
  <c r="CV17" i="186"/>
  <c r="CD23" i="186"/>
  <c r="CL23" i="186"/>
  <c r="CT23" i="186"/>
  <c r="CF25" i="186"/>
  <c r="CN25" i="186"/>
  <c r="CV25" i="186"/>
  <c r="CC26" i="186"/>
  <c r="CK26" i="186"/>
  <c r="CS26" i="186"/>
  <c r="DA26" i="186"/>
  <c r="BZ27" i="186"/>
  <c r="CH27" i="186"/>
  <c r="CP27" i="186"/>
  <c r="CX27" i="186"/>
  <c r="CE28" i="186"/>
  <c r="CM28" i="186"/>
  <c r="CU28" i="186"/>
  <c r="DC28" i="186"/>
  <c r="BY30" i="186"/>
  <c r="CG30" i="186"/>
  <c r="CO30" i="186"/>
  <c r="CW30" i="186"/>
  <c r="BY31" i="186"/>
  <c r="CG31" i="186"/>
  <c r="CO31" i="186"/>
  <c r="CE32" i="186"/>
  <c r="CM32" i="186"/>
  <c r="CU32" i="186"/>
  <c r="DC32" i="186"/>
  <c r="CA34" i="186"/>
  <c r="CI34" i="186"/>
  <c r="CQ34" i="186"/>
  <c r="CY34" i="186"/>
  <c r="CG35" i="186"/>
  <c r="CO35" i="186"/>
  <c r="CW35" i="186"/>
  <c r="CE36" i="186"/>
  <c r="CM36" i="186"/>
  <c r="CU36" i="186"/>
  <c r="DC36" i="186"/>
  <c r="CD26" i="186"/>
  <c r="CL26" i="186"/>
  <c r="CT26" i="186"/>
  <c r="CA27" i="186"/>
  <c r="CI27" i="186"/>
  <c r="CQ27" i="186"/>
  <c r="CF28" i="186"/>
  <c r="CN28" i="186"/>
  <c r="CV28" i="186"/>
  <c r="BZ30" i="186"/>
  <c r="CH30" i="186"/>
  <c r="CP30" i="186"/>
  <c r="CV32" i="186"/>
  <c r="CB34" i="186"/>
  <c r="CJ34" i="186"/>
  <c r="CR34" i="186"/>
  <c r="CH35" i="186"/>
  <c r="CP35" i="186"/>
  <c r="CF36" i="186"/>
  <c r="CN36" i="186"/>
  <c r="CV36" i="186"/>
  <c r="AF36" i="165"/>
  <c r="G36" i="165"/>
  <c r="AF35" i="165"/>
  <c r="G35" i="165"/>
  <c r="AF34" i="165"/>
  <c r="G34" i="165"/>
  <c r="AF33" i="165"/>
  <c r="G33" i="165"/>
  <c r="AF32" i="165"/>
  <c r="G32" i="165"/>
  <c r="AF31" i="165"/>
  <c r="G31" i="165"/>
  <c r="AF30" i="165"/>
  <c r="G30" i="165"/>
  <c r="AF29" i="165"/>
  <c r="G29" i="165"/>
  <c r="AF28" i="165"/>
  <c r="G28" i="165"/>
  <c r="AF27" i="165"/>
  <c r="G27" i="165"/>
  <c r="AF26" i="165"/>
  <c r="G26" i="165"/>
  <c r="AF25" i="165"/>
  <c r="G25" i="165"/>
  <c r="AF24" i="165"/>
  <c r="G24" i="165"/>
  <c r="AF23" i="165"/>
  <c r="G23" i="165"/>
  <c r="AF22" i="165"/>
  <c r="G22" i="165"/>
  <c r="AF21" i="165"/>
  <c r="G21" i="165"/>
  <c r="AF20" i="165"/>
  <c r="G20" i="165"/>
  <c r="AF19" i="165"/>
  <c r="G19" i="165"/>
  <c r="AF18" i="165"/>
  <c r="G18" i="165"/>
  <c r="AF17" i="165"/>
  <c r="G17" i="165"/>
  <c r="AF16" i="165"/>
  <c r="G16" i="165"/>
  <c r="AF15" i="165"/>
  <c r="G15" i="165"/>
  <c r="AF14" i="165"/>
  <c r="G14" i="165"/>
  <c r="AF13" i="165"/>
  <c r="G13" i="165"/>
  <c r="AF12" i="165"/>
  <c r="G12" i="165"/>
  <c r="AF11" i="165"/>
  <c r="G11" i="165"/>
  <c r="AF10" i="165"/>
  <c r="G10" i="165"/>
  <c r="AF9" i="165"/>
  <c r="G9" i="165"/>
  <c r="AF8" i="165"/>
  <c r="G8" i="165"/>
  <c r="AF7" i="165"/>
  <c r="G7" i="165"/>
  <c r="G6" i="165"/>
  <c r="L5" i="191" l="1"/>
  <c r="Y5" i="191" s="1"/>
  <c r="Z5" i="191" s="1"/>
  <c r="Y3" i="191"/>
  <c r="Y7" i="191"/>
  <c r="BM31" i="186"/>
  <c r="BQ31" i="186"/>
  <c r="BT30" i="186"/>
  <c r="BK31" i="186"/>
  <c r="H98" i="24"/>
  <c r="H99" i="24"/>
  <c r="H100" i="24"/>
  <c r="H101" i="24"/>
  <c r="H102" i="24"/>
  <c r="H91" i="24"/>
  <c r="H92" i="24"/>
  <c r="H93" i="24"/>
  <c r="H94" i="24"/>
  <c r="H95" i="24"/>
  <c r="H159" i="24"/>
  <c r="AI159" i="24"/>
  <c r="H158" i="24"/>
  <c r="AI158" i="24"/>
  <c r="AI140" i="24"/>
  <c r="AI141" i="24"/>
  <c r="AI142" i="24"/>
  <c r="AI143" i="24"/>
  <c r="H144" i="24"/>
  <c r="AI144" i="24"/>
  <c r="H145" i="24"/>
  <c r="AI145" i="24"/>
  <c r="H146" i="24"/>
  <c r="AI146" i="24"/>
  <c r="H147" i="24"/>
  <c r="AI147" i="24"/>
  <c r="H148" i="24"/>
  <c r="AI148" i="24"/>
  <c r="H149" i="24"/>
  <c r="AI149" i="24"/>
  <c r="H150" i="24"/>
  <c r="AI150" i="24"/>
  <c r="H151" i="24"/>
  <c r="AI151" i="24"/>
  <c r="H152" i="24"/>
  <c r="AI152" i="24"/>
  <c r="H153" i="24"/>
  <c r="AI153" i="24"/>
  <c r="H154" i="24"/>
  <c r="AI154" i="24"/>
  <c r="H155" i="24"/>
  <c r="AI155" i="24"/>
  <c r="H156" i="24"/>
  <c r="AI156" i="24"/>
  <c r="H157" i="24"/>
  <c r="AI157" i="24"/>
  <c r="AI129" i="24"/>
  <c r="AI130" i="24"/>
  <c r="H131" i="24"/>
  <c r="AI131" i="24"/>
  <c r="H132" i="24"/>
  <c r="AI132" i="24"/>
  <c r="AI133" i="24"/>
  <c r="AI134" i="24"/>
  <c r="AI135" i="24"/>
  <c r="AI136" i="24"/>
  <c r="AI137" i="24"/>
  <c r="H138" i="24"/>
  <c r="AI138" i="24"/>
  <c r="H139" i="24"/>
  <c r="AI139" i="24"/>
  <c r="H125" i="24"/>
  <c r="AI125" i="24"/>
  <c r="AI126" i="24"/>
  <c r="AI127" i="24"/>
  <c r="AI128" i="24"/>
  <c r="H104" i="24"/>
  <c r="AI104" i="24"/>
  <c r="H105" i="24"/>
  <c r="AI105" i="24"/>
  <c r="H106" i="24"/>
  <c r="AI106" i="24"/>
  <c r="H107" i="24"/>
  <c r="AI107" i="24"/>
  <c r="H108" i="24"/>
  <c r="AI108" i="24"/>
  <c r="H109" i="24"/>
  <c r="AI109" i="24"/>
  <c r="H110" i="24"/>
  <c r="AI110" i="24"/>
  <c r="H111" i="24"/>
  <c r="AI111" i="24"/>
  <c r="H112" i="24"/>
  <c r="AI112" i="24"/>
  <c r="H113" i="24"/>
  <c r="AI113" i="24"/>
  <c r="H114" i="24"/>
  <c r="AI114" i="24"/>
  <c r="H115" i="24"/>
  <c r="AI115" i="24"/>
  <c r="H116" i="24"/>
  <c r="AI116" i="24"/>
  <c r="H117" i="24"/>
  <c r="AI117" i="24"/>
  <c r="H118" i="24"/>
  <c r="AI118" i="24"/>
  <c r="AI119" i="24"/>
  <c r="AI120" i="24"/>
  <c r="AI121" i="24"/>
  <c r="AI122" i="24"/>
  <c r="AI123" i="24"/>
  <c r="H124" i="24"/>
  <c r="AI124" i="24"/>
  <c r="AI99" i="24"/>
  <c r="AI100" i="24"/>
  <c r="AI101" i="24"/>
  <c r="AI102" i="24"/>
  <c r="H103" i="24"/>
  <c r="AI103" i="24"/>
  <c r="H84" i="24"/>
  <c r="H85" i="24"/>
  <c r="H86" i="24"/>
  <c r="H87" i="24"/>
  <c r="H88" i="24"/>
  <c r="H77" i="24"/>
  <c r="H78" i="24"/>
  <c r="H79" i="24"/>
  <c r="H80" i="24"/>
  <c r="H73" i="24"/>
  <c r="H74" i="24"/>
  <c r="AF35" i="185"/>
  <c r="G35" i="185"/>
  <c r="AF34" i="185"/>
  <c r="G34" i="185"/>
  <c r="DF34" i="185" s="1"/>
  <c r="AF33" i="185"/>
  <c r="G33" i="185"/>
  <c r="DA33" i="185" s="1"/>
  <c r="AF32" i="185"/>
  <c r="G32" i="185"/>
  <c r="AF31" i="185"/>
  <c r="G31" i="185"/>
  <c r="AF30" i="185"/>
  <c r="G30" i="185"/>
  <c r="BS29" i="185"/>
  <c r="AF29" i="185"/>
  <c r="G29" i="185"/>
  <c r="BR28" i="185"/>
  <c r="BQ28" i="185"/>
  <c r="BP28" i="185"/>
  <c r="BO28" i="185"/>
  <c r="BN28" i="185"/>
  <c r="BM28" i="185"/>
  <c r="BL28" i="185"/>
  <c r="BK28" i="185"/>
  <c r="AF28" i="185"/>
  <c r="G28" i="185"/>
  <c r="BR27" i="185"/>
  <c r="BQ27" i="185"/>
  <c r="BP27" i="185"/>
  <c r="BO27" i="185"/>
  <c r="BN27" i="185"/>
  <c r="BM27" i="185"/>
  <c r="BL27" i="185"/>
  <c r="BK27" i="185"/>
  <c r="AF27" i="185"/>
  <c r="G27" i="185"/>
  <c r="BR26" i="185"/>
  <c r="BQ26" i="185"/>
  <c r="BP26" i="185"/>
  <c r="BO26" i="185"/>
  <c r="BN26" i="185"/>
  <c r="BM26" i="185"/>
  <c r="BL26" i="185"/>
  <c r="BK26" i="185"/>
  <c r="AF26" i="185"/>
  <c r="G26" i="185"/>
  <c r="BR25" i="185"/>
  <c r="BQ25" i="185"/>
  <c r="BP25" i="185"/>
  <c r="BO25" i="185"/>
  <c r="BN25" i="185"/>
  <c r="BM25" i="185"/>
  <c r="BL25" i="185"/>
  <c r="BK25" i="185"/>
  <c r="AF25" i="185"/>
  <c r="G25" i="185"/>
  <c r="BR24" i="185"/>
  <c r="BQ24" i="185"/>
  <c r="BP24" i="185"/>
  <c r="BO24" i="185"/>
  <c r="BN24" i="185"/>
  <c r="BM24" i="185"/>
  <c r="BL24" i="185"/>
  <c r="BK24" i="185"/>
  <c r="AF24" i="185"/>
  <c r="G24" i="185"/>
  <c r="BR23" i="185"/>
  <c r="BQ23" i="185"/>
  <c r="BP23" i="185"/>
  <c r="BO23" i="185"/>
  <c r="BN23" i="185"/>
  <c r="BM23" i="185"/>
  <c r="BL23" i="185"/>
  <c r="BK23" i="185"/>
  <c r="AF23" i="185"/>
  <c r="G23" i="185"/>
  <c r="BR22" i="185"/>
  <c r="BQ22" i="185"/>
  <c r="BP22" i="185"/>
  <c r="BO22" i="185"/>
  <c r="BN22" i="185"/>
  <c r="BM22" i="185"/>
  <c r="BL22" i="185"/>
  <c r="BK22" i="185"/>
  <c r="AF22" i="185"/>
  <c r="G22" i="185"/>
  <c r="BR21" i="185"/>
  <c r="BQ21" i="185"/>
  <c r="BP21" i="185"/>
  <c r="BO21" i="185"/>
  <c r="BN21" i="185"/>
  <c r="BM21" i="185"/>
  <c r="BL21" i="185"/>
  <c r="BK21" i="185"/>
  <c r="AF21" i="185"/>
  <c r="G21" i="185"/>
  <c r="BR20" i="185"/>
  <c r="BQ20" i="185"/>
  <c r="BP20" i="185"/>
  <c r="BO20" i="185"/>
  <c r="BN20" i="185"/>
  <c r="BM20" i="185"/>
  <c r="BL20" i="185"/>
  <c r="BK20" i="185"/>
  <c r="AF20" i="185"/>
  <c r="G20" i="185"/>
  <c r="BR19" i="185"/>
  <c r="BQ19" i="185"/>
  <c r="BP19" i="185"/>
  <c r="BO19" i="185"/>
  <c r="BN19" i="185"/>
  <c r="BM19" i="185"/>
  <c r="BL19" i="185"/>
  <c r="BK19" i="185"/>
  <c r="AF19" i="185"/>
  <c r="G19" i="185"/>
  <c r="BR18" i="185"/>
  <c r="BQ18" i="185"/>
  <c r="BP18" i="185"/>
  <c r="BO18" i="185"/>
  <c r="BN18" i="185"/>
  <c r="BM18" i="185"/>
  <c r="BL18" i="185"/>
  <c r="BK18" i="185"/>
  <c r="AF18" i="185"/>
  <c r="G18" i="185"/>
  <c r="BR17" i="185"/>
  <c r="BQ17" i="185"/>
  <c r="BP17" i="185"/>
  <c r="BO17" i="185"/>
  <c r="BN17" i="185"/>
  <c r="BM17" i="185"/>
  <c r="BL17" i="185"/>
  <c r="BK17" i="185"/>
  <c r="AF17" i="185"/>
  <c r="G17" i="185"/>
  <c r="BR16" i="185"/>
  <c r="BQ16" i="185"/>
  <c r="BP16" i="185"/>
  <c r="BO16" i="185"/>
  <c r="BN16" i="185"/>
  <c r="BM16" i="185"/>
  <c r="BL16" i="185"/>
  <c r="BK16" i="185"/>
  <c r="AF16" i="185"/>
  <c r="G16" i="185"/>
  <c r="BR15" i="185"/>
  <c r="BQ15" i="185"/>
  <c r="BP15" i="185"/>
  <c r="BO15" i="185"/>
  <c r="BN15" i="185"/>
  <c r="BM15" i="185"/>
  <c r="BL15" i="185"/>
  <c r="BK15" i="185"/>
  <c r="AF15" i="185"/>
  <c r="G15" i="185"/>
  <c r="BR14" i="185"/>
  <c r="BQ14" i="185"/>
  <c r="BP14" i="185"/>
  <c r="BO14" i="185"/>
  <c r="BN14" i="185"/>
  <c r="BM14" i="185"/>
  <c r="BL14" i="185"/>
  <c r="BK14" i="185"/>
  <c r="AF14" i="185"/>
  <c r="G14" i="185"/>
  <c r="DD14" i="185" s="1"/>
  <c r="BR13" i="185"/>
  <c r="BQ13" i="185"/>
  <c r="BP13" i="185"/>
  <c r="BO13" i="185"/>
  <c r="BN13" i="185"/>
  <c r="BM13" i="185"/>
  <c r="BL13" i="185"/>
  <c r="BK13" i="185"/>
  <c r="AF13" i="185"/>
  <c r="G13" i="185"/>
  <c r="BR12" i="185"/>
  <c r="BQ12" i="185"/>
  <c r="BP12" i="185"/>
  <c r="BO12" i="185"/>
  <c r="BN12" i="185"/>
  <c r="BM12" i="185"/>
  <c r="BL12" i="185"/>
  <c r="BK12" i="185"/>
  <c r="AF12" i="185"/>
  <c r="G12" i="185"/>
  <c r="BR11" i="185"/>
  <c r="BQ11" i="185"/>
  <c r="BP11" i="185"/>
  <c r="BO11" i="185"/>
  <c r="BN11" i="185"/>
  <c r="BM11" i="185"/>
  <c r="BL11" i="185"/>
  <c r="BK11" i="185"/>
  <c r="AF11" i="185"/>
  <c r="G11" i="185"/>
  <c r="BR10" i="185"/>
  <c r="BQ10" i="185"/>
  <c r="BP10" i="185"/>
  <c r="BO10" i="185"/>
  <c r="BN10" i="185"/>
  <c r="BM10" i="185"/>
  <c r="BL10" i="185"/>
  <c r="BK10" i="185"/>
  <c r="AF10" i="185"/>
  <c r="G10" i="185"/>
  <c r="AF9" i="185"/>
  <c r="G9" i="185"/>
  <c r="AF8" i="185"/>
  <c r="G8" i="185"/>
  <c r="AF7" i="185"/>
  <c r="G7" i="185"/>
  <c r="DF6" i="185"/>
  <c r="DE6" i="185"/>
  <c r="DD6" i="185"/>
  <c r="DC6" i="185"/>
  <c r="DB6" i="185"/>
  <c r="DA6" i="185"/>
  <c r="CZ6" i="185"/>
  <c r="CY6" i="185"/>
  <c r="CX6" i="185"/>
  <c r="CW6" i="185"/>
  <c r="CV6" i="185"/>
  <c r="CU6" i="185"/>
  <c r="CT6" i="185"/>
  <c r="CS6" i="185"/>
  <c r="CR6" i="185"/>
  <c r="CQ6" i="185"/>
  <c r="CP6" i="185"/>
  <c r="CO6" i="185"/>
  <c r="CN6" i="185"/>
  <c r="CM6" i="185"/>
  <c r="CL6" i="185"/>
  <c r="CK6" i="185"/>
  <c r="CJ6" i="185"/>
  <c r="CI6" i="185"/>
  <c r="CH6" i="185"/>
  <c r="CG6" i="185"/>
  <c r="CF6" i="185"/>
  <c r="CE6" i="185"/>
  <c r="CD6" i="185"/>
  <c r="CC6" i="185"/>
  <c r="CB6" i="185"/>
  <c r="CA6" i="185"/>
  <c r="O173" i="182"/>
  <c r="N173" i="182"/>
  <c r="M173" i="182"/>
  <c r="L173" i="182"/>
  <c r="K173" i="182"/>
  <c r="BS29" i="159"/>
  <c r="BR28" i="159"/>
  <c r="O172" i="182" s="1"/>
  <c r="BQ28" i="159"/>
  <c r="O171" i="182" s="1"/>
  <c r="BP28" i="159"/>
  <c r="O170" i="182" s="1"/>
  <c r="BO28" i="159"/>
  <c r="O169" i="182" s="1"/>
  <c r="BN28" i="159"/>
  <c r="O168" i="182" s="1"/>
  <c r="BM28" i="159"/>
  <c r="O167" i="182" s="1"/>
  <c r="BL28" i="159"/>
  <c r="O166" i="182" s="1"/>
  <c r="BK28" i="159"/>
  <c r="O165" i="182" s="1"/>
  <c r="BR27" i="159"/>
  <c r="O163" i="182" s="1"/>
  <c r="BQ27" i="159"/>
  <c r="O162" i="182" s="1"/>
  <c r="BP27" i="159"/>
  <c r="O161" i="182" s="1"/>
  <c r="BO27" i="159"/>
  <c r="O160" i="182" s="1"/>
  <c r="BN27" i="159"/>
  <c r="O159" i="182" s="1"/>
  <c r="BM27" i="159"/>
  <c r="O158" i="182" s="1"/>
  <c r="BL27" i="159"/>
  <c r="O157" i="182" s="1"/>
  <c r="BK27" i="159"/>
  <c r="O156" i="182" s="1"/>
  <c r="BR26" i="159"/>
  <c r="O154" i="182" s="1"/>
  <c r="BQ26" i="159"/>
  <c r="O153" i="182" s="1"/>
  <c r="BP26" i="159"/>
  <c r="O152" i="182" s="1"/>
  <c r="BO26" i="159"/>
  <c r="O151" i="182" s="1"/>
  <c r="BN26" i="159"/>
  <c r="O150" i="182" s="1"/>
  <c r="BM26" i="159"/>
  <c r="O149" i="182" s="1"/>
  <c r="BL26" i="159"/>
  <c r="O148" i="182" s="1"/>
  <c r="BK26" i="159"/>
  <c r="O147" i="182" s="1"/>
  <c r="BR25" i="159"/>
  <c r="O145" i="182" s="1"/>
  <c r="BQ25" i="159"/>
  <c r="O144" i="182" s="1"/>
  <c r="BP25" i="159"/>
  <c r="O143" i="182" s="1"/>
  <c r="BO25" i="159"/>
  <c r="O142" i="182" s="1"/>
  <c r="BN25" i="159"/>
  <c r="O141" i="182" s="1"/>
  <c r="BM25" i="159"/>
  <c r="O140" i="182" s="1"/>
  <c r="BL25" i="159"/>
  <c r="O139" i="182" s="1"/>
  <c r="BK25" i="159"/>
  <c r="O138" i="182" s="1"/>
  <c r="BR24" i="159"/>
  <c r="O136" i="182" s="1"/>
  <c r="BQ24" i="159"/>
  <c r="O135" i="182" s="1"/>
  <c r="BP24" i="159"/>
  <c r="O134" i="182" s="1"/>
  <c r="BO24" i="159"/>
  <c r="O133" i="182" s="1"/>
  <c r="BN24" i="159"/>
  <c r="O132" i="182" s="1"/>
  <c r="BM24" i="159"/>
  <c r="O131" i="182" s="1"/>
  <c r="BL24" i="159"/>
  <c r="O130" i="182" s="1"/>
  <c r="BK24" i="159"/>
  <c r="O129" i="182" s="1"/>
  <c r="BR23" i="159"/>
  <c r="O127" i="182" s="1"/>
  <c r="BQ23" i="159"/>
  <c r="O126" i="182" s="1"/>
  <c r="BP23" i="159"/>
  <c r="O125" i="182" s="1"/>
  <c r="BO23" i="159"/>
  <c r="O124" i="182" s="1"/>
  <c r="BN23" i="159"/>
  <c r="O123" i="182" s="1"/>
  <c r="BM23" i="159"/>
  <c r="O122" i="182" s="1"/>
  <c r="BL23" i="159"/>
  <c r="O121" i="182" s="1"/>
  <c r="BK23" i="159"/>
  <c r="O120" i="182" s="1"/>
  <c r="BR22" i="159"/>
  <c r="O118" i="182" s="1"/>
  <c r="BQ22" i="159"/>
  <c r="O117" i="182" s="1"/>
  <c r="BP22" i="159"/>
  <c r="O116" i="182" s="1"/>
  <c r="BO22" i="159"/>
  <c r="O115" i="182" s="1"/>
  <c r="BN22" i="159"/>
  <c r="O114" i="182" s="1"/>
  <c r="BM22" i="159"/>
  <c r="O113" i="182" s="1"/>
  <c r="BL22" i="159"/>
  <c r="O112" i="182" s="1"/>
  <c r="BK22" i="159"/>
  <c r="O111" i="182" s="1"/>
  <c r="BR21" i="159"/>
  <c r="O109" i="182" s="1"/>
  <c r="BQ21" i="159"/>
  <c r="O108" i="182" s="1"/>
  <c r="BP21" i="159"/>
  <c r="O107" i="182" s="1"/>
  <c r="BO21" i="159"/>
  <c r="O106" i="182" s="1"/>
  <c r="BN21" i="159"/>
  <c r="O105" i="182" s="1"/>
  <c r="BM21" i="159"/>
  <c r="O104" i="182" s="1"/>
  <c r="BL21" i="159"/>
  <c r="O103" i="182" s="1"/>
  <c r="BK21" i="159"/>
  <c r="O102" i="182" s="1"/>
  <c r="BR20" i="159"/>
  <c r="O100" i="182" s="1"/>
  <c r="BQ20" i="159"/>
  <c r="O99" i="182" s="1"/>
  <c r="BP20" i="159"/>
  <c r="O98" i="182" s="1"/>
  <c r="BO20" i="159"/>
  <c r="O97" i="182" s="1"/>
  <c r="BN20" i="159"/>
  <c r="O96" i="182" s="1"/>
  <c r="BM20" i="159"/>
  <c r="O95" i="182" s="1"/>
  <c r="BL20" i="159"/>
  <c r="O94" i="182" s="1"/>
  <c r="BK20" i="159"/>
  <c r="O93" i="182" s="1"/>
  <c r="BR19" i="159"/>
  <c r="O91" i="182" s="1"/>
  <c r="BQ19" i="159"/>
  <c r="O90" i="182" s="1"/>
  <c r="BP19" i="159"/>
  <c r="O89" i="182" s="1"/>
  <c r="BO19" i="159"/>
  <c r="O88" i="182" s="1"/>
  <c r="BN19" i="159"/>
  <c r="O87" i="182" s="1"/>
  <c r="BM19" i="159"/>
  <c r="O86" i="182" s="1"/>
  <c r="BL19" i="159"/>
  <c r="O85" i="182" s="1"/>
  <c r="BK19" i="159"/>
  <c r="O84" i="182" s="1"/>
  <c r="BR18" i="159"/>
  <c r="O82" i="182" s="1"/>
  <c r="BQ18" i="159"/>
  <c r="O81" i="182" s="1"/>
  <c r="BP18" i="159"/>
  <c r="O80" i="182" s="1"/>
  <c r="BO18" i="159"/>
  <c r="O79" i="182" s="1"/>
  <c r="BN18" i="159"/>
  <c r="O78" i="182" s="1"/>
  <c r="BM18" i="159"/>
  <c r="O77" i="182" s="1"/>
  <c r="BL18" i="159"/>
  <c r="O76" i="182" s="1"/>
  <c r="BK18" i="159"/>
  <c r="O75" i="182" s="1"/>
  <c r="BR17" i="159"/>
  <c r="O73" i="182" s="1"/>
  <c r="BQ17" i="159"/>
  <c r="O72" i="182" s="1"/>
  <c r="BP17" i="159"/>
  <c r="O71" i="182" s="1"/>
  <c r="BO17" i="159"/>
  <c r="O70" i="182" s="1"/>
  <c r="BN17" i="159"/>
  <c r="O69" i="182" s="1"/>
  <c r="BM17" i="159"/>
  <c r="O68" i="182" s="1"/>
  <c r="BL17" i="159"/>
  <c r="O67" i="182" s="1"/>
  <c r="BK17" i="159"/>
  <c r="O66" i="182" s="1"/>
  <c r="BR16" i="159"/>
  <c r="O64" i="182" s="1"/>
  <c r="BQ16" i="159"/>
  <c r="O63" i="182" s="1"/>
  <c r="BP16" i="159"/>
  <c r="O62" i="182" s="1"/>
  <c r="BO16" i="159"/>
  <c r="O61" i="182" s="1"/>
  <c r="BN16" i="159"/>
  <c r="O60" i="182" s="1"/>
  <c r="BM16" i="159"/>
  <c r="O59" i="182" s="1"/>
  <c r="BL16" i="159"/>
  <c r="O58" i="182" s="1"/>
  <c r="BK16" i="159"/>
  <c r="O57" i="182" s="1"/>
  <c r="BR15" i="159"/>
  <c r="O55" i="182" s="1"/>
  <c r="BQ15" i="159"/>
  <c r="O54" i="182" s="1"/>
  <c r="BP15" i="159"/>
  <c r="O53" i="182" s="1"/>
  <c r="BO15" i="159"/>
  <c r="O52" i="182" s="1"/>
  <c r="BN15" i="159"/>
  <c r="O51" i="182" s="1"/>
  <c r="BM15" i="159"/>
  <c r="O50" i="182" s="1"/>
  <c r="BL15" i="159"/>
  <c r="O49" i="182" s="1"/>
  <c r="BK15" i="159"/>
  <c r="O48" i="182" s="1"/>
  <c r="BR14" i="159"/>
  <c r="O46" i="182" s="1"/>
  <c r="BQ14" i="159"/>
  <c r="O45" i="182" s="1"/>
  <c r="BP14" i="159"/>
  <c r="O44" i="182" s="1"/>
  <c r="BO14" i="159"/>
  <c r="O43" i="182" s="1"/>
  <c r="BN14" i="159"/>
  <c r="O42" i="182" s="1"/>
  <c r="BM14" i="159"/>
  <c r="O41" i="182" s="1"/>
  <c r="BL14" i="159"/>
  <c r="O40" i="182" s="1"/>
  <c r="BK14" i="159"/>
  <c r="O39" i="182" s="1"/>
  <c r="BR13" i="159"/>
  <c r="O37" i="182" s="1"/>
  <c r="BQ13" i="159"/>
  <c r="O36" i="182" s="1"/>
  <c r="BP13" i="159"/>
  <c r="O35" i="182" s="1"/>
  <c r="BO13" i="159"/>
  <c r="O34" i="182" s="1"/>
  <c r="BN13" i="159"/>
  <c r="O33" i="182" s="1"/>
  <c r="BM13" i="159"/>
  <c r="O32" i="182" s="1"/>
  <c r="BL13" i="159"/>
  <c r="O31" i="182" s="1"/>
  <c r="BK13" i="159"/>
  <c r="O30" i="182" s="1"/>
  <c r="BR12" i="159"/>
  <c r="O28" i="182" s="1"/>
  <c r="BQ12" i="159"/>
  <c r="O27" i="182" s="1"/>
  <c r="BP12" i="159"/>
  <c r="O26" i="182" s="1"/>
  <c r="BO12" i="159"/>
  <c r="O25" i="182" s="1"/>
  <c r="BN12" i="159"/>
  <c r="O24" i="182" s="1"/>
  <c r="BM12" i="159"/>
  <c r="O23" i="182" s="1"/>
  <c r="BL12" i="159"/>
  <c r="O22" i="182" s="1"/>
  <c r="BK12" i="159"/>
  <c r="O21" i="182" s="1"/>
  <c r="BR11" i="159"/>
  <c r="O19" i="182" s="1"/>
  <c r="BQ11" i="159"/>
  <c r="O18" i="182" s="1"/>
  <c r="BP11" i="159"/>
  <c r="O17" i="182" s="1"/>
  <c r="BO11" i="159"/>
  <c r="O16" i="182" s="1"/>
  <c r="BN11" i="159"/>
  <c r="O15" i="182" s="1"/>
  <c r="BM11" i="159"/>
  <c r="O14" i="182" s="1"/>
  <c r="BL11" i="159"/>
  <c r="O13" i="182" s="1"/>
  <c r="BK11" i="159"/>
  <c r="O12" i="182" s="1"/>
  <c r="BR10" i="159"/>
  <c r="BQ10" i="159"/>
  <c r="BP10" i="159"/>
  <c r="BO10" i="159"/>
  <c r="BN10" i="159"/>
  <c r="O6" i="182" s="1"/>
  <c r="BM10" i="159"/>
  <c r="BL10" i="159"/>
  <c r="BK10" i="159"/>
  <c r="BS29" i="158"/>
  <c r="BR28" i="158"/>
  <c r="N172" i="182" s="1"/>
  <c r="BQ28" i="158"/>
  <c r="N171" i="182" s="1"/>
  <c r="BP28" i="158"/>
  <c r="N170" i="182" s="1"/>
  <c r="BO28" i="158"/>
  <c r="N169" i="182" s="1"/>
  <c r="BN28" i="158"/>
  <c r="N168" i="182" s="1"/>
  <c r="BM28" i="158"/>
  <c r="N167" i="182" s="1"/>
  <c r="BL28" i="158"/>
  <c r="N166" i="182" s="1"/>
  <c r="BK28" i="158"/>
  <c r="N165" i="182" s="1"/>
  <c r="BR27" i="158"/>
  <c r="N163" i="182" s="1"/>
  <c r="BQ27" i="158"/>
  <c r="N162" i="182" s="1"/>
  <c r="BP27" i="158"/>
  <c r="N161" i="182" s="1"/>
  <c r="BO27" i="158"/>
  <c r="N160" i="182" s="1"/>
  <c r="BN27" i="158"/>
  <c r="N159" i="182" s="1"/>
  <c r="BM27" i="158"/>
  <c r="N158" i="182" s="1"/>
  <c r="BL27" i="158"/>
  <c r="N157" i="182" s="1"/>
  <c r="BK27" i="158"/>
  <c r="N156" i="182" s="1"/>
  <c r="BR26" i="158"/>
  <c r="N154" i="182" s="1"/>
  <c r="BQ26" i="158"/>
  <c r="N153" i="182" s="1"/>
  <c r="BP26" i="158"/>
  <c r="N152" i="182" s="1"/>
  <c r="BO26" i="158"/>
  <c r="N151" i="182" s="1"/>
  <c r="BN26" i="158"/>
  <c r="N150" i="182" s="1"/>
  <c r="BM26" i="158"/>
  <c r="N149" i="182" s="1"/>
  <c r="BL26" i="158"/>
  <c r="N148" i="182" s="1"/>
  <c r="BK26" i="158"/>
  <c r="N147" i="182" s="1"/>
  <c r="BR25" i="158"/>
  <c r="N145" i="182" s="1"/>
  <c r="BQ25" i="158"/>
  <c r="N144" i="182" s="1"/>
  <c r="BP25" i="158"/>
  <c r="N143" i="182" s="1"/>
  <c r="BO25" i="158"/>
  <c r="N142" i="182" s="1"/>
  <c r="BN25" i="158"/>
  <c r="N141" i="182" s="1"/>
  <c r="BM25" i="158"/>
  <c r="N140" i="182" s="1"/>
  <c r="BL25" i="158"/>
  <c r="N139" i="182" s="1"/>
  <c r="BK25" i="158"/>
  <c r="N138" i="182" s="1"/>
  <c r="BR24" i="158"/>
  <c r="N136" i="182" s="1"/>
  <c r="BQ24" i="158"/>
  <c r="N135" i="182" s="1"/>
  <c r="BP24" i="158"/>
  <c r="N134" i="182" s="1"/>
  <c r="BO24" i="158"/>
  <c r="N133" i="182" s="1"/>
  <c r="BN24" i="158"/>
  <c r="N132" i="182" s="1"/>
  <c r="BM24" i="158"/>
  <c r="N131" i="182" s="1"/>
  <c r="BL24" i="158"/>
  <c r="N130" i="182" s="1"/>
  <c r="BK24" i="158"/>
  <c r="N129" i="182" s="1"/>
  <c r="BR23" i="158"/>
  <c r="N127" i="182" s="1"/>
  <c r="BQ23" i="158"/>
  <c r="N126" i="182" s="1"/>
  <c r="BP23" i="158"/>
  <c r="N125" i="182" s="1"/>
  <c r="BO23" i="158"/>
  <c r="N124" i="182" s="1"/>
  <c r="BN23" i="158"/>
  <c r="N123" i="182" s="1"/>
  <c r="BM23" i="158"/>
  <c r="N122" i="182" s="1"/>
  <c r="BL23" i="158"/>
  <c r="N121" i="182" s="1"/>
  <c r="BK23" i="158"/>
  <c r="N120" i="182" s="1"/>
  <c r="BR22" i="158"/>
  <c r="N118" i="182" s="1"/>
  <c r="BQ22" i="158"/>
  <c r="N117" i="182" s="1"/>
  <c r="BP22" i="158"/>
  <c r="N116" i="182" s="1"/>
  <c r="BO22" i="158"/>
  <c r="N115" i="182" s="1"/>
  <c r="BN22" i="158"/>
  <c r="N114" i="182" s="1"/>
  <c r="BM22" i="158"/>
  <c r="N113" i="182" s="1"/>
  <c r="BL22" i="158"/>
  <c r="N112" i="182" s="1"/>
  <c r="BK22" i="158"/>
  <c r="N111" i="182" s="1"/>
  <c r="BR21" i="158"/>
  <c r="N109" i="182" s="1"/>
  <c r="BQ21" i="158"/>
  <c r="N108" i="182" s="1"/>
  <c r="BP21" i="158"/>
  <c r="N107" i="182" s="1"/>
  <c r="BO21" i="158"/>
  <c r="N106" i="182" s="1"/>
  <c r="BN21" i="158"/>
  <c r="N105" i="182" s="1"/>
  <c r="BM21" i="158"/>
  <c r="N104" i="182" s="1"/>
  <c r="BL21" i="158"/>
  <c r="N103" i="182" s="1"/>
  <c r="BK21" i="158"/>
  <c r="N102" i="182" s="1"/>
  <c r="BR20" i="158"/>
  <c r="N100" i="182" s="1"/>
  <c r="BQ20" i="158"/>
  <c r="N99" i="182" s="1"/>
  <c r="BP20" i="158"/>
  <c r="N98" i="182" s="1"/>
  <c r="BO20" i="158"/>
  <c r="N97" i="182" s="1"/>
  <c r="BN20" i="158"/>
  <c r="N96" i="182" s="1"/>
  <c r="BM20" i="158"/>
  <c r="N95" i="182" s="1"/>
  <c r="BL20" i="158"/>
  <c r="N94" i="182" s="1"/>
  <c r="BK20" i="158"/>
  <c r="N93" i="182" s="1"/>
  <c r="BR19" i="158"/>
  <c r="N91" i="182" s="1"/>
  <c r="BQ19" i="158"/>
  <c r="N90" i="182" s="1"/>
  <c r="BP19" i="158"/>
  <c r="N89" i="182" s="1"/>
  <c r="BO19" i="158"/>
  <c r="N88" i="182" s="1"/>
  <c r="BN19" i="158"/>
  <c r="N87" i="182" s="1"/>
  <c r="BM19" i="158"/>
  <c r="N86" i="182" s="1"/>
  <c r="BL19" i="158"/>
  <c r="N85" i="182" s="1"/>
  <c r="BK19" i="158"/>
  <c r="N84" i="182" s="1"/>
  <c r="BR18" i="158"/>
  <c r="N82" i="182" s="1"/>
  <c r="BQ18" i="158"/>
  <c r="N81" i="182" s="1"/>
  <c r="BP18" i="158"/>
  <c r="N80" i="182" s="1"/>
  <c r="BO18" i="158"/>
  <c r="N79" i="182" s="1"/>
  <c r="BN18" i="158"/>
  <c r="N78" i="182" s="1"/>
  <c r="BM18" i="158"/>
  <c r="N77" i="182" s="1"/>
  <c r="BL18" i="158"/>
  <c r="N76" i="182" s="1"/>
  <c r="BK18" i="158"/>
  <c r="N75" i="182" s="1"/>
  <c r="BR17" i="158"/>
  <c r="N73" i="182" s="1"/>
  <c r="BQ17" i="158"/>
  <c r="N72" i="182" s="1"/>
  <c r="BP17" i="158"/>
  <c r="N71" i="182" s="1"/>
  <c r="BO17" i="158"/>
  <c r="N70" i="182" s="1"/>
  <c r="BN17" i="158"/>
  <c r="N69" i="182" s="1"/>
  <c r="BM17" i="158"/>
  <c r="N68" i="182" s="1"/>
  <c r="BL17" i="158"/>
  <c r="N67" i="182" s="1"/>
  <c r="BK17" i="158"/>
  <c r="N66" i="182" s="1"/>
  <c r="BR16" i="158"/>
  <c r="N64" i="182" s="1"/>
  <c r="BQ16" i="158"/>
  <c r="N63" i="182" s="1"/>
  <c r="BP16" i="158"/>
  <c r="N62" i="182" s="1"/>
  <c r="BO16" i="158"/>
  <c r="N61" i="182" s="1"/>
  <c r="BN16" i="158"/>
  <c r="N60" i="182" s="1"/>
  <c r="BM16" i="158"/>
  <c r="N59" i="182" s="1"/>
  <c r="BL16" i="158"/>
  <c r="N58" i="182" s="1"/>
  <c r="BK16" i="158"/>
  <c r="N57" i="182" s="1"/>
  <c r="BR15" i="158"/>
  <c r="N55" i="182" s="1"/>
  <c r="BQ15" i="158"/>
  <c r="N54" i="182" s="1"/>
  <c r="BP15" i="158"/>
  <c r="N53" i="182" s="1"/>
  <c r="BO15" i="158"/>
  <c r="N52" i="182" s="1"/>
  <c r="BN15" i="158"/>
  <c r="N51" i="182" s="1"/>
  <c r="BM15" i="158"/>
  <c r="N50" i="182" s="1"/>
  <c r="BL15" i="158"/>
  <c r="N49" i="182" s="1"/>
  <c r="BK15" i="158"/>
  <c r="N48" i="182" s="1"/>
  <c r="BR14" i="158"/>
  <c r="N46" i="182" s="1"/>
  <c r="BQ14" i="158"/>
  <c r="N45" i="182" s="1"/>
  <c r="BP14" i="158"/>
  <c r="N44" i="182" s="1"/>
  <c r="BO14" i="158"/>
  <c r="N43" i="182" s="1"/>
  <c r="BN14" i="158"/>
  <c r="N42" i="182" s="1"/>
  <c r="BM14" i="158"/>
  <c r="N41" i="182" s="1"/>
  <c r="BL14" i="158"/>
  <c r="N40" i="182" s="1"/>
  <c r="BK14" i="158"/>
  <c r="N39" i="182" s="1"/>
  <c r="BR13" i="158"/>
  <c r="N37" i="182" s="1"/>
  <c r="BQ13" i="158"/>
  <c r="N36" i="182" s="1"/>
  <c r="BP13" i="158"/>
  <c r="N35" i="182" s="1"/>
  <c r="BO13" i="158"/>
  <c r="N34" i="182" s="1"/>
  <c r="BN13" i="158"/>
  <c r="N33" i="182" s="1"/>
  <c r="BM13" i="158"/>
  <c r="N32" i="182" s="1"/>
  <c r="BL13" i="158"/>
  <c r="N31" i="182" s="1"/>
  <c r="BK13" i="158"/>
  <c r="N30" i="182" s="1"/>
  <c r="BR12" i="158"/>
  <c r="N28" i="182" s="1"/>
  <c r="BQ12" i="158"/>
  <c r="N27" i="182" s="1"/>
  <c r="BP12" i="158"/>
  <c r="N26" i="182" s="1"/>
  <c r="BO12" i="158"/>
  <c r="N25" i="182" s="1"/>
  <c r="BN12" i="158"/>
  <c r="N24" i="182" s="1"/>
  <c r="BM12" i="158"/>
  <c r="N23" i="182" s="1"/>
  <c r="BL12" i="158"/>
  <c r="N22" i="182" s="1"/>
  <c r="BK12" i="158"/>
  <c r="N21" i="182" s="1"/>
  <c r="BR11" i="158"/>
  <c r="N19" i="182" s="1"/>
  <c r="BQ11" i="158"/>
  <c r="N18" i="182" s="1"/>
  <c r="BP11" i="158"/>
  <c r="N17" i="182" s="1"/>
  <c r="BO11" i="158"/>
  <c r="N16" i="182" s="1"/>
  <c r="BN11" i="158"/>
  <c r="N15" i="182" s="1"/>
  <c r="BM11" i="158"/>
  <c r="N14" i="182" s="1"/>
  <c r="BL11" i="158"/>
  <c r="N13" i="182" s="1"/>
  <c r="BK11" i="158"/>
  <c r="N12" i="182" s="1"/>
  <c r="BR10" i="158"/>
  <c r="BQ10" i="158"/>
  <c r="BP10" i="158"/>
  <c r="BO10" i="158"/>
  <c r="N7" i="182" s="1"/>
  <c r="BN10" i="158"/>
  <c r="BM10" i="158"/>
  <c r="BL10" i="158"/>
  <c r="BK10" i="158"/>
  <c r="BS29" i="157"/>
  <c r="BR28" i="157"/>
  <c r="M172" i="182" s="1"/>
  <c r="BQ28" i="157"/>
  <c r="M171" i="182" s="1"/>
  <c r="BP28" i="157"/>
  <c r="M170" i="182" s="1"/>
  <c r="BO28" i="157"/>
  <c r="M169" i="182" s="1"/>
  <c r="BN28" i="157"/>
  <c r="M168" i="182" s="1"/>
  <c r="BM28" i="157"/>
  <c r="M167" i="182" s="1"/>
  <c r="BL28" i="157"/>
  <c r="M166" i="182" s="1"/>
  <c r="BK28" i="157"/>
  <c r="BR27" i="157"/>
  <c r="M163" i="182" s="1"/>
  <c r="BQ27" i="157"/>
  <c r="M162" i="182" s="1"/>
  <c r="BP27" i="157"/>
  <c r="M161" i="182" s="1"/>
  <c r="BO27" i="157"/>
  <c r="M160" i="182" s="1"/>
  <c r="BN27" i="157"/>
  <c r="M159" i="182" s="1"/>
  <c r="BM27" i="157"/>
  <c r="M158" i="182" s="1"/>
  <c r="BL27" i="157"/>
  <c r="M157" i="182" s="1"/>
  <c r="BK27" i="157"/>
  <c r="M156" i="182" s="1"/>
  <c r="BR26" i="157"/>
  <c r="M154" i="182" s="1"/>
  <c r="BQ26" i="157"/>
  <c r="M153" i="182" s="1"/>
  <c r="BP26" i="157"/>
  <c r="M152" i="182" s="1"/>
  <c r="BO26" i="157"/>
  <c r="M151" i="182" s="1"/>
  <c r="BN26" i="157"/>
  <c r="M150" i="182" s="1"/>
  <c r="BM26" i="157"/>
  <c r="M149" i="182" s="1"/>
  <c r="BL26" i="157"/>
  <c r="M148" i="182" s="1"/>
  <c r="BK26" i="157"/>
  <c r="M147" i="182" s="1"/>
  <c r="BR25" i="157"/>
  <c r="M145" i="182" s="1"/>
  <c r="BQ25" i="157"/>
  <c r="M144" i="182" s="1"/>
  <c r="BP25" i="157"/>
  <c r="M143" i="182" s="1"/>
  <c r="BO25" i="157"/>
  <c r="M142" i="182" s="1"/>
  <c r="BN25" i="157"/>
  <c r="M141" i="182" s="1"/>
  <c r="BM25" i="157"/>
  <c r="M140" i="182" s="1"/>
  <c r="BL25" i="157"/>
  <c r="M139" i="182" s="1"/>
  <c r="BK25" i="157"/>
  <c r="M138" i="182" s="1"/>
  <c r="BR24" i="157"/>
  <c r="M136" i="182" s="1"/>
  <c r="BQ24" i="157"/>
  <c r="M135" i="182" s="1"/>
  <c r="BP24" i="157"/>
  <c r="M134" i="182" s="1"/>
  <c r="BO24" i="157"/>
  <c r="M133" i="182" s="1"/>
  <c r="BN24" i="157"/>
  <c r="M132" i="182" s="1"/>
  <c r="BM24" i="157"/>
  <c r="M131" i="182" s="1"/>
  <c r="BL24" i="157"/>
  <c r="M130" i="182" s="1"/>
  <c r="BK24" i="157"/>
  <c r="M129" i="182" s="1"/>
  <c r="BR23" i="157"/>
  <c r="M127" i="182" s="1"/>
  <c r="BQ23" i="157"/>
  <c r="M126" i="182" s="1"/>
  <c r="BP23" i="157"/>
  <c r="M125" i="182" s="1"/>
  <c r="BO23" i="157"/>
  <c r="M124" i="182" s="1"/>
  <c r="BN23" i="157"/>
  <c r="M123" i="182" s="1"/>
  <c r="BM23" i="157"/>
  <c r="M122" i="182" s="1"/>
  <c r="BL23" i="157"/>
  <c r="M121" i="182" s="1"/>
  <c r="BK23" i="157"/>
  <c r="M120" i="182" s="1"/>
  <c r="BR22" i="157"/>
  <c r="M118" i="182" s="1"/>
  <c r="BQ22" i="157"/>
  <c r="M117" i="182" s="1"/>
  <c r="BP22" i="157"/>
  <c r="M116" i="182" s="1"/>
  <c r="BO22" i="157"/>
  <c r="M115" i="182" s="1"/>
  <c r="BN22" i="157"/>
  <c r="M114" i="182" s="1"/>
  <c r="BM22" i="157"/>
  <c r="M113" i="182" s="1"/>
  <c r="BL22" i="157"/>
  <c r="M112" i="182" s="1"/>
  <c r="BK22" i="157"/>
  <c r="M111" i="182" s="1"/>
  <c r="BR21" i="157"/>
  <c r="M109" i="182" s="1"/>
  <c r="BQ21" i="157"/>
  <c r="M108" i="182" s="1"/>
  <c r="BP21" i="157"/>
  <c r="M107" i="182" s="1"/>
  <c r="BO21" i="157"/>
  <c r="M106" i="182" s="1"/>
  <c r="BN21" i="157"/>
  <c r="M105" i="182" s="1"/>
  <c r="BM21" i="157"/>
  <c r="M104" i="182" s="1"/>
  <c r="BL21" i="157"/>
  <c r="M103" i="182" s="1"/>
  <c r="BK21" i="157"/>
  <c r="M102" i="182" s="1"/>
  <c r="BR20" i="157"/>
  <c r="M100" i="182" s="1"/>
  <c r="BQ20" i="157"/>
  <c r="M99" i="182" s="1"/>
  <c r="BP20" i="157"/>
  <c r="M98" i="182" s="1"/>
  <c r="BO20" i="157"/>
  <c r="M97" i="182" s="1"/>
  <c r="BN20" i="157"/>
  <c r="M96" i="182" s="1"/>
  <c r="BM20" i="157"/>
  <c r="M95" i="182" s="1"/>
  <c r="BL20" i="157"/>
  <c r="M94" i="182" s="1"/>
  <c r="BK20" i="157"/>
  <c r="M93" i="182" s="1"/>
  <c r="BR19" i="157"/>
  <c r="M91" i="182" s="1"/>
  <c r="BQ19" i="157"/>
  <c r="M90" i="182" s="1"/>
  <c r="BP19" i="157"/>
  <c r="M89" i="182" s="1"/>
  <c r="BO19" i="157"/>
  <c r="M88" i="182" s="1"/>
  <c r="BN19" i="157"/>
  <c r="M87" i="182" s="1"/>
  <c r="BM19" i="157"/>
  <c r="M86" i="182" s="1"/>
  <c r="BL19" i="157"/>
  <c r="M85" i="182" s="1"/>
  <c r="BK19" i="157"/>
  <c r="M84" i="182" s="1"/>
  <c r="BR18" i="157"/>
  <c r="M82" i="182" s="1"/>
  <c r="BQ18" i="157"/>
  <c r="M81" i="182" s="1"/>
  <c r="BP18" i="157"/>
  <c r="M80" i="182" s="1"/>
  <c r="BO18" i="157"/>
  <c r="M79" i="182" s="1"/>
  <c r="BN18" i="157"/>
  <c r="M78" i="182" s="1"/>
  <c r="BM18" i="157"/>
  <c r="M77" i="182" s="1"/>
  <c r="BL18" i="157"/>
  <c r="M76" i="182" s="1"/>
  <c r="BK18" i="157"/>
  <c r="M75" i="182" s="1"/>
  <c r="BR17" i="157"/>
  <c r="M73" i="182" s="1"/>
  <c r="BQ17" i="157"/>
  <c r="M72" i="182" s="1"/>
  <c r="BP17" i="157"/>
  <c r="M71" i="182" s="1"/>
  <c r="BO17" i="157"/>
  <c r="M70" i="182" s="1"/>
  <c r="BN17" i="157"/>
  <c r="M69" i="182" s="1"/>
  <c r="BM17" i="157"/>
  <c r="M68" i="182" s="1"/>
  <c r="BL17" i="157"/>
  <c r="M67" i="182" s="1"/>
  <c r="BK17" i="157"/>
  <c r="M66" i="182" s="1"/>
  <c r="BR16" i="157"/>
  <c r="M64" i="182" s="1"/>
  <c r="BQ16" i="157"/>
  <c r="M63" i="182" s="1"/>
  <c r="BP16" i="157"/>
  <c r="M62" i="182" s="1"/>
  <c r="BO16" i="157"/>
  <c r="M61" i="182" s="1"/>
  <c r="BN16" i="157"/>
  <c r="M60" i="182" s="1"/>
  <c r="BM16" i="157"/>
  <c r="M59" i="182" s="1"/>
  <c r="BL16" i="157"/>
  <c r="M58" i="182" s="1"/>
  <c r="BK16" i="157"/>
  <c r="M57" i="182" s="1"/>
  <c r="BR15" i="157"/>
  <c r="M55" i="182" s="1"/>
  <c r="BQ15" i="157"/>
  <c r="M54" i="182" s="1"/>
  <c r="BP15" i="157"/>
  <c r="M53" i="182" s="1"/>
  <c r="BO15" i="157"/>
  <c r="M52" i="182" s="1"/>
  <c r="BN15" i="157"/>
  <c r="M51" i="182" s="1"/>
  <c r="BM15" i="157"/>
  <c r="M50" i="182" s="1"/>
  <c r="BL15" i="157"/>
  <c r="M49" i="182" s="1"/>
  <c r="BK15" i="157"/>
  <c r="M48" i="182" s="1"/>
  <c r="BR14" i="157"/>
  <c r="M46" i="182" s="1"/>
  <c r="BQ14" i="157"/>
  <c r="M45" i="182" s="1"/>
  <c r="BP14" i="157"/>
  <c r="M44" i="182" s="1"/>
  <c r="BO14" i="157"/>
  <c r="M43" i="182" s="1"/>
  <c r="BN14" i="157"/>
  <c r="M42" i="182" s="1"/>
  <c r="BM14" i="157"/>
  <c r="M41" i="182" s="1"/>
  <c r="BL14" i="157"/>
  <c r="M40" i="182" s="1"/>
  <c r="BK14" i="157"/>
  <c r="M39" i="182" s="1"/>
  <c r="BR13" i="157"/>
  <c r="M37" i="182" s="1"/>
  <c r="BQ13" i="157"/>
  <c r="M36" i="182" s="1"/>
  <c r="BP13" i="157"/>
  <c r="M35" i="182" s="1"/>
  <c r="BO13" i="157"/>
  <c r="M34" i="182" s="1"/>
  <c r="BN13" i="157"/>
  <c r="M33" i="182" s="1"/>
  <c r="BM13" i="157"/>
  <c r="M32" i="182" s="1"/>
  <c r="BL13" i="157"/>
  <c r="M31" i="182" s="1"/>
  <c r="BK13" i="157"/>
  <c r="M30" i="182" s="1"/>
  <c r="BR12" i="157"/>
  <c r="M28" i="182" s="1"/>
  <c r="BQ12" i="157"/>
  <c r="M27" i="182" s="1"/>
  <c r="BP12" i="157"/>
  <c r="M26" i="182" s="1"/>
  <c r="BO12" i="157"/>
  <c r="M25" i="182" s="1"/>
  <c r="BN12" i="157"/>
  <c r="M24" i="182" s="1"/>
  <c r="BM12" i="157"/>
  <c r="M23" i="182" s="1"/>
  <c r="BL12" i="157"/>
  <c r="M22" i="182" s="1"/>
  <c r="BK12" i="157"/>
  <c r="M21" i="182" s="1"/>
  <c r="BR11" i="157"/>
  <c r="M19" i="182" s="1"/>
  <c r="BQ11" i="157"/>
  <c r="M18" i="182" s="1"/>
  <c r="BP11" i="157"/>
  <c r="M17" i="182" s="1"/>
  <c r="BO11" i="157"/>
  <c r="M16" i="182" s="1"/>
  <c r="BN11" i="157"/>
  <c r="M15" i="182" s="1"/>
  <c r="BM11" i="157"/>
  <c r="M14" i="182" s="1"/>
  <c r="BL11" i="157"/>
  <c r="M13" i="182" s="1"/>
  <c r="BK11" i="157"/>
  <c r="M12" i="182" s="1"/>
  <c r="BR10" i="157"/>
  <c r="BQ10" i="157"/>
  <c r="BP10" i="157"/>
  <c r="BO10" i="157"/>
  <c r="BN10" i="157"/>
  <c r="BM10" i="157"/>
  <c r="BL10" i="157"/>
  <c r="BK10" i="157"/>
  <c r="BS29" i="156"/>
  <c r="BR28" i="156"/>
  <c r="L172" i="182" s="1"/>
  <c r="BQ28" i="156"/>
  <c r="L171" i="182" s="1"/>
  <c r="BP28" i="156"/>
  <c r="L170" i="182" s="1"/>
  <c r="BO28" i="156"/>
  <c r="L169" i="182" s="1"/>
  <c r="BN28" i="156"/>
  <c r="L168" i="182" s="1"/>
  <c r="BM28" i="156"/>
  <c r="L167" i="182" s="1"/>
  <c r="BL28" i="156"/>
  <c r="L166" i="182" s="1"/>
  <c r="BK28" i="156"/>
  <c r="BR27" i="156"/>
  <c r="L163" i="182" s="1"/>
  <c r="BQ27" i="156"/>
  <c r="L162" i="182" s="1"/>
  <c r="BP27" i="156"/>
  <c r="L161" i="182" s="1"/>
  <c r="BO27" i="156"/>
  <c r="L160" i="182" s="1"/>
  <c r="BN27" i="156"/>
  <c r="L159" i="182" s="1"/>
  <c r="BM27" i="156"/>
  <c r="L158" i="182" s="1"/>
  <c r="BL27" i="156"/>
  <c r="L157" i="182" s="1"/>
  <c r="BK27" i="156"/>
  <c r="L156" i="182" s="1"/>
  <c r="BR26" i="156"/>
  <c r="L154" i="182" s="1"/>
  <c r="BQ26" i="156"/>
  <c r="L153" i="182" s="1"/>
  <c r="BP26" i="156"/>
  <c r="L152" i="182" s="1"/>
  <c r="BO26" i="156"/>
  <c r="L151" i="182" s="1"/>
  <c r="BN26" i="156"/>
  <c r="L150" i="182" s="1"/>
  <c r="BM26" i="156"/>
  <c r="L149" i="182" s="1"/>
  <c r="BL26" i="156"/>
  <c r="L148" i="182" s="1"/>
  <c r="BK26" i="156"/>
  <c r="L147" i="182" s="1"/>
  <c r="BR25" i="156"/>
  <c r="L145" i="182" s="1"/>
  <c r="BQ25" i="156"/>
  <c r="L144" i="182" s="1"/>
  <c r="BP25" i="156"/>
  <c r="L143" i="182" s="1"/>
  <c r="BO25" i="156"/>
  <c r="L142" i="182" s="1"/>
  <c r="BN25" i="156"/>
  <c r="L141" i="182" s="1"/>
  <c r="BM25" i="156"/>
  <c r="L140" i="182" s="1"/>
  <c r="BL25" i="156"/>
  <c r="L139" i="182" s="1"/>
  <c r="BK25" i="156"/>
  <c r="L138" i="182" s="1"/>
  <c r="BR24" i="156"/>
  <c r="L136" i="182" s="1"/>
  <c r="BQ24" i="156"/>
  <c r="L135" i="182" s="1"/>
  <c r="BP24" i="156"/>
  <c r="L134" i="182" s="1"/>
  <c r="BO24" i="156"/>
  <c r="L133" i="182" s="1"/>
  <c r="BN24" i="156"/>
  <c r="L132" i="182" s="1"/>
  <c r="BM24" i="156"/>
  <c r="L131" i="182" s="1"/>
  <c r="BL24" i="156"/>
  <c r="L130" i="182" s="1"/>
  <c r="BK24" i="156"/>
  <c r="L129" i="182" s="1"/>
  <c r="BR23" i="156"/>
  <c r="L127" i="182" s="1"/>
  <c r="BQ23" i="156"/>
  <c r="L126" i="182" s="1"/>
  <c r="BP23" i="156"/>
  <c r="L125" i="182" s="1"/>
  <c r="BO23" i="156"/>
  <c r="L124" i="182" s="1"/>
  <c r="BN23" i="156"/>
  <c r="L123" i="182" s="1"/>
  <c r="BM23" i="156"/>
  <c r="L122" i="182" s="1"/>
  <c r="BL23" i="156"/>
  <c r="L121" i="182" s="1"/>
  <c r="BK23" i="156"/>
  <c r="L120" i="182" s="1"/>
  <c r="BR22" i="156"/>
  <c r="L118" i="182" s="1"/>
  <c r="BQ22" i="156"/>
  <c r="L117" i="182" s="1"/>
  <c r="BP22" i="156"/>
  <c r="L116" i="182" s="1"/>
  <c r="BO22" i="156"/>
  <c r="L115" i="182" s="1"/>
  <c r="BN22" i="156"/>
  <c r="L114" i="182" s="1"/>
  <c r="BM22" i="156"/>
  <c r="L113" i="182" s="1"/>
  <c r="BL22" i="156"/>
  <c r="L112" i="182" s="1"/>
  <c r="BK22" i="156"/>
  <c r="L111" i="182" s="1"/>
  <c r="BR21" i="156"/>
  <c r="L109" i="182" s="1"/>
  <c r="BQ21" i="156"/>
  <c r="L108" i="182" s="1"/>
  <c r="BP21" i="156"/>
  <c r="L107" i="182" s="1"/>
  <c r="BO21" i="156"/>
  <c r="L106" i="182" s="1"/>
  <c r="BN21" i="156"/>
  <c r="L105" i="182" s="1"/>
  <c r="BM21" i="156"/>
  <c r="L104" i="182" s="1"/>
  <c r="BL21" i="156"/>
  <c r="L103" i="182" s="1"/>
  <c r="BK21" i="156"/>
  <c r="L102" i="182" s="1"/>
  <c r="BR20" i="156"/>
  <c r="L100" i="182" s="1"/>
  <c r="BQ20" i="156"/>
  <c r="L99" i="182" s="1"/>
  <c r="BP20" i="156"/>
  <c r="L98" i="182" s="1"/>
  <c r="BO20" i="156"/>
  <c r="L97" i="182" s="1"/>
  <c r="BN20" i="156"/>
  <c r="L96" i="182" s="1"/>
  <c r="BM20" i="156"/>
  <c r="L95" i="182" s="1"/>
  <c r="BL20" i="156"/>
  <c r="L94" i="182" s="1"/>
  <c r="BK20" i="156"/>
  <c r="L93" i="182" s="1"/>
  <c r="BR19" i="156"/>
  <c r="L91" i="182" s="1"/>
  <c r="BQ19" i="156"/>
  <c r="L90" i="182" s="1"/>
  <c r="BP19" i="156"/>
  <c r="L89" i="182" s="1"/>
  <c r="BO19" i="156"/>
  <c r="L88" i="182" s="1"/>
  <c r="BN19" i="156"/>
  <c r="L87" i="182" s="1"/>
  <c r="BM19" i="156"/>
  <c r="L86" i="182" s="1"/>
  <c r="BL19" i="156"/>
  <c r="L85" i="182" s="1"/>
  <c r="BK19" i="156"/>
  <c r="L84" i="182" s="1"/>
  <c r="BR18" i="156"/>
  <c r="L82" i="182" s="1"/>
  <c r="BQ18" i="156"/>
  <c r="L81" i="182" s="1"/>
  <c r="BP18" i="156"/>
  <c r="L80" i="182" s="1"/>
  <c r="BO18" i="156"/>
  <c r="L79" i="182" s="1"/>
  <c r="BN18" i="156"/>
  <c r="L78" i="182" s="1"/>
  <c r="BM18" i="156"/>
  <c r="L77" i="182" s="1"/>
  <c r="BL18" i="156"/>
  <c r="L76" i="182" s="1"/>
  <c r="BK18" i="156"/>
  <c r="L75" i="182" s="1"/>
  <c r="BR17" i="156"/>
  <c r="L73" i="182" s="1"/>
  <c r="BQ17" i="156"/>
  <c r="L72" i="182" s="1"/>
  <c r="BP17" i="156"/>
  <c r="L71" i="182" s="1"/>
  <c r="BO17" i="156"/>
  <c r="L70" i="182" s="1"/>
  <c r="BN17" i="156"/>
  <c r="L69" i="182" s="1"/>
  <c r="BM17" i="156"/>
  <c r="L68" i="182" s="1"/>
  <c r="BL17" i="156"/>
  <c r="L67" i="182" s="1"/>
  <c r="BK17" i="156"/>
  <c r="L66" i="182" s="1"/>
  <c r="BR16" i="156"/>
  <c r="L64" i="182" s="1"/>
  <c r="BQ16" i="156"/>
  <c r="L63" i="182" s="1"/>
  <c r="BP16" i="156"/>
  <c r="L62" i="182" s="1"/>
  <c r="BO16" i="156"/>
  <c r="L61" i="182" s="1"/>
  <c r="BN16" i="156"/>
  <c r="L60" i="182" s="1"/>
  <c r="BM16" i="156"/>
  <c r="L59" i="182" s="1"/>
  <c r="BL16" i="156"/>
  <c r="L58" i="182" s="1"/>
  <c r="BK16" i="156"/>
  <c r="L57" i="182" s="1"/>
  <c r="BR15" i="156"/>
  <c r="L55" i="182" s="1"/>
  <c r="BQ15" i="156"/>
  <c r="L54" i="182" s="1"/>
  <c r="BP15" i="156"/>
  <c r="L53" i="182" s="1"/>
  <c r="BO15" i="156"/>
  <c r="L52" i="182" s="1"/>
  <c r="BN15" i="156"/>
  <c r="L51" i="182" s="1"/>
  <c r="BM15" i="156"/>
  <c r="L50" i="182" s="1"/>
  <c r="BL15" i="156"/>
  <c r="L49" i="182" s="1"/>
  <c r="BK15" i="156"/>
  <c r="L48" i="182" s="1"/>
  <c r="BR14" i="156"/>
  <c r="L46" i="182" s="1"/>
  <c r="BQ14" i="156"/>
  <c r="L45" i="182" s="1"/>
  <c r="BP14" i="156"/>
  <c r="L44" i="182" s="1"/>
  <c r="BO14" i="156"/>
  <c r="L43" i="182" s="1"/>
  <c r="BN14" i="156"/>
  <c r="L42" i="182" s="1"/>
  <c r="BM14" i="156"/>
  <c r="L41" i="182" s="1"/>
  <c r="BL14" i="156"/>
  <c r="L40" i="182" s="1"/>
  <c r="BK14" i="156"/>
  <c r="L39" i="182" s="1"/>
  <c r="BR13" i="156"/>
  <c r="L37" i="182" s="1"/>
  <c r="BQ13" i="156"/>
  <c r="L36" i="182" s="1"/>
  <c r="BP13" i="156"/>
  <c r="L35" i="182" s="1"/>
  <c r="BO13" i="156"/>
  <c r="L34" i="182" s="1"/>
  <c r="BN13" i="156"/>
  <c r="L33" i="182" s="1"/>
  <c r="BM13" i="156"/>
  <c r="L32" i="182" s="1"/>
  <c r="BL13" i="156"/>
  <c r="L31" i="182" s="1"/>
  <c r="BK13" i="156"/>
  <c r="L30" i="182" s="1"/>
  <c r="BR12" i="156"/>
  <c r="L28" i="182" s="1"/>
  <c r="BQ12" i="156"/>
  <c r="L27" i="182" s="1"/>
  <c r="BP12" i="156"/>
  <c r="L26" i="182" s="1"/>
  <c r="BO12" i="156"/>
  <c r="L25" i="182" s="1"/>
  <c r="BN12" i="156"/>
  <c r="L24" i="182" s="1"/>
  <c r="BM12" i="156"/>
  <c r="L23" i="182" s="1"/>
  <c r="BL12" i="156"/>
  <c r="L22" i="182" s="1"/>
  <c r="BK12" i="156"/>
  <c r="L21" i="182" s="1"/>
  <c r="BR11" i="156"/>
  <c r="L19" i="182" s="1"/>
  <c r="BQ11" i="156"/>
  <c r="L18" i="182" s="1"/>
  <c r="BP11" i="156"/>
  <c r="L17" i="182" s="1"/>
  <c r="BO11" i="156"/>
  <c r="L16" i="182" s="1"/>
  <c r="BN11" i="156"/>
  <c r="L15" i="182" s="1"/>
  <c r="BM11" i="156"/>
  <c r="L14" i="182" s="1"/>
  <c r="BL11" i="156"/>
  <c r="L13" i="182" s="1"/>
  <c r="BK11" i="156"/>
  <c r="L12" i="182" s="1"/>
  <c r="BR10" i="156"/>
  <c r="BQ10" i="156"/>
  <c r="BP10" i="156"/>
  <c r="BO10" i="156"/>
  <c r="BN10" i="156"/>
  <c r="BM10" i="156"/>
  <c r="BL10" i="156"/>
  <c r="BK10" i="156"/>
  <c r="BS29" i="155"/>
  <c r="BR28" i="155"/>
  <c r="K172" i="182" s="1"/>
  <c r="BQ28" i="155"/>
  <c r="K171" i="182" s="1"/>
  <c r="BP28" i="155"/>
  <c r="K170" i="182" s="1"/>
  <c r="BO28" i="155"/>
  <c r="K169" i="182" s="1"/>
  <c r="BN28" i="155"/>
  <c r="K168" i="182" s="1"/>
  <c r="BM28" i="155"/>
  <c r="K167" i="182" s="1"/>
  <c r="BL28" i="155"/>
  <c r="K166" i="182" s="1"/>
  <c r="BK28" i="155"/>
  <c r="K165" i="182" s="1"/>
  <c r="BR27" i="155"/>
  <c r="K163" i="182" s="1"/>
  <c r="BQ27" i="155"/>
  <c r="K162" i="182" s="1"/>
  <c r="BP27" i="155"/>
  <c r="K161" i="182" s="1"/>
  <c r="BO27" i="155"/>
  <c r="K160" i="182" s="1"/>
  <c r="BN27" i="155"/>
  <c r="K159" i="182" s="1"/>
  <c r="BM27" i="155"/>
  <c r="K158" i="182" s="1"/>
  <c r="BL27" i="155"/>
  <c r="K157" i="182" s="1"/>
  <c r="BK27" i="155"/>
  <c r="K156" i="182" s="1"/>
  <c r="BR26" i="155"/>
  <c r="K154" i="182" s="1"/>
  <c r="BQ26" i="155"/>
  <c r="K153" i="182" s="1"/>
  <c r="BP26" i="155"/>
  <c r="K152" i="182" s="1"/>
  <c r="BO26" i="155"/>
  <c r="K151" i="182" s="1"/>
  <c r="BN26" i="155"/>
  <c r="K150" i="182" s="1"/>
  <c r="BM26" i="155"/>
  <c r="K149" i="182" s="1"/>
  <c r="BL26" i="155"/>
  <c r="K148" i="182" s="1"/>
  <c r="BK26" i="155"/>
  <c r="K147" i="182" s="1"/>
  <c r="BR25" i="155"/>
  <c r="K145" i="182" s="1"/>
  <c r="BQ25" i="155"/>
  <c r="K144" i="182" s="1"/>
  <c r="BP25" i="155"/>
  <c r="K143" i="182" s="1"/>
  <c r="BO25" i="155"/>
  <c r="K142" i="182" s="1"/>
  <c r="BN25" i="155"/>
  <c r="K141" i="182" s="1"/>
  <c r="BM25" i="155"/>
  <c r="K140" i="182" s="1"/>
  <c r="BL25" i="155"/>
  <c r="K139" i="182" s="1"/>
  <c r="BK25" i="155"/>
  <c r="K138" i="182" s="1"/>
  <c r="BR24" i="155"/>
  <c r="K136" i="182" s="1"/>
  <c r="BQ24" i="155"/>
  <c r="K135" i="182" s="1"/>
  <c r="BP24" i="155"/>
  <c r="K134" i="182" s="1"/>
  <c r="BO24" i="155"/>
  <c r="K133" i="182" s="1"/>
  <c r="BN24" i="155"/>
  <c r="K132" i="182" s="1"/>
  <c r="BM24" i="155"/>
  <c r="K131" i="182" s="1"/>
  <c r="BL24" i="155"/>
  <c r="K130" i="182" s="1"/>
  <c r="BK24" i="155"/>
  <c r="K129" i="182" s="1"/>
  <c r="BR23" i="155"/>
  <c r="K127" i="182" s="1"/>
  <c r="BQ23" i="155"/>
  <c r="K126" i="182" s="1"/>
  <c r="BP23" i="155"/>
  <c r="K125" i="182" s="1"/>
  <c r="BO23" i="155"/>
  <c r="K124" i="182" s="1"/>
  <c r="BN23" i="155"/>
  <c r="K123" i="182" s="1"/>
  <c r="BM23" i="155"/>
  <c r="K122" i="182" s="1"/>
  <c r="BL23" i="155"/>
  <c r="K121" i="182" s="1"/>
  <c r="BK23" i="155"/>
  <c r="K120" i="182" s="1"/>
  <c r="BR22" i="155"/>
  <c r="K118" i="182" s="1"/>
  <c r="BQ22" i="155"/>
  <c r="K117" i="182" s="1"/>
  <c r="BP22" i="155"/>
  <c r="K116" i="182" s="1"/>
  <c r="BO22" i="155"/>
  <c r="K115" i="182" s="1"/>
  <c r="BN22" i="155"/>
  <c r="K114" i="182" s="1"/>
  <c r="BM22" i="155"/>
  <c r="K113" i="182" s="1"/>
  <c r="BL22" i="155"/>
  <c r="K112" i="182" s="1"/>
  <c r="BK22" i="155"/>
  <c r="K111" i="182" s="1"/>
  <c r="BR21" i="155"/>
  <c r="K109" i="182" s="1"/>
  <c r="BQ21" i="155"/>
  <c r="K108" i="182" s="1"/>
  <c r="BP21" i="155"/>
  <c r="K107" i="182" s="1"/>
  <c r="BO21" i="155"/>
  <c r="K106" i="182" s="1"/>
  <c r="BN21" i="155"/>
  <c r="K105" i="182" s="1"/>
  <c r="BM21" i="155"/>
  <c r="K104" i="182" s="1"/>
  <c r="BL21" i="155"/>
  <c r="K103" i="182" s="1"/>
  <c r="BK21" i="155"/>
  <c r="K102" i="182" s="1"/>
  <c r="BR20" i="155"/>
  <c r="K100" i="182" s="1"/>
  <c r="BQ20" i="155"/>
  <c r="K99" i="182" s="1"/>
  <c r="BP20" i="155"/>
  <c r="K98" i="182" s="1"/>
  <c r="BO20" i="155"/>
  <c r="K97" i="182" s="1"/>
  <c r="BN20" i="155"/>
  <c r="K96" i="182" s="1"/>
  <c r="BM20" i="155"/>
  <c r="K95" i="182" s="1"/>
  <c r="BL20" i="155"/>
  <c r="K94" i="182" s="1"/>
  <c r="BK20" i="155"/>
  <c r="K93" i="182" s="1"/>
  <c r="BR19" i="155"/>
  <c r="BQ19" i="155"/>
  <c r="K90" i="182" s="1"/>
  <c r="BP19" i="155"/>
  <c r="K89" i="182" s="1"/>
  <c r="BO19" i="155"/>
  <c r="K88" i="182" s="1"/>
  <c r="BN19" i="155"/>
  <c r="K87" i="182" s="1"/>
  <c r="BM19" i="155"/>
  <c r="K86" i="182" s="1"/>
  <c r="BL19" i="155"/>
  <c r="K85" i="182" s="1"/>
  <c r="BK19" i="155"/>
  <c r="K84" i="182" s="1"/>
  <c r="BR18" i="155"/>
  <c r="BQ18" i="155"/>
  <c r="K81" i="182" s="1"/>
  <c r="BP18" i="155"/>
  <c r="K80" i="182" s="1"/>
  <c r="BO18" i="155"/>
  <c r="K79" i="182" s="1"/>
  <c r="BN18" i="155"/>
  <c r="K78" i="182" s="1"/>
  <c r="BM18" i="155"/>
  <c r="K77" i="182" s="1"/>
  <c r="BL18" i="155"/>
  <c r="K76" i="182" s="1"/>
  <c r="BK18" i="155"/>
  <c r="K75" i="182" s="1"/>
  <c r="BR17" i="155"/>
  <c r="K73" i="182" s="1"/>
  <c r="BQ17" i="155"/>
  <c r="K72" i="182" s="1"/>
  <c r="BP17" i="155"/>
  <c r="K71" i="182" s="1"/>
  <c r="BO17" i="155"/>
  <c r="K70" i="182" s="1"/>
  <c r="BN17" i="155"/>
  <c r="K69" i="182" s="1"/>
  <c r="BM17" i="155"/>
  <c r="K68" i="182" s="1"/>
  <c r="BL17" i="155"/>
  <c r="K67" i="182" s="1"/>
  <c r="BK17" i="155"/>
  <c r="K66" i="182" s="1"/>
  <c r="BR16" i="155"/>
  <c r="K64" i="182" s="1"/>
  <c r="BQ16" i="155"/>
  <c r="K63" i="182" s="1"/>
  <c r="BP16" i="155"/>
  <c r="K62" i="182" s="1"/>
  <c r="BO16" i="155"/>
  <c r="K61" i="182" s="1"/>
  <c r="BN16" i="155"/>
  <c r="K60" i="182" s="1"/>
  <c r="BM16" i="155"/>
  <c r="K59" i="182" s="1"/>
  <c r="BL16" i="155"/>
  <c r="K58" i="182" s="1"/>
  <c r="BK16" i="155"/>
  <c r="K57" i="182" s="1"/>
  <c r="BR15" i="155"/>
  <c r="K55" i="182" s="1"/>
  <c r="BQ15" i="155"/>
  <c r="K54" i="182" s="1"/>
  <c r="BP15" i="155"/>
  <c r="K53" i="182" s="1"/>
  <c r="BO15" i="155"/>
  <c r="K52" i="182" s="1"/>
  <c r="BN15" i="155"/>
  <c r="K51" i="182" s="1"/>
  <c r="BM15" i="155"/>
  <c r="K50" i="182" s="1"/>
  <c r="BL15" i="155"/>
  <c r="K49" i="182" s="1"/>
  <c r="BK15" i="155"/>
  <c r="K48" i="182" s="1"/>
  <c r="BR14" i="155"/>
  <c r="K46" i="182" s="1"/>
  <c r="BQ14" i="155"/>
  <c r="K45" i="182" s="1"/>
  <c r="BP14" i="155"/>
  <c r="K44" i="182" s="1"/>
  <c r="BO14" i="155"/>
  <c r="K43" i="182" s="1"/>
  <c r="BN14" i="155"/>
  <c r="K42" i="182" s="1"/>
  <c r="BM14" i="155"/>
  <c r="K41" i="182" s="1"/>
  <c r="BL14" i="155"/>
  <c r="K40" i="182" s="1"/>
  <c r="BK14" i="155"/>
  <c r="K39" i="182" s="1"/>
  <c r="BR13" i="155"/>
  <c r="K37" i="182" s="1"/>
  <c r="BQ13" i="155"/>
  <c r="K36" i="182" s="1"/>
  <c r="BP13" i="155"/>
  <c r="K35" i="182" s="1"/>
  <c r="BO13" i="155"/>
  <c r="K34" i="182" s="1"/>
  <c r="BN13" i="155"/>
  <c r="K33" i="182" s="1"/>
  <c r="BM13" i="155"/>
  <c r="K32" i="182" s="1"/>
  <c r="BL13" i="155"/>
  <c r="K31" i="182" s="1"/>
  <c r="BK13" i="155"/>
  <c r="K30" i="182" s="1"/>
  <c r="BR12" i="155"/>
  <c r="K28" i="182" s="1"/>
  <c r="BQ12" i="155"/>
  <c r="K27" i="182" s="1"/>
  <c r="BP12" i="155"/>
  <c r="K26" i="182" s="1"/>
  <c r="BO12" i="155"/>
  <c r="K25" i="182" s="1"/>
  <c r="BN12" i="155"/>
  <c r="K24" i="182" s="1"/>
  <c r="BM12" i="155"/>
  <c r="K23" i="182" s="1"/>
  <c r="BL12" i="155"/>
  <c r="K22" i="182" s="1"/>
  <c r="BK12" i="155"/>
  <c r="K21" i="182" s="1"/>
  <c r="BR11" i="155"/>
  <c r="K19" i="182" s="1"/>
  <c r="BQ11" i="155"/>
  <c r="K18" i="182" s="1"/>
  <c r="BP11" i="155"/>
  <c r="K17" i="182" s="1"/>
  <c r="BO11" i="155"/>
  <c r="K16" i="182" s="1"/>
  <c r="BN11" i="155"/>
  <c r="K15" i="182" s="1"/>
  <c r="BM11" i="155"/>
  <c r="K14" i="182" s="1"/>
  <c r="BL11" i="155"/>
  <c r="K13" i="182" s="1"/>
  <c r="BK11" i="155"/>
  <c r="K12" i="182" s="1"/>
  <c r="BR10" i="155"/>
  <c r="BQ10" i="155"/>
  <c r="BP10" i="155"/>
  <c r="BO10" i="155"/>
  <c r="K7" i="182" s="1"/>
  <c r="BN10" i="155"/>
  <c r="BM10" i="155"/>
  <c r="BL10" i="155"/>
  <c r="BK10" i="155"/>
  <c r="BS29" i="175"/>
  <c r="BR28" i="175"/>
  <c r="J172" i="182" s="1"/>
  <c r="BQ28" i="175"/>
  <c r="J171" i="182" s="1"/>
  <c r="BP28" i="175"/>
  <c r="J170" i="182" s="1"/>
  <c r="BO28" i="175"/>
  <c r="J169" i="182" s="1"/>
  <c r="BN28" i="175"/>
  <c r="J168" i="182" s="1"/>
  <c r="BM28" i="175"/>
  <c r="BL28" i="175"/>
  <c r="J166" i="182" s="1"/>
  <c r="BK28" i="175"/>
  <c r="J165" i="182" s="1"/>
  <c r="BR27" i="175"/>
  <c r="J163" i="182" s="1"/>
  <c r="BQ27" i="175"/>
  <c r="J162" i="182" s="1"/>
  <c r="BP27" i="175"/>
  <c r="J161" i="182" s="1"/>
  <c r="BO27" i="175"/>
  <c r="J160" i="182" s="1"/>
  <c r="BN27" i="175"/>
  <c r="J159" i="182" s="1"/>
  <c r="BM27" i="175"/>
  <c r="J158" i="182" s="1"/>
  <c r="BL27" i="175"/>
  <c r="J157" i="182" s="1"/>
  <c r="BK27" i="175"/>
  <c r="J156" i="182" s="1"/>
  <c r="BR26" i="175"/>
  <c r="J154" i="182" s="1"/>
  <c r="BQ26" i="175"/>
  <c r="J153" i="182" s="1"/>
  <c r="BP26" i="175"/>
  <c r="J152" i="182" s="1"/>
  <c r="BO26" i="175"/>
  <c r="J151" i="182" s="1"/>
  <c r="BN26" i="175"/>
  <c r="J150" i="182" s="1"/>
  <c r="BM26" i="175"/>
  <c r="J149" i="182" s="1"/>
  <c r="BL26" i="175"/>
  <c r="J148" i="182" s="1"/>
  <c r="BK26" i="175"/>
  <c r="J147" i="182" s="1"/>
  <c r="BR25" i="175"/>
  <c r="J145" i="182" s="1"/>
  <c r="BQ25" i="175"/>
  <c r="J144" i="182" s="1"/>
  <c r="BP25" i="175"/>
  <c r="J143" i="182" s="1"/>
  <c r="BO25" i="175"/>
  <c r="J142" i="182" s="1"/>
  <c r="BN25" i="175"/>
  <c r="J141" i="182" s="1"/>
  <c r="BM25" i="175"/>
  <c r="J140" i="182" s="1"/>
  <c r="BL25" i="175"/>
  <c r="J139" i="182" s="1"/>
  <c r="BK25" i="175"/>
  <c r="J138" i="182" s="1"/>
  <c r="BR24" i="175"/>
  <c r="J136" i="182" s="1"/>
  <c r="BQ24" i="175"/>
  <c r="J135" i="182" s="1"/>
  <c r="BP24" i="175"/>
  <c r="J134" i="182" s="1"/>
  <c r="BO24" i="175"/>
  <c r="J133" i="182" s="1"/>
  <c r="BN24" i="175"/>
  <c r="J132" i="182" s="1"/>
  <c r="BM24" i="175"/>
  <c r="J131" i="182" s="1"/>
  <c r="BL24" i="175"/>
  <c r="J130" i="182" s="1"/>
  <c r="BK24" i="175"/>
  <c r="J129" i="182" s="1"/>
  <c r="BR23" i="175"/>
  <c r="J127" i="182" s="1"/>
  <c r="BQ23" i="175"/>
  <c r="J126" i="182" s="1"/>
  <c r="BP23" i="175"/>
  <c r="J125" i="182" s="1"/>
  <c r="BO23" i="175"/>
  <c r="J124" i="182" s="1"/>
  <c r="BN23" i="175"/>
  <c r="J123" i="182" s="1"/>
  <c r="BM23" i="175"/>
  <c r="J122" i="182" s="1"/>
  <c r="BL23" i="175"/>
  <c r="J121" i="182" s="1"/>
  <c r="BK23" i="175"/>
  <c r="J120" i="182" s="1"/>
  <c r="BR22" i="175"/>
  <c r="J118" i="182" s="1"/>
  <c r="BQ22" i="175"/>
  <c r="J117" i="182" s="1"/>
  <c r="BP22" i="175"/>
  <c r="J116" i="182" s="1"/>
  <c r="BO22" i="175"/>
  <c r="J115" i="182" s="1"/>
  <c r="BN22" i="175"/>
  <c r="J114" i="182" s="1"/>
  <c r="BM22" i="175"/>
  <c r="J113" i="182" s="1"/>
  <c r="BL22" i="175"/>
  <c r="J112" i="182" s="1"/>
  <c r="BK22" i="175"/>
  <c r="J111" i="182" s="1"/>
  <c r="BR21" i="175"/>
  <c r="J109" i="182" s="1"/>
  <c r="BQ21" i="175"/>
  <c r="J108" i="182" s="1"/>
  <c r="BP21" i="175"/>
  <c r="J107" i="182" s="1"/>
  <c r="BO21" i="175"/>
  <c r="J106" i="182" s="1"/>
  <c r="BN21" i="175"/>
  <c r="J105" i="182" s="1"/>
  <c r="BM21" i="175"/>
  <c r="J104" i="182" s="1"/>
  <c r="BL21" i="175"/>
  <c r="J103" i="182" s="1"/>
  <c r="BK21" i="175"/>
  <c r="J102" i="182" s="1"/>
  <c r="BR20" i="175"/>
  <c r="J100" i="182" s="1"/>
  <c r="BQ20" i="175"/>
  <c r="J99" i="182" s="1"/>
  <c r="BP20" i="175"/>
  <c r="J98" i="182" s="1"/>
  <c r="BO20" i="175"/>
  <c r="J97" i="182" s="1"/>
  <c r="BN20" i="175"/>
  <c r="J96" i="182" s="1"/>
  <c r="BM20" i="175"/>
  <c r="J95" i="182" s="1"/>
  <c r="BL20" i="175"/>
  <c r="J94" i="182" s="1"/>
  <c r="BK20" i="175"/>
  <c r="J93" i="182" s="1"/>
  <c r="BR19" i="175"/>
  <c r="J91" i="182" s="1"/>
  <c r="BQ19" i="175"/>
  <c r="J90" i="182" s="1"/>
  <c r="BP19" i="175"/>
  <c r="J89" i="182" s="1"/>
  <c r="BO19" i="175"/>
  <c r="J88" i="182" s="1"/>
  <c r="BN19" i="175"/>
  <c r="J87" i="182" s="1"/>
  <c r="BM19" i="175"/>
  <c r="J86" i="182" s="1"/>
  <c r="BL19" i="175"/>
  <c r="J85" i="182" s="1"/>
  <c r="BK19" i="175"/>
  <c r="J84" i="182" s="1"/>
  <c r="BR18" i="175"/>
  <c r="J82" i="182" s="1"/>
  <c r="BQ18" i="175"/>
  <c r="J81" i="182" s="1"/>
  <c r="BP18" i="175"/>
  <c r="J80" i="182" s="1"/>
  <c r="BO18" i="175"/>
  <c r="J79" i="182" s="1"/>
  <c r="BN18" i="175"/>
  <c r="J78" i="182" s="1"/>
  <c r="BM18" i="175"/>
  <c r="J77" i="182" s="1"/>
  <c r="BL18" i="175"/>
  <c r="J76" i="182" s="1"/>
  <c r="BK18" i="175"/>
  <c r="J75" i="182" s="1"/>
  <c r="BR17" i="175"/>
  <c r="J73" i="182" s="1"/>
  <c r="BQ17" i="175"/>
  <c r="J72" i="182" s="1"/>
  <c r="BP17" i="175"/>
  <c r="J71" i="182" s="1"/>
  <c r="BO17" i="175"/>
  <c r="J70" i="182" s="1"/>
  <c r="BN17" i="175"/>
  <c r="J69" i="182" s="1"/>
  <c r="BM17" i="175"/>
  <c r="J68" i="182" s="1"/>
  <c r="BL17" i="175"/>
  <c r="J67" i="182" s="1"/>
  <c r="BK17" i="175"/>
  <c r="J66" i="182" s="1"/>
  <c r="BR16" i="175"/>
  <c r="J64" i="182" s="1"/>
  <c r="BQ16" i="175"/>
  <c r="J63" i="182" s="1"/>
  <c r="BP16" i="175"/>
  <c r="J62" i="182" s="1"/>
  <c r="BO16" i="175"/>
  <c r="J61" i="182" s="1"/>
  <c r="BN16" i="175"/>
  <c r="J60" i="182" s="1"/>
  <c r="BM16" i="175"/>
  <c r="J59" i="182" s="1"/>
  <c r="BL16" i="175"/>
  <c r="J58" i="182" s="1"/>
  <c r="BK16" i="175"/>
  <c r="J57" i="182" s="1"/>
  <c r="BR15" i="175"/>
  <c r="J55" i="182" s="1"/>
  <c r="BQ15" i="175"/>
  <c r="J54" i="182" s="1"/>
  <c r="BP15" i="175"/>
  <c r="J53" i="182" s="1"/>
  <c r="BO15" i="175"/>
  <c r="J52" i="182" s="1"/>
  <c r="BN15" i="175"/>
  <c r="J51" i="182" s="1"/>
  <c r="BM15" i="175"/>
  <c r="J50" i="182" s="1"/>
  <c r="BL15" i="175"/>
  <c r="J49" i="182" s="1"/>
  <c r="BK15" i="175"/>
  <c r="J48" i="182" s="1"/>
  <c r="BR14" i="175"/>
  <c r="J46" i="182" s="1"/>
  <c r="BQ14" i="175"/>
  <c r="J45" i="182" s="1"/>
  <c r="BP14" i="175"/>
  <c r="J44" i="182" s="1"/>
  <c r="BO14" i="175"/>
  <c r="J43" i="182" s="1"/>
  <c r="BN14" i="175"/>
  <c r="J42" i="182" s="1"/>
  <c r="BM14" i="175"/>
  <c r="J41" i="182" s="1"/>
  <c r="BL14" i="175"/>
  <c r="J40" i="182" s="1"/>
  <c r="BK14" i="175"/>
  <c r="J39" i="182" s="1"/>
  <c r="BR13" i="175"/>
  <c r="J37" i="182" s="1"/>
  <c r="BQ13" i="175"/>
  <c r="J36" i="182" s="1"/>
  <c r="BP13" i="175"/>
  <c r="J35" i="182" s="1"/>
  <c r="BO13" i="175"/>
  <c r="J34" i="182" s="1"/>
  <c r="BN13" i="175"/>
  <c r="J33" i="182" s="1"/>
  <c r="BM13" i="175"/>
  <c r="J32" i="182" s="1"/>
  <c r="BL13" i="175"/>
  <c r="J31" i="182" s="1"/>
  <c r="BK13" i="175"/>
  <c r="J30" i="182" s="1"/>
  <c r="BR12" i="175"/>
  <c r="J28" i="182" s="1"/>
  <c r="BQ12" i="175"/>
  <c r="J27" i="182" s="1"/>
  <c r="BP12" i="175"/>
  <c r="J26" i="182" s="1"/>
  <c r="BO12" i="175"/>
  <c r="J25" i="182" s="1"/>
  <c r="BN12" i="175"/>
  <c r="J24" i="182" s="1"/>
  <c r="BM12" i="175"/>
  <c r="J23" i="182" s="1"/>
  <c r="BL12" i="175"/>
  <c r="J22" i="182" s="1"/>
  <c r="BK12" i="175"/>
  <c r="J21" i="182" s="1"/>
  <c r="BR11" i="175"/>
  <c r="J19" i="182" s="1"/>
  <c r="BQ11" i="175"/>
  <c r="J18" i="182" s="1"/>
  <c r="BP11" i="175"/>
  <c r="J17" i="182" s="1"/>
  <c r="BO11" i="175"/>
  <c r="J16" i="182" s="1"/>
  <c r="BN11" i="175"/>
  <c r="J15" i="182" s="1"/>
  <c r="BM11" i="175"/>
  <c r="J14" i="182" s="1"/>
  <c r="BL11" i="175"/>
  <c r="J13" i="182" s="1"/>
  <c r="BK11" i="175"/>
  <c r="J12" i="182" s="1"/>
  <c r="BR10" i="175"/>
  <c r="BQ10" i="175"/>
  <c r="BP10" i="175"/>
  <c r="BO10" i="175"/>
  <c r="BN10" i="175"/>
  <c r="BM10" i="175"/>
  <c r="BL10" i="175"/>
  <c r="BK10" i="175"/>
  <c r="BS29" i="153"/>
  <c r="BR28" i="153"/>
  <c r="I172" i="182" s="1"/>
  <c r="BQ28" i="153"/>
  <c r="I171" i="182" s="1"/>
  <c r="BP28" i="153"/>
  <c r="BO28" i="153"/>
  <c r="I169" i="182" s="1"/>
  <c r="BN28" i="153"/>
  <c r="BM28" i="153"/>
  <c r="I167" i="182" s="1"/>
  <c r="BL28" i="153"/>
  <c r="I166" i="182" s="1"/>
  <c r="BK28" i="153"/>
  <c r="I165" i="182" s="1"/>
  <c r="BR27" i="153"/>
  <c r="I163" i="182" s="1"/>
  <c r="BQ27" i="153"/>
  <c r="I162" i="182" s="1"/>
  <c r="BP27" i="153"/>
  <c r="I161" i="182" s="1"/>
  <c r="BO27" i="153"/>
  <c r="I160" i="182" s="1"/>
  <c r="BN27" i="153"/>
  <c r="I159" i="182" s="1"/>
  <c r="BM27" i="153"/>
  <c r="I158" i="182" s="1"/>
  <c r="BL27" i="153"/>
  <c r="I157" i="182" s="1"/>
  <c r="BK27" i="153"/>
  <c r="I156" i="182" s="1"/>
  <c r="BR26" i="153"/>
  <c r="I154" i="182" s="1"/>
  <c r="BQ26" i="153"/>
  <c r="I153" i="182" s="1"/>
  <c r="BP26" i="153"/>
  <c r="I152" i="182" s="1"/>
  <c r="BO26" i="153"/>
  <c r="I151" i="182" s="1"/>
  <c r="BN26" i="153"/>
  <c r="I150" i="182" s="1"/>
  <c r="BM26" i="153"/>
  <c r="I149" i="182" s="1"/>
  <c r="BL26" i="153"/>
  <c r="I148" i="182" s="1"/>
  <c r="BK26" i="153"/>
  <c r="I147" i="182" s="1"/>
  <c r="BR25" i="153"/>
  <c r="I145" i="182" s="1"/>
  <c r="BQ25" i="153"/>
  <c r="I144" i="182" s="1"/>
  <c r="BP25" i="153"/>
  <c r="I143" i="182" s="1"/>
  <c r="BO25" i="153"/>
  <c r="I142" i="182" s="1"/>
  <c r="BN25" i="153"/>
  <c r="I141" i="182" s="1"/>
  <c r="BM25" i="153"/>
  <c r="I140" i="182" s="1"/>
  <c r="BL25" i="153"/>
  <c r="I139" i="182" s="1"/>
  <c r="BK25" i="153"/>
  <c r="I138" i="182" s="1"/>
  <c r="BR24" i="153"/>
  <c r="I136" i="182" s="1"/>
  <c r="BQ24" i="153"/>
  <c r="I135" i="182" s="1"/>
  <c r="BP24" i="153"/>
  <c r="I134" i="182" s="1"/>
  <c r="BO24" i="153"/>
  <c r="I133" i="182" s="1"/>
  <c r="BN24" i="153"/>
  <c r="I132" i="182" s="1"/>
  <c r="BM24" i="153"/>
  <c r="I131" i="182" s="1"/>
  <c r="BL24" i="153"/>
  <c r="I130" i="182" s="1"/>
  <c r="BK24" i="153"/>
  <c r="I129" i="182" s="1"/>
  <c r="BR23" i="153"/>
  <c r="I127" i="182" s="1"/>
  <c r="BQ23" i="153"/>
  <c r="I126" i="182" s="1"/>
  <c r="BP23" i="153"/>
  <c r="I125" i="182" s="1"/>
  <c r="BO23" i="153"/>
  <c r="I124" i="182" s="1"/>
  <c r="BN23" i="153"/>
  <c r="I123" i="182" s="1"/>
  <c r="BM23" i="153"/>
  <c r="I122" i="182" s="1"/>
  <c r="BL23" i="153"/>
  <c r="I121" i="182" s="1"/>
  <c r="BK23" i="153"/>
  <c r="I120" i="182" s="1"/>
  <c r="BR22" i="153"/>
  <c r="I118" i="182" s="1"/>
  <c r="BQ22" i="153"/>
  <c r="I117" i="182" s="1"/>
  <c r="BP22" i="153"/>
  <c r="I116" i="182" s="1"/>
  <c r="BO22" i="153"/>
  <c r="I115" i="182" s="1"/>
  <c r="BN22" i="153"/>
  <c r="I114" i="182" s="1"/>
  <c r="BM22" i="153"/>
  <c r="I113" i="182" s="1"/>
  <c r="BL22" i="153"/>
  <c r="I112" i="182" s="1"/>
  <c r="BK22" i="153"/>
  <c r="I111" i="182" s="1"/>
  <c r="BR21" i="153"/>
  <c r="I109" i="182" s="1"/>
  <c r="BQ21" i="153"/>
  <c r="I108" i="182" s="1"/>
  <c r="BP21" i="153"/>
  <c r="I107" i="182" s="1"/>
  <c r="BO21" i="153"/>
  <c r="I106" i="182" s="1"/>
  <c r="BN21" i="153"/>
  <c r="I105" i="182" s="1"/>
  <c r="BM21" i="153"/>
  <c r="I104" i="182" s="1"/>
  <c r="BL21" i="153"/>
  <c r="I103" i="182" s="1"/>
  <c r="BK21" i="153"/>
  <c r="I102" i="182" s="1"/>
  <c r="BR20" i="153"/>
  <c r="I100" i="182" s="1"/>
  <c r="BQ20" i="153"/>
  <c r="I99" i="182" s="1"/>
  <c r="BP20" i="153"/>
  <c r="I98" i="182" s="1"/>
  <c r="BO20" i="153"/>
  <c r="I97" i="182" s="1"/>
  <c r="BN20" i="153"/>
  <c r="I96" i="182" s="1"/>
  <c r="BM20" i="153"/>
  <c r="I95" i="182" s="1"/>
  <c r="BL20" i="153"/>
  <c r="I94" i="182" s="1"/>
  <c r="BK20" i="153"/>
  <c r="I93" i="182" s="1"/>
  <c r="BR19" i="153"/>
  <c r="I91" i="182" s="1"/>
  <c r="BQ19" i="153"/>
  <c r="I90" i="182" s="1"/>
  <c r="BP19" i="153"/>
  <c r="I89" i="182" s="1"/>
  <c r="BO19" i="153"/>
  <c r="I88" i="182" s="1"/>
  <c r="BN19" i="153"/>
  <c r="I87" i="182" s="1"/>
  <c r="BM19" i="153"/>
  <c r="I86" i="182" s="1"/>
  <c r="BL19" i="153"/>
  <c r="I85" i="182" s="1"/>
  <c r="BK19" i="153"/>
  <c r="I84" i="182" s="1"/>
  <c r="BR18" i="153"/>
  <c r="I82" i="182" s="1"/>
  <c r="BQ18" i="153"/>
  <c r="I81" i="182" s="1"/>
  <c r="BP18" i="153"/>
  <c r="I80" i="182" s="1"/>
  <c r="BO18" i="153"/>
  <c r="I79" i="182" s="1"/>
  <c r="BN18" i="153"/>
  <c r="I78" i="182" s="1"/>
  <c r="BM18" i="153"/>
  <c r="I77" i="182" s="1"/>
  <c r="BL18" i="153"/>
  <c r="I76" i="182" s="1"/>
  <c r="BK18" i="153"/>
  <c r="I75" i="182" s="1"/>
  <c r="BR17" i="153"/>
  <c r="I73" i="182" s="1"/>
  <c r="BQ17" i="153"/>
  <c r="I72" i="182" s="1"/>
  <c r="BP17" i="153"/>
  <c r="I71" i="182" s="1"/>
  <c r="BO17" i="153"/>
  <c r="I70" i="182" s="1"/>
  <c r="BN17" i="153"/>
  <c r="I69" i="182" s="1"/>
  <c r="BM17" i="153"/>
  <c r="I68" i="182" s="1"/>
  <c r="BL17" i="153"/>
  <c r="I67" i="182" s="1"/>
  <c r="BK17" i="153"/>
  <c r="I66" i="182" s="1"/>
  <c r="BR16" i="153"/>
  <c r="I64" i="182" s="1"/>
  <c r="BQ16" i="153"/>
  <c r="I63" i="182" s="1"/>
  <c r="BP16" i="153"/>
  <c r="I62" i="182" s="1"/>
  <c r="BO16" i="153"/>
  <c r="I61" i="182" s="1"/>
  <c r="BN16" i="153"/>
  <c r="I60" i="182" s="1"/>
  <c r="BM16" i="153"/>
  <c r="I59" i="182" s="1"/>
  <c r="BL16" i="153"/>
  <c r="I58" i="182" s="1"/>
  <c r="BK16" i="153"/>
  <c r="I57" i="182" s="1"/>
  <c r="BR15" i="153"/>
  <c r="I55" i="182" s="1"/>
  <c r="BQ15" i="153"/>
  <c r="I54" i="182" s="1"/>
  <c r="BP15" i="153"/>
  <c r="I53" i="182" s="1"/>
  <c r="BO15" i="153"/>
  <c r="I52" i="182" s="1"/>
  <c r="BN15" i="153"/>
  <c r="I51" i="182" s="1"/>
  <c r="BM15" i="153"/>
  <c r="I50" i="182" s="1"/>
  <c r="BL15" i="153"/>
  <c r="I49" i="182" s="1"/>
  <c r="BK15" i="153"/>
  <c r="I48" i="182" s="1"/>
  <c r="BR14" i="153"/>
  <c r="I46" i="182" s="1"/>
  <c r="BQ14" i="153"/>
  <c r="I45" i="182" s="1"/>
  <c r="BP14" i="153"/>
  <c r="I44" i="182" s="1"/>
  <c r="BO14" i="153"/>
  <c r="I43" i="182" s="1"/>
  <c r="BN14" i="153"/>
  <c r="I42" i="182" s="1"/>
  <c r="BM14" i="153"/>
  <c r="I41" i="182" s="1"/>
  <c r="BL14" i="153"/>
  <c r="I40" i="182" s="1"/>
  <c r="BK14" i="153"/>
  <c r="I39" i="182" s="1"/>
  <c r="BR13" i="153"/>
  <c r="I37" i="182" s="1"/>
  <c r="BQ13" i="153"/>
  <c r="I36" i="182" s="1"/>
  <c r="BP13" i="153"/>
  <c r="I35" i="182" s="1"/>
  <c r="BO13" i="153"/>
  <c r="I34" i="182" s="1"/>
  <c r="BN13" i="153"/>
  <c r="I33" i="182" s="1"/>
  <c r="BM13" i="153"/>
  <c r="I32" i="182" s="1"/>
  <c r="BL13" i="153"/>
  <c r="I31" i="182" s="1"/>
  <c r="BK13" i="153"/>
  <c r="I30" i="182" s="1"/>
  <c r="BR12" i="153"/>
  <c r="I28" i="182" s="1"/>
  <c r="BQ12" i="153"/>
  <c r="I27" i="182" s="1"/>
  <c r="BP12" i="153"/>
  <c r="I26" i="182" s="1"/>
  <c r="BO12" i="153"/>
  <c r="I25" i="182" s="1"/>
  <c r="BN12" i="153"/>
  <c r="I24" i="182" s="1"/>
  <c r="BM12" i="153"/>
  <c r="I23" i="182" s="1"/>
  <c r="BL12" i="153"/>
  <c r="I22" i="182" s="1"/>
  <c r="BK12" i="153"/>
  <c r="I21" i="182" s="1"/>
  <c r="BR11" i="153"/>
  <c r="I19" i="182" s="1"/>
  <c r="BQ11" i="153"/>
  <c r="I18" i="182" s="1"/>
  <c r="BP11" i="153"/>
  <c r="I17" i="182" s="1"/>
  <c r="BO11" i="153"/>
  <c r="I16" i="182" s="1"/>
  <c r="BN11" i="153"/>
  <c r="I15" i="182" s="1"/>
  <c r="BM11" i="153"/>
  <c r="I14" i="182" s="1"/>
  <c r="BL11" i="153"/>
  <c r="I13" i="182" s="1"/>
  <c r="BK11" i="153"/>
  <c r="I12" i="182" s="1"/>
  <c r="BR10" i="153"/>
  <c r="BQ10" i="153"/>
  <c r="BP10" i="153"/>
  <c r="BO10" i="153"/>
  <c r="BN10" i="153"/>
  <c r="BM10" i="153"/>
  <c r="I5" i="182" s="1"/>
  <c r="BL10" i="153"/>
  <c r="BK10" i="153"/>
  <c r="BU29" i="152"/>
  <c r="H172" i="182"/>
  <c r="H170" i="182"/>
  <c r="H169" i="182"/>
  <c r="H168" i="182"/>
  <c r="H167" i="182"/>
  <c r="H166" i="182"/>
  <c r="H165" i="182"/>
  <c r="H163" i="182"/>
  <c r="H162" i="182"/>
  <c r="H161" i="182"/>
  <c r="H160" i="182"/>
  <c r="H159" i="182"/>
  <c r="H158" i="182"/>
  <c r="H157" i="182"/>
  <c r="H156" i="182"/>
  <c r="H154" i="182"/>
  <c r="H153" i="182"/>
  <c r="H152" i="182"/>
  <c r="H151" i="182"/>
  <c r="H150" i="182"/>
  <c r="H149" i="182"/>
  <c r="H148" i="182"/>
  <c r="H147" i="182"/>
  <c r="H145" i="182"/>
  <c r="H144" i="182"/>
  <c r="H143" i="182"/>
  <c r="H142" i="182"/>
  <c r="H141" i="182"/>
  <c r="H140" i="182"/>
  <c r="H139" i="182"/>
  <c r="H138" i="182"/>
  <c r="H136" i="182"/>
  <c r="H135" i="182"/>
  <c r="H134" i="182"/>
  <c r="H133" i="182"/>
  <c r="H132" i="182"/>
  <c r="H131" i="182"/>
  <c r="H130" i="182"/>
  <c r="H129" i="182"/>
  <c r="H127" i="182"/>
  <c r="H126" i="182"/>
  <c r="H125" i="182"/>
  <c r="H124" i="182"/>
  <c r="H123" i="182"/>
  <c r="H122" i="182"/>
  <c r="H121" i="182"/>
  <c r="H120" i="182"/>
  <c r="H118" i="182"/>
  <c r="H117" i="182"/>
  <c r="H116" i="182"/>
  <c r="H115" i="182"/>
  <c r="H114" i="182"/>
  <c r="H113" i="182"/>
  <c r="H112" i="182"/>
  <c r="H111" i="182"/>
  <c r="H109" i="182"/>
  <c r="H108" i="182"/>
  <c r="H107" i="182"/>
  <c r="H106" i="182"/>
  <c r="H105" i="182"/>
  <c r="H104" i="182"/>
  <c r="H103" i="182"/>
  <c r="H102" i="182"/>
  <c r="H100" i="182"/>
  <c r="H99" i="182"/>
  <c r="H98" i="182"/>
  <c r="H97" i="182"/>
  <c r="H96" i="182"/>
  <c r="H95" i="182"/>
  <c r="H94" i="182"/>
  <c r="H93" i="182"/>
  <c r="H91" i="182"/>
  <c r="H90" i="182"/>
  <c r="H89" i="182"/>
  <c r="H88" i="182"/>
  <c r="H87" i="182"/>
  <c r="H86" i="182"/>
  <c r="H85" i="182"/>
  <c r="H84" i="182"/>
  <c r="H82" i="182"/>
  <c r="H81" i="182"/>
  <c r="H80" i="182"/>
  <c r="H79" i="182"/>
  <c r="H78" i="182"/>
  <c r="H77" i="182"/>
  <c r="H76" i="182"/>
  <c r="H75" i="182"/>
  <c r="H73" i="182"/>
  <c r="H72" i="182"/>
  <c r="H71" i="182"/>
  <c r="H70" i="182"/>
  <c r="H69" i="182"/>
  <c r="H68" i="182"/>
  <c r="H67" i="182"/>
  <c r="H66" i="182"/>
  <c r="H64" i="182"/>
  <c r="H63" i="182"/>
  <c r="H62" i="182"/>
  <c r="H61" i="182"/>
  <c r="H60" i="182"/>
  <c r="H59" i="182"/>
  <c r="H58" i="182"/>
  <c r="H57" i="182"/>
  <c r="H55" i="182"/>
  <c r="H54" i="182"/>
  <c r="H53" i="182"/>
  <c r="H52" i="182"/>
  <c r="H51" i="182"/>
  <c r="H50" i="182"/>
  <c r="H49" i="182"/>
  <c r="H48" i="182"/>
  <c r="H46" i="182"/>
  <c r="H45" i="182"/>
  <c r="H44" i="182"/>
  <c r="H43" i="182"/>
  <c r="H42" i="182"/>
  <c r="H41" i="182"/>
  <c r="H40" i="182"/>
  <c r="H39" i="182"/>
  <c r="H37" i="182"/>
  <c r="H36" i="182"/>
  <c r="H35" i="182"/>
  <c r="H34" i="182"/>
  <c r="H33" i="182"/>
  <c r="H32" i="182"/>
  <c r="H31" i="182"/>
  <c r="H30" i="182"/>
  <c r="H28" i="182"/>
  <c r="H27" i="182"/>
  <c r="H26" i="182"/>
  <c r="H25" i="182"/>
  <c r="H24" i="182"/>
  <c r="H23" i="182"/>
  <c r="H22" i="182"/>
  <c r="H21" i="182"/>
  <c r="H19" i="182"/>
  <c r="H18" i="182"/>
  <c r="H17" i="182"/>
  <c r="H16" i="182"/>
  <c r="H15" i="182"/>
  <c r="H14" i="182"/>
  <c r="H13" i="182"/>
  <c r="H12" i="182"/>
  <c r="H8" i="182"/>
  <c r="BS29" i="172"/>
  <c r="BS29" i="150"/>
  <c r="F172" i="182"/>
  <c r="F171" i="182"/>
  <c r="F170" i="182"/>
  <c r="F169" i="182"/>
  <c r="F168" i="182"/>
  <c r="F167" i="182"/>
  <c r="F166" i="182"/>
  <c r="F165" i="182"/>
  <c r="BR30" i="150"/>
  <c r="BP30" i="150"/>
  <c r="BP31" i="150" s="1"/>
  <c r="BO30" i="150"/>
  <c r="BO31" i="150" s="1"/>
  <c r="BN30" i="150"/>
  <c r="BM30" i="150"/>
  <c r="BL30" i="150"/>
  <c r="BS29" i="165"/>
  <c r="E172" i="182"/>
  <c r="E171" i="182"/>
  <c r="E170" i="182"/>
  <c r="E169" i="182"/>
  <c r="E168" i="182"/>
  <c r="E167" i="182"/>
  <c r="E166" i="182"/>
  <c r="E165" i="182"/>
  <c r="BP30" i="165"/>
  <c r="BP31" i="165" s="1"/>
  <c r="BO30" i="165"/>
  <c r="BO31" i="165" s="1"/>
  <c r="BN30" i="165"/>
  <c r="J173" i="182"/>
  <c r="J167" i="182"/>
  <c r="I173" i="182"/>
  <c r="I170" i="182"/>
  <c r="I168" i="182"/>
  <c r="H173" i="182"/>
  <c r="H171" i="182"/>
  <c r="F173" i="182"/>
  <c r="E173" i="182"/>
  <c r="D173" i="182"/>
  <c r="BK25" i="73"/>
  <c r="D138" i="182" s="1"/>
  <c r="BK26" i="73"/>
  <c r="D147" i="182" s="1"/>
  <c r="BL26" i="73"/>
  <c r="D148" i="182" s="1"/>
  <c r="BM26" i="73"/>
  <c r="D149" i="182" s="1"/>
  <c r="BN26" i="73"/>
  <c r="D150" i="182" s="1"/>
  <c r="BP26" i="73"/>
  <c r="D152" i="182" s="1"/>
  <c r="BQ26" i="73"/>
  <c r="D153" i="182" s="1"/>
  <c r="BR26" i="73"/>
  <c r="D154" i="182" s="1"/>
  <c r="BK27" i="73"/>
  <c r="D156" i="182" s="1"/>
  <c r="BL27" i="73"/>
  <c r="D157" i="182" s="1"/>
  <c r="BM27" i="73"/>
  <c r="D158" i="182" s="1"/>
  <c r="BN27" i="73"/>
  <c r="D159" i="182" s="1"/>
  <c r="BP27" i="73"/>
  <c r="D161" i="182" s="1"/>
  <c r="BQ27" i="73"/>
  <c r="D162" i="182" s="1"/>
  <c r="BR27" i="73"/>
  <c r="D163" i="182" s="1"/>
  <c r="DF35" i="185" l="1"/>
  <c r="P163" i="182"/>
  <c r="P153" i="182"/>
  <c r="CU32" i="185"/>
  <c r="P159" i="182"/>
  <c r="P149" i="182"/>
  <c r="P158" i="182"/>
  <c r="P148" i="182"/>
  <c r="DE7" i="185"/>
  <c r="P154" i="182"/>
  <c r="BM30" i="175"/>
  <c r="J5" i="182"/>
  <c r="BP30" i="155"/>
  <c r="BP31" i="155" s="1"/>
  <c r="K8" i="182"/>
  <c r="BO30" i="156"/>
  <c r="BO31" i="156" s="1"/>
  <c r="L7" i="182"/>
  <c r="BR30" i="157"/>
  <c r="M10" i="182"/>
  <c r="BL30" i="159"/>
  <c r="O4" i="182"/>
  <c r="P157" i="182"/>
  <c r="Q152" i="182"/>
  <c r="P152" i="182"/>
  <c r="BM30" i="172"/>
  <c r="BN30" i="152"/>
  <c r="H4" i="182"/>
  <c r="BO30" i="153"/>
  <c r="BO31" i="153" s="1"/>
  <c r="I7" i="182"/>
  <c r="BN30" i="175"/>
  <c r="J6" i="182"/>
  <c r="BR30" i="175"/>
  <c r="BQ31" i="175" s="1"/>
  <c r="J10" i="182"/>
  <c r="BM30" i="155"/>
  <c r="K5" i="182"/>
  <c r="BQ30" i="155"/>
  <c r="K9" i="182"/>
  <c r="BL30" i="156"/>
  <c r="L4" i="182"/>
  <c r="BP30" i="156"/>
  <c r="BP31" i="156" s="1"/>
  <c r="L8" i="182"/>
  <c r="BK30" i="157"/>
  <c r="M3" i="182"/>
  <c r="BO30" i="157"/>
  <c r="BO31" i="157" s="1"/>
  <c r="M7" i="182"/>
  <c r="BN30" i="158"/>
  <c r="N6" i="182"/>
  <c r="BR30" i="158"/>
  <c r="N10" i="182"/>
  <c r="BM30" i="159"/>
  <c r="O5" i="182"/>
  <c r="BQ30" i="159"/>
  <c r="O9" i="182"/>
  <c r="CA29" i="185"/>
  <c r="BP30" i="172"/>
  <c r="BP31" i="172" s="1"/>
  <c r="BM30" i="152"/>
  <c r="H3" i="182"/>
  <c r="BR30" i="153"/>
  <c r="I10" i="182"/>
  <c r="BQ30" i="175"/>
  <c r="J9" i="182"/>
  <c r="BL30" i="155"/>
  <c r="K4" i="182"/>
  <c r="BK30" i="156"/>
  <c r="L3" i="182"/>
  <c r="BM30" i="158"/>
  <c r="N5" i="182"/>
  <c r="P162" i="182"/>
  <c r="P147" i="182"/>
  <c r="BQ30" i="172"/>
  <c r="BK30" i="153"/>
  <c r="I3" i="182"/>
  <c r="Q161" i="182"/>
  <c r="P161" i="182"/>
  <c r="P156" i="182"/>
  <c r="P150" i="182"/>
  <c r="P138" i="182"/>
  <c r="BN30" i="172"/>
  <c r="BR30" i="172"/>
  <c r="P78" i="182"/>
  <c r="BO30" i="152"/>
  <c r="H5" i="182"/>
  <c r="BS30" i="152"/>
  <c r="H9" i="182"/>
  <c r="BL30" i="153"/>
  <c r="I4" i="182"/>
  <c r="BP30" i="153"/>
  <c r="BP31" i="153" s="1"/>
  <c r="I8" i="182"/>
  <c r="BK30" i="175"/>
  <c r="J3" i="182"/>
  <c r="BO30" i="175"/>
  <c r="BO31" i="175" s="1"/>
  <c r="J7" i="182"/>
  <c r="BN30" i="155"/>
  <c r="K6" i="182"/>
  <c r="BR30" i="155"/>
  <c r="K10" i="182"/>
  <c r="K82" i="182"/>
  <c r="K91" i="182"/>
  <c r="BM30" i="156"/>
  <c r="L5" i="182"/>
  <c r="BQ30" i="156"/>
  <c r="L9" i="182"/>
  <c r="BL30" i="157"/>
  <c r="M4" i="182"/>
  <c r="BP30" i="157"/>
  <c r="BP31" i="157" s="1"/>
  <c r="M8" i="182"/>
  <c r="BK30" i="158"/>
  <c r="N3" i="182"/>
  <c r="BR30" i="159"/>
  <c r="O10" i="182"/>
  <c r="BL30" i="172"/>
  <c r="BQ30" i="152"/>
  <c r="BQ31" i="152" s="1"/>
  <c r="H7" i="182"/>
  <c r="BN30" i="153"/>
  <c r="I6" i="182"/>
  <c r="Q173" i="182"/>
  <c r="P173" i="182"/>
  <c r="BO30" i="172"/>
  <c r="BO31" i="172" s="1"/>
  <c r="Q16" i="182"/>
  <c r="P16" i="182"/>
  <c r="T16" i="182" s="1"/>
  <c r="P25" i="182"/>
  <c r="T25" i="182" s="1"/>
  <c r="Q25" i="182"/>
  <c r="Q34" i="182"/>
  <c r="P34" i="182"/>
  <c r="T34" i="182" s="1"/>
  <c r="Q43" i="182"/>
  <c r="P43" i="182"/>
  <c r="T43" i="182" s="1"/>
  <c r="Q52" i="182"/>
  <c r="P52" i="182"/>
  <c r="T52" i="182" s="1"/>
  <c r="Q61" i="182"/>
  <c r="P61" i="182"/>
  <c r="T61" i="182" s="1"/>
  <c r="Q70" i="182"/>
  <c r="P70" i="182"/>
  <c r="T70" i="182" s="1"/>
  <c r="P79" i="182"/>
  <c r="T79" i="182" s="1"/>
  <c r="Q79" i="182"/>
  <c r="P88" i="182"/>
  <c r="T88" i="182" s="1"/>
  <c r="Q88" i="182"/>
  <c r="Q97" i="182"/>
  <c r="P97" i="182"/>
  <c r="T97" i="182" s="1"/>
  <c r="Q106" i="182"/>
  <c r="P106" i="182"/>
  <c r="T106" i="182" s="1"/>
  <c r="P115" i="182"/>
  <c r="T115" i="182" s="1"/>
  <c r="Q115" i="182"/>
  <c r="Q124" i="182"/>
  <c r="P124" i="182"/>
  <c r="T124" i="182" s="1"/>
  <c r="P133" i="182"/>
  <c r="T133" i="182" s="1"/>
  <c r="Q133" i="182"/>
  <c r="Q142" i="182"/>
  <c r="P142" i="182"/>
  <c r="T142" i="182" s="1"/>
  <c r="Q151" i="182"/>
  <c r="P151" i="182"/>
  <c r="T151" i="182" s="1"/>
  <c r="Q160" i="182"/>
  <c r="P160" i="182"/>
  <c r="T160" i="182" s="1"/>
  <c r="BP30" i="152"/>
  <c r="H6" i="182"/>
  <c r="BT30" i="152"/>
  <c r="H10" i="182"/>
  <c r="BQ30" i="153"/>
  <c r="I9" i="182"/>
  <c r="BL30" i="175"/>
  <c r="J4" i="182"/>
  <c r="BP30" i="175"/>
  <c r="BP31" i="175" s="1"/>
  <c r="J8" i="182"/>
  <c r="BK30" i="155"/>
  <c r="K3" i="182"/>
  <c r="BN30" i="156"/>
  <c r="L6" i="182"/>
  <c r="BR30" i="156"/>
  <c r="L10" i="182"/>
  <c r="BM30" i="157"/>
  <c r="M5" i="182"/>
  <c r="BQ30" i="157"/>
  <c r="M9" i="182"/>
  <c r="BL30" i="158"/>
  <c r="N4" i="182"/>
  <c r="BP30" i="158"/>
  <c r="BP31" i="158" s="1"/>
  <c r="N8" i="182"/>
  <c r="BK30" i="159"/>
  <c r="O3" i="182"/>
  <c r="BO30" i="159"/>
  <c r="BO31" i="159" s="1"/>
  <c r="O7" i="182"/>
  <c r="CA8" i="185"/>
  <c r="CI10" i="185"/>
  <c r="CR24" i="185"/>
  <c r="CD31" i="185"/>
  <c r="BN30" i="157"/>
  <c r="M6" i="182"/>
  <c r="BQ30" i="158"/>
  <c r="N9" i="182"/>
  <c r="BP30" i="159"/>
  <c r="BP31" i="159" s="1"/>
  <c r="O8" i="182"/>
  <c r="CF11" i="185"/>
  <c r="DB15" i="185"/>
  <c r="CM23" i="185"/>
  <c r="CZ25" i="185"/>
  <c r="CS31" i="185"/>
  <c r="BK30" i="150"/>
  <c r="BK31" i="150" s="1"/>
  <c r="CX16" i="185"/>
  <c r="CD18" i="185"/>
  <c r="DD20" i="185"/>
  <c r="CX17" i="185"/>
  <c r="CA23" i="185"/>
  <c r="CB25" i="185"/>
  <c r="CZ31" i="185"/>
  <c r="BT31" i="186"/>
  <c r="CJ25" i="185"/>
  <c r="CG29" i="185"/>
  <c r="CC31" i="185"/>
  <c r="CQ32" i="185"/>
  <c r="DB12" i="185"/>
  <c r="CT20" i="185"/>
  <c r="BT23" i="185"/>
  <c r="CP31" i="185"/>
  <c r="DD27" i="185"/>
  <c r="DE30" i="185"/>
  <c r="DE31" i="185"/>
  <c r="BQ30" i="150"/>
  <c r="BQ31" i="150" s="1"/>
  <c r="CP24" i="185"/>
  <c r="DB22" i="185"/>
  <c r="CR25" i="185"/>
  <c r="DD28" i="185"/>
  <c r="DC10" i="185"/>
  <c r="CB32" i="185"/>
  <c r="CT10" i="185"/>
  <c r="CI20" i="185"/>
  <c r="CV20" i="185"/>
  <c r="CF24" i="185"/>
  <c r="DD24" i="185"/>
  <c r="CR34" i="185"/>
  <c r="BM30" i="153"/>
  <c r="CD10" i="185"/>
  <c r="CA20" i="185"/>
  <c r="CN20" i="185"/>
  <c r="CA24" i="185"/>
  <c r="CH24" i="185"/>
  <c r="DF24" i="185"/>
  <c r="CD32" i="185"/>
  <c r="CR32" i="185"/>
  <c r="CZ34" i="185"/>
  <c r="BK31" i="157"/>
  <c r="DE8" i="185"/>
  <c r="CW9" i="185"/>
  <c r="BP30" i="185"/>
  <c r="BP31" i="185" s="1"/>
  <c r="CS12" i="185"/>
  <c r="CU17" i="185"/>
  <c r="CD20" i="185"/>
  <c r="CF21" i="185"/>
  <c r="CZ23" i="185"/>
  <c r="DA23" i="185"/>
  <c r="CB24" i="185"/>
  <c r="CQ29" i="185"/>
  <c r="CC29" i="185"/>
  <c r="DC31" i="185"/>
  <c r="CF31" i="185"/>
  <c r="DB31" i="185"/>
  <c r="CM32" i="185"/>
  <c r="CE32" i="185"/>
  <c r="DC32" i="185"/>
  <c r="CL33" i="185"/>
  <c r="CB34" i="185"/>
  <c r="BO30" i="155"/>
  <c r="BO31" i="155" s="1"/>
  <c r="DF10" i="185"/>
  <c r="CR10" i="185"/>
  <c r="DD13" i="185"/>
  <c r="DE15" i="185"/>
  <c r="DB20" i="185"/>
  <c r="CE20" i="185"/>
  <c r="CU20" i="185"/>
  <c r="CX24" i="185"/>
  <c r="CE24" i="185"/>
  <c r="CV24" i="185"/>
  <c r="CY26" i="185"/>
  <c r="CY27" i="185"/>
  <c r="CI29" i="185"/>
  <c r="CO31" i="185"/>
  <c r="DD31" i="185"/>
  <c r="CA32" i="185"/>
  <c r="CF32" i="185"/>
  <c r="DD32" i="185"/>
  <c r="CR33" i="185"/>
  <c r="CJ34" i="185"/>
  <c r="DC9" i="185"/>
  <c r="DB9" i="185"/>
  <c r="BO30" i="185"/>
  <c r="BO31" i="185" s="1"/>
  <c r="CE10" i="185"/>
  <c r="CS10" i="185"/>
  <c r="DE11" i="185"/>
  <c r="DA12" i="185"/>
  <c r="CH13" i="185"/>
  <c r="CR13" i="185"/>
  <c r="DF13" i="185"/>
  <c r="CU14" i="185"/>
  <c r="DD16" i="185"/>
  <c r="CK16" i="185"/>
  <c r="DB16" i="185"/>
  <c r="CX18" i="185"/>
  <c r="CB20" i="185"/>
  <c r="CP20" i="185"/>
  <c r="DF20" i="185"/>
  <c r="DE23" i="185"/>
  <c r="CL23" i="185"/>
  <c r="CY23" i="185"/>
  <c r="CU24" i="185"/>
  <c r="CT26" i="185"/>
  <c r="CQ27" i="185"/>
  <c r="DA29" i="185"/>
  <c r="CN31" i="185"/>
  <c r="DA31" i="185"/>
  <c r="CN32" i="185"/>
  <c r="DB32" i="185"/>
  <c r="CJ33" i="185"/>
  <c r="BK30" i="172"/>
  <c r="DE9" i="185"/>
  <c r="CI13" i="185"/>
  <c r="CS13" i="185"/>
  <c r="DC14" i="185"/>
  <c r="CL16" i="185"/>
  <c r="DC16" i="185"/>
  <c r="CZ26" i="185"/>
  <c r="CY7" i="185"/>
  <c r="CF8" i="185"/>
  <c r="CD9" i="185"/>
  <c r="CJ10" i="185"/>
  <c r="CU10" i="185"/>
  <c r="BT11" i="185"/>
  <c r="DE13" i="185"/>
  <c r="CJ13" i="185"/>
  <c r="CT13" i="185"/>
  <c r="BT16" i="185"/>
  <c r="CA16" i="185"/>
  <c r="CM16" i="185"/>
  <c r="DF16" i="185"/>
  <c r="BT18" i="185"/>
  <c r="DC21" i="185"/>
  <c r="CC23" i="185"/>
  <c r="CP23" i="185"/>
  <c r="DB23" i="185"/>
  <c r="DA26" i="185"/>
  <c r="DB26" i="185"/>
  <c r="CH7" i="185"/>
  <c r="CI8" i="185"/>
  <c r="CG9" i="185"/>
  <c r="CK10" i="185"/>
  <c r="CY10" i="185"/>
  <c r="BT13" i="185"/>
  <c r="CA13" i="185"/>
  <c r="CK13" i="185"/>
  <c r="CX13" i="185"/>
  <c r="BT14" i="185"/>
  <c r="CA14" i="185"/>
  <c r="CB16" i="185"/>
  <c r="CN16" i="185"/>
  <c r="BT21" i="185"/>
  <c r="CA21" i="185"/>
  <c r="CD23" i="185"/>
  <c r="CQ23" i="185"/>
  <c r="DC23" i="185"/>
  <c r="CB26" i="185"/>
  <c r="CH30" i="185"/>
  <c r="CT32" i="185"/>
  <c r="CT33" i="185"/>
  <c r="CP7" i="185"/>
  <c r="CN8" i="185"/>
  <c r="CL9" i="185"/>
  <c r="CA10" i="185"/>
  <c r="CL10" i="185"/>
  <c r="CZ10" i="185"/>
  <c r="CB13" i="185"/>
  <c r="CL13" i="185"/>
  <c r="CY13" i="185"/>
  <c r="CE14" i="185"/>
  <c r="BT15" i="185"/>
  <c r="CB15" i="185"/>
  <c r="CC16" i="185"/>
  <c r="CS16" i="185"/>
  <c r="DA19" i="185"/>
  <c r="CJ20" i="185"/>
  <c r="CX20" i="185"/>
  <c r="CE23" i="185"/>
  <c r="CS23" i="185"/>
  <c r="DF23" i="185"/>
  <c r="CM24" i="185"/>
  <c r="CD26" i="185"/>
  <c r="CN28" i="185"/>
  <c r="CK29" i="185"/>
  <c r="CP30" i="185"/>
  <c r="CG31" i="185"/>
  <c r="CT31" i="185"/>
  <c r="DF31" i="185"/>
  <c r="CI32" i="185"/>
  <c r="CZ33" i="185"/>
  <c r="CX7" i="185"/>
  <c r="CQ8" i="185"/>
  <c r="CO9" i="185"/>
  <c r="BL30" i="185"/>
  <c r="CB10" i="185"/>
  <c r="CM10" i="185"/>
  <c r="DA10" i="185"/>
  <c r="BT12" i="185"/>
  <c r="CC12" i="185"/>
  <c r="CC13" i="185"/>
  <c r="CM13" i="185"/>
  <c r="CZ13" i="185"/>
  <c r="CH14" i="185"/>
  <c r="CJ15" i="185"/>
  <c r="CD16" i="185"/>
  <c r="CT16" i="185"/>
  <c r="BT17" i="185"/>
  <c r="CB17" i="185"/>
  <c r="BT19" i="185"/>
  <c r="CL20" i="185"/>
  <c r="CY20" i="185"/>
  <c r="CH23" i="185"/>
  <c r="CT23" i="185"/>
  <c r="CN24" i="185"/>
  <c r="CJ26" i="185"/>
  <c r="CG27" i="185"/>
  <c r="CV28" i="185"/>
  <c r="CX30" i="185"/>
  <c r="CH31" i="185"/>
  <c r="CV31" i="185"/>
  <c r="DA32" i="185"/>
  <c r="CJ32" i="185"/>
  <c r="CV32" i="185"/>
  <c r="CB33" i="185"/>
  <c r="DB33" i="185"/>
  <c r="DF7" i="185"/>
  <c r="CV8" i="185"/>
  <c r="CT9" i="185"/>
  <c r="BM30" i="185"/>
  <c r="CC10" i="185"/>
  <c r="CQ10" i="185"/>
  <c r="DB10" i="185"/>
  <c r="CK12" i="185"/>
  <c r="CD13" i="185"/>
  <c r="CP13" i="185"/>
  <c r="DA13" i="185"/>
  <c r="CM14" i="185"/>
  <c r="CS15" i="185"/>
  <c r="CE16" i="185"/>
  <c r="CV16" i="185"/>
  <c r="CK17" i="185"/>
  <c r="CM20" i="185"/>
  <c r="CZ20" i="185"/>
  <c r="CI23" i="185"/>
  <c r="CU23" i="185"/>
  <c r="BT25" i="185"/>
  <c r="CL26" i="185"/>
  <c r="CI27" i="185"/>
  <c r="CZ29" i="185"/>
  <c r="CS29" i="185"/>
  <c r="DF30" i="185"/>
  <c r="CK31" i="185"/>
  <c r="CW31" i="185"/>
  <c r="CL32" i="185"/>
  <c r="CY32" i="185"/>
  <c r="CC33" i="185"/>
  <c r="DD8" i="185"/>
  <c r="CE13" i="185"/>
  <c r="CQ13" i="185"/>
  <c r="DB13" i="185"/>
  <c r="CP14" i="185"/>
  <c r="CJ16" i="185"/>
  <c r="BT20" i="185"/>
  <c r="BT22" i="185"/>
  <c r="CK23" i="185"/>
  <c r="CX23" i="185"/>
  <c r="BT24" i="185"/>
  <c r="CR26" i="185"/>
  <c r="CO27" i="185"/>
  <c r="CY29" i="185"/>
  <c r="CL31" i="185"/>
  <c r="CX31" i="185"/>
  <c r="CZ32" i="185"/>
  <c r="CD33" i="185"/>
  <c r="BR30" i="152"/>
  <c r="BR31" i="152" s="1"/>
  <c r="BQ30" i="165"/>
  <c r="BL30" i="165"/>
  <c r="BR30" i="165"/>
  <c r="BK30" i="165"/>
  <c r="CB7" i="185"/>
  <c r="CJ7" i="185"/>
  <c r="CR7" i="185"/>
  <c r="CZ7" i="185"/>
  <c r="CH8" i="185"/>
  <c r="CP8" i="185"/>
  <c r="CX8" i="185"/>
  <c r="DF8" i="185"/>
  <c r="CF9" i="185"/>
  <c r="CN9" i="185"/>
  <c r="CV9" i="185"/>
  <c r="DD9" i="185"/>
  <c r="BN30" i="185"/>
  <c r="CH11" i="185"/>
  <c r="CP11" i="185"/>
  <c r="CX11" i="185"/>
  <c r="DF11" i="185"/>
  <c r="CE12" i="185"/>
  <c r="CM12" i="185"/>
  <c r="CU12" i="185"/>
  <c r="DC12" i="185"/>
  <c r="CG14" i="185"/>
  <c r="CO14" i="185"/>
  <c r="CW14" i="185"/>
  <c r="DE14" i="185"/>
  <c r="CD15" i="185"/>
  <c r="CL15" i="185"/>
  <c r="CU15" i="185"/>
  <c r="DD15" i="185"/>
  <c r="CU16" i="185"/>
  <c r="CE17" i="185"/>
  <c r="CN17" i="185"/>
  <c r="CW17" i="185"/>
  <c r="DF17" i="185"/>
  <c r="CF18" i="185"/>
  <c r="CO18" i="185"/>
  <c r="DD19" i="185"/>
  <c r="CG19" i="185"/>
  <c r="CP19" i="185"/>
  <c r="DF21" i="185"/>
  <c r="CX21" i="185"/>
  <c r="CP21" i="185"/>
  <c r="CH21" i="185"/>
  <c r="DB21" i="185"/>
  <c r="CT21" i="185"/>
  <c r="CL21" i="185"/>
  <c r="CD21" i="185"/>
  <c r="CI21" i="185"/>
  <c r="CS21" i="185"/>
  <c r="DD21" i="185"/>
  <c r="CF22" i="185"/>
  <c r="CP22" i="185"/>
  <c r="DA22" i="185"/>
  <c r="DD25" i="185"/>
  <c r="CM25" i="185"/>
  <c r="DE25" i="185"/>
  <c r="CC7" i="185"/>
  <c r="CK7" i="185"/>
  <c r="CY8" i="185"/>
  <c r="CA11" i="185"/>
  <c r="CI11" i="185"/>
  <c r="CQ11" i="185"/>
  <c r="CY11" i="185"/>
  <c r="CF12" i="185"/>
  <c r="CN12" i="185"/>
  <c r="CV12" i="185"/>
  <c r="DD12" i="185"/>
  <c r="CX14" i="185"/>
  <c r="DF14" i="185"/>
  <c r="CE15" i="185"/>
  <c r="CM15" i="185"/>
  <c r="CV15" i="185"/>
  <c r="CF17" i="185"/>
  <c r="CO17" i="185"/>
  <c r="CY18" i="185"/>
  <c r="CQ18" i="185"/>
  <c r="CI18" i="185"/>
  <c r="CA18" i="185"/>
  <c r="CG18" i="185"/>
  <c r="CP18" i="185"/>
  <c r="CZ18" i="185"/>
  <c r="CZ19" i="185"/>
  <c r="CR19" i="185"/>
  <c r="CH19" i="185"/>
  <c r="CQ19" i="185"/>
  <c r="DB19" i="185"/>
  <c r="CJ21" i="185"/>
  <c r="CU21" i="185"/>
  <c r="DE21" i="185"/>
  <c r="CG22" i="185"/>
  <c r="CR22" i="185"/>
  <c r="CO25" i="185"/>
  <c r="CS7" i="185"/>
  <c r="CD7" i="185"/>
  <c r="CB8" i="185"/>
  <c r="CH9" i="185"/>
  <c r="CP9" i="185"/>
  <c r="CB11" i="185"/>
  <c r="CJ11" i="185"/>
  <c r="CR11" i="185"/>
  <c r="CZ11" i="185"/>
  <c r="CG12" i="185"/>
  <c r="CO12" i="185"/>
  <c r="CW12" i="185"/>
  <c r="DE12" i="185"/>
  <c r="CI14" i="185"/>
  <c r="CQ14" i="185"/>
  <c r="CY14" i="185"/>
  <c r="CZ15" i="185"/>
  <c r="CR15" i="185"/>
  <c r="CF15" i="185"/>
  <c r="CN15" i="185"/>
  <c r="CW15" i="185"/>
  <c r="DF15" i="185"/>
  <c r="DB17" i="185"/>
  <c r="CT17" i="185"/>
  <c r="CL17" i="185"/>
  <c r="CD17" i="185"/>
  <c r="CG17" i="185"/>
  <c r="CP17" i="185"/>
  <c r="CY17" i="185"/>
  <c r="CH18" i="185"/>
  <c r="CR18" i="185"/>
  <c r="DA18" i="185"/>
  <c r="CI19" i="185"/>
  <c r="CS19" i="185"/>
  <c r="DC19" i="185"/>
  <c r="CK21" i="185"/>
  <c r="CV21" i="185"/>
  <c r="DC22" i="185"/>
  <c r="CU22" i="185"/>
  <c r="CM22" i="185"/>
  <c r="CE22" i="185"/>
  <c r="CY22" i="185"/>
  <c r="CQ22" i="185"/>
  <c r="CI22" i="185"/>
  <c r="CA22" i="185"/>
  <c r="CH22" i="185"/>
  <c r="CS22" i="185"/>
  <c r="DD22" i="185"/>
  <c r="DB7" i="185"/>
  <c r="CZ8" i="185"/>
  <c r="CM7" i="185"/>
  <c r="DC7" i="185"/>
  <c r="CC8" i="185"/>
  <c r="CK8" i="185"/>
  <c r="DA8" i="185"/>
  <c r="CA9" i="185"/>
  <c r="CI9" i="185"/>
  <c r="CQ9" i="185"/>
  <c r="CY9" i="185"/>
  <c r="BQ30" i="185"/>
  <c r="CF10" i="185"/>
  <c r="CN10" i="185"/>
  <c r="CV10" i="185"/>
  <c r="DD10" i="185"/>
  <c r="CC11" i="185"/>
  <c r="CK11" i="185"/>
  <c r="CS11" i="185"/>
  <c r="DA11" i="185"/>
  <c r="CH12" i="185"/>
  <c r="CP12" i="185"/>
  <c r="CX12" i="185"/>
  <c r="DF12" i="185"/>
  <c r="CU13" i="185"/>
  <c r="DC13" i="185"/>
  <c r="CB14" i="185"/>
  <c r="CJ14" i="185"/>
  <c r="CR14" i="185"/>
  <c r="CZ14" i="185"/>
  <c r="CG15" i="185"/>
  <c r="CO15" i="185"/>
  <c r="CX15" i="185"/>
  <c r="DE16" i="185"/>
  <c r="CW16" i="185"/>
  <c r="CO16" i="185"/>
  <c r="CG16" i="185"/>
  <c r="CF16" i="185"/>
  <c r="CP16" i="185"/>
  <c r="CY16" i="185"/>
  <c r="CH17" i="185"/>
  <c r="CQ17" i="185"/>
  <c r="CZ17" i="185"/>
  <c r="CJ18" i="185"/>
  <c r="CS18" i="185"/>
  <c r="DB18" i="185"/>
  <c r="CA19" i="185"/>
  <c r="CJ19" i="185"/>
  <c r="CT19" i="185"/>
  <c r="DE19" i="185"/>
  <c r="CB21" i="185"/>
  <c r="CM21" i="185"/>
  <c r="CW21" i="185"/>
  <c r="CJ22" i="185"/>
  <c r="CT22" i="185"/>
  <c r="DE22" i="185"/>
  <c r="CC25" i="185"/>
  <c r="CS25" i="185"/>
  <c r="BT26" i="185"/>
  <c r="DC28" i="185"/>
  <c r="CU28" i="185"/>
  <c r="CM28" i="185"/>
  <c r="CE28" i="185"/>
  <c r="DB28" i="185"/>
  <c r="CT28" i="185"/>
  <c r="CL28" i="185"/>
  <c r="CD28" i="185"/>
  <c r="DA28" i="185"/>
  <c r="CS28" i="185"/>
  <c r="CK28" i="185"/>
  <c r="CC28" i="185"/>
  <c r="CZ28" i="185"/>
  <c r="CR28" i="185"/>
  <c r="CJ28" i="185"/>
  <c r="CB28" i="185"/>
  <c r="CY28" i="185"/>
  <c r="CQ28" i="185"/>
  <c r="CI28" i="185"/>
  <c r="CA28" i="185"/>
  <c r="DF28" i="185"/>
  <c r="CX28" i="185"/>
  <c r="CP28" i="185"/>
  <c r="CH28" i="185"/>
  <c r="DE28" i="185"/>
  <c r="CW28" i="185"/>
  <c r="CO28" i="185"/>
  <c r="CG28" i="185"/>
  <c r="DA7" i="185"/>
  <c r="CT7" i="185"/>
  <c r="CR8" i="185"/>
  <c r="DF9" i="185"/>
  <c r="CE7" i="185"/>
  <c r="CU7" i="185"/>
  <c r="CS8" i="185"/>
  <c r="CF7" i="185"/>
  <c r="CN7" i="185"/>
  <c r="CV7" i="185"/>
  <c r="DD7" i="185"/>
  <c r="CD8" i="185"/>
  <c r="CL8" i="185"/>
  <c r="CT8" i="185"/>
  <c r="DB8" i="185"/>
  <c r="CB9" i="185"/>
  <c r="CJ9" i="185"/>
  <c r="CR9" i="185"/>
  <c r="CZ9" i="185"/>
  <c r="BR30" i="185"/>
  <c r="CG10" i="185"/>
  <c r="CO10" i="185"/>
  <c r="CW10" i="185"/>
  <c r="DE10" i="185"/>
  <c r="CD11" i="185"/>
  <c r="CL11" i="185"/>
  <c r="CT11" i="185"/>
  <c r="DB11" i="185"/>
  <c r="CA12" i="185"/>
  <c r="CI12" i="185"/>
  <c r="CQ12" i="185"/>
  <c r="CY12" i="185"/>
  <c r="CF13" i="185"/>
  <c r="CN13" i="185"/>
  <c r="CV13" i="185"/>
  <c r="CC14" i="185"/>
  <c r="CK14" i="185"/>
  <c r="CS14" i="185"/>
  <c r="DA14" i="185"/>
  <c r="CH15" i="185"/>
  <c r="CP15" i="185"/>
  <c r="CY15" i="185"/>
  <c r="CH16" i="185"/>
  <c r="CQ16" i="185"/>
  <c r="CZ16" i="185"/>
  <c r="CI17" i="185"/>
  <c r="CR17" i="185"/>
  <c r="DA17" i="185"/>
  <c r="CB18" i="185"/>
  <c r="CK18" i="185"/>
  <c r="CT18" i="185"/>
  <c r="DC18" i="185"/>
  <c r="CB19" i="185"/>
  <c r="CK19" i="185"/>
  <c r="CU19" i="185"/>
  <c r="DF19" i="185"/>
  <c r="CF20" i="185"/>
  <c r="CQ20" i="185"/>
  <c r="CC21" i="185"/>
  <c r="CN21" i="185"/>
  <c r="CY21" i="185"/>
  <c r="CK22" i="185"/>
  <c r="CV22" i="185"/>
  <c r="DF22" i="185"/>
  <c r="CY24" i="185"/>
  <c r="CQ24" i="185"/>
  <c r="CI24" i="185"/>
  <c r="DE24" i="185"/>
  <c r="CW24" i="185"/>
  <c r="CO24" i="185"/>
  <c r="CG24" i="185"/>
  <c r="DB24" i="185"/>
  <c r="CT24" i="185"/>
  <c r="CL24" i="185"/>
  <c r="CD24" i="185"/>
  <c r="DA24" i="185"/>
  <c r="CS24" i="185"/>
  <c r="CK24" i="185"/>
  <c r="CC24" i="185"/>
  <c r="CJ24" i="185"/>
  <c r="CZ24" i="185"/>
  <c r="CE25" i="185"/>
  <c r="CU25" i="185"/>
  <c r="DF27" i="185"/>
  <c r="CX27" i="185"/>
  <c r="CP27" i="185"/>
  <c r="CH27" i="185"/>
  <c r="DE27" i="185"/>
  <c r="CW27" i="185"/>
  <c r="DC27" i="185"/>
  <c r="CU27" i="185"/>
  <c r="CM27" i="185"/>
  <c r="CE27" i="185"/>
  <c r="DB27" i="185"/>
  <c r="CT27" i="185"/>
  <c r="CL27" i="185"/>
  <c r="CD27" i="185"/>
  <c r="DA27" i="185"/>
  <c r="CS27" i="185"/>
  <c r="CK27" i="185"/>
  <c r="CC27" i="185"/>
  <c r="CZ27" i="185"/>
  <c r="CR27" i="185"/>
  <c r="CJ27" i="185"/>
  <c r="CB27" i="185"/>
  <c r="CL7" i="185"/>
  <c r="CJ8" i="185"/>
  <c r="CX9" i="185"/>
  <c r="CG7" i="185"/>
  <c r="CO7" i="185"/>
  <c r="CW7" i="185"/>
  <c r="CE8" i="185"/>
  <c r="CM8" i="185"/>
  <c r="CU8" i="185"/>
  <c r="DC8" i="185"/>
  <c r="CC9" i="185"/>
  <c r="CK9" i="185"/>
  <c r="CS9" i="185"/>
  <c r="DA9" i="185"/>
  <c r="BK30" i="185"/>
  <c r="BT10" i="185"/>
  <c r="CH10" i="185"/>
  <c r="CP10" i="185"/>
  <c r="CX10" i="185"/>
  <c r="CE11" i="185"/>
  <c r="CM11" i="185"/>
  <c r="CU11" i="185"/>
  <c r="DC11" i="185"/>
  <c r="CB12" i="185"/>
  <c r="CJ12" i="185"/>
  <c r="CR12" i="185"/>
  <c r="CZ12" i="185"/>
  <c r="CG13" i="185"/>
  <c r="CO13" i="185"/>
  <c r="CW13" i="185"/>
  <c r="CD14" i="185"/>
  <c r="CL14" i="185"/>
  <c r="CT14" i="185"/>
  <c r="DB14" i="185"/>
  <c r="CA15" i="185"/>
  <c r="CI15" i="185"/>
  <c r="CQ15" i="185"/>
  <c r="DA15" i="185"/>
  <c r="CI16" i="185"/>
  <c r="CR16" i="185"/>
  <c r="DA16" i="185"/>
  <c r="CA17" i="185"/>
  <c r="CJ17" i="185"/>
  <c r="CS17" i="185"/>
  <c r="DC17" i="185"/>
  <c r="CC18" i="185"/>
  <c r="CL18" i="185"/>
  <c r="CU18" i="185"/>
  <c r="DD18" i="185"/>
  <c r="CC19" i="185"/>
  <c r="CL19" i="185"/>
  <c r="CW19" i="185"/>
  <c r="DA20" i="185"/>
  <c r="CS20" i="185"/>
  <c r="CK20" i="185"/>
  <c r="CC20" i="185"/>
  <c r="DE20" i="185"/>
  <c r="CW20" i="185"/>
  <c r="CO20" i="185"/>
  <c r="CG20" i="185"/>
  <c r="CH20" i="185"/>
  <c r="CR20" i="185"/>
  <c r="DC20" i="185"/>
  <c r="CE21" i="185"/>
  <c r="CO21" i="185"/>
  <c r="CZ21" i="185"/>
  <c r="CB22" i="185"/>
  <c r="CL22" i="185"/>
  <c r="CW22" i="185"/>
  <c r="DC24" i="185"/>
  <c r="CG25" i="185"/>
  <c r="CW25" i="185"/>
  <c r="BT27" i="185"/>
  <c r="CA27" i="185"/>
  <c r="BT28" i="185"/>
  <c r="CF28" i="185"/>
  <c r="CN11" i="185"/>
  <c r="CV11" i="185"/>
  <c r="DD11" i="185"/>
  <c r="DD17" i="185"/>
  <c r="CM18" i="185"/>
  <c r="CV18" i="185"/>
  <c r="DE18" i="185"/>
  <c r="CD19" i="185"/>
  <c r="CM19" i="185"/>
  <c r="CX19" i="185"/>
  <c r="CQ21" i="185"/>
  <c r="DA21" i="185"/>
  <c r="CC22" i="185"/>
  <c r="CN22" i="185"/>
  <c r="CX22" i="185"/>
  <c r="DA25" i="185"/>
  <c r="CA7" i="185"/>
  <c r="CI7" i="185"/>
  <c r="CQ7" i="185"/>
  <c r="CG8" i="185"/>
  <c r="CO8" i="185"/>
  <c r="CW8" i="185"/>
  <c r="CE9" i="185"/>
  <c r="CM9" i="185"/>
  <c r="CU9" i="185"/>
  <c r="CG11" i="185"/>
  <c r="CO11" i="185"/>
  <c r="CW11" i="185"/>
  <c r="CD12" i="185"/>
  <c r="CL12" i="185"/>
  <c r="CT12" i="185"/>
  <c r="CF14" i="185"/>
  <c r="CN14" i="185"/>
  <c r="CV14" i="185"/>
  <c r="CC15" i="185"/>
  <c r="CK15" i="185"/>
  <c r="CT15" i="185"/>
  <c r="DC15" i="185"/>
  <c r="CC17" i="185"/>
  <c r="CM17" i="185"/>
  <c r="CV17" i="185"/>
  <c r="DE17" i="185"/>
  <c r="CE18" i="185"/>
  <c r="CN18" i="185"/>
  <c r="CW18" i="185"/>
  <c r="DF18" i="185"/>
  <c r="CE19" i="185"/>
  <c r="CO19" i="185"/>
  <c r="CY19" i="185"/>
  <c r="CG21" i="185"/>
  <c r="CR21" i="185"/>
  <c r="CD22" i="185"/>
  <c r="CO22" i="185"/>
  <c r="CZ22" i="185"/>
  <c r="CK25" i="185"/>
  <c r="DC25" i="185"/>
  <c r="CF23" i="185"/>
  <c r="CN23" i="185"/>
  <c r="CV23" i="185"/>
  <c r="DD23" i="185"/>
  <c r="CH25" i="185"/>
  <c r="CP25" i="185"/>
  <c r="CX25" i="185"/>
  <c r="DF25" i="185"/>
  <c r="CE26" i="185"/>
  <c r="CM26" i="185"/>
  <c r="CU26" i="185"/>
  <c r="DC26" i="185"/>
  <c r="CD29" i="185"/>
  <c r="CL29" i="185"/>
  <c r="CT29" i="185"/>
  <c r="DB29" i="185"/>
  <c r="CA30" i="185"/>
  <c r="CI30" i="185"/>
  <c r="CQ30" i="185"/>
  <c r="CY30" i="185"/>
  <c r="CA31" i="185"/>
  <c r="CI31" i="185"/>
  <c r="CQ31" i="185"/>
  <c r="CY31" i="185"/>
  <c r="CG32" i="185"/>
  <c r="CO32" i="185"/>
  <c r="CW32" i="185"/>
  <c r="DE32" i="185"/>
  <c r="CE33" i="185"/>
  <c r="CM33" i="185"/>
  <c r="CU33" i="185"/>
  <c r="DC33" i="185"/>
  <c r="CC34" i="185"/>
  <c r="CK34" i="185"/>
  <c r="CS34" i="185"/>
  <c r="DA34" i="185"/>
  <c r="CA35" i="185"/>
  <c r="CI35" i="185"/>
  <c r="CQ35" i="185"/>
  <c r="CY35" i="185"/>
  <c r="CG23" i="185"/>
  <c r="CO23" i="185"/>
  <c r="CW23" i="185"/>
  <c r="CA25" i="185"/>
  <c r="CI25" i="185"/>
  <c r="CQ25" i="185"/>
  <c r="CY25" i="185"/>
  <c r="CF26" i="185"/>
  <c r="CN26" i="185"/>
  <c r="CV26" i="185"/>
  <c r="DD26" i="185"/>
  <c r="CE29" i="185"/>
  <c r="CM29" i="185"/>
  <c r="CU29" i="185"/>
  <c r="DC29" i="185"/>
  <c r="CB30" i="185"/>
  <c r="CJ30" i="185"/>
  <c r="CR30" i="185"/>
  <c r="CZ30" i="185"/>
  <c r="CB31" i="185"/>
  <c r="CJ31" i="185"/>
  <c r="CR31" i="185"/>
  <c r="CH32" i="185"/>
  <c r="CP32" i="185"/>
  <c r="CX32" i="185"/>
  <c r="DF32" i="185"/>
  <c r="CF33" i="185"/>
  <c r="CN33" i="185"/>
  <c r="CV33" i="185"/>
  <c r="DD33" i="185"/>
  <c r="CD34" i="185"/>
  <c r="CL34" i="185"/>
  <c r="CT34" i="185"/>
  <c r="DB34" i="185"/>
  <c r="CB35" i="185"/>
  <c r="CJ35" i="185"/>
  <c r="CR35" i="185"/>
  <c r="CZ35" i="185"/>
  <c r="CG26" i="185"/>
  <c r="CO26" i="185"/>
  <c r="CW26" i="185"/>
  <c r="DE26" i="185"/>
  <c r="CF29" i="185"/>
  <c r="CN29" i="185"/>
  <c r="CV29" i="185"/>
  <c r="DD29" i="185"/>
  <c r="CC30" i="185"/>
  <c r="CK30" i="185"/>
  <c r="CS30" i="185"/>
  <c r="DA30" i="185"/>
  <c r="CG33" i="185"/>
  <c r="CO33" i="185"/>
  <c r="CW33" i="185"/>
  <c r="DE33" i="185"/>
  <c r="CE34" i="185"/>
  <c r="CM34" i="185"/>
  <c r="CU34" i="185"/>
  <c r="DC34" i="185"/>
  <c r="CC35" i="185"/>
  <c r="CK35" i="185"/>
  <c r="CS35" i="185"/>
  <c r="DA35" i="185"/>
  <c r="CH26" i="185"/>
  <c r="CP26" i="185"/>
  <c r="CX26" i="185"/>
  <c r="DF26" i="185"/>
  <c r="CO29" i="185"/>
  <c r="CW29" i="185"/>
  <c r="DE29" i="185"/>
  <c r="CD30" i="185"/>
  <c r="CL30" i="185"/>
  <c r="CT30" i="185"/>
  <c r="DB30" i="185"/>
  <c r="CH33" i="185"/>
  <c r="CP33" i="185"/>
  <c r="CX33" i="185"/>
  <c r="DF33" i="185"/>
  <c r="CF34" i="185"/>
  <c r="CN34" i="185"/>
  <c r="CV34" i="185"/>
  <c r="DD34" i="185"/>
  <c r="CD35" i="185"/>
  <c r="CL35" i="185"/>
  <c r="CT35" i="185"/>
  <c r="DB35" i="185"/>
  <c r="CF19" i="185"/>
  <c r="CN19" i="185"/>
  <c r="CV19" i="185"/>
  <c r="CB23" i="185"/>
  <c r="CJ23" i="185"/>
  <c r="CR23" i="185"/>
  <c r="CD25" i="185"/>
  <c r="CL25" i="185"/>
  <c r="CT25" i="185"/>
  <c r="DB25" i="185"/>
  <c r="CA26" i="185"/>
  <c r="CI26" i="185"/>
  <c r="CQ26" i="185"/>
  <c r="CF27" i="185"/>
  <c r="CN27" i="185"/>
  <c r="CV27" i="185"/>
  <c r="CH29" i="185"/>
  <c r="CP29" i="185"/>
  <c r="CX29" i="185"/>
  <c r="DF29" i="185"/>
  <c r="CE30" i="185"/>
  <c r="CM30" i="185"/>
  <c r="CU30" i="185"/>
  <c r="DC30" i="185"/>
  <c r="CE31" i="185"/>
  <c r="CM31" i="185"/>
  <c r="CU31" i="185"/>
  <c r="CC32" i="185"/>
  <c r="CK32" i="185"/>
  <c r="CS32" i="185"/>
  <c r="CA33" i="185"/>
  <c r="CI33" i="185"/>
  <c r="CQ33" i="185"/>
  <c r="CY33" i="185"/>
  <c r="CG34" i="185"/>
  <c r="CO34" i="185"/>
  <c r="CW34" i="185"/>
  <c r="DE34" i="185"/>
  <c r="CE35" i="185"/>
  <c r="CM35" i="185"/>
  <c r="CU35" i="185"/>
  <c r="DC35" i="185"/>
  <c r="CF30" i="185"/>
  <c r="CN30" i="185"/>
  <c r="CV30" i="185"/>
  <c r="DD30" i="185"/>
  <c r="CH34" i="185"/>
  <c r="CP34" i="185"/>
  <c r="CX34" i="185"/>
  <c r="CF35" i="185"/>
  <c r="CN35" i="185"/>
  <c r="CV35" i="185"/>
  <c r="DD35" i="185"/>
  <c r="CF25" i="185"/>
  <c r="CN25" i="185"/>
  <c r="CV25" i="185"/>
  <c r="CC26" i="185"/>
  <c r="CK26" i="185"/>
  <c r="CS26" i="185"/>
  <c r="CB29" i="185"/>
  <c r="CJ29" i="185"/>
  <c r="CR29" i="185"/>
  <c r="CG30" i="185"/>
  <c r="CO30" i="185"/>
  <c r="CW30" i="185"/>
  <c r="CK33" i="185"/>
  <c r="CS33" i="185"/>
  <c r="CA34" i="185"/>
  <c r="CI34" i="185"/>
  <c r="CQ34" i="185"/>
  <c r="CY34" i="185"/>
  <c r="CG35" i="185"/>
  <c r="CO35" i="185"/>
  <c r="CW35" i="185"/>
  <c r="DE35" i="185"/>
  <c r="CH35" i="185"/>
  <c r="CP35" i="185"/>
  <c r="CX35" i="185"/>
  <c r="BT26" i="73"/>
  <c r="BV12" i="152"/>
  <c r="BV13" i="152"/>
  <c r="BV14" i="152"/>
  <c r="BV15" i="152"/>
  <c r="BV16" i="152"/>
  <c r="BV17" i="152"/>
  <c r="BV18" i="152"/>
  <c r="BV19" i="152"/>
  <c r="BV20" i="152"/>
  <c r="BV21" i="152"/>
  <c r="BV22" i="152"/>
  <c r="BV23" i="152"/>
  <c r="BV24" i="152"/>
  <c r="BV25" i="152"/>
  <c r="BV26" i="152"/>
  <c r="BV27" i="152"/>
  <c r="BV28" i="152"/>
  <c r="BM31" i="157"/>
  <c r="BM30" i="165"/>
  <c r="BM31" i="165" s="1"/>
  <c r="BK31" i="153"/>
  <c r="BQ31" i="155"/>
  <c r="BN30" i="159"/>
  <c r="BM31" i="159" s="1"/>
  <c r="BK31" i="156"/>
  <c r="BT11" i="156"/>
  <c r="BT12" i="156"/>
  <c r="BT13" i="156"/>
  <c r="BT14" i="156"/>
  <c r="BT15" i="156"/>
  <c r="BT16" i="156"/>
  <c r="BT17" i="156"/>
  <c r="BT18" i="156"/>
  <c r="BT19" i="156"/>
  <c r="BT20" i="156"/>
  <c r="BT21" i="156"/>
  <c r="BT22" i="156"/>
  <c r="BT23" i="156"/>
  <c r="BT24" i="156"/>
  <c r="BT25" i="156"/>
  <c r="BT26" i="156"/>
  <c r="BT27" i="156"/>
  <c r="BT28" i="156"/>
  <c r="BQ31" i="158"/>
  <c r="BO30" i="158"/>
  <c r="BO31" i="158" s="1"/>
  <c r="BT11" i="172"/>
  <c r="BT12" i="172"/>
  <c r="BT13" i="172"/>
  <c r="BT14" i="172"/>
  <c r="BT15" i="172"/>
  <c r="BT16" i="172"/>
  <c r="BT17" i="172"/>
  <c r="BT18" i="172"/>
  <c r="BT19" i="172"/>
  <c r="BT20" i="172"/>
  <c r="BT21" i="172"/>
  <c r="BT22" i="172"/>
  <c r="BT23" i="172"/>
  <c r="BT24" i="172"/>
  <c r="BT25" i="172"/>
  <c r="BT26" i="172"/>
  <c r="BT27" i="172"/>
  <c r="BT28" i="172"/>
  <c r="BT11" i="165"/>
  <c r="BT12" i="165"/>
  <c r="BT13" i="165"/>
  <c r="BT14" i="165"/>
  <c r="BT15" i="165"/>
  <c r="BT16" i="165"/>
  <c r="BT17" i="165"/>
  <c r="BT18" i="165"/>
  <c r="BT19" i="165"/>
  <c r="BT20" i="165"/>
  <c r="BT21" i="165"/>
  <c r="BT22" i="165"/>
  <c r="BT23" i="165"/>
  <c r="BT24" i="165"/>
  <c r="BT25" i="165"/>
  <c r="BT26" i="165"/>
  <c r="BT27" i="165"/>
  <c r="BT28" i="165"/>
  <c r="BT11" i="150"/>
  <c r="BT12" i="150"/>
  <c r="BT13" i="150"/>
  <c r="BT14" i="150"/>
  <c r="BT15" i="150"/>
  <c r="BT16" i="150"/>
  <c r="BT17" i="150"/>
  <c r="BT18" i="150"/>
  <c r="BT19" i="150"/>
  <c r="BT20" i="150"/>
  <c r="BT21" i="150"/>
  <c r="BT22" i="150"/>
  <c r="BT23" i="150"/>
  <c r="BT24" i="150"/>
  <c r="BT25" i="150"/>
  <c r="BT26" i="150"/>
  <c r="BT27" i="150"/>
  <c r="BT28" i="150"/>
  <c r="BT11" i="153"/>
  <c r="BT12" i="153"/>
  <c r="BT13" i="153"/>
  <c r="BT14" i="153"/>
  <c r="BT15" i="153"/>
  <c r="BT16" i="153"/>
  <c r="BT17" i="153"/>
  <c r="BT18" i="153"/>
  <c r="BT19" i="153"/>
  <c r="BT20" i="153"/>
  <c r="BT21" i="153"/>
  <c r="BT22" i="153"/>
  <c r="BT23" i="153"/>
  <c r="BT24" i="153"/>
  <c r="BT25" i="153"/>
  <c r="BT26" i="153"/>
  <c r="BT27" i="153"/>
  <c r="BT28" i="153"/>
  <c r="BM31" i="175"/>
  <c r="BT11" i="157"/>
  <c r="BT12" i="157"/>
  <c r="BT13" i="157"/>
  <c r="BT14" i="157"/>
  <c r="BT15" i="157"/>
  <c r="BT16" i="157"/>
  <c r="BT17" i="157"/>
  <c r="BT18" i="157"/>
  <c r="BT19" i="157"/>
  <c r="BT20" i="157"/>
  <c r="BT21" i="157"/>
  <c r="BT22" i="157"/>
  <c r="BT23" i="157"/>
  <c r="BT24" i="157"/>
  <c r="BT25" i="157"/>
  <c r="BT26" i="157"/>
  <c r="BT27" i="157"/>
  <c r="BT28" i="157"/>
  <c r="BQ31" i="159"/>
  <c r="L165" i="182"/>
  <c r="BK31" i="175"/>
  <c r="BT11" i="175"/>
  <c r="BT12" i="175"/>
  <c r="BT13" i="175"/>
  <c r="BT14" i="175"/>
  <c r="BT15" i="175"/>
  <c r="BT16" i="175"/>
  <c r="BT17" i="175"/>
  <c r="BT18" i="175"/>
  <c r="BT19" i="175"/>
  <c r="BT20" i="175"/>
  <c r="BT21" i="175"/>
  <c r="BT22" i="175"/>
  <c r="BT23" i="175"/>
  <c r="BT24" i="175"/>
  <c r="BT25" i="175"/>
  <c r="BT26" i="175"/>
  <c r="BT27" i="175"/>
  <c r="BT28" i="175"/>
  <c r="BQ31" i="156"/>
  <c r="BK31" i="158"/>
  <c r="BT11" i="158"/>
  <c r="BT12" i="158"/>
  <c r="BT13" i="158"/>
  <c r="BT14" i="158"/>
  <c r="BT15" i="158"/>
  <c r="BT16" i="158"/>
  <c r="BT17" i="158"/>
  <c r="BT18" i="158"/>
  <c r="BT19" i="158"/>
  <c r="BT20" i="158"/>
  <c r="BT21" i="158"/>
  <c r="BT22" i="158"/>
  <c r="BT23" i="158"/>
  <c r="BT24" i="158"/>
  <c r="BT25" i="158"/>
  <c r="BT26" i="158"/>
  <c r="BT27" i="158"/>
  <c r="BT28" i="158"/>
  <c r="M165" i="182"/>
  <c r="BQ31" i="153"/>
  <c r="BK31" i="155"/>
  <c r="BT11" i="155"/>
  <c r="BT12" i="155"/>
  <c r="BT13" i="155"/>
  <c r="BT14" i="155"/>
  <c r="BT15" i="155"/>
  <c r="BT16" i="155"/>
  <c r="BT17" i="155"/>
  <c r="BT18" i="155"/>
  <c r="BT19" i="155"/>
  <c r="BT20" i="155"/>
  <c r="BT21" i="155"/>
  <c r="BT22" i="155"/>
  <c r="BT23" i="155"/>
  <c r="BT24" i="155"/>
  <c r="BT25" i="155"/>
  <c r="BT26" i="155"/>
  <c r="BT27" i="155"/>
  <c r="BT28" i="155"/>
  <c r="BK31" i="159"/>
  <c r="BT11" i="159"/>
  <c r="BT12" i="159"/>
  <c r="BT13" i="159"/>
  <c r="BT14" i="159"/>
  <c r="BT15" i="159"/>
  <c r="BT16" i="159"/>
  <c r="BT17" i="159"/>
  <c r="BT18" i="159"/>
  <c r="BT19" i="159"/>
  <c r="BT20" i="159"/>
  <c r="BT21" i="159"/>
  <c r="BT22" i="159"/>
  <c r="BT23" i="159"/>
  <c r="BT24" i="159"/>
  <c r="BT25" i="159"/>
  <c r="BT26" i="159"/>
  <c r="BT27" i="159"/>
  <c r="BT28" i="159"/>
  <c r="BT10" i="159"/>
  <c r="BM31" i="158"/>
  <c r="BT10" i="158"/>
  <c r="BQ31" i="157"/>
  <c r="BT10" i="157"/>
  <c r="BM31" i="156"/>
  <c r="BT10" i="156"/>
  <c r="BM31" i="155"/>
  <c r="BT10" i="155"/>
  <c r="BT10" i="175"/>
  <c r="BM31" i="153"/>
  <c r="BT10" i="153"/>
  <c r="BV10" i="152"/>
  <c r="BT10" i="172"/>
  <c r="BM31" i="150"/>
  <c r="BT10" i="150"/>
  <c r="BT10" i="165"/>
  <c r="BT27" i="73"/>
  <c r="BK15" i="73"/>
  <c r="D48" i="182" s="1"/>
  <c r="P48" i="182" s="1"/>
  <c r="BL15" i="73"/>
  <c r="D49" i="182" s="1"/>
  <c r="P49" i="182" s="1"/>
  <c r="BM15" i="73"/>
  <c r="D50" i="182" s="1"/>
  <c r="P50" i="182" s="1"/>
  <c r="BN15" i="73"/>
  <c r="D51" i="182" s="1"/>
  <c r="P51" i="182" s="1"/>
  <c r="BP15" i="73"/>
  <c r="D53" i="182" s="1"/>
  <c r="BQ15" i="73"/>
  <c r="D54" i="182" s="1"/>
  <c r="P54" i="182" s="1"/>
  <c r="BR15" i="73"/>
  <c r="D55" i="182" s="1"/>
  <c r="P55" i="182" s="1"/>
  <c r="BM31" i="185" l="1"/>
  <c r="BS31" i="152"/>
  <c r="BM31" i="152"/>
  <c r="DJ31" i="152" s="1"/>
  <c r="BO31" i="152"/>
  <c r="Q150" i="182"/>
  <c r="U151" i="182" s="1"/>
  <c r="BQ31" i="172"/>
  <c r="BM31" i="172"/>
  <c r="BK31" i="172"/>
  <c r="Q159" i="182"/>
  <c r="U160" i="182" s="1"/>
  <c r="Q55" i="182"/>
  <c r="Q154" i="182"/>
  <c r="Q163" i="182"/>
  <c r="Q51" i="182"/>
  <c r="U52" i="182" s="1"/>
  <c r="P3" i="182"/>
  <c r="P10" i="182"/>
  <c r="Q53" i="182"/>
  <c r="P53" i="182"/>
  <c r="Q8" i="182"/>
  <c r="P8" i="182"/>
  <c r="P5" i="182"/>
  <c r="P7" i="182"/>
  <c r="T7" i="182" s="1"/>
  <c r="Q7" i="182"/>
  <c r="P4" i="182"/>
  <c r="P6" i="182"/>
  <c r="P9" i="182"/>
  <c r="BT31" i="159"/>
  <c r="BK31" i="185"/>
  <c r="BT31" i="157"/>
  <c r="BT31" i="175"/>
  <c r="BT30" i="156"/>
  <c r="BT30" i="150"/>
  <c r="BT31" i="156"/>
  <c r="BQ31" i="165"/>
  <c r="BK31" i="165"/>
  <c r="BQ31" i="185"/>
  <c r="BT30" i="185"/>
  <c r="BT31" i="150"/>
  <c r="BT30" i="172"/>
  <c r="BT31" i="153"/>
  <c r="BT30" i="157"/>
  <c r="BT30" i="175"/>
  <c r="BT30" i="158"/>
  <c r="BT31" i="158"/>
  <c r="BT30" i="153"/>
  <c r="BT30" i="165"/>
  <c r="BV30" i="152"/>
  <c r="BT30" i="155"/>
  <c r="BT30" i="159"/>
  <c r="BT31" i="155"/>
  <c r="BT15" i="73"/>
  <c r="BK11" i="73"/>
  <c r="D12" i="182" s="1"/>
  <c r="P12" i="182" s="1"/>
  <c r="BL11" i="73"/>
  <c r="D13" i="182" s="1"/>
  <c r="P13" i="182" s="1"/>
  <c r="BM11" i="73"/>
  <c r="D14" i="182" s="1"/>
  <c r="P14" i="182" s="1"/>
  <c r="BN11" i="73"/>
  <c r="D15" i="182" s="1"/>
  <c r="P15" i="182" s="1"/>
  <c r="BO30" i="73"/>
  <c r="BO31" i="73" s="1"/>
  <c r="BP11" i="73"/>
  <c r="D17" i="182" s="1"/>
  <c r="BQ11" i="73"/>
  <c r="D18" i="182" s="1"/>
  <c r="P18" i="182" s="1"/>
  <c r="BR11" i="73"/>
  <c r="D19" i="182" s="1"/>
  <c r="P19" i="182" s="1"/>
  <c r="BK12" i="73"/>
  <c r="D21" i="182" s="1"/>
  <c r="P21" i="182" s="1"/>
  <c r="BL12" i="73"/>
  <c r="D22" i="182" s="1"/>
  <c r="P22" i="182" s="1"/>
  <c r="BM12" i="73"/>
  <c r="D23" i="182" s="1"/>
  <c r="P23" i="182" s="1"/>
  <c r="BN12" i="73"/>
  <c r="D24" i="182" s="1"/>
  <c r="P24" i="182" s="1"/>
  <c r="BP12" i="73"/>
  <c r="D26" i="182" s="1"/>
  <c r="BQ12" i="73"/>
  <c r="D27" i="182" s="1"/>
  <c r="P27" i="182" s="1"/>
  <c r="BR12" i="73"/>
  <c r="D28" i="182" s="1"/>
  <c r="P28" i="182" s="1"/>
  <c r="BK13" i="73"/>
  <c r="D30" i="182" s="1"/>
  <c r="P30" i="182" s="1"/>
  <c r="BL13" i="73"/>
  <c r="D31" i="182" s="1"/>
  <c r="P31" i="182" s="1"/>
  <c r="BM13" i="73"/>
  <c r="D32" i="182" s="1"/>
  <c r="P32" i="182" s="1"/>
  <c r="BN13" i="73"/>
  <c r="D33" i="182" s="1"/>
  <c r="P33" i="182" s="1"/>
  <c r="BP13" i="73"/>
  <c r="D35" i="182" s="1"/>
  <c r="BQ13" i="73"/>
  <c r="D36" i="182" s="1"/>
  <c r="P36" i="182" s="1"/>
  <c r="BR13" i="73"/>
  <c r="D37" i="182" s="1"/>
  <c r="P37" i="182" s="1"/>
  <c r="BK14" i="73"/>
  <c r="D39" i="182" s="1"/>
  <c r="P39" i="182" s="1"/>
  <c r="BL14" i="73"/>
  <c r="D40" i="182" s="1"/>
  <c r="P40" i="182" s="1"/>
  <c r="BM14" i="73"/>
  <c r="D41" i="182" s="1"/>
  <c r="P41" i="182" s="1"/>
  <c r="BN14" i="73"/>
  <c r="D42" i="182" s="1"/>
  <c r="P42" i="182" s="1"/>
  <c r="BP14" i="73"/>
  <c r="D44" i="182" s="1"/>
  <c r="BQ14" i="73"/>
  <c r="D45" i="182" s="1"/>
  <c r="P45" i="182" s="1"/>
  <c r="BR14" i="73"/>
  <c r="D46" i="182" s="1"/>
  <c r="P46" i="182" s="1"/>
  <c r="BK16" i="73"/>
  <c r="D57" i="182" s="1"/>
  <c r="P57" i="182" s="1"/>
  <c r="BL16" i="73"/>
  <c r="D58" i="182" s="1"/>
  <c r="P58" i="182" s="1"/>
  <c r="BM16" i="73"/>
  <c r="D59" i="182" s="1"/>
  <c r="P59" i="182" s="1"/>
  <c r="BN16" i="73"/>
  <c r="D60" i="182" s="1"/>
  <c r="P60" i="182" s="1"/>
  <c r="BP16" i="73"/>
  <c r="D62" i="182" s="1"/>
  <c r="BQ16" i="73"/>
  <c r="D63" i="182" s="1"/>
  <c r="P63" i="182" s="1"/>
  <c r="BR16" i="73"/>
  <c r="D64" i="182" s="1"/>
  <c r="P64" i="182" s="1"/>
  <c r="BK17" i="73"/>
  <c r="D66" i="182" s="1"/>
  <c r="P66" i="182" s="1"/>
  <c r="BL17" i="73"/>
  <c r="D67" i="182" s="1"/>
  <c r="P67" i="182" s="1"/>
  <c r="BM17" i="73"/>
  <c r="D68" i="182" s="1"/>
  <c r="P68" i="182" s="1"/>
  <c r="BN17" i="73"/>
  <c r="D69" i="182" s="1"/>
  <c r="P69" i="182" s="1"/>
  <c r="BP17" i="73"/>
  <c r="D71" i="182" s="1"/>
  <c r="BQ17" i="73"/>
  <c r="D72" i="182" s="1"/>
  <c r="P72" i="182" s="1"/>
  <c r="BR17" i="73"/>
  <c r="D73" i="182" s="1"/>
  <c r="P73" i="182" s="1"/>
  <c r="BK18" i="73"/>
  <c r="D75" i="182" s="1"/>
  <c r="P75" i="182" s="1"/>
  <c r="BL18" i="73"/>
  <c r="D76" i="182" s="1"/>
  <c r="P76" i="182" s="1"/>
  <c r="BM18" i="73"/>
  <c r="D77" i="182" s="1"/>
  <c r="P77" i="182" s="1"/>
  <c r="Q78" i="182" s="1"/>
  <c r="U79" i="182" s="1"/>
  <c r="BN18" i="73"/>
  <c r="BP18" i="73"/>
  <c r="D80" i="182" s="1"/>
  <c r="BQ18" i="73"/>
  <c r="D81" i="182" s="1"/>
  <c r="P81" i="182" s="1"/>
  <c r="BR18" i="73"/>
  <c r="D82" i="182" s="1"/>
  <c r="P82" i="182" s="1"/>
  <c r="BK19" i="73"/>
  <c r="D84" i="182" s="1"/>
  <c r="P84" i="182" s="1"/>
  <c r="BL19" i="73"/>
  <c r="D85" i="182" s="1"/>
  <c r="P85" i="182" s="1"/>
  <c r="BM19" i="73"/>
  <c r="D86" i="182" s="1"/>
  <c r="P86" i="182" s="1"/>
  <c r="BN19" i="73"/>
  <c r="D87" i="182" s="1"/>
  <c r="P87" i="182" s="1"/>
  <c r="BP19" i="73"/>
  <c r="D89" i="182" s="1"/>
  <c r="BQ19" i="73"/>
  <c r="D90" i="182" s="1"/>
  <c r="P90" i="182" s="1"/>
  <c r="BR19" i="73"/>
  <c r="D91" i="182" s="1"/>
  <c r="P91" i="182" s="1"/>
  <c r="BK20" i="73"/>
  <c r="D93" i="182" s="1"/>
  <c r="P93" i="182" s="1"/>
  <c r="BL20" i="73"/>
  <c r="D94" i="182" s="1"/>
  <c r="P94" i="182" s="1"/>
  <c r="BM20" i="73"/>
  <c r="D95" i="182" s="1"/>
  <c r="P95" i="182" s="1"/>
  <c r="BN20" i="73"/>
  <c r="D96" i="182" s="1"/>
  <c r="P96" i="182" s="1"/>
  <c r="BP20" i="73"/>
  <c r="D98" i="182" s="1"/>
  <c r="BQ20" i="73"/>
  <c r="D99" i="182" s="1"/>
  <c r="P99" i="182" s="1"/>
  <c r="BR20" i="73"/>
  <c r="D100" i="182" s="1"/>
  <c r="P100" i="182" s="1"/>
  <c r="BK21" i="73"/>
  <c r="D102" i="182" s="1"/>
  <c r="P102" i="182" s="1"/>
  <c r="BL21" i="73"/>
  <c r="D103" i="182" s="1"/>
  <c r="P103" i="182" s="1"/>
  <c r="BM21" i="73"/>
  <c r="D104" i="182" s="1"/>
  <c r="P104" i="182" s="1"/>
  <c r="BN21" i="73"/>
  <c r="D105" i="182" s="1"/>
  <c r="P105" i="182" s="1"/>
  <c r="BP21" i="73"/>
  <c r="D107" i="182" s="1"/>
  <c r="BQ21" i="73"/>
  <c r="D108" i="182" s="1"/>
  <c r="P108" i="182" s="1"/>
  <c r="BR21" i="73"/>
  <c r="D109" i="182" s="1"/>
  <c r="P109" i="182" s="1"/>
  <c r="BK22" i="73"/>
  <c r="D111" i="182" s="1"/>
  <c r="P111" i="182" s="1"/>
  <c r="BL22" i="73"/>
  <c r="D112" i="182" s="1"/>
  <c r="P112" i="182" s="1"/>
  <c r="BM22" i="73"/>
  <c r="D113" i="182" s="1"/>
  <c r="P113" i="182" s="1"/>
  <c r="BN22" i="73"/>
  <c r="D114" i="182" s="1"/>
  <c r="P114" i="182" s="1"/>
  <c r="BP22" i="73"/>
  <c r="D116" i="182" s="1"/>
  <c r="BQ22" i="73"/>
  <c r="D117" i="182" s="1"/>
  <c r="P117" i="182" s="1"/>
  <c r="BR22" i="73"/>
  <c r="D118" i="182" s="1"/>
  <c r="P118" i="182" s="1"/>
  <c r="BK23" i="73"/>
  <c r="D120" i="182" s="1"/>
  <c r="P120" i="182" s="1"/>
  <c r="BL23" i="73"/>
  <c r="D121" i="182" s="1"/>
  <c r="P121" i="182" s="1"/>
  <c r="BM23" i="73"/>
  <c r="D122" i="182" s="1"/>
  <c r="P122" i="182" s="1"/>
  <c r="BN23" i="73"/>
  <c r="D123" i="182" s="1"/>
  <c r="P123" i="182" s="1"/>
  <c r="BP23" i="73"/>
  <c r="D125" i="182" s="1"/>
  <c r="BQ23" i="73"/>
  <c r="D126" i="182" s="1"/>
  <c r="P126" i="182" s="1"/>
  <c r="BR23" i="73"/>
  <c r="D127" i="182" s="1"/>
  <c r="P127" i="182" s="1"/>
  <c r="BK24" i="73"/>
  <c r="D129" i="182" s="1"/>
  <c r="P129" i="182" s="1"/>
  <c r="BL24" i="73"/>
  <c r="D130" i="182" s="1"/>
  <c r="P130" i="182" s="1"/>
  <c r="BM24" i="73"/>
  <c r="D131" i="182" s="1"/>
  <c r="P131" i="182" s="1"/>
  <c r="BN24" i="73"/>
  <c r="D132" i="182" s="1"/>
  <c r="P132" i="182" s="1"/>
  <c r="BP24" i="73"/>
  <c r="D134" i="182" s="1"/>
  <c r="BQ24" i="73"/>
  <c r="D135" i="182" s="1"/>
  <c r="P135" i="182" s="1"/>
  <c r="BR24" i="73"/>
  <c r="D136" i="182" s="1"/>
  <c r="P136" i="182" s="1"/>
  <c r="BL25" i="73"/>
  <c r="D139" i="182" s="1"/>
  <c r="P139" i="182" s="1"/>
  <c r="BM25" i="73"/>
  <c r="D140" i="182" s="1"/>
  <c r="P140" i="182" s="1"/>
  <c r="BN25" i="73"/>
  <c r="D141" i="182" s="1"/>
  <c r="P141" i="182" s="1"/>
  <c r="BP25" i="73"/>
  <c r="D143" i="182" s="1"/>
  <c r="BQ25" i="73"/>
  <c r="D144" i="182" s="1"/>
  <c r="P144" i="182" s="1"/>
  <c r="BR25" i="73"/>
  <c r="D145" i="182" s="1"/>
  <c r="P145" i="182" s="1"/>
  <c r="BK28" i="73"/>
  <c r="D165" i="182" s="1"/>
  <c r="P165" i="182" s="1"/>
  <c r="BL28" i="73"/>
  <c r="D166" i="182" s="1"/>
  <c r="P166" i="182" s="1"/>
  <c r="BM28" i="73"/>
  <c r="D167" i="182" s="1"/>
  <c r="P167" i="182" s="1"/>
  <c r="BN28" i="73"/>
  <c r="D168" i="182" s="1"/>
  <c r="P168" i="182" s="1"/>
  <c r="D169" i="182"/>
  <c r="BP28" i="73"/>
  <c r="D170" i="182" s="1"/>
  <c r="BQ28" i="73"/>
  <c r="D171" i="182" s="1"/>
  <c r="P171" i="182" s="1"/>
  <c r="BR28" i="73"/>
  <c r="D172" i="182" s="1"/>
  <c r="P172" i="182" s="1"/>
  <c r="AF35" i="73"/>
  <c r="G35" i="73"/>
  <c r="AF34" i="73"/>
  <c r="G34" i="73"/>
  <c r="AF33" i="73"/>
  <c r="G33" i="73"/>
  <c r="AF32" i="73"/>
  <c r="G32" i="73"/>
  <c r="AF31" i="73"/>
  <c r="G31" i="73"/>
  <c r="AF30" i="73"/>
  <c r="G30" i="73"/>
  <c r="AF29" i="73"/>
  <c r="G29" i="73"/>
  <c r="CR29" i="73" s="1"/>
  <c r="AF28" i="73"/>
  <c r="G28" i="73"/>
  <c r="AF27" i="73"/>
  <c r="G27" i="73"/>
  <c r="AF26" i="73"/>
  <c r="G26" i="73"/>
  <c r="AF25" i="73"/>
  <c r="G25" i="73"/>
  <c r="DA25" i="73" s="1"/>
  <c r="AF24" i="73"/>
  <c r="G24" i="73"/>
  <c r="AF23" i="73"/>
  <c r="G23" i="73"/>
  <c r="AF22" i="73"/>
  <c r="G22" i="73"/>
  <c r="AF21" i="73"/>
  <c r="G21" i="73"/>
  <c r="CY21" i="73" s="1"/>
  <c r="AF20" i="73"/>
  <c r="G20" i="73"/>
  <c r="AF19" i="73"/>
  <c r="G19" i="73"/>
  <c r="AF18" i="73"/>
  <c r="G18" i="73"/>
  <c r="AF17" i="73"/>
  <c r="G17" i="73"/>
  <c r="CN17" i="73" s="1"/>
  <c r="AF16" i="73"/>
  <c r="G16" i="73"/>
  <c r="AF15" i="73"/>
  <c r="G15" i="73"/>
  <c r="AF14" i="73"/>
  <c r="G14" i="73"/>
  <c r="AF13" i="73"/>
  <c r="G13" i="73"/>
  <c r="DA13" i="73" s="1"/>
  <c r="AF12" i="73"/>
  <c r="G12" i="73"/>
  <c r="AF11" i="73"/>
  <c r="G11" i="73"/>
  <c r="AF10" i="73"/>
  <c r="G10" i="73"/>
  <c r="AF9" i="73"/>
  <c r="G9" i="73"/>
  <c r="CZ9" i="73" s="1"/>
  <c r="AF8" i="73"/>
  <c r="G8" i="73"/>
  <c r="AF7" i="73"/>
  <c r="G7" i="73"/>
  <c r="DC6" i="73"/>
  <c r="H63" i="24"/>
  <c r="H64" i="24"/>
  <c r="H65" i="24"/>
  <c r="H66" i="24"/>
  <c r="H67" i="24"/>
  <c r="H56" i="24"/>
  <c r="H57" i="24"/>
  <c r="H58" i="24"/>
  <c r="H59" i="24"/>
  <c r="H60" i="24"/>
  <c r="H49" i="24"/>
  <c r="H50" i="24"/>
  <c r="H51" i="24"/>
  <c r="H52" i="24"/>
  <c r="H42" i="24"/>
  <c r="H43" i="24"/>
  <c r="H44" i="24"/>
  <c r="H45" i="24"/>
  <c r="H46" i="24"/>
  <c r="H62" i="24"/>
  <c r="H55" i="24"/>
  <c r="H48" i="24"/>
  <c r="H41" i="24"/>
  <c r="H38" i="24"/>
  <c r="H39" i="24"/>
  <c r="AI98" i="24"/>
  <c r="H68" i="24"/>
  <c r="AI68" i="24"/>
  <c r="H69" i="24"/>
  <c r="AI69" i="24"/>
  <c r="H70" i="24"/>
  <c r="AI70" i="24"/>
  <c r="H71" i="24"/>
  <c r="AI71" i="24"/>
  <c r="H72" i="24"/>
  <c r="AI72" i="24"/>
  <c r="AI73" i="24"/>
  <c r="AI74" i="24"/>
  <c r="H75" i="24"/>
  <c r="AI75" i="24"/>
  <c r="H76" i="24"/>
  <c r="AI76" i="24"/>
  <c r="AI77" i="24"/>
  <c r="AI78" i="24"/>
  <c r="AI79" i="24"/>
  <c r="AI80" i="24"/>
  <c r="H81" i="24"/>
  <c r="AI81" i="24"/>
  <c r="H82" i="24"/>
  <c r="AI82" i="24"/>
  <c r="H83" i="24"/>
  <c r="AI83" i="24"/>
  <c r="AI84" i="24"/>
  <c r="AI85" i="24"/>
  <c r="AI86" i="24"/>
  <c r="AI87" i="24"/>
  <c r="AI88" i="24"/>
  <c r="H89" i="24"/>
  <c r="AI89" i="24"/>
  <c r="H90" i="24"/>
  <c r="AI90" i="24"/>
  <c r="AI91" i="24"/>
  <c r="AI92" i="24"/>
  <c r="AI93" i="24"/>
  <c r="AI94" i="24"/>
  <c r="AI95" i="24"/>
  <c r="H96" i="24"/>
  <c r="AI96" i="24"/>
  <c r="H97" i="24"/>
  <c r="AI97" i="24"/>
  <c r="AI65" i="24"/>
  <c r="AI66" i="24"/>
  <c r="AI67" i="24"/>
  <c r="AI60" i="24"/>
  <c r="H61" i="24"/>
  <c r="AI61" i="24"/>
  <c r="AI62" i="24"/>
  <c r="AI63" i="24"/>
  <c r="AI64" i="24"/>
  <c r="AI38" i="24"/>
  <c r="AI39" i="24"/>
  <c r="H40" i="24"/>
  <c r="AI40" i="24"/>
  <c r="AI41" i="24"/>
  <c r="AI42" i="24"/>
  <c r="AI43" i="24"/>
  <c r="AI44" i="24"/>
  <c r="AI45" i="24"/>
  <c r="AI46" i="24"/>
  <c r="H47" i="24"/>
  <c r="AI47" i="24"/>
  <c r="AI48" i="24"/>
  <c r="AI49" i="24"/>
  <c r="AI50" i="24"/>
  <c r="AI51" i="24"/>
  <c r="AI52" i="24"/>
  <c r="H53" i="24"/>
  <c r="AI53" i="24"/>
  <c r="H54" i="24"/>
  <c r="AI54" i="24"/>
  <c r="AI55" i="24"/>
  <c r="AI56" i="24"/>
  <c r="AI57" i="24"/>
  <c r="AI58" i="24"/>
  <c r="AI59" i="24"/>
  <c r="AI37" i="24"/>
  <c r="H37" i="24"/>
  <c r="AI36" i="24"/>
  <c r="H36" i="24"/>
  <c r="AI35" i="24"/>
  <c r="H35" i="24"/>
  <c r="AI34" i="24"/>
  <c r="H34" i="24"/>
  <c r="AI33" i="24"/>
  <c r="H33" i="24"/>
  <c r="AI32" i="24"/>
  <c r="H32" i="24"/>
  <c r="AI31" i="24"/>
  <c r="H31" i="24"/>
  <c r="AI30" i="24"/>
  <c r="H30" i="24"/>
  <c r="AI29" i="24"/>
  <c r="H29" i="24"/>
  <c r="AI28" i="24"/>
  <c r="H28" i="24"/>
  <c r="AI27" i="24"/>
  <c r="H27" i="24"/>
  <c r="AI26" i="24"/>
  <c r="H26" i="24"/>
  <c r="AI25" i="24"/>
  <c r="H25" i="24"/>
  <c r="AI24" i="24"/>
  <c r="H24" i="24"/>
  <c r="AI23" i="24"/>
  <c r="H23" i="24"/>
  <c r="AI22" i="24"/>
  <c r="H22" i="24"/>
  <c r="AI21" i="24"/>
  <c r="H21" i="24"/>
  <c r="AI20" i="24"/>
  <c r="H20" i="24"/>
  <c r="AI19" i="24"/>
  <c r="H19" i="24"/>
  <c r="AI18" i="24"/>
  <c r="H18" i="24"/>
  <c r="AI17" i="24"/>
  <c r="H17" i="24"/>
  <c r="AI16" i="24"/>
  <c r="H16" i="24"/>
  <c r="AI15" i="24"/>
  <c r="H15" i="24"/>
  <c r="AI14" i="24"/>
  <c r="H14" i="24"/>
  <c r="AI13" i="24"/>
  <c r="H13" i="24"/>
  <c r="AI12" i="24"/>
  <c r="H12" i="24"/>
  <c r="AI11" i="24"/>
  <c r="H11" i="24"/>
  <c r="AI10" i="24"/>
  <c r="H10" i="24"/>
  <c r="AI9" i="24"/>
  <c r="H9" i="24"/>
  <c r="AI8" i="24"/>
  <c r="H8" i="24"/>
  <c r="AI7" i="24"/>
  <c r="H7" i="24"/>
  <c r="AI6" i="24"/>
  <c r="H6" i="24"/>
  <c r="CB34" i="172"/>
  <c r="DD32" i="172"/>
  <c r="CR30" i="172"/>
  <c r="CA8" i="165"/>
  <c r="Q65" i="180"/>
  <c r="R65" i="180" s="1"/>
  <c r="P5" i="180"/>
  <c r="Q5" i="180"/>
  <c r="R5" i="180" s="1"/>
  <c r="P6" i="180"/>
  <c r="P9" i="180"/>
  <c r="P4" i="180"/>
  <c r="Q92" i="180"/>
  <c r="P92" i="180"/>
  <c r="P91" i="180"/>
  <c r="Q90" i="180"/>
  <c r="R90" i="180" s="1"/>
  <c r="P90" i="180"/>
  <c r="P89" i="180"/>
  <c r="P88" i="180"/>
  <c r="Q87" i="180"/>
  <c r="P87" i="180"/>
  <c r="P86" i="180"/>
  <c r="Q85" i="180"/>
  <c r="R85" i="180" s="1"/>
  <c r="P85" i="180"/>
  <c r="P84" i="180"/>
  <c r="P83" i="180"/>
  <c r="Q82" i="180"/>
  <c r="P82" i="180"/>
  <c r="P81" i="180"/>
  <c r="Q80" i="180"/>
  <c r="R80" i="180" s="1"/>
  <c r="P80" i="180"/>
  <c r="P79" i="180"/>
  <c r="P78" i="180"/>
  <c r="Q77" i="180"/>
  <c r="P77" i="180"/>
  <c r="P76" i="180"/>
  <c r="Q75" i="180"/>
  <c r="R75" i="180" s="1"/>
  <c r="P75" i="180"/>
  <c r="P74" i="180"/>
  <c r="P73" i="180"/>
  <c r="Q72" i="180"/>
  <c r="P72" i="180"/>
  <c r="P71" i="180"/>
  <c r="Q70" i="180"/>
  <c r="R70" i="180" s="1"/>
  <c r="P70" i="180"/>
  <c r="P69" i="180"/>
  <c r="P68" i="180"/>
  <c r="Q67" i="180"/>
  <c r="P67" i="180"/>
  <c r="P66" i="180"/>
  <c r="P65" i="180"/>
  <c r="P64" i="180"/>
  <c r="P63" i="180"/>
  <c r="Q62" i="180"/>
  <c r="P62" i="180"/>
  <c r="P61" i="180"/>
  <c r="Q60" i="180"/>
  <c r="R60" i="180" s="1"/>
  <c r="P60" i="180"/>
  <c r="P59" i="180"/>
  <c r="P58" i="180"/>
  <c r="Q57" i="180"/>
  <c r="P57" i="180"/>
  <c r="P56" i="180"/>
  <c r="Q55" i="180"/>
  <c r="R55" i="180" s="1"/>
  <c r="P55" i="180"/>
  <c r="P54" i="180"/>
  <c r="P53" i="180"/>
  <c r="Q52" i="180"/>
  <c r="P52" i="180"/>
  <c r="P51" i="180"/>
  <c r="Q50" i="180"/>
  <c r="R50" i="180" s="1"/>
  <c r="P50" i="180"/>
  <c r="P49" i="180"/>
  <c r="P48" i="180"/>
  <c r="Q47" i="180"/>
  <c r="P47" i="180"/>
  <c r="P46" i="180"/>
  <c r="Q45" i="180"/>
  <c r="R45" i="180" s="1"/>
  <c r="P45" i="180"/>
  <c r="P44" i="180"/>
  <c r="P43" i="180"/>
  <c r="Q42" i="180"/>
  <c r="P42" i="180"/>
  <c r="P41" i="180"/>
  <c r="Q40" i="180"/>
  <c r="R40" i="180" s="1"/>
  <c r="P40" i="180"/>
  <c r="P39" i="180"/>
  <c r="P38" i="180"/>
  <c r="Q37" i="180"/>
  <c r="P37" i="180"/>
  <c r="P36" i="180"/>
  <c r="Q35" i="180"/>
  <c r="R35" i="180" s="1"/>
  <c r="P35" i="180"/>
  <c r="P34" i="180"/>
  <c r="P33" i="180"/>
  <c r="Q32" i="180"/>
  <c r="P32" i="180"/>
  <c r="P31" i="180"/>
  <c r="Q30" i="180"/>
  <c r="R30" i="180" s="1"/>
  <c r="P30" i="180"/>
  <c r="P29" i="180"/>
  <c r="P28" i="180"/>
  <c r="Q27" i="180"/>
  <c r="P27" i="180"/>
  <c r="P26" i="180"/>
  <c r="Q25" i="180"/>
  <c r="R25" i="180" s="1"/>
  <c r="P25" i="180"/>
  <c r="P24" i="180"/>
  <c r="P23" i="180"/>
  <c r="Q22" i="180"/>
  <c r="P22" i="180"/>
  <c r="P21" i="180"/>
  <c r="Q20" i="180"/>
  <c r="R20" i="180" s="1"/>
  <c r="P20" i="180"/>
  <c r="P19" i="180"/>
  <c r="P18" i="180"/>
  <c r="Q17" i="180"/>
  <c r="P17" i="180"/>
  <c r="P16" i="180"/>
  <c r="Q15" i="180"/>
  <c r="R15" i="180" s="1"/>
  <c r="P15" i="180"/>
  <c r="P14" i="180"/>
  <c r="P13" i="180"/>
  <c r="Q12" i="180"/>
  <c r="P12" i="180"/>
  <c r="P11" i="180"/>
  <c r="Q10" i="180"/>
  <c r="R10" i="180" s="1"/>
  <c r="P10" i="180"/>
  <c r="P8" i="180"/>
  <c r="Q7" i="180"/>
  <c r="P7" i="180"/>
  <c r="P3" i="180"/>
  <c r="CA6" i="155"/>
  <c r="BY6" i="155"/>
  <c r="BX6" i="155"/>
  <c r="DI36" i="155"/>
  <c r="DH36" i="155"/>
  <c r="DG36" i="155"/>
  <c r="DF36" i="155"/>
  <c r="DE36" i="155"/>
  <c r="DD36" i="155"/>
  <c r="DC36" i="155"/>
  <c r="DB36" i="155"/>
  <c r="DA36" i="155"/>
  <c r="CZ36" i="155"/>
  <c r="CY36" i="155"/>
  <c r="CX36" i="155"/>
  <c r="CW36" i="155"/>
  <c r="CV36" i="155"/>
  <c r="CU36" i="155"/>
  <c r="CT36" i="155"/>
  <c r="CS36" i="155"/>
  <c r="CR36" i="155"/>
  <c r="CQ36" i="155"/>
  <c r="CP36" i="155"/>
  <c r="CO36" i="155"/>
  <c r="CN36" i="155"/>
  <c r="CM36" i="155"/>
  <c r="CL36" i="155"/>
  <c r="CK36" i="155"/>
  <c r="CJ36" i="155"/>
  <c r="CI36" i="155"/>
  <c r="CH36" i="155"/>
  <c r="CG36" i="155"/>
  <c r="CF36" i="155"/>
  <c r="CE36" i="155"/>
  <c r="CD36" i="155"/>
  <c r="CC36" i="155"/>
  <c r="CB36" i="155"/>
  <c r="CA36" i="155"/>
  <c r="BZ36" i="155"/>
  <c r="BY36" i="155"/>
  <c r="BX36" i="155"/>
  <c r="DI6" i="155"/>
  <c r="DH6" i="155"/>
  <c r="DG6" i="155"/>
  <c r="DF6" i="155"/>
  <c r="DE6" i="155"/>
  <c r="DD6" i="155"/>
  <c r="DC6" i="155"/>
  <c r="DB6" i="155"/>
  <c r="DA6" i="155"/>
  <c r="CZ6" i="155"/>
  <c r="CY6" i="155"/>
  <c r="CX6" i="155"/>
  <c r="CW6" i="155"/>
  <c r="CV6" i="155"/>
  <c r="CU6" i="155"/>
  <c r="CT6" i="155"/>
  <c r="CS6" i="155"/>
  <c r="CR6" i="155"/>
  <c r="CQ6" i="155"/>
  <c r="CP6" i="155"/>
  <c r="CO6" i="155"/>
  <c r="CN6" i="155"/>
  <c r="CM6" i="155"/>
  <c r="CL6" i="155"/>
  <c r="CK6" i="155"/>
  <c r="CJ6" i="155"/>
  <c r="CI6" i="155"/>
  <c r="CH6" i="155"/>
  <c r="CG6" i="155"/>
  <c r="CF6" i="155"/>
  <c r="CE6" i="155"/>
  <c r="CD6" i="155"/>
  <c r="CC6" i="155"/>
  <c r="CB6" i="155"/>
  <c r="BZ6" i="155"/>
  <c r="CU35" i="155"/>
  <c r="DD23" i="155"/>
  <c r="CN21" i="155"/>
  <c r="CU19" i="155"/>
  <c r="DG17" i="155"/>
  <c r="CX15" i="155"/>
  <c r="DB13" i="155"/>
  <c r="DF13" i="155"/>
  <c r="CH11" i="155"/>
  <c r="CT9" i="155"/>
  <c r="DB8" i="155"/>
  <c r="DH7" i="155"/>
  <c r="DA7" i="155"/>
  <c r="BY7" i="96"/>
  <c r="CM8" i="96"/>
  <c r="DK36" i="172"/>
  <c r="CF35" i="172"/>
  <c r="DH33" i="172"/>
  <c r="CN33" i="172"/>
  <c r="DD33" i="172"/>
  <c r="CV32" i="172"/>
  <c r="CV31" i="172"/>
  <c r="DH30" i="172"/>
  <c r="CH29" i="172"/>
  <c r="BZ29" i="172"/>
  <c r="DE28" i="172"/>
  <c r="CJ27" i="172"/>
  <c r="CK26" i="172"/>
  <c r="DJ25" i="172"/>
  <c r="CT25" i="172"/>
  <c r="CD25" i="172"/>
  <c r="DF25" i="172"/>
  <c r="DB25" i="172"/>
  <c r="CE24" i="172"/>
  <c r="CQ23" i="172"/>
  <c r="DD22" i="172"/>
  <c r="CT21" i="172"/>
  <c r="CK18" i="172"/>
  <c r="DD17" i="172"/>
  <c r="CE15" i="172"/>
  <c r="CV12" i="172"/>
  <c r="CH10" i="172"/>
  <c r="BZ10" i="172"/>
  <c r="CP10" i="172"/>
  <c r="DE9" i="172"/>
  <c r="DA8" i="172"/>
  <c r="DK6" i="172"/>
  <c r="DJ6" i="172"/>
  <c r="DI6" i="172"/>
  <c r="DH6" i="172"/>
  <c r="DG6" i="172"/>
  <c r="DF6" i="172"/>
  <c r="DE6" i="172"/>
  <c r="DD6" i="172"/>
  <c r="DC6" i="172"/>
  <c r="DB6" i="172"/>
  <c r="DA6" i="172"/>
  <c r="CZ6" i="172"/>
  <c r="CY6" i="172"/>
  <c r="CX6" i="172"/>
  <c r="CW6" i="172"/>
  <c r="CV6" i="172"/>
  <c r="CU6" i="172"/>
  <c r="CT6" i="172"/>
  <c r="CS6" i="172"/>
  <c r="CR6" i="172"/>
  <c r="CQ6" i="172"/>
  <c r="CP6" i="172"/>
  <c r="CO6" i="172"/>
  <c r="CN6" i="172"/>
  <c r="CM6" i="172"/>
  <c r="CL6" i="172"/>
  <c r="CK6" i="172"/>
  <c r="CJ6" i="172"/>
  <c r="CI6" i="172"/>
  <c r="CH6" i="172"/>
  <c r="CG6" i="172"/>
  <c r="CF6" i="172"/>
  <c r="CE6" i="172"/>
  <c r="CD6" i="172"/>
  <c r="CC6" i="172"/>
  <c r="CB6" i="172"/>
  <c r="CA6" i="172"/>
  <c r="BZ6" i="172"/>
  <c r="CA6" i="152"/>
  <c r="DL6" i="152"/>
  <c r="DK6" i="152"/>
  <c r="DJ6" i="152"/>
  <c r="DI6" i="152"/>
  <c r="DH6" i="152"/>
  <c r="DG6" i="152"/>
  <c r="DF6" i="152"/>
  <c r="DE6" i="152"/>
  <c r="DD6" i="152"/>
  <c r="DC6" i="152"/>
  <c r="DB6" i="152"/>
  <c r="DA6" i="152"/>
  <c r="CZ6" i="152"/>
  <c r="CY6" i="152"/>
  <c r="CX6" i="152"/>
  <c r="CW6" i="152"/>
  <c r="CV6" i="152"/>
  <c r="CU6" i="152"/>
  <c r="CT6" i="152"/>
  <c r="CS6" i="152"/>
  <c r="CR6" i="152"/>
  <c r="CQ6" i="152"/>
  <c r="CP6" i="152"/>
  <c r="CO6" i="152"/>
  <c r="CN6" i="152"/>
  <c r="CM6" i="152"/>
  <c r="CL6" i="152"/>
  <c r="CK6" i="152"/>
  <c r="CJ6" i="152"/>
  <c r="CI6" i="152"/>
  <c r="CH6" i="152"/>
  <c r="CG6" i="152"/>
  <c r="CF6" i="152"/>
  <c r="CE6" i="152"/>
  <c r="CD6" i="152"/>
  <c r="CC6" i="152"/>
  <c r="CB6" i="152"/>
  <c r="AX7" i="18"/>
  <c r="AY7" i="18"/>
  <c r="AZ7" i="18"/>
  <c r="BA7" i="18"/>
  <c r="BB7" i="18"/>
  <c r="BC7" i="18"/>
  <c r="AX8" i="18"/>
  <c r="AY8" i="18"/>
  <c r="AZ8" i="18"/>
  <c r="BA8" i="18"/>
  <c r="BB8" i="18"/>
  <c r="BC8" i="18"/>
  <c r="AX9" i="18"/>
  <c r="AY9" i="18"/>
  <c r="AZ9" i="18"/>
  <c r="BA9" i="18"/>
  <c r="BB9" i="18"/>
  <c r="BC9" i="18"/>
  <c r="AX10" i="18"/>
  <c r="AY10" i="18"/>
  <c r="AZ10" i="18"/>
  <c r="BA10" i="18"/>
  <c r="BB10" i="18"/>
  <c r="BC10" i="18"/>
  <c r="AX11" i="18"/>
  <c r="AY11" i="18"/>
  <c r="AZ11" i="18"/>
  <c r="BA11" i="18"/>
  <c r="BB11" i="18"/>
  <c r="BC11" i="18"/>
  <c r="AX12" i="18"/>
  <c r="AY12" i="18"/>
  <c r="AZ12" i="18"/>
  <c r="BA12" i="18"/>
  <c r="BB12" i="18"/>
  <c r="BC12" i="18"/>
  <c r="AX13" i="18"/>
  <c r="AY13" i="18"/>
  <c r="AZ13" i="18"/>
  <c r="BA13" i="18"/>
  <c r="BB13" i="18"/>
  <c r="BC13" i="18"/>
  <c r="AX14" i="18"/>
  <c r="AY14" i="18"/>
  <c r="AZ14" i="18"/>
  <c r="BA14" i="18"/>
  <c r="BB14" i="18"/>
  <c r="BC14" i="18"/>
  <c r="AX15" i="18"/>
  <c r="AY15" i="18"/>
  <c r="AZ15" i="18"/>
  <c r="BA15" i="18"/>
  <c r="BB15" i="18"/>
  <c r="BC15" i="18"/>
  <c r="AX16" i="18"/>
  <c r="AY16" i="18"/>
  <c r="AZ16" i="18"/>
  <c r="BA16" i="18"/>
  <c r="BB16" i="18"/>
  <c r="BC16" i="18"/>
  <c r="AX17" i="18"/>
  <c r="AY17" i="18"/>
  <c r="AZ17" i="18"/>
  <c r="BA17" i="18"/>
  <c r="BB17" i="18"/>
  <c r="BC17" i="18"/>
  <c r="AX18" i="18"/>
  <c r="AY18" i="18"/>
  <c r="AZ18" i="18"/>
  <c r="BA18" i="18"/>
  <c r="BB18" i="18"/>
  <c r="BC18" i="18"/>
  <c r="AX19" i="18"/>
  <c r="AY19" i="18"/>
  <c r="AZ19" i="18"/>
  <c r="BA19" i="18"/>
  <c r="BB19" i="18"/>
  <c r="BC19" i="18"/>
  <c r="AX20" i="18"/>
  <c r="AY20" i="18"/>
  <c r="AZ20" i="18"/>
  <c r="BA20" i="18"/>
  <c r="BB20" i="18"/>
  <c r="BC20" i="18"/>
  <c r="AX21" i="18"/>
  <c r="AY21" i="18"/>
  <c r="AZ21" i="18"/>
  <c r="BA21" i="18"/>
  <c r="BB21" i="18"/>
  <c r="BC21" i="18"/>
  <c r="AX22" i="18"/>
  <c r="AY22" i="18"/>
  <c r="AZ22" i="18"/>
  <c r="BA22" i="18"/>
  <c r="BB22" i="18"/>
  <c r="BC22" i="18"/>
  <c r="AX23" i="18"/>
  <c r="AY23" i="18"/>
  <c r="AZ23" i="18"/>
  <c r="BA23" i="18"/>
  <c r="BB23" i="18"/>
  <c r="BC23" i="18"/>
  <c r="AX24" i="18"/>
  <c r="AY24" i="18"/>
  <c r="AZ24" i="18"/>
  <c r="BA24" i="18"/>
  <c r="BB24" i="18"/>
  <c r="BC24" i="18"/>
  <c r="AX25" i="18"/>
  <c r="AY25" i="18"/>
  <c r="AZ25" i="18"/>
  <c r="BA25" i="18"/>
  <c r="BB25" i="18"/>
  <c r="BC25" i="18"/>
  <c r="J3" i="70"/>
  <c r="J4" i="70"/>
  <c r="J5" i="70"/>
  <c r="J6" i="70"/>
  <c r="J7" i="70"/>
  <c r="J8" i="70"/>
  <c r="J9" i="70"/>
  <c r="J10" i="70"/>
  <c r="K10" i="70"/>
  <c r="J11" i="70"/>
  <c r="J12" i="70"/>
  <c r="J13" i="70"/>
  <c r="J14" i="70"/>
  <c r="J15" i="70"/>
  <c r="J16" i="70"/>
  <c r="J17" i="70"/>
  <c r="J18" i="70"/>
  <c r="K18" i="70"/>
  <c r="J19" i="70"/>
  <c r="J20" i="70"/>
  <c r="J21" i="70"/>
  <c r="J22" i="70"/>
  <c r="J23" i="70"/>
  <c r="J24" i="70"/>
  <c r="J25" i="70"/>
  <c r="J26" i="70"/>
  <c r="K26" i="70"/>
  <c r="J27" i="70"/>
  <c r="J28" i="70"/>
  <c r="J29" i="70"/>
  <c r="J30" i="70"/>
  <c r="J31" i="70"/>
  <c r="J32" i="70"/>
  <c r="J33" i="70"/>
  <c r="J34" i="70"/>
  <c r="K34" i="70"/>
  <c r="J35" i="70"/>
  <c r="J36" i="70"/>
  <c r="J37" i="70"/>
  <c r="J38" i="70"/>
  <c r="J39" i="70"/>
  <c r="J40" i="70"/>
  <c r="J41" i="70"/>
  <c r="J42" i="70"/>
  <c r="K42" i="70"/>
  <c r="J43" i="70"/>
  <c r="J44" i="70"/>
  <c r="J45" i="70"/>
  <c r="J46" i="70"/>
  <c r="J47" i="70"/>
  <c r="J48" i="70"/>
  <c r="J49" i="70"/>
  <c r="J50" i="70"/>
  <c r="K50" i="70"/>
  <c r="J51" i="70"/>
  <c r="J52" i="70"/>
  <c r="J53" i="70"/>
  <c r="J54" i="70"/>
  <c r="J55" i="70"/>
  <c r="J56" i="70"/>
  <c r="J57" i="70"/>
  <c r="J58" i="70"/>
  <c r="K58" i="70"/>
  <c r="J59" i="70"/>
  <c r="J60" i="70"/>
  <c r="J61" i="70"/>
  <c r="J62" i="70"/>
  <c r="J63" i="70"/>
  <c r="J64" i="70"/>
  <c r="J65" i="70"/>
  <c r="J66" i="70"/>
  <c r="K66" i="70"/>
  <c r="J67" i="70"/>
  <c r="J68" i="70"/>
  <c r="J69" i="70"/>
  <c r="J70" i="70"/>
  <c r="J71" i="70"/>
  <c r="J72" i="70"/>
  <c r="J73" i="70"/>
  <c r="J74" i="70"/>
  <c r="K74" i="70"/>
  <c r="J75" i="70"/>
  <c r="J76" i="70"/>
  <c r="J77" i="70"/>
  <c r="J78" i="70"/>
  <c r="J79" i="70"/>
  <c r="J80" i="70"/>
  <c r="J81" i="70"/>
  <c r="J82" i="70"/>
  <c r="K82" i="70"/>
  <c r="J83" i="70"/>
  <c r="J84" i="70"/>
  <c r="J85" i="70"/>
  <c r="J86" i="70"/>
  <c r="J87" i="70"/>
  <c r="J88" i="70"/>
  <c r="J89" i="70"/>
  <c r="J90" i="70"/>
  <c r="K90" i="70"/>
  <c r="J91" i="70"/>
  <c r="J92" i="70"/>
  <c r="J93" i="70"/>
  <c r="J94" i="70"/>
  <c r="J95" i="70"/>
  <c r="J96" i="70"/>
  <c r="J97" i="70"/>
  <c r="J98" i="70"/>
  <c r="K98" i="70"/>
  <c r="J99" i="70"/>
  <c r="J100" i="70"/>
  <c r="J101" i="70"/>
  <c r="J102" i="70"/>
  <c r="J103" i="70"/>
  <c r="J104" i="70"/>
  <c r="J105" i="70"/>
  <c r="J106" i="70"/>
  <c r="K106" i="70"/>
  <c r="J107" i="70"/>
  <c r="J108" i="70"/>
  <c r="J109" i="70"/>
  <c r="J110" i="70"/>
  <c r="J111" i="70"/>
  <c r="J112" i="70"/>
  <c r="J113" i="70"/>
  <c r="J114" i="70"/>
  <c r="K114" i="70"/>
  <c r="J115" i="70"/>
  <c r="J116" i="70"/>
  <c r="J117" i="70"/>
  <c r="J118" i="70"/>
  <c r="J119" i="70"/>
  <c r="J120" i="70"/>
  <c r="J121" i="70"/>
  <c r="J122" i="70"/>
  <c r="K122" i="70"/>
  <c r="J123" i="70"/>
  <c r="J124" i="70"/>
  <c r="J125" i="70"/>
  <c r="J126" i="70"/>
  <c r="J127" i="70"/>
  <c r="J128" i="70"/>
  <c r="J129" i="70"/>
  <c r="J130" i="70"/>
  <c r="K130" i="70"/>
  <c r="J131" i="70"/>
  <c r="J132" i="70"/>
  <c r="J133" i="70"/>
  <c r="J134" i="70"/>
  <c r="J135" i="70"/>
  <c r="J136" i="70"/>
  <c r="J137" i="70"/>
  <c r="J138" i="70"/>
  <c r="K138" i="70"/>
  <c r="J3" i="69"/>
  <c r="J4" i="69"/>
  <c r="J5" i="69"/>
  <c r="J6" i="69"/>
  <c r="J7" i="69"/>
  <c r="J8" i="69"/>
  <c r="J9" i="69"/>
  <c r="J10" i="69"/>
  <c r="K10" i="69"/>
  <c r="J11" i="69"/>
  <c r="J12" i="69"/>
  <c r="J13" i="69"/>
  <c r="J14" i="69"/>
  <c r="J15" i="69"/>
  <c r="J16" i="69"/>
  <c r="J17" i="69"/>
  <c r="J18" i="69"/>
  <c r="K18" i="69"/>
  <c r="J19" i="69"/>
  <c r="J20" i="69"/>
  <c r="J21" i="69"/>
  <c r="J22" i="69"/>
  <c r="J23" i="69"/>
  <c r="J24" i="69"/>
  <c r="J25" i="69"/>
  <c r="J26" i="69"/>
  <c r="K26" i="69"/>
  <c r="J27" i="69"/>
  <c r="J28" i="69"/>
  <c r="J29" i="69"/>
  <c r="J30" i="69"/>
  <c r="J31" i="69"/>
  <c r="J32" i="69"/>
  <c r="J33" i="69"/>
  <c r="J34" i="69"/>
  <c r="K34" i="69"/>
  <c r="J35" i="69"/>
  <c r="J36" i="69"/>
  <c r="J37" i="69"/>
  <c r="J38" i="69"/>
  <c r="J39" i="69"/>
  <c r="J40" i="69"/>
  <c r="J41" i="69"/>
  <c r="J42" i="69"/>
  <c r="K42" i="69"/>
  <c r="J43" i="69"/>
  <c r="J44" i="69"/>
  <c r="J45" i="69"/>
  <c r="J46" i="69"/>
  <c r="J47" i="69"/>
  <c r="J48" i="69"/>
  <c r="J49" i="69"/>
  <c r="J50" i="69"/>
  <c r="K50" i="69"/>
  <c r="J51" i="69"/>
  <c r="J52" i="69"/>
  <c r="J53" i="69"/>
  <c r="J54" i="69"/>
  <c r="J55" i="69"/>
  <c r="J56" i="69"/>
  <c r="J57" i="69"/>
  <c r="J58" i="69"/>
  <c r="K58" i="69"/>
  <c r="J59" i="69"/>
  <c r="J60" i="69"/>
  <c r="J61" i="69"/>
  <c r="J62" i="69"/>
  <c r="J63" i="69"/>
  <c r="J64" i="69"/>
  <c r="J65" i="69"/>
  <c r="J66" i="69"/>
  <c r="K66" i="69"/>
  <c r="J67" i="69"/>
  <c r="J68" i="69"/>
  <c r="J69" i="69"/>
  <c r="J70" i="69"/>
  <c r="J71" i="69"/>
  <c r="J72" i="69"/>
  <c r="J73" i="69"/>
  <c r="J74" i="69"/>
  <c r="K74" i="69"/>
  <c r="J75" i="69"/>
  <c r="J76" i="69"/>
  <c r="J77" i="69"/>
  <c r="J78" i="69"/>
  <c r="J79" i="69"/>
  <c r="J80" i="69"/>
  <c r="J81" i="69"/>
  <c r="J82" i="69"/>
  <c r="K82" i="69"/>
  <c r="J83" i="69"/>
  <c r="J84" i="69"/>
  <c r="J85" i="69"/>
  <c r="J86" i="69"/>
  <c r="J87" i="69"/>
  <c r="J88" i="69"/>
  <c r="J89" i="69"/>
  <c r="J90" i="69"/>
  <c r="K90" i="69"/>
  <c r="J91" i="69"/>
  <c r="J92" i="69"/>
  <c r="J93" i="69"/>
  <c r="J94" i="69"/>
  <c r="J95" i="69"/>
  <c r="J96" i="69"/>
  <c r="J97" i="69"/>
  <c r="J98" i="69"/>
  <c r="K98" i="69"/>
  <c r="J99" i="69"/>
  <c r="J100" i="69"/>
  <c r="J101" i="69"/>
  <c r="J102" i="69"/>
  <c r="J103" i="69"/>
  <c r="J104" i="69"/>
  <c r="J105" i="69"/>
  <c r="J106" i="69"/>
  <c r="K106" i="69"/>
  <c r="J107" i="69"/>
  <c r="J108" i="69"/>
  <c r="J109" i="69"/>
  <c r="J110" i="69"/>
  <c r="J111" i="69"/>
  <c r="J112" i="69"/>
  <c r="J113" i="69"/>
  <c r="J114" i="69"/>
  <c r="K114" i="69"/>
  <c r="J115" i="69"/>
  <c r="J116" i="69"/>
  <c r="J117" i="69"/>
  <c r="J118" i="69"/>
  <c r="J119" i="69"/>
  <c r="J120" i="69"/>
  <c r="J121" i="69"/>
  <c r="J122" i="69"/>
  <c r="K122" i="69"/>
  <c r="J123" i="69"/>
  <c r="J124" i="69"/>
  <c r="J125" i="69"/>
  <c r="J126" i="69"/>
  <c r="J127" i="69"/>
  <c r="J128" i="69"/>
  <c r="J129" i="69"/>
  <c r="J130" i="69"/>
  <c r="K130" i="69"/>
  <c r="J131" i="69"/>
  <c r="J132" i="69"/>
  <c r="J133" i="69"/>
  <c r="J134" i="69"/>
  <c r="J135" i="69"/>
  <c r="J136" i="69"/>
  <c r="J137" i="69"/>
  <c r="J138" i="69"/>
  <c r="K138" i="69"/>
  <c r="DI7" i="152"/>
  <c r="DK8" i="152"/>
  <c r="DI9" i="152"/>
  <c r="DK10" i="152"/>
  <c r="DI11" i="152"/>
  <c r="DE12" i="152"/>
  <c r="CA13" i="152"/>
  <c r="DJ20" i="152"/>
  <c r="BY6" i="165"/>
  <c r="BZ6" i="165"/>
  <c r="CA6" i="165"/>
  <c r="CB6" i="165"/>
  <c r="CC6" i="165"/>
  <c r="CD6" i="165"/>
  <c r="CE6" i="165"/>
  <c r="CF6" i="165"/>
  <c r="CG6" i="165"/>
  <c r="CH6" i="165"/>
  <c r="CI6" i="165"/>
  <c r="CJ6" i="165"/>
  <c r="CK6" i="165"/>
  <c r="CL6" i="165"/>
  <c r="CM6" i="165"/>
  <c r="CN6" i="165"/>
  <c r="CO6" i="165"/>
  <c r="CP6" i="165"/>
  <c r="CQ6" i="165"/>
  <c r="CR6" i="165"/>
  <c r="CS6" i="165"/>
  <c r="CT6" i="165"/>
  <c r="CU6" i="165"/>
  <c r="CV6" i="165"/>
  <c r="CW6" i="165"/>
  <c r="CX6" i="165"/>
  <c r="CY6" i="165"/>
  <c r="CZ6" i="165"/>
  <c r="DA6" i="165"/>
  <c r="DB6" i="165"/>
  <c r="DC6" i="165"/>
  <c r="DD6" i="165"/>
  <c r="CD7" i="165"/>
  <c r="CL7" i="165"/>
  <c r="CT7" i="165"/>
  <c r="CY7" i="165"/>
  <c r="CI8" i="165"/>
  <c r="CM8" i="165"/>
  <c r="CY8" i="165"/>
  <c r="DC8" i="165"/>
  <c r="CR9" i="165"/>
  <c r="CD9" i="165"/>
  <c r="CB9" i="165"/>
  <c r="CH9" i="165"/>
  <c r="CM9" i="165"/>
  <c r="CX9" i="165"/>
  <c r="DC9" i="165"/>
  <c r="CD10" i="165"/>
  <c r="CF11" i="165"/>
  <c r="CP11" i="165"/>
  <c r="DA11" i="165"/>
  <c r="CA12" i="165"/>
  <c r="CG12" i="165"/>
  <c r="CL12" i="165"/>
  <c r="CQ12" i="165"/>
  <c r="DB12" i="165"/>
  <c r="CI13" i="165"/>
  <c r="CA13" i="165"/>
  <c r="CD13" i="165"/>
  <c r="CF13" i="165"/>
  <c r="CL13" i="165"/>
  <c r="CN13" i="165"/>
  <c r="CQ13" i="165"/>
  <c r="CV13" i="165"/>
  <c r="CY13" i="165"/>
  <c r="DB13" i="165"/>
  <c r="BZ14" i="165"/>
  <c r="CE14" i="165"/>
  <c r="CH14" i="165"/>
  <c r="CP14" i="165"/>
  <c r="CS14" i="165"/>
  <c r="DA14" i="165"/>
  <c r="DC14" i="165"/>
  <c r="CL15" i="165"/>
  <c r="CG15" i="165"/>
  <c r="DB15" i="165"/>
  <c r="BY16" i="165"/>
  <c r="CA16" i="165"/>
  <c r="CC16" i="165"/>
  <c r="CD16" i="165"/>
  <c r="CH16" i="165"/>
  <c r="CI16" i="165"/>
  <c r="CL16" i="165"/>
  <c r="CO16" i="165"/>
  <c r="CQ16" i="165"/>
  <c r="CS16" i="165"/>
  <c r="CW16" i="165"/>
  <c r="CX16" i="165"/>
  <c r="CY16" i="165"/>
  <c r="DC16" i="165"/>
  <c r="CF17" i="165"/>
  <c r="CA17" i="165"/>
  <c r="CL17" i="165"/>
  <c r="CQ17" i="165"/>
  <c r="CV17" i="165"/>
  <c r="CA18" i="165"/>
  <c r="CF18" i="165"/>
  <c r="CQ18" i="165"/>
  <c r="CV18" i="165"/>
  <c r="DA18" i="165"/>
  <c r="CB19" i="165"/>
  <c r="CF19" i="165"/>
  <c r="CG19" i="165"/>
  <c r="CL19" i="165"/>
  <c r="CN19" i="165"/>
  <c r="CP19" i="165"/>
  <c r="CV19" i="165"/>
  <c r="CW19" i="165"/>
  <c r="DA19" i="165"/>
  <c r="DD19" i="165"/>
  <c r="BZ20" i="165"/>
  <c r="CC20" i="165"/>
  <c r="CE20" i="165"/>
  <c r="CK20" i="165"/>
  <c r="CL20" i="165"/>
  <c r="CQ20" i="165"/>
  <c r="CS20" i="165"/>
  <c r="CX20" i="165"/>
  <c r="DA20" i="165"/>
  <c r="CF21" i="165"/>
  <c r="CB21" i="165"/>
  <c r="CL21" i="165"/>
  <c r="CQ21" i="165"/>
  <c r="CX21" i="165"/>
  <c r="BY22" i="165"/>
  <c r="CA22" i="165"/>
  <c r="CC22" i="165"/>
  <c r="CF22" i="165"/>
  <c r="CI22" i="165"/>
  <c r="CK22" i="165"/>
  <c r="CN22" i="165"/>
  <c r="CQ22" i="165"/>
  <c r="CS22" i="165"/>
  <c r="CV22" i="165"/>
  <c r="CY22" i="165"/>
  <c r="DA22" i="165"/>
  <c r="DD22" i="165"/>
  <c r="BZ23" i="165"/>
  <c r="CC23" i="165"/>
  <c r="CF23" i="165"/>
  <c r="CK23" i="165"/>
  <c r="CL23" i="165"/>
  <c r="CR23" i="165"/>
  <c r="CS23" i="165"/>
  <c r="CX23" i="165"/>
  <c r="DA23" i="165"/>
  <c r="CA24" i="165"/>
  <c r="BZ24" i="165"/>
  <c r="CT24" i="165"/>
  <c r="BY26" i="165"/>
  <c r="BZ26" i="165"/>
  <c r="CD26" i="165"/>
  <c r="CF26" i="165"/>
  <c r="CJ26" i="165"/>
  <c r="CN26" i="165"/>
  <c r="CQ26" i="165"/>
  <c r="CU26" i="165"/>
  <c r="CY26" i="165"/>
  <c r="DB26" i="165"/>
  <c r="BY27" i="165"/>
  <c r="CV27" i="165"/>
  <c r="CM28" i="165"/>
  <c r="BZ31" i="165"/>
  <c r="CW31" i="165"/>
  <c r="CB32" i="165"/>
  <c r="BY32" i="165"/>
  <c r="CR32" i="165"/>
  <c r="CZ32" i="165"/>
  <c r="BY33" i="165"/>
  <c r="BZ33" i="165"/>
  <c r="CA33" i="165"/>
  <c r="CB33" i="165"/>
  <c r="CD33" i="165"/>
  <c r="CE33" i="165"/>
  <c r="CF33" i="165"/>
  <c r="CH33" i="165"/>
  <c r="CI33" i="165"/>
  <c r="CJ33" i="165"/>
  <c r="CL33" i="165"/>
  <c r="CM33" i="165"/>
  <c r="CN33" i="165"/>
  <c r="CP33" i="165"/>
  <c r="CQ33" i="165"/>
  <c r="CR33" i="165"/>
  <c r="CT33" i="165"/>
  <c r="CU33" i="165"/>
  <c r="CV33" i="165"/>
  <c r="CX33" i="165"/>
  <c r="CY33" i="165"/>
  <c r="CZ33" i="165"/>
  <c r="DB33" i="165"/>
  <c r="DC33" i="165"/>
  <c r="DD33" i="165"/>
  <c r="CZ34" i="165"/>
  <c r="CA35" i="165"/>
  <c r="CB35" i="165"/>
  <c r="CE35" i="165"/>
  <c r="CI35" i="165"/>
  <c r="CQ35" i="165"/>
  <c r="CY35" i="165"/>
  <c r="DC35" i="165"/>
  <c r="DD23" i="73"/>
  <c r="BS29" i="73"/>
  <c r="CK31" i="73"/>
  <c r="CG31" i="73"/>
  <c r="CB35" i="73"/>
  <c r="CF35" i="73"/>
  <c r="CI35" i="73"/>
  <c r="CS35" i="73"/>
  <c r="CW35" i="73"/>
  <c r="BX6" i="96"/>
  <c r="BY6" i="96"/>
  <c r="BZ6" i="96"/>
  <c r="CA6" i="96"/>
  <c r="CB6" i="96"/>
  <c r="CC6" i="96"/>
  <c r="CD6" i="96"/>
  <c r="CE6" i="96"/>
  <c r="CF6" i="96"/>
  <c r="CG6" i="96"/>
  <c r="CH6" i="96"/>
  <c r="CI6" i="96"/>
  <c r="CJ6" i="96"/>
  <c r="CK6" i="96"/>
  <c r="CL6" i="96"/>
  <c r="CM6" i="96"/>
  <c r="CP6" i="96"/>
  <c r="CQ6" i="96"/>
  <c r="CR6" i="96"/>
  <c r="CS6" i="96"/>
  <c r="CT6" i="96"/>
  <c r="CU6" i="96"/>
  <c r="BV37" i="96"/>
  <c r="BX7" i="96"/>
  <c r="BZ7" i="96"/>
  <c r="CA7" i="96"/>
  <c r="CB7" i="96"/>
  <c r="CC7" i="96"/>
  <c r="CD7" i="96"/>
  <c r="CE7" i="96"/>
  <c r="CF7" i="96"/>
  <c r="CG7" i="96"/>
  <c r="CH7" i="96"/>
  <c r="CI7" i="96"/>
  <c r="CJ7" i="96"/>
  <c r="CK7" i="96"/>
  <c r="CL7" i="96"/>
  <c r="CM7" i="96"/>
  <c r="CP7" i="96"/>
  <c r="CQ7" i="96"/>
  <c r="CR7" i="96"/>
  <c r="CS7" i="96"/>
  <c r="CT7" i="96"/>
  <c r="CU7" i="96"/>
  <c r="BX8" i="96"/>
  <c r="BZ8" i="96"/>
  <c r="CA8" i="96"/>
  <c r="CB8" i="96"/>
  <c r="CC8" i="96"/>
  <c r="CD8" i="96"/>
  <c r="CE8" i="96"/>
  <c r="CF8" i="96"/>
  <c r="CG8" i="96"/>
  <c r="CH8" i="96"/>
  <c r="CI8" i="96"/>
  <c r="CJ8" i="96"/>
  <c r="CK8" i="96"/>
  <c r="CL8" i="96"/>
  <c r="CP8" i="96"/>
  <c r="CQ8" i="96"/>
  <c r="CR8" i="96"/>
  <c r="CS8" i="96"/>
  <c r="CT8" i="96"/>
  <c r="CU8" i="96"/>
  <c r="CO36" i="96"/>
  <c r="BV9" i="96"/>
  <c r="BX9" i="96"/>
  <c r="BY9" i="96"/>
  <c r="BZ9" i="96"/>
  <c r="CA9" i="96"/>
  <c r="CB9" i="96"/>
  <c r="CC9" i="96"/>
  <c r="CD9" i="96"/>
  <c r="CE9" i="96"/>
  <c r="CF9" i="96"/>
  <c r="CG9" i="96"/>
  <c r="CH9" i="96"/>
  <c r="CI9" i="96"/>
  <c r="CJ9" i="96"/>
  <c r="CK9" i="96"/>
  <c r="CL9" i="96"/>
  <c r="CM9" i="96"/>
  <c r="CP9" i="96"/>
  <c r="CQ9" i="96"/>
  <c r="CR9" i="96"/>
  <c r="CS9" i="96"/>
  <c r="CT9" i="96"/>
  <c r="CU9" i="96"/>
  <c r="BW52" i="96"/>
  <c r="BX10" i="96"/>
  <c r="BZ10" i="96"/>
  <c r="CA10" i="96"/>
  <c r="CB10" i="96"/>
  <c r="CC10" i="96"/>
  <c r="CD10" i="96"/>
  <c r="CE10" i="96"/>
  <c r="CF10" i="96"/>
  <c r="CG10" i="96"/>
  <c r="CH10" i="96"/>
  <c r="CI10" i="96"/>
  <c r="CJ10" i="96"/>
  <c r="CK10" i="96"/>
  <c r="CL10" i="96"/>
  <c r="CM10" i="96"/>
  <c r="CP10" i="96"/>
  <c r="CQ10" i="96"/>
  <c r="CR10" i="96"/>
  <c r="CS10" i="96"/>
  <c r="CT10" i="96"/>
  <c r="CU10" i="96"/>
  <c r="BU11" i="96"/>
  <c r="BX11" i="96"/>
  <c r="BZ11" i="96"/>
  <c r="CA11" i="96"/>
  <c r="CB11" i="96"/>
  <c r="CC11" i="96"/>
  <c r="CD11" i="96"/>
  <c r="CE11" i="96"/>
  <c r="CF11" i="96"/>
  <c r="CG11" i="96"/>
  <c r="CH11" i="96"/>
  <c r="CI11" i="96"/>
  <c r="CJ11" i="96"/>
  <c r="CK11" i="96"/>
  <c r="CL11" i="96"/>
  <c r="CM11" i="96"/>
  <c r="CP11" i="96"/>
  <c r="CQ11" i="96"/>
  <c r="CR11" i="96"/>
  <c r="CS11" i="96"/>
  <c r="CT11" i="96"/>
  <c r="CU11" i="96"/>
  <c r="BT12" i="96"/>
  <c r="BV12" i="96"/>
  <c r="BX12" i="96"/>
  <c r="BY12" i="96"/>
  <c r="BZ12" i="96"/>
  <c r="CA12" i="96"/>
  <c r="CB12" i="96"/>
  <c r="CC12" i="96"/>
  <c r="CD12" i="96"/>
  <c r="CE12" i="96"/>
  <c r="CF12" i="96"/>
  <c r="CG12" i="96"/>
  <c r="CH12" i="96"/>
  <c r="CI12" i="96"/>
  <c r="CJ12" i="96"/>
  <c r="CK12" i="96"/>
  <c r="CL12" i="96"/>
  <c r="CM12" i="96"/>
  <c r="CP12" i="96"/>
  <c r="CQ12" i="96"/>
  <c r="CR12" i="96"/>
  <c r="CS12" i="96"/>
  <c r="CT12" i="96"/>
  <c r="CU12" i="96"/>
  <c r="BT13" i="96"/>
  <c r="BY13" i="96" s="1"/>
  <c r="BU13" i="96"/>
  <c r="BX13" i="96"/>
  <c r="BZ13" i="96"/>
  <c r="CA13" i="96"/>
  <c r="CB13" i="96"/>
  <c r="CC13" i="96"/>
  <c r="CD13" i="96"/>
  <c r="CE13" i="96"/>
  <c r="CF13" i="96"/>
  <c r="CG13" i="96"/>
  <c r="CH13" i="96"/>
  <c r="CI13" i="96"/>
  <c r="CJ13" i="96"/>
  <c r="CK13" i="96"/>
  <c r="CL13" i="96"/>
  <c r="CM13" i="96"/>
  <c r="CP13" i="96"/>
  <c r="CQ13" i="96"/>
  <c r="CR13" i="96"/>
  <c r="CS13" i="96"/>
  <c r="CT13" i="96"/>
  <c r="CU13" i="96"/>
  <c r="BT14" i="96"/>
  <c r="BY14" i="96" s="1"/>
  <c r="BU14" i="96"/>
  <c r="BX14" i="96"/>
  <c r="BZ14" i="96"/>
  <c r="CA14" i="96"/>
  <c r="CB14" i="96"/>
  <c r="CC14" i="96"/>
  <c r="CD14" i="96"/>
  <c r="CE14" i="96"/>
  <c r="CF14" i="96"/>
  <c r="CG14" i="96"/>
  <c r="CH14" i="96"/>
  <c r="CI14" i="96"/>
  <c r="CJ14" i="96"/>
  <c r="CK14" i="96"/>
  <c r="CL14" i="96"/>
  <c r="CM14" i="96"/>
  <c r="CP14" i="96"/>
  <c r="CQ14" i="96"/>
  <c r="CR14" i="96"/>
  <c r="CS14" i="96"/>
  <c r="CT14" i="96"/>
  <c r="CU14" i="96"/>
  <c r="BT15" i="96"/>
  <c r="BU15" i="96"/>
  <c r="BV15" i="96"/>
  <c r="BX15" i="96"/>
  <c r="BY15" i="96"/>
  <c r="BZ15" i="96"/>
  <c r="CA15" i="96"/>
  <c r="CB15" i="96"/>
  <c r="CC15" i="96"/>
  <c r="CD15" i="96"/>
  <c r="CE15" i="96"/>
  <c r="CF15" i="96"/>
  <c r="CG15" i="96"/>
  <c r="CH15" i="96"/>
  <c r="CI15" i="96"/>
  <c r="CJ15" i="96"/>
  <c r="CK15" i="96"/>
  <c r="CL15" i="96"/>
  <c r="CM15" i="96"/>
  <c r="CP15" i="96"/>
  <c r="CQ15" i="96"/>
  <c r="CR15" i="96"/>
  <c r="CS15" i="96"/>
  <c r="CT15" i="96"/>
  <c r="CU15" i="96"/>
  <c r="BT16" i="96"/>
  <c r="BY16" i="96" s="1"/>
  <c r="BU16" i="96"/>
  <c r="BX16" i="96"/>
  <c r="BZ16" i="96"/>
  <c r="CA16" i="96"/>
  <c r="CB16" i="96"/>
  <c r="CC16" i="96"/>
  <c r="CD16" i="96"/>
  <c r="CE16" i="96"/>
  <c r="CF16" i="96"/>
  <c r="CG16" i="96"/>
  <c r="CH16" i="96"/>
  <c r="CI16" i="96"/>
  <c r="CJ16" i="96"/>
  <c r="CK16" i="96"/>
  <c r="CL16" i="96"/>
  <c r="CM16" i="96"/>
  <c r="CP16" i="96"/>
  <c r="CQ16" i="96"/>
  <c r="CR16" i="96"/>
  <c r="CS16" i="96"/>
  <c r="CT16" i="96"/>
  <c r="CU16" i="96"/>
  <c r="BT17" i="96"/>
  <c r="BU17" i="96"/>
  <c r="BX17" i="96"/>
  <c r="BZ17" i="96"/>
  <c r="CA17" i="96"/>
  <c r="CB17" i="96"/>
  <c r="CC17" i="96"/>
  <c r="CD17" i="96"/>
  <c r="CE17" i="96"/>
  <c r="CF17" i="96"/>
  <c r="CG17" i="96"/>
  <c r="CH17" i="96"/>
  <c r="CI17" i="96"/>
  <c r="CJ17" i="96"/>
  <c r="CK17" i="96"/>
  <c r="CL17" i="96"/>
  <c r="CM17" i="96"/>
  <c r="CP17" i="96"/>
  <c r="CQ17" i="96"/>
  <c r="CR17" i="96"/>
  <c r="CS17" i="96"/>
  <c r="CT17" i="96"/>
  <c r="CU17" i="96"/>
  <c r="BT18" i="96"/>
  <c r="BU18" i="96"/>
  <c r="BV18" i="96"/>
  <c r="BX18" i="96"/>
  <c r="BY18" i="96"/>
  <c r="BZ18" i="96"/>
  <c r="CA18" i="96"/>
  <c r="CB18" i="96"/>
  <c r="CC18" i="96"/>
  <c r="CD18" i="96"/>
  <c r="CE18" i="96"/>
  <c r="CF18" i="96"/>
  <c r="CG18" i="96"/>
  <c r="CH18" i="96"/>
  <c r="CI18" i="96"/>
  <c r="CJ18" i="96"/>
  <c r="CK18" i="96"/>
  <c r="CL18" i="96"/>
  <c r="CM18" i="96"/>
  <c r="CP18" i="96"/>
  <c r="CQ18" i="96"/>
  <c r="CR18" i="96"/>
  <c r="CS18" i="96"/>
  <c r="CT18" i="96"/>
  <c r="CU18" i="96"/>
  <c r="BT19" i="96"/>
  <c r="BY19" i="96" s="1"/>
  <c r="BU19" i="96"/>
  <c r="BX19" i="96"/>
  <c r="BZ19" i="96"/>
  <c r="CA19" i="96"/>
  <c r="CB19" i="96"/>
  <c r="CC19" i="96"/>
  <c r="CD19" i="96"/>
  <c r="CE19" i="96"/>
  <c r="CF19" i="96"/>
  <c r="CG19" i="96"/>
  <c r="CH19" i="96"/>
  <c r="CI19" i="96"/>
  <c r="CJ19" i="96"/>
  <c r="CK19" i="96"/>
  <c r="CL19" i="96"/>
  <c r="CM19" i="96"/>
  <c r="CP19" i="96"/>
  <c r="CQ19" i="96"/>
  <c r="CR19" i="96"/>
  <c r="CS19" i="96"/>
  <c r="CT19" i="96"/>
  <c r="CU19" i="96"/>
  <c r="BT20" i="96"/>
  <c r="BY20" i="96" s="1"/>
  <c r="BU20" i="96"/>
  <c r="BX20" i="96"/>
  <c r="BZ20" i="96"/>
  <c r="CA20" i="96"/>
  <c r="CB20" i="96"/>
  <c r="CC20" i="96"/>
  <c r="CD20" i="96"/>
  <c r="CE20" i="96"/>
  <c r="CF20" i="96"/>
  <c r="CG20" i="96"/>
  <c r="CH20" i="96"/>
  <c r="CI20" i="96"/>
  <c r="CJ20" i="96"/>
  <c r="CK20" i="96"/>
  <c r="CL20" i="96"/>
  <c r="CM20" i="96"/>
  <c r="CP20" i="96"/>
  <c r="CQ20" i="96"/>
  <c r="CR20" i="96"/>
  <c r="CS20" i="96"/>
  <c r="CT20" i="96"/>
  <c r="CU20" i="96"/>
  <c r="BT21" i="96"/>
  <c r="BU21" i="96"/>
  <c r="BV21" i="96"/>
  <c r="BX21" i="96"/>
  <c r="BY21" i="96"/>
  <c r="BZ21" i="96"/>
  <c r="CA21" i="96"/>
  <c r="CB21" i="96"/>
  <c r="CC21" i="96"/>
  <c r="CD21" i="96"/>
  <c r="CE21" i="96"/>
  <c r="CF21" i="96"/>
  <c r="CG21" i="96"/>
  <c r="CH21" i="96"/>
  <c r="CI21" i="96"/>
  <c r="CJ21" i="96"/>
  <c r="CK21" i="96"/>
  <c r="CL21" i="96"/>
  <c r="CM21" i="96"/>
  <c r="CP21" i="96"/>
  <c r="CQ21" i="96"/>
  <c r="CR21" i="96"/>
  <c r="CS21" i="96"/>
  <c r="CT21" i="96"/>
  <c r="CU21" i="96"/>
  <c r="BT22" i="96"/>
  <c r="BY22" i="96" s="1"/>
  <c r="BU22" i="96"/>
  <c r="BX22" i="96"/>
  <c r="BZ22" i="96"/>
  <c r="CA22" i="96"/>
  <c r="CB22" i="96"/>
  <c r="CC22" i="96"/>
  <c r="CD22" i="96"/>
  <c r="CE22" i="96"/>
  <c r="CF22" i="96"/>
  <c r="CG22" i="96"/>
  <c r="CH22" i="96"/>
  <c r="CI22" i="96"/>
  <c r="CJ22" i="96"/>
  <c r="CK22" i="96"/>
  <c r="CL22" i="96"/>
  <c r="CM22" i="96"/>
  <c r="CP22" i="96"/>
  <c r="CQ22" i="96"/>
  <c r="CR22" i="96"/>
  <c r="CS22" i="96"/>
  <c r="CT22" i="96"/>
  <c r="CU22" i="96"/>
  <c r="BT23" i="96"/>
  <c r="BY23" i="96" s="1"/>
  <c r="BU23" i="96"/>
  <c r="BX23" i="96"/>
  <c r="BZ23" i="96"/>
  <c r="CA23" i="96"/>
  <c r="CB23" i="96"/>
  <c r="CC23" i="96"/>
  <c r="CD23" i="96"/>
  <c r="CE23" i="96"/>
  <c r="CF23" i="96"/>
  <c r="CG23" i="96"/>
  <c r="CH23" i="96"/>
  <c r="CI23" i="96"/>
  <c r="CJ23" i="96"/>
  <c r="CK23" i="96"/>
  <c r="CL23" i="96"/>
  <c r="CM23" i="96"/>
  <c r="CP23" i="96"/>
  <c r="CQ23" i="96"/>
  <c r="CR23" i="96"/>
  <c r="CS23" i="96"/>
  <c r="CT23" i="96"/>
  <c r="CU23" i="96"/>
  <c r="BT24" i="96"/>
  <c r="BU24" i="96"/>
  <c r="BV24" i="96"/>
  <c r="BX24" i="96"/>
  <c r="BY24" i="96"/>
  <c r="BZ24" i="96"/>
  <c r="CA24" i="96"/>
  <c r="CB24" i="96"/>
  <c r="CC24" i="96"/>
  <c r="CD24" i="96"/>
  <c r="CE24" i="96"/>
  <c r="CF24" i="96"/>
  <c r="CG24" i="96"/>
  <c r="CH24" i="96"/>
  <c r="CI24" i="96"/>
  <c r="CJ24" i="96"/>
  <c r="CK24" i="96"/>
  <c r="CL24" i="96"/>
  <c r="CM24" i="96"/>
  <c r="CP24" i="96"/>
  <c r="CQ24" i="96"/>
  <c r="CR24" i="96"/>
  <c r="CS24" i="96"/>
  <c r="CT24" i="96"/>
  <c r="CU24" i="96"/>
  <c r="BT25" i="96"/>
  <c r="BU25" i="96"/>
  <c r="BX25" i="96"/>
  <c r="BZ25" i="96"/>
  <c r="CA25" i="96"/>
  <c r="CB25" i="96"/>
  <c r="CC25" i="96"/>
  <c r="CD25" i="96"/>
  <c r="CE25" i="96"/>
  <c r="CF25" i="96"/>
  <c r="CG25" i="96"/>
  <c r="CH25" i="96"/>
  <c r="CI25" i="96"/>
  <c r="CJ25" i="96"/>
  <c r="CK25" i="96"/>
  <c r="CL25" i="96"/>
  <c r="CM25" i="96"/>
  <c r="CP25" i="96"/>
  <c r="CQ25" i="96"/>
  <c r="CR25" i="96"/>
  <c r="CS25" i="96"/>
  <c r="CT25" i="96"/>
  <c r="CU25" i="96"/>
  <c r="BT26" i="96"/>
  <c r="BU26" i="96"/>
  <c r="BX26" i="96"/>
  <c r="BZ26" i="96"/>
  <c r="CA26" i="96"/>
  <c r="CB26" i="96"/>
  <c r="CC26" i="96"/>
  <c r="CD26" i="96"/>
  <c r="CE26" i="96"/>
  <c r="CF26" i="96"/>
  <c r="CG26" i="96"/>
  <c r="CH26" i="96"/>
  <c r="CI26" i="96"/>
  <c r="CJ26" i="96"/>
  <c r="CK26" i="96"/>
  <c r="CL26" i="96"/>
  <c r="CM26" i="96"/>
  <c r="CP26" i="96"/>
  <c r="CQ26" i="96"/>
  <c r="CR26" i="96"/>
  <c r="CS26" i="96"/>
  <c r="CT26" i="96"/>
  <c r="CU26" i="96"/>
  <c r="BT27" i="96"/>
  <c r="BU27" i="96"/>
  <c r="BV27" i="96"/>
  <c r="BX27" i="96"/>
  <c r="BY27" i="96"/>
  <c r="BZ27" i="96"/>
  <c r="CA27" i="96"/>
  <c r="CB27" i="96"/>
  <c r="CC27" i="96"/>
  <c r="CD27" i="96"/>
  <c r="CE27" i="96"/>
  <c r="CF27" i="96"/>
  <c r="CG27" i="96"/>
  <c r="CH27" i="96"/>
  <c r="CI27" i="96"/>
  <c r="CJ27" i="96"/>
  <c r="CK27" i="96"/>
  <c r="CL27" i="96"/>
  <c r="CM27" i="96"/>
  <c r="CP27" i="96"/>
  <c r="CQ27" i="96"/>
  <c r="CR27" i="96"/>
  <c r="CS27" i="96"/>
  <c r="CT27" i="96"/>
  <c r="CU27" i="96"/>
  <c r="BT28" i="96"/>
  <c r="BY28" i="96" s="1"/>
  <c r="BU28" i="96"/>
  <c r="BX28" i="96"/>
  <c r="BZ28" i="96"/>
  <c r="CA28" i="96"/>
  <c r="CB28" i="96"/>
  <c r="CC28" i="96"/>
  <c r="CD28" i="96"/>
  <c r="CE28" i="96"/>
  <c r="CF28" i="96"/>
  <c r="CG28" i="96"/>
  <c r="CH28" i="96"/>
  <c r="CI28" i="96"/>
  <c r="CJ28" i="96"/>
  <c r="CK28" i="96"/>
  <c r="CL28" i="96"/>
  <c r="CM28" i="96"/>
  <c r="CP28" i="96"/>
  <c r="CQ28" i="96"/>
  <c r="CR28" i="96"/>
  <c r="CS28" i="96"/>
  <c r="CT28" i="96"/>
  <c r="CU28" i="96"/>
  <c r="BT29" i="96"/>
  <c r="BU29" i="96"/>
  <c r="BX29" i="96"/>
  <c r="BZ29" i="96"/>
  <c r="CA29" i="96"/>
  <c r="CB29" i="96"/>
  <c r="CC29" i="96"/>
  <c r="CD29" i="96"/>
  <c r="CE29" i="96"/>
  <c r="CF29" i="96"/>
  <c r="CG29" i="96"/>
  <c r="CH29" i="96"/>
  <c r="CI29" i="96"/>
  <c r="CJ29" i="96"/>
  <c r="CK29" i="96"/>
  <c r="CL29" i="96"/>
  <c r="CM29" i="96"/>
  <c r="CP29" i="96"/>
  <c r="CQ29" i="96"/>
  <c r="CR29" i="96"/>
  <c r="CS29" i="96"/>
  <c r="CT29" i="96"/>
  <c r="CU29" i="96"/>
  <c r="BT30" i="96"/>
  <c r="BU30" i="96"/>
  <c r="BV30" i="96"/>
  <c r="BX30" i="96"/>
  <c r="BY30" i="96"/>
  <c r="BZ30" i="96"/>
  <c r="CA30" i="96"/>
  <c r="CB30" i="96"/>
  <c r="CC30" i="96"/>
  <c r="CD30" i="96"/>
  <c r="CE30" i="96"/>
  <c r="CF30" i="96"/>
  <c r="CG30" i="96"/>
  <c r="CH30" i="96"/>
  <c r="CI30" i="96"/>
  <c r="CJ30" i="96"/>
  <c r="CK30" i="96"/>
  <c r="CL30" i="96"/>
  <c r="CM30" i="96"/>
  <c r="CP30" i="96"/>
  <c r="CQ30" i="96"/>
  <c r="CR30" i="96"/>
  <c r="CS30" i="96"/>
  <c r="CT30" i="96"/>
  <c r="CU30" i="96"/>
  <c r="BT31" i="96"/>
  <c r="BY31" i="96" s="1"/>
  <c r="BU31" i="96"/>
  <c r="BX31" i="96"/>
  <c r="BZ31" i="96"/>
  <c r="CA31" i="96"/>
  <c r="CB31" i="96"/>
  <c r="CC31" i="96"/>
  <c r="CD31" i="96"/>
  <c r="CE31" i="96"/>
  <c r="CF31" i="96"/>
  <c r="CG31" i="96"/>
  <c r="CH31" i="96"/>
  <c r="CI31" i="96"/>
  <c r="CJ31" i="96"/>
  <c r="CK31" i="96"/>
  <c r="CL31" i="96"/>
  <c r="CM31" i="96"/>
  <c r="CP31" i="96"/>
  <c r="CQ31" i="96"/>
  <c r="CR31" i="96"/>
  <c r="CS31" i="96"/>
  <c r="CT31" i="96"/>
  <c r="CU31" i="96"/>
  <c r="BT32" i="96"/>
  <c r="BY32" i="96" s="1"/>
  <c r="BU32" i="96"/>
  <c r="BX32" i="96"/>
  <c r="BZ32" i="96"/>
  <c r="CA32" i="96"/>
  <c r="CB32" i="96"/>
  <c r="CC32" i="96"/>
  <c r="CD32" i="96"/>
  <c r="CE32" i="96"/>
  <c r="CF32" i="96"/>
  <c r="CG32" i="96"/>
  <c r="CH32" i="96"/>
  <c r="CI32" i="96"/>
  <c r="CJ32" i="96"/>
  <c r="CK32" i="96"/>
  <c r="CL32" i="96"/>
  <c r="CM32" i="96"/>
  <c r="CP32" i="96"/>
  <c r="CQ32" i="96"/>
  <c r="CR32" i="96"/>
  <c r="CS32" i="96"/>
  <c r="CT32" i="96"/>
  <c r="CU32" i="96"/>
  <c r="BT33" i="96"/>
  <c r="BU33" i="96"/>
  <c r="BV33" i="96"/>
  <c r="BX33" i="96"/>
  <c r="BY33" i="96"/>
  <c r="BZ33" i="96"/>
  <c r="CA33" i="96"/>
  <c r="CB33" i="96"/>
  <c r="CC33" i="96"/>
  <c r="CD33" i="96"/>
  <c r="CE33" i="96"/>
  <c r="CF33" i="96"/>
  <c r="CG33" i="96"/>
  <c r="CH33" i="96"/>
  <c r="CI33" i="96"/>
  <c r="CJ33" i="96"/>
  <c r="CK33" i="96"/>
  <c r="CL33" i="96"/>
  <c r="CM33" i="96"/>
  <c r="CP33" i="96"/>
  <c r="CQ33" i="96"/>
  <c r="CR33" i="96"/>
  <c r="CS33" i="96"/>
  <c r="CT33" i="96"/>
  <c r="CU33" i="96"/>
  <c r="BT34" i="96"/>
  <c r="BY34" i="96" s="1"/>
  <c r="BU34" i="96"/>
  <c r="BX34" i="96"/>
  <c r="BZ34" i="96"/>
  <c r="CA34" i="96"/>
  <c r="CB34" i="96"/>
  <c r="CC34" i="96"/>
  <c r="CD34" i="96"/>
  <c r="CE34" i="96"/>
  <c r="CF34" i="96"/>
  <c r="CG34" i="96"/>
  <c r="CH34" i="96"/>
  <c r="CI34" i="96"/>
  <c r="CJ34" i="96"/>
  <c r="CK34" i="96"/>
  <c r="CL34" i="96"/>
  <c r="CM34" i="96"/>
  <c r="CP34" i="96"/>
  <c r="CQ34" i="96"/>
  <c r="CR34" i="96"/>
  <c r="CS34" i="96"/>
  <c r="CT34" i="96"/>
  <c r="CU34" i="96"/>
  <c r="BT35" i="96"/>
  <c r="BY35" i="96" s="1"/>
  <c r="BU35" i="96"/>
  <c r="BX35" i="96"/>
  <c r="BZ35" i="96"/>
  <c r="CA35" i="96"/>
  <c r="CB35" i="96"/>
  <c r="CC35" i="96"/>
  <c r="CD35" i="96"/>
  <c r="CE35" i="96"/>
  <c r="CF35" i="96"/>
  <c r="CG35" i="96"/>
  <c r="CH35" i="96"/>
  <c r="CI35" i="96"/>
  <c r="CJ35" i="96"/>
  <c r="CK35" i="96"/>
  <c r="CL35" i="96"/>
  <c r="CM35" i="96"/>
  <c r="CP35" i="96"/>
  <c r="CQ35" i="96"/>
  <c r="CR35" i="96"/>
  <c r="CS35" i="96"/>
  <c r="CT35" i="96"/>
  <c r="CU35" i="96"/>
  <c r="BT36" i="96"/>
  <c r="BU36" i="96"/>
  <c r="BV36" i="96"/>
  <c r="BX36" i="96"/>
  <c r="BY36" i="96"/>
  <c r="BZ36" i="96"/>
  <c r="CA36" i="96"/>
  <c r="CB36" i="96"/>
  <c r="CC36" i="96"/>
  <c r="CD36" i="96"/>
  <c r="CE36" i="96"/>
  <c r="CF36" i="96"/>
  <c r="CG36" i="96"/>
  <c r="CH36" i="96"/>
  <c r="CI36" i="96"/>
  <c r="CJ36" i="96"/>
  <c r="CK36" i="96"/>
  <c r="CL36" i="96"/>
  <c r="CM36" i="96"/>
  <c r="CP36" i="96"/>
  <c r="CQ36" i="96"/>
  <c r="CR36" i="96"/>
  <c r="CS36" i="96"/>
  <c r="CT36" i="96"/>
  <c r="CU36" i="96"/>
  <c r="BT37" i="96"/>
  <c r="BY37" i="96" s="1"/>
  <c r="BU37" i="96"/>
  <c r="BX37" i="96"/>
  <c r="BZ37" i="96"/>
  <c r="CA37" i="96"/>
  <c r="CB37" i="96"/>
  <c r="CC37" i="96"/>
  <c r="CD37" i="96"/>
  <c r="CE37" i="96"/>
  <c r="CF37" i="96"/>
  <c r="CG37" i="96"/>
  <c r="CH37" i="96"/>
  <c r="CI37" i="96"/>
  <c r="CJ37" i="96"/>
  <c r="CK37" i="96"/>
  <c r="CL37" i="96"/>
  <c r="CM37" i="96"/>
  <c r="CP37" i="96"/>
  <c r="CQ37" i="96"/>
  <c r="CR37" i="96"/>
  <c r="CS37" i="96"/>
  <c r="CT37" i="96"/>
  <c r="CU37" i="96"/>
  <c r="BT38" i="96"/>
  <c r="BY38" i="96" s="1"/>
  <c r="BU38" i="96"/>
  <c r="BX38" i="96"/>
  <c r="BZ38" i="96"/>
  <c r="CA38" i="96"/>
  <c r="CB38" i="96"/>
  <c r="CC38" i="96"/>
  <c r="CD38" i="96"/>
  <c r="CE38" i="96"/>
  <c r="CF38" i="96"/>
  <c r="CG38" i="96"/>
  <c r="CH38" i="96"/>
  <c r="CI38" i="96"/>
  <c r="CJ38" i="96"/>
  <c r="CK38" i="96"/>
  <c r="CL38" i="96"/>
  <c r="CM38" i="96"/>
  <c r="CP38" i="96"/>
  <c r="CQ38" i="96"/>
  <c r="CR38" i="96"/>
  <c r="CS38" i="96"/>
  <c r="CT38" i="96"/>
  <c r="CU38" i="96"/>
  <c r="BT39" i="96"/>
  <c r="BU39" i="96"/>
  <c r="BV39" i="96"/>
  <c r="BX39" i="96"/>
  <c r="BY39" i="96"/>
  <c r="BZ39" i="96"/>
  <c r="CA39" i="96"/>
  <c r="CB39" i="96"/>
  <c r="CC39" i="96"/>
  <c r="CD39" i="96"/>
  <c r="CE39" i="96"/>
  <c r="CF39" i="96"/>
  <c r="CG39" i="96"/>
  <c r="CH39" i="96"/>
  <c r="CI39" i="96"/>
  <c r="CJ39" i="96"/>
  <c r="CK39" i="96"/>
  <c r="CL39" i="96"/>
  <c r="CM39" i="96"/>
  <c r="CP39" i="96"/>
  <c r="CQ39" i="96"/>
  <c r="CR39" i="96"/>
  <c r="CS39" i="96"/>
  <c r="CT39" i="96"/>
  <c r="CU39" i="96"/>
  <c r="BT40" i="96"/>
  <c r="BY40" i="96" s="1"/>
  <c r="BU40" i="96"/>
  <c r="BX40" i="96"/>
  <c r="BZ40" i="96"/>
  <c r="CA40" i="96"/>
  <c r="CB40" i="96"/>
  <c r="CC40" i="96"/>
  <c r="CD40" i="96"/>
  <c r="CE40" i="96"/>
  <c r="CF40" i="96"/>
  <c r="CG40" i="96"/>
  <c r="CH40" i="96"/>
  <c r="CI40" i="96"/>
  <c r="CJ40" i="96"/>
  <c r="CK40" i="96"/>
  <c r="CL40" i="96"/>
  <c r="CM40" i="96"/>
  <c r="CP40" i="96"/>
  <c r="CQ40" i="96"/>
  <c r="CR40" i="96"/>
  <c r="CS40" i="96"/>
  <c r="CT40" i="96"/>
  <c r="CU40" i="96"/>
  <c r="BT41" i="96"/>
  <c r="BY41" i="96" s="1"/>
  <c r="BU41" i="96"/>
  <c r="BX41" i="96"/>
  <c r="BZ41" i="96"/>
  <c r="CA41" i="96"/>
  <c r="CB41" i="96"/>
  <c r="CC41" i="96"/>
  <c r="CD41" i="96"/>
  <c r="CE41" i="96"/>
  <c r="CF41" i="96"/>
  <c r="CG41" i="96"/>
  <c r="CH41" i="96"/>
  <c r="CI41" i="96"/>
  <c r="CJ41" i="96"/>
  <c r="CK41" i="96"/>
  <c r="CL41" i="96"/>
  <c r="CM41" i="96"/>
  <c r="CP41" i="96"/>
  <c r="CQ41" i="96"/>
  <c r="CR41" i="96"/>
  <c r="CS41" i="96"/>
  <c r="CT41" i="96"/>
  <c r="CU41" i="96"/>
  <c r="BT42" i="96"/>
  <c r="BU42" i="96"/>
  <c r="BV42" i="96"/>
  <c r="BX42" i="96"/>
  <c r="BY42" i="96"/>
  <c r="BZ42" i="96"/>
  <c r="CA42" i="96"/>
  <c r="CB42" i="96"/>
  <c r="CC42" i="96"/>
  <c r="CD42" i="96"/>
  <c r="CE42" i="96"/>
  <c r="CF42" i="96"/>
  <c r="CG42" i="96"/>
  <c r="CH42" i="96"/>
  <c r="CI42" i="96"/>
  <c r="CJ42" i="96"/>
  <c r="CK42" i="96"/>
  <c r="CL42" i="96"/>
  <c r="CM42" i="96"/>
  <c r="CP42" i="96"/>
  <c r="CQ42" i="96"/>
  <c r="CR42" i="96"/>
  <c r="CS42" i="96"/>
  <c r="CT42" i="96"/>
  <c r="CU42" i="96"/>
  <c r="BT43" i="96"/>
  <c r="BY43" i="96" s="1"/>
  <c r="BU43" i="96"/>
  <c r="BX43" i="96"/>
  <c r="BZ43" i="96"/>
  <c r="CA43" i="96"/>
  <c r="CB43" i="96"/>
  <c r="CC43" i="96"/>
  <c r="CD43" i="96"/>
  <c r="CE43" i="96"/>
  <c r="CF43" i="96"/>
  <c r="CG43" i="96"/>
  <c r="CH43" i="96"/>
  <c r="CI43" i="96"/>
  <c r="CJ43" i="96"/>
  <c r="CK43" i="96"/>
  <c r="CL43" i="96"/>
  <c r="CM43" i="96"/>
  <c r="CP43" i="96"/>
  <c r="CQ43" i="96"/>
  <c r="CR43" i="96"/>
  <c r="CS43" i="96"/>
  <c r="CT43" i="96"/>
  <c r="CU43" i="96"/>
  <c r="BT44" i="96"/>
  <c r="BY44" i="96" s="1"/>
  <c r="BU44" i="96"/>
  <c r="BX44" i="96"/>
  <c r="BZ44" i="96"/>
  <c r="CA44" i="96"/>
  <c r="CB44" i="96"/>
  <c r="CC44" i="96"/>
  <c r="CD44" i="96"/>
  <c r="CE44" i="96"/>
  <c r="CF44" i="96"/>
  <c r="CG44" i="96"/>
  <c r="CH44" i="96"/>
  <c r="CI44" i="96"/>
  <c r="CJ44" i="96"/>
  <c r="CK44" i="96"/>
  <c r="CL44" i="96"/>
  <c r="CM44" i="96"/>
  <c r="CP44" i="96"/>
  <c r="CQ44" i="96"/>
  <c r="CR44" i="96"/>
  <c r="CS44" i="96"/>
  <c r="CT44" i="96"/>
  <c r="CU44" i="96"/>
  <c r="BT45" i="96"/>
  <c r="BU45" i="96"/>
  <c r="BV45" i="96"/>
  <c r="BX45" i="96"/>
  <c r="BY45" i="96"/>
  <c r="BZ45" i="96"/>
  <c r="CA45" i="96"/>
  <c r="CB45" i="96"/>
  <c r="CC45" i="96"/>
  <c r="CD45" i="96"/>
  <c r="CE45" i="96"/>
  <c r="CF45" i="96"/>
  <c r="CG45" i="96"/>
  <c r="CH45" i="96"/>
  <c r="CI45" i="96"/>
  <c r="CJ45" i="96"/>
  <c r="CK45" i="96"/>
  <c r="CL45" i="96"/>
  <c r="CM45" i="96"/>
  <c r="CP45" i="96"/>
  <c r="CQ45" i="96"/>
  <c r="CR45" i="96"/>
  <c r="CS45" i="96"/>
  <c r="CT45" i="96"/>
  <c r="CU45" i="96"/>
  <c r="BT46" i="96"/>
  <c r="BY46" i="96" s="1"/>
  <c r="BU46" i="96"/>
  <c r="BX46" i="96"/>
  <c r="BZ46" i="96"/>
  <c r="CA46" i="96"/>
  <c r="CB46" i="96"/>
  <c r="CC46" i="96"/>
  <c r="CD46" i="96"/>
  <c r="CE46" i="96"/>
  <c r="CF46" i="96"/>
  <c r="CG46" i="96"/>
  <c r="CH46" i="96"/>
  <c r="CI46" i="96"/>
  <c r="CJ46" i="96"/>
  <c r="CK46" i="96"/>
  <c r="CL46" i="96"/>
  <c r="CM46" i="96"/>
  <c r="CP46" i="96"/>
  <c r="CQ46" i="96"/>
  <c r="CR46" i="96"/>
  <c r="CS46" i="96"/>
  <c r="CT46" i="96"/>
  <c r="CU46" i="96"/>
  <c r="BT47" i="96"/>
  <c r="BY47" i="96" s="1"/>
  <c r="BU47" i="96"/>
  <c r="BX47" i="96"/>
  <c r="BZ47" i="96"/>
  <c r="CA47" i="96"/>
  <c r="CB47" i="96"/>
  <c r="CC47" i="96"/>
  <c r="CD47" i="96"/>
  <c r="CE47" i="96"/>
  <c r="CF47" i="96"/>
  <c r="CG47" i="96"/>
  <c r="CH47" i="96"/>
  <c r="CI47" i="96"/>
  <c r="CJ47" i="96"/>
  <c r="CK47" i="96"/>
  <c r="CL47" i="96"/>
  <c r="CM47" i="96"/>
  <c r="CP47" i="96"/>
  <c r="CQ47" i="96"/>
  <c r="CR47" i="96"/>
  <c r="CS47" i="96"/>
  <c r="CT47" i="96"/>
  <c r="CU47" i="96"/>
  <c r="BT48" i="96"/>
  <c r="BU48" i="96"/>
  <c r="BV48" i="96"/>
  <c r="BX48" i="96"/>
  <c r="BY48" i="96"/>
  <c r="BZ48" i="96"/>
  <c r="CA48" i="96"/>
  <c r="CB48" i="96"/>
  <c r="CC48" i="96"/>
  <c r="CD48" i="96"/>
  <c r="CE48" i="96"/>
  <c r="CF48" i="96"/>
  <c r="CG48" i="96"/>
  <c r="CH48" i="96"/>
  <c r="CI48" i="96"/>
  <c r="CJ48" i="96"/>
  <c r="CK48" i="96"/>
  <c r="CL48" i="96"/>
  <c r="CM48" i="96"/>
  <c r="CP48" i="96"/>
  <c r="CQ48" i="96"/>
  <c r="CR48" i="96"/>
  <c r="CS48" i="96"/>
  <c r="CT48" i="96"/>
  <c r="CU48" i="96"/>
  <c r="BT49" i="96"/>
  <c r="BY49" i="96" s="1"/>
  <c r="BU49" i="96"/>
  <c r="BX49" i="96"/>
  <c r="BZ49" i="96"/>
  <c r="CA49" i="96"/>
  <c r="CB49" i="96"/>
  <c r="CC49" i="96"/>
  <c r="CD49" i="96"/>
  <c r="CE49" i="96"/>
  <c r="CF49" i="96"/>
  <c r="CG49" i="96"/>
  <c r="CH49" i="96"/>
  <c r="CI49" i="96"/>
  <c r="CJ49" i="96"/>
  <c r="CK49" i="96"/>
  <c r="CL49" i="96"/>
  <c r="CM49" i="96"/>
  <c r="CP49" i="96"/>
  <c r="CQ49" i="96"/>
  <c r="CR49" i="96"/>
  <c r="CS49" i="96"/>
  <c r="CT49" i="96"/>
  <c r="CU49" i="96"/>
  <c r="BT50" i="96"/>
  <c r="BY50" i="96" s="1"/>
  <c r="BU50" i="96"/>
  <c r="BX50" i="96"/>
  <c r="BZ50" i="96"/>
  <c r="CA50" i="96"/>
  <c r="CB50" i="96"/>
  <c r="CC50" i="96"/>
  <c r="CD50" i="96"/>
  <c r="CE50" i="96"/>
  <c r="CF50" i="96"/>
  <c r="CG50" i="96"/>
  <c r="CH50" i="96"/>
  <c r="CI50" i="96"/>
  <c r="CJ50" i="96"/>
  <c r="CK50" i="96"/>
  <c r="CL50" i="96"/>
  <c r="CM50" i="96"/>
  <c r="CP50" i="96"/>
  <c r="CQ50" i="96"/>
  <c r="CR50" i="96"/>
  <c r="CS50" i="96"/>
  <c r="CT50" i="96"/>
  <c r="CU50" i="96"/>
  <c r="BT51" i="96"/>
  <c r="BU51" i="96"/>
  <c r="BV51" i="96"/>
  <c r="BX51" i="96"/>
  <c r="BY51" i="96"/>
  <c r="BZ51" i="96"/>
  <c r="CA51" i="96"/>
  <c r="CB51" i="96"/>
  <c r="CC51" i="96"/>
  <c r="CD51" i="96"/>
  <c r="CE51" i="96"/>
  <c r="CF51" i="96"/>
  <c r="CG51" i="96"/>
  <c r="CH51" i="96"/>
  <c r="CI51" i="96"/>
  <c r="CJ51" i="96"/>
  <c r="CK51" i="96"/>
  <c r="CL51" i="96"/>
  <c r="CM51" i="96"/>
  <c r="CP51" i="96"/>
  <c r="CQ51" i="96"/>
  <c r="CR51" i="96"/>
  <c r="CS51" i="96"/>
  <c r="CT51" i="96"/>
  <c r="CU51" i="96"/>
  <c r="BT52" i="96"/>
  <c r="BU52" i="96"/>
  <c r="BX52" i="96"/>
  <c r="BZ52" i="96"/>
  <c r="CA52" i="96"/>
  <c r="CB52" i="96"/>
  <c r="CC52" i="96"/>
  <c r="CD52" i="96"/>
  <c r="CE52" i="96"/>
  <c r="CF52" i="96"/>
  <c r="CG52" i="96"/>
  <c r="CH52" i="96"/>
  <c r="CI52" i="96"/>
  <c r="CJ52" i="96"/>
  <c r="CK52" i="96"/>
  <c r="CL52" i="96"/>
  <c r="CM52" i="96"/>
  <c r="CP52" i="96"/>
  <c r="CQ52" i="96"/>
  <c r="CR52" i="96"/>
  <c r="CS52" i="96"/>
  <c r="CT52" i="96"/>
  <c r="CU52" i="96"/>
  <c r="BT53" i="96"/>
  <c r="BY53" i="96" s="1"/>
  <c r="BU53" i="96"/>
  <c r="BX53" i="96"/>
  <c r="BZ53" i="96"/>
  <c r="CA53" i="96"/>
  <c r="CB53" i="96"/>
  <c r="CC53" i="96"/>
  <c r="CD53" i="96"/>
  <c r="CE53" i="96"/>
  <c r="CF53" i="96"/>
  <c r="CG53" i="96"/>
  <c r="CH53" i="96"/>
  <c r="CI53" i="96"/>
  <c r="CJ53" i="96"/>
  <c r="CK53" i="96"/>
  <c r="CL53" i="96"/>
  <c r="CM53" i="96"/>
  <c r="CP53" i="96"/>
  <c r="CQ53" i="96"/>
  <c r="CR53" i="96"/>
  <c r="CS53" i="96"/>
  <c r="CT53" i="96"/>
  <c r="CU53" i="96"/>
  <c r="BT54" i="96"/>
  <c r="BU54" i="96"/>
  <c r="BV54" i="96"/>
  <c r="BX54" i="96"/>
  <c r="BY54" i="96"/>
  <c r="BZ54" i="96"/>
  <c r="CA54" i="96"/>
  <c r="CB54" i="96"/>
  <c r="CC54" i="96"/>
  <c r="CD54" i="96"/>
  <c r="CE54" i="96"/>
  <c r="CF54" i="96"/>
  <c r="CG54" i="96"/>
  <c r="CH54" i="96"/>
  <c r="CI54" i="96"/>
  <c r="CJ54" i="96"/>
  <c r="CK54" i="96"/>
  <c r="CL54" i="96"/>
  <c r="CM54" i="96"/>
  <c r="CP54" i="96"/>
  <c r="CQ54" i="96"/>
  <c r="CR54" i="96"/>
  <c r="CS54" i="96"/>
  <c r="CT54" i="96"/>
  <c r="CU54" i="96"/>
  <c r="BT55" i="96"/>
  <c r="BY55" i="96" s="1"/>
  <c r="BU55" i="96"/>
  <c r="BX55" i="96"/>
  <c r="BZ55" i="96"/>
  <c r="CA55" i="96"/>
  <c r="CB55" i="96"/>
  <c r="CC55" i="96"/>
  <c r="CD55" i="96"/>
  <c r="CE55" i="96"/>
  <c r="CF55" i="96"/>
  <c r="CG55" i="96"/>
  <c r="CH55" i="96"/>
  <c r="CI55" i="96"/>
  <c r="CJ55" i="96"/>
  <c r="CK55" i="96"/>
  <c r="CL55" i="96"/>
  <c r="CM55" i="96"/>
  <c r="CP55" i="96"/>
  <c r="CQ55" i="96"/>
  <c r="CR55" i="96"/>
  <c r="CS55" i="96"/>
  <c r="CT55" i="96"/>
  <c r="CU55" i="96"/>
  <c r="BW20" i="96"/>
  <c r="BT56" i="96"/>
  <c r="BY56" i="96" s="1"/>
  <c r="BU56" i="96"/>
  <c r="BX56" i="96"/>
  <c r="BZ56" i="96"/>
  <c r="CA56" i="96"/>
  <c r="CB56" i="96"/>
  <c r="CC56" i="96"/>
  <c r="CD56" i="96"/>
  <c r="CE56" i="96"/>
  <c r="CF56" i="96"/>
  <c r="CG56" i="96"/>
  <c r="CH56" i="96"/>
  <c r="CI56" i="96"/>
  <c r="CJ56" i="96"/>
  <c r="CK56" i="96"/>
  <c r="CL56" i="96"/>
  <c r="CM56" i="96"/>
  <c r="CP56" i="96"/>
  <c r="CQ56" i="96"/>
  <c r="CR56" i="96"/>
  <c r="CS56" i="96"/>
  <c r="CT56" i="96"/>
  <c r="CU56" i="96"/>
  <c r="BT57" i="96"/>
  <c r="BY57" i="96" s="1"/>
  <c r="BU57" i="96"/>
  <c r="BX57" i="96"/>
  <c r="BZ57" i="96"/>
  <c r="CA57" i="96"/>
  <c r="CB57" i="96"/>
  <c r="CC57" i="96"/>
  <c r="CD57" i="96"/>
  <c r="CE57" i="96"/>
  <c r="CF57" i="96"/>
  <c r="CG57" i="96"/>
  <c r="CH57" i="96"/>
  <c r="CI57" i="96"/>
  <c r="CJ57" i="96"/>
  <c r="CK57" i="96"/>
  <c r="CL57" i="96"/>
  <c r="CM57" i="96"/>
  <c r="CP57" i="96"/>
  <c r="CQ57" i="96"/>
  <c r="CR57" i="96"/>
  <c r="CS57" i="96"/>
  <c r="CT57" i="96"/>
  <c r="CU57" i="96"/>
  <c r="BT58" i="96"/>
  <c r="BY58" i="96" s="1"/>
  <c r="BU58" i="96"/>
  <c r="BX58" i="96"/>
  <c r="BZ58" i="96"/>
  <c r="CA58" i="96"/>
  <c r="CB58" i="96"/>
  <c r="CC58" i="96"/>
  <c r="CD58" i="96"/>
  <c r="CE58" i="96"/>
  <c r="CF58" i="96"/>
  <c r="CG58" i="96"/>
  <c r="CH58" i="96"/>
  <c r="CI58" i="96"/>
  <c r="CJ58" i="96"/>
  <c r="CK58" i="96"/>
  <c r="CL58" i="96"/>
  <c r="CM58" i="96"/>
  <c r="CP58" i="96"/>
  <c r="CQ58" i="96"/>
  <c r="CR58" i="96"/>
  <c r="CS58" i="96"/>
  <c r="CT58" i="96"/>
  <c r="CU58" i="96"/>
  <c r="BT59" i="96"/>
  <c r="BY59" i="96" s="1"/>
  <c r="BU59" i="96"/>
  <c r="BX59" i="96"/>
  <c r="BZ59" i="96"/>
  <c r="CA59" i="96"/>
  <c r="CB59" i="96"/>
  <c r="CC59" i="96"/>
  <c r="CD59" i="96"/>
  <c r="CE59" i="96"/>
  <c r="CF59" i="96"/>
  <c r="CG59" i="96"/>
  <c r="CH59" i="96"/>
  <c r="CI59" i="96"/>
  <c r="CJ59" i="96"/>
  <c r="CK59" i="96"/>
  <c r="CL59" i="96"/>
  <c r="CM59" i="96"/>
  <c r="CP59" i="96"/>
  <c r="CQ59" i="96"/>
  <c r="CR59" i="96"/>
  <c r="CS59" i="96"/>
  <c r="CT59" i="96"/>
  <c r="CU59" i="96"/>
  <c r="AB7" i="1"/>
  <c r="BA7" i="1"/>
  <c r="BB7" i="1"/>
  <c r="BC7" i="1"/>
  <c r="BD7" i="1"/>
  <c r="BE7" i="1"/>
  <c r="BF7" i="1"/>
  <c r="BG7" i="1"/>
  <c r="AB8" i="1"/>
  <c r="BA8" i="1"/>
  <c r="BB8" i="1"/>
  <c r="BC8" i="1"/>
  <c r="BD8" i="1"/>
  <c r="BE8" i="1"/>
  <c r="BF8" i="1"/>
  <c r="BG8" i="1"/>
  <c r="AB9" i="1"/>
  <c r="BA9" i="1"/>
  <c r="BB9" i="1"/>
  <c r="BC9" i="1"/>
  <c r="BD9" i="1"/>
  <c r="BE9" i="1"/>
  <c r="BF9" i="1"/>
  <c r="BG9" i="1"/>
  <c r="AB10" i="1"/>
  <c r="BA10" i="1"/>
  <c r="BB10" i="1"/>
  <c r="BC10" i="1"/>
  <c r="BD10" i="1"/>
  <c r="BE10" i="1"/>
  <c r="BF10" i="1"/>
  <c r="BG10" i="1"/>
  <c r="AB11" i="1"/>
  <c r="BA11" i="1"/>
  <c r="BB11" i="1"/>
  <c r="BC11" i="1"/>
  <c r="BD11" i="1"/>
  <c r="BE11" i="1"/>
  <c r="BF11" i="1"/>
  <c r="BG11" i="1"/>
  <c r="AB12" i="1"/>
  <c r="BA12" i="1"/>
  <c r="BB12" i="1"/>
  <c r="BC12" i="1"/>
  <c r="BD12" i="1"/>
  <c r="BE12" i="1"/>
  <c r="BF12" i="1"/>
  <c r="BG12" i="1"/>
  <c r="AB13" i="1"/>
  <c r="BA13" i="1"/>
  <c r="BB13" i="1"/>
  <c r="BC13" i="1"/>
  <c r="BD13" i="1"/>
  <c r="BE13" i="1"/>
  <c r="BF13" i="1"/>
  <c r="BG13" i="1"/>
  <c r="AB14" i="1"/>
  <c r="BA14" i="1"/>
  <c r="BB14" i="1"/>
  <c r="BC14" i="1"/>
  <c r="BD14" i="1"/>
  <c r="BE14" i="1"/>
  <c r="BF14" i="1"/>
  <c r="BG14" i="1"/>
  <c r="AB15" i="1"/>
  <c r="BA15" i="1"/>
  <c r="BB15" i="1"/>
  <c r="BC15" i="1"/>
  <c r="BD15" i="1"/>
  <c r="BE15" i="1"/>
  <c r="BF15" i="1"/>
  <c r="BG15" i="1"/>
  <c r="AB16" i="1"/>
  <c r="BA16" i="1"/>
  <c r="BB16" i="1"/>
  <c r="BC16" i="1"/>
  <c r="BD16" i="1"/>
  <c r="BE16" i="1"/>
  <c r="BF16" i="1"/>
  <c r="BG16" i="1"/>
  <c r="AB17" i="1"/>
  <c r="BA17" i="1"/>
  <c r="BB17" i="1"/>
  <c r="BC17" i="1"/>
  <c r="BD17" i="1"/>
  <c r="BE17" i="1"/>
  <c r="BF17" i="1"/>
  <c r="BG17" i="1"/>
  <c r="AB18" i="1"/>
  <c r="BA18" i="1"/>
  <c r="BB18" i="1"/>
  <c r="BC18" i="1"/>
  <c r="BD18" i="1"/>
  <c r="BE18" i="1"/>
  <c r="BF18" i="1"/>
  <c r="BG18" i="1"/>
  <c r="AB19" i="1"/>
  <c r="BA19" i="1"/>
  <c r="BB19" i="1"/>
  <c r="BC19" i="1"/>
  <c r="BD19" i="1"/>
  <c r="BE19" i="1"/>
  <c r="BF19" i="1"/>
  <c r="BG19" i="1"/>
  <c r="AB20" i="1"/>
  <c r="BA20" i="1"/>
  <c r="BB20" i="1"/>
  <c r="BC20" i="1"/>
  <c r="BD20" i="1"/>
  <c r="BE20" i="1"/>
  <c r="BF20" i="1"/>
  <c r="BG20" i="1"/>
  <c r="AB21" i="1"/>
  <c r="BA21" i="1"/>
  <c r="BB21" i="1"/>
  <c r="BC21" i="1"/>
  <c r="BD21" i="1"/>
  <c r="BE21" i="1"/>
  <c r="BF21" i="1"/>
  <c r="BG21" i="1"/>
  <c r="AB22" i="1"/>
  <c r="BA22" i="1"/>
  <c r="BB22" i="1"/>
  <c r="BC22" i="1"/>
  <c r="BD22" i="1"/>
  <c r="BE22" i="1"/>
  <c r="BF22" i="1"/>
  <c r="BG22" i="1"/>
  <c r="AB23" i="1"/>
  <c r="BA23" i="1"/>
  <c r="BB23" i="1"/>
  <c r="BC23" i="1"/>
  <c r="BD23" i="1"/>
  <c r="BE23" i="1"/>
  <c r="BF23" i="1"/>
  <c r="BG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DK35" i="152"/>
  <c r="DG35" i="152"/>
  <c r="DC35" i="152"/>
  <c r="CY35" i="152"/>
  <c r="CU35" i="152"/>
  <c r="CQ35" i="152"/>
  <c r="CM35" i="152"/>
  <c r="CI35" i="152"/>
  <c r="CE35" i="152"/>
  <c r="CA35" i="152"/>
  <c r="DJ35" i="152"/>
  <c r="DF35" i="152"/>
  <c r="DB35" i="152"/>
  <c r="CX35" i="152"/>
  <c r="CT35" i="152"/>
  <c r="CP35" i="152"/>
  <c r="CL35" i="152"/>
  <c r="CH35" i="152"/>
  <c r="CD35" i="152"/>
  <c r="DI35" i="152"/>
  <c r="DE35" i="152"/>
  <c r="DA35" i="152"/>
  <c r="CW35" i="152"/>
  <c r="CS35" i="152"/>
  <c r="CO35" i="152"/>
  <c r="CK35" i="152"/>
  <c r="CG35" i="152"/>
  <c r="CC35" i="152"/>
  <c r="DD35" i="152"/>
  <c r="CN35" i="152"/>
  <c r="CZ35" i="152"/>
  <c r="CJ35" i="152"/>
  <c r="DL35" i="152"/>
  <c r="CV35" i="152"/>
  <c r="CF35" i="152"/>
  <c r="DH35" i="152"/>
  <c r="CR35" i="152"/>
  <c r="CB35" i="152"/>
  <c r="DK33" i="152"/>
  <c r="DG33" i="152"/>
  <c r="DC33" i="152"/>
  <c r="CY33" i="152"/>
  <c r="CU33" i="152"/>
  <c r="CQ33" i="152"/>
  <c r="CM33" i="152"/>
  <c r="CI33" i="152"/>
  <c r="CE33" i="152"/>
  <c r="CA33" i="152"/>
  <c r="DJ33" i="152"/>
  <c r="DF33" i="152"/>
  <c r="DB33" i="152"/>
  <c r="CX33" i="152"/>
  <c r="CT33" i="152"/>
  <c r="CP33" i="152"/>
  <c r="CL33" i="152"/>
  <c r="CH33" i="152"/>
  <c r="CD33" i="152"/>
  <c r="DI33" i="152"/>
  <c r="DE33" i="152"/>
  <c r="DA33" i="152"/>
  <c r="CW33" i="152"/>
  <c r="CS33" i="152"/>
  <c r="CO33" i="152"/>
  <c r="CK33" i="152"/>
  <c r="CG33" i="152"/>
  <c r="CC33" i="152"/>
  <c r="CZ33" i="152"/>
  <c r="CJ33" i="152"/>
  <c r="DL33" i="152"/>
  <c r="CV33" i="152"/>
  <c r="CF33" i="152"/>
  <c r="DH33" i="152"/>
  <c r="CR33" i="152"/>
  <c r="CB33" i="152"/>
  <c r="DD33" i="152"/>
  <c r="CN33" i="152"/>
  <c r="DK31" i="152"/>
  <c r="DG31" i="152"/>
  <c r="DC31" i="152"/>
  <c r="CY31" i="152"/>
  <c r="CU31" i="152"/>
  <c r="CQ31" i="152"/>
  <c r="CM31" i="152"/>
  <c r="CI31" i="152"/>
  <c r="CE31" i="152"/>
  <c r="CA31" i="152"/>
  <c r="DF31" i="152"/>
  <c r="DB31" i="152"/>
  <c r="CX31" i="152"/>
  <c r="CT31" i="152"/>
  <c r="CP31" i="152"/>
  <c r="CL31" i="152"/>
  <c r="CH31" i="152"/>
  <c r="CD31" i="152"/>
  <c r="DI31" i="152"/>
  <c r="DE31" i="152"/>
  <c r="DA31" i="152"/>
  <c r="CW31" i="152"/>
  <c r="CS31" i="152"/>
  <c r="CO31" i="152"/>
  <c r="CK31" i="152"/>
  <c r="CG31" i="152"/>
  <c r="CC31" i="152"/>
  <c r="DL31" i="152"/>
  <c r="CV31" i="152"/>
  <c r="CF31" i="152"/>
  <c r="DH31" i="152"/>
  <c r="CR31" i="152"/>
  <c r="CB31" i="152"/>
  <c r="DD31" i="152"/>
  <c r="CN31" i="152"/>
  <c r="CZ31" i="152"/>
  <c r="CJ31" i="152"/>
  <c r="CD7" i="152"/>
  <c r="CH7" i="152"/>
  <c r="CL7" i="152"/>
  <c r="CP7" i="152"/>
  <c r="CT7" i="152"/>
  <c r="CX7" i="152"/>
  <c r="DB7" i="152"/>
  <c r="DF7" i="152"/>
  <c r="DJ7" i="152"/>
  <c r="CB8" i="152"/>
  <c r="CF8" i="152"/>
  <c r="CJ8" i="152"/>
  <c r="CN8" i="152"/>
  <c r="CR8" i="152"/>
  <c r="CV8" i="152"/>
  <c r="CZ8" i="152"/>
  <c r="DD8" i="152"/>
  <c r="DH8" i="152"/>
  <c r="DL8" i="152"/>
  <c r="CD9" i="152"/>
  <c r="CH9" i="152"/>
  <c r="CL9" i="152"/>
  <c r="CP9" i="152"/>
  <c r="CT9" i="152"/>
  <c r="CX9" i="152"/>
  <c r="DB9" i="152"/>
  <c r="DF9" i="152"/>
  <c r="DJ9" i="152"/>
  <c r="CB10" i="152"/>
  <c r="CF10" i="152"/>
  <c r="CJ10" i="152"/>
  <c r="CN10" i="152"/>
  <c r="CR10" i="152"/>
  <c r="CV10" i="152"/>
  <c r="CZ10" i="152"/>
  <c r="DD10" i="152"/>
  <c r="DH10" i="152"/>
  <c r="DL10" i="152"/>
  <c r="CD11" i="152"/>
  <c r="CH11" i="152"/>
  <c r="CL11" i="152"/>
  <c r="CP11" i="152"/>
  <c r="CT11" i="152"/>
  <c r="CX11" i="152"/>
  <c r="DB11" i="152"/>
  <c r="DF11" i="152"/>
  <c r="CB12" i="152"/>
  <c r="CF12" i="152"/>
  <c r="CK12" i="152"/>
  <c r="CP12" i="152"/>
  <c r="DI28" i="152"/>
  <c r="DE28" i="152"/>
  <c r="DA28" i="152"/>
  <c r="CW28" i="152"/>
  <c r="CS28" i="152"/>
  <c r="CO28" i="152"/>
  <c r="CK28" i="152"/>
  <c r="CG28" i="152"/>
  <c r="CC28" i="152"/>
  <c r="DL28" i="152"/>
  <c r="DH28" i="152"/>
  <c r="DD28" i="152"/>
  <c r="CZ28" i="152"/>
  <c r="CV28" i="152"/>
  <c r="CR28" i="152"/>
  <c r="CN28" i="152"/>
  <c r="CJ28" i="152"/>
  <c r="CF28" i="152"/>
  <c r="DK28" i="152"/>
  <c r="DG28" i="152"/>
  <c r="DC28" i="152"/>
  <c r="CY28" i="152"/>
  <c r="CU28" i="152"/>
  <c r="CQ28" i="152"/>
  <c r="CM28" i="152"/>
  <c r="CX28" i="152"/>
  <c r="CI28" i="152"/>
  <c r="CB28" i="152"/>
  <c r="DJ28" i="152"/>
  <c r="CT28" i="152"/>
  <c r="CH28" i="152"/>
  <c r="CA28" i="152"/>
  <c r="DF28" i="152"/>
  <c r="CP28" i="152"/>
  <c r="CE28" i="152"/>
  <c r="DB28" i="152"/>
  <c r="CL28" i="152"/>
  <c r="CD28" i="152"/>
  <c r="DI26" i="152"/>
  <c r="DE26" i="152"/>
  <c r="DA26" i="152"/>
  <c r="CW26" i="152"/>
  <c r="CS26" i="152"/>
  <c r="CO26" i="152"/>
  <c r="CK26" i="152"/>
  <c r="CG26" i="152"/>
  <c r="CC26" i="152"/>
  <c r="DL26" i="152"/>
  <c r="DH26" i="152"/>
  <c r="DD26" i="152"/>
  <c r="CZ26" i="152"/>
  <c r="CV26" i="152"/>
  <c r="CR26" i="152"/>
  <c r="CN26" i="152"/>
  <c r="CJ26" i="152"/>
  <c r="CF26" i="152"/>
  <c r="CB26" i="152"/>
  <c r="DK26" i="152"/>
  <c r="DG26" i="152"/>
  <c r="DC26" i="152"/>
  <c r="CY26" i="152"/>
  <c r="CU26" i="152"/>
  <c r="CQ26" i="152"/>
  <c r="CM26" i="152"/>
  <c r="CI26" i="152"/>
  <c r="CE26" i="152"/>
  <c r="CA26" i="152"/>
  <c r="DF26" i="152"/>
  <c r="DB26" i="152"/>
  <c r="CX26" i="152"/>
  <c r="CT26" i="152"/>
  <c r="CP26" i="152"/>
  <c r="CL26" i="152"/>
  <c r="CH26" i="152"/>
  <c r="CD26" i="152"/>
  <c r="DI24" i="152"/>
  <c r="DE24" i="152"/>
  <c r="DA24" i="152"/>
  <c r="CW24" i="152"/>
  <c r="CS24" i="152"/>
  <c r="CO24" i="152"/>
  <c r="CK24" i="152"/>
  <c r="CG24" i="152"/>
  <c r="CC24" i="152"/>
  <c r="DL24" i="152"/>
  <c r="DH24" i="152"/>
  <c r="DD24" i="152"/>
  <c r="CZ24" i="152"/>
  <c r="CV24" i="152"/>
  <c r="CR24" i="152"/>
  <c r="CN24" i="152"/>
  <c r="CJ24" i="152"/>
  <c r="CF24" i="152"/>
  <c r="CB24" i="152"/>
  <c r="DK24" i="152"/>
  <c r="DG24" i="152"/>
  <c r="DC24" i="152"/>
  <c r="CY24" i="152"/>
  <c r="CU24" i="152"/>
  <c r="CQ24" i="152"/>
  <c r="CM24" i="152"/>
  <c r="CI24" i="152"/>
  <c r="CE24" i="152"/>
  <c r="CA24" i="152"/>
  <c r="DF24" i="152"/>
  <c r="DB24" i="152"/>
  <c r="CX24" i="152"/>
  <c r="CT24" i="152"/>
  <c r="CP24" i="152"/>
  <c r="CL24" i="152"/>
  <c r="CH24" i="152"/>
  <c r="CD24" i="152"/>
  <c r="DI22" i="152"/>
  <c r="DE22" i="152"/>
  <c r="DA22" i="152"/>
  <c r="CW22" i="152"/>
  <c r="CS22" i="152"/>
  <c r="CO22" i="152"/>
  <c r="CK22" i="152"/>
  <c r="CG22" i="152"/>
  <c r="CC22" i="152"/>
  <c r="DL22" i="152"/>
  <c r="DH22" i="152"/>
  <c r="DD22" i="152"/>
  <c r="CZ22" i="152"/>
  <c r="CV22" i="152"/>
  <c r="CR22" i="152"/>
  <c r="CN22" i="152"/>
  <c r="CJ22" i="152"/>
  <c r="CF22" i="152"/>
  <c r="CB22" i="152"/>
  <c r="DK22" i="152"/>
  <c r="DG22" i="152"/>
  <c r="DC22" i="152"/>
  <c r="CY22" i="152"/>
  <c r="CU22" i="152"/>
  <c r="CQ22" i="152"/>
  <c r="CM22" i="152"/>
  <c r="CI22" i="152"/>
  <c r="CE22" i="152"/>
  <c r="CA22" i="152"/>
  <c r="DF22" i="152"/>
  <c r="DB22" i="152"/>
  <c r="CX22" i="152"/>
  <c r="CT22" i="152"/>
  <c r="CP22" i="152"/>
  <c r="CL22" i="152"/>
  <c r="CH22" i="152"/>
  <c r="CD22" i="152"/>
  <c r="DI20" i="152"/>
  <c r="DE20" i="152"/>
  <c r="DA20" i="152"/>
  <c r="CW20" i="152"/>
  <c r="CS20" i="152"/>
  <c r="CO20" i="152"/>
  <c r="CK20" i="152"/>
  <c r="CG20" i="152"/>
  <c r="CC20" i="152"/>
  <c r="DL20" i="152"/>
  <c r="DH20" i="152"/>
  <c r="DD20" i="152"/>
  <c r="CZ20" i="152"/>
  <c r="CV20" i="152"/>
  <c r="CR20" i="152"/>
  <c r="CN20" i="152"/>
  <c r="CJ20" i="152"/>
  <c r="CF20" i="152"/>
  <c r="CB20" i="152"/>
  <c r="DK20" i="152"/>
  <c r="DG20" i="152"/>
  <c r="DC20" i="152"/>
  <c r="CY20" i="152"/>
  <c r="CU20" i="152"/>
  <c r="CQ20" i="152"/>
  <c r="CM20" i="152"/>
  <c r="CI20" i="152"/>
  <c r="CE20" i="152"/>
  <c r="CA20" i="152"/>
  <c r="DF20" i="152"/>
  <c r="DB20" i="152"/>
  <c r="CX20" i="152"/>
  <c r="CT20" i="152"/>
  <c r="CP20" i="152"/>
  <c r="CL20" i="152"/>
  <c r="CH20" i="152"/>
  <c r="CD20" i="152"/>
  <c r="DI18" i="152"/>
  <c r="DE18" i="152"/>
  <c r="DA18" i="152"/>
  <c r="CW18" i="152"/>
  <c r="CS18" i="152"/>
  <c r="CO18" i="152"/>
  <c r="CK18" i="152"/>
  <c r="CG18" i="152"/>
  <c r="CC18" i="152"/>
  <c r="DL18" i="152"/>
  <c r="DH18" i="152"/>
  <c r="DD18" i="152"/>
  <c r="CZ18" i="152"/>
  <c r="CV18" i="152"/>
  <c r="CR18" i="152"/>
  <c r="CN18" i="152"/>
  <c r="CJ18" i="152"/>
  <c r="CF18" i="152"/>
  <c r="CB18" i="152"/>
  <c r="DK18" i="152"/>
  <c r="DG18" i="152"/>
  <c r="DC18" i="152"/>
  <c r="CY18" i="152"/>
  <c r="CU18" i="152"/>
  <c r="CQ18" i="152"/>
  <c r="CM18" i="152"/>
  <c r="CI18" i="152"/>
  <c r="CE18" i="152"/>
  <c r="CA18" i="152"/>
  <c r="DF18" i="152"/>
  <c r="DB18" i="152"/>
  <c r="CX18" i="152"/>
  <c r="CT18" i="152"/>
  <c r="CP18" i="152"/>
  <c r="CL18" i="152"/>
  <c r="CH18" i="152"/>
  <c r="CD18" i="152"/>
  <c r="DI16" i="152"/>
  <c r="DE16" i="152"/>
  <c r="DA16" i="152"/>
  <c r="CW16" i="152"/>
  <c r="CS16" i="152"/>
  <c r="CO16" i="152"/>
  <c r="CK16" i="152"/>
  <c r="CG16" i="152"/>
  <c r="CC16" i="152"/>
  <c r="DL16" i="152"/>
  <c r="DH16" i="152"/>
  <c r="DD16" i="152"/>
  <c r="CZ16" i="152"/>
  <c r="CV16" i="152"/>
  <c r="CR16" i="152"/>
  <c r="CN16" i="152"/>
  <c r="CJ16" i="152"/>
  <c r="CF16" i="152"/>
  <c r="CB16" i="152"/>
  <c r="DK16" i="152"/>
  <c r="DG16" i="152"/>
  <c r="DC16" i="152"/>
  <c r="CY16" i="152"/>
  <c r="CU16" i="152"/>
  <c r="CQ16" i="152"/>
  <c r="CM16" i="152"/>
  <c r="CI16" i="152"/>
  <c r="CE16" i="152"/>
  <c r="CA16" i="152"/>
  <c r="DF16" i="152"/>
  <c r="DB16" i="152"/>
  <c r="CX16" i="152"/>
  <c r="CT16" i="152"/>
  <c r="CP16" i="152"/>
  <c r="CL16" i="152"/>
  <c r="CH16" i="152"/>
  <c r="CD16" i="152"/>
  <c r="DI14" i="152"/>
  <c r="DE14" i="152"/>
  <c r="DA14" i="152"/>
  <c r="CW14" i="152"/>
  <c r="CS14" i="152"/>
  <c r="CO14" i="152"/>
  <c r="CK14" i="152"/>
  <c r="CG14" i="152"/>
  <c r="CC14" i="152"/>
  <c r="DL14" i="152"/>
  <c r="DH14" i="152"/>
  <c r="DD14" i="152"/>
  <c r="CZ14" i="152"/>
  <c r="CV14" i="152"/>
  <c r="CR14" i="152"/>
  <c r="CN14" i="152"/>
  <c r="CJ14" i="152"/>
  <c r="CF14" i="152"/>
  <c r="CB14" i="152"/>
  <c r="DK14" i="152"/>
  <c r="DG14" i="152"/>
  <c r="DC14" i="152"/>
  <c r="CY14" i="152"/>
  <c r="CU14" i="152"/>
  <c r="CQ14" i="152"/>
  <c r="CM14" i="152"/>
  <c r="CI14" i="152"/>
  <c r="CE14" i="152"/>
  <c r="CA14" i="152"/>
  <c r="DF14" i="152"/>
  <c r="DB14" i="152"/>
  <c r="CX14" i="152"/>
  <c r="CT14" i="152"/>
  <c r="CP14" i="152"/>
  <c r="CL14" i="152"/>
  <c r="CH14" i="152"/>
  <c r="CD14" i="152"/>
  <c r="DL12" i="152"/>
  <c r="DH12" i="152"/>
  <c r="DD12" i="152"/>
  <c r="CZ12" i="152"/>
  <c r="CV12" i="152"/>
  <c r="CR12" i="152"/>
  <c r="CN12" i="152"/>
  <c r="CJ12" i="152"/>
  <c r="DK12" i="152"/>
  <c r="DG12" i="152"/>
  <c r="DC12" i="152"/>
  <c r="CY12" i="152"/>
  <c r="CU12" i="152"/>
  <c r="CQ12" i="152"/>
  <c r="DJ12" i="152"/>
  <c r="DF12" i="152"/>
  <c r="DB12" i="152"/>
  <c r="CX12" i="152"/>
  <c r="CT12" i="152"/>
  <c r="CA7" i="152"/>
  <c r="CE7" i="152"/>
  <c r="CI7" i="152"/>
  <c r="CM7" i="152"/>
  <c r="CQ7" i="152"/>
  <c r="CU7" i="152"/>
  <c r="CY7" i="152"/>
  <c r="DC7" i="152"/>
  <c r="DG7" i="152"/>
  <c r="DK7" i="152"/>
  <c r="CC8" i="152"/>
  <c r="CG8" i="152"/>
  <c r="CK8" i="152"/>
  <c r="CO8" i="152"/>
  <c r="CS8" i="152"/>
  <c r="CW8" i="152"/>
  <c r="DA8" i="152"/>
  <c r="DE8" i="152"/>
  <c r="DI8" i="152"/>
  <c r="CA9" i="152"/>
  <c r="CE9" i="152"/>
  <c r="CI9" i="152"/>
  <c r="CM9" i="152"/>
  <c r="CQ9" i="152"/>
  <c r="CU9" i="152"/>
  <c r="CY9" i="152"/>
  <c r="DC9" i="152"/>
  <c r="DG9" i="152"/>
  <c r="DK9" i="152"/>
  <c r="CC10" i="152"/>
  <c r="CG10" i="152"/>
  <c r="CK10" i="152"/>
  <c r="CO10" i="152"/>
  <c r="CS10" i="152"/>
  <c r="CW10" i="152"/>
  <c r="DA10" i="152"/>
  <c r="DE10" i="152"/>
  <c r="DI10" i="152"/>
  <c r="CA11" i="152"/>
  <c r="CE11" i="152"/>
  <c r="CI11" i="152"/>
  <c r="CM11" i="152"/>
  <c r="CQ11" i="152"/>
  <c r="CU11" i="152"/>
  <c r="CY11" i="152"/>
  <c r="DC11" i="152"/>
  <c r="DG11" i="152"/>
  <c r="DK11" i="152"/>
  <c r="CC12" i="152"/>
  <c r="CG12" i="152"/>
  <c r="CL12" i="152"/>
  <c r="CS12" i="152"/>
  <c r="DI12" i="152"/>
  <c r="DI36" i="152"/>
  <c r="DE36" i="152"/>
  <c r="DA36" i="152"/>
  <c r="CW36" i="152"/>
  <c r="CS36" i="152"/>
  <c r="CO36" i="152"/>
  <c r="CK36" i="152"/>
  <c r="CG36" i="152"/>
  <c r="CC36" i="152"/>
  <c r="DL36" i="152"/>
  <c r="DH36" i="152"/>
  <c r="DD36" i="152"/>
  <c r="CZ36" i="152"/>
  <c r="CV36" i="152"/>
  <c r="CR36" i="152"/>
  <c r="CN36" i="152"/>
  <c r="CJ36" i="152"/>
  <c r="CF36" i="152"/>
  <c r="CB36" i="152"/>
  <c r="DK36" i="152"/>
  <c r="DG36" i="152"/>
  <c r="DC36" i="152"/>
  <c r="CY36" i="152"/>
  <c r="CU36" i="152"/>
  <c r="CQ36" i="152"/>
  <c r="CM36" i="152"/>
  <c r="CI36" i="152"/>
  <c r="CE36" i="152"/>
  <c r="CA36" i="152"/>
  <c r="CX36" i="152"/>
  <c r="CH36" i="152"/>
  <c r="DJ36" i="152"/>
  <c r="CT36" i="152"/>
  <c r="CD36" i="152"/>
  <c r="DF36" i="152"/>
  <c r="CP36" i="152"/>
  <c r="DB36" i="152"/>
  <c r="CL36" i="152"/>
  <c r="DI34" i="152"/>
  <c r="DE34" i="152"/>
  <c r="DA34" i="152"/>
  <c r="CW34" i="152"/>
  <c r="CS34" i="152"/>
  <c r="CO34" i="152"/>
  <c r="CK34" i="152"/>
  <c r="CG34" i="152"/>
  <c r="CC34" i="152"/>
  <c r="DL34" i="152"/>
  <c r="DH34" i="152"/>
  <c r="DD34" i="152"/>
  <c r="CZ34" i="152"/>
  <c r="CV34" i="152"/>
  <c r="CR34" i="152"/>
  <c r="CN34" i="152"/>
  <c r="CJ34" i="152"/>
  <c r="CF34" i="152"/>
  <c r="CB34" i="152"/>
  <c r="DK34" i="152"/>
  <c r="DG34" i="152"/>
  <c r="DC34" i="152"/>
  <c r="CY34" i="152"/>
  <c r="CU34" i="152"/>
  <c r="CQ34" i="152"/>
  <c r="CM34" i="152"/>
  <c r="CI34" i="152"/>
  <c r="CE34" i="152"/>
  <c r="CA34" i="152"/>
  <c r="DJ34" i="152"/>
  <c r="CT34" i="152"/>
  <c r="CD34" i="152"/>
  <c r="DF34" i="152"/>
  <c r="CP34" i="152"/>
  <c r="DB34" i="152"/>
  <c r="CL34" i="152"/>
  <c r="CX34" i="152"/>
  <c r="CH34" i="152"/>
  <c r="DI32" i="152"/>
  <c r="DE32" i="152"/>
  <c r="DA32" i="152"/>
  <c r="CW32" i="152"/>
  <c r="CS32" i="152"/>
  <c r="CO32" i="152"/>
  <c r="CK32" i="152"/>
  <c r="CG32" i="152"/>
  <c r="CC32" i="152"/>
  <c r="DL32" i="152"/>
  <c r="DH32" i="152"/>
  <c r="DD32" i="152"/>
  <c r="CZ32" i="152"/>
  <c r="CV32" i="152"/>
  <c r="CR32" i="152"/>
  <c r="CN32" i="152"/>
  <c r="CJ32" i="152"/>
  <c r="CF32" i="152"/>
  <c r="CB32" i="152"/>
  <c r="DK32" i="152"/>
  <c r="DG32" i="152"/>
  <c r="DC32" i="152"/>
  <c r="CY32" i="152"/>
  <c r="CU32" i="152"/>
  <c r="CQ32" i="152"/>
  <c r="CM32" i="152"/>
  <c r="CI32" i="152"/>
  <c r="CE32" i="152"/>
  <c r="CA32" i="152"/>
  <c r="DF32" i="152"/>
  <c r="CP32" i="152"/>
  <c r="DB32" i="152"/>
  <c r="CL32" i="152"/>
  <c r="CX32" i="152"/>
  <c r="CH32" i="152"/>
  <c r="DJ32" i="152"/>
  <c r="CT32" i="152"/>
  <c r="CD32" i="152"/>
  <c r="DK29" i="152"/>
  <c r="DG29" i="152"/>
  <c r="DC29" i="152"/>
  <c r="CY29" i="152"/>
  <c r="CU29" i="152"/>
  <c r="CQ29" i="152"/>
  <c r="CM29" i="152"/>
  <c r="CI29" i="152"/>
  <c r="CE29" i="152"/>
  <c r="CA29" i="152"/>
  <c r="DF29" i="152"/>
  <c r="DB29" i="152"/>
  <c r="CX29" i="152"/>
  <c r="CT29" i="152"/>
  <c r="CP29" i="152"/>
  <c r="CL29" i="152"/>
  <c r="CH29" i="152"/>
  <c r="CD29" i="152"/>
  <c r="DI29" i="152"/>
  <c r="DE29" i="152"/>
  <c r="DA29" i="152"/>
  <c r="CW29" i="152"/>
  <c r="CS29" i="152"/>
  <c r="CO29" i="152"/>
  <c r="CK29" i="152"/>
  <c r="CG29" i="152"/>
  <c r="CC29" i="152"/>
  <c r="DH29" i="152"/>
  <c r="CR29" i="152"/>
  <c r="CB29" i="152"/>
  <c r="DD29" i="152"/>
  <c r="CN29" i="152"/>
  <c r="CZ29" i="152"/>
  <c r="CJ29" i="152"/>
  <c r="DL29" i="152"/>
  <c r="CV29" i="152"/>
  <c r="CF29" i="152"/>
  <c r="CB7" i="152"/>
  <c r="CF7" i="152"/>
  <c r="CJ7" i="152"/>
  <c r="CN7" i="152"/>
  <c r="CR7" i="152"/>
  <c r="CV7" i="152"/>
  <c r="CZ7" i="152"/>
  <c r="DD7" i="152"/>
  <c r="DH7" i="152"/>
  <c r="DL7" i="152"/>
  <c r="CD8" i="152"/>
  <c r="CH8" i="152"/>
  <c r="CL8" i="152"/>
  <c r="CP8" i="152"/>
  <c r="CT8" i="152"/>
  <c r="CX8" i="152"/>
  <c r="DB8" i="152"/>
  <c r="DF8" i="152"/>
  <c r="DJ8" i="152"/>
  <c r="CB9" i="152"/>
  <c r="CF9" i="152"/>
  <c r="CJ9" i="152"/>
  <c r="CN9" i="152"/>
  <c r="CR9" i="152"/>
  <c r="CV9" i="152"/>
  <c r="CZ9" i="152"/>
  <c r="DD9" i="152"/>
  <c r="DH9" i="152"/>
  <c r="DL9" i="152"/>
  <c r="CD10" i="152"/>
  <c r="CH10" i="152"/>
  <c r="CL10" i="152"/>
  <c r="CP10" i="152"/>
  <c r="CT10" i="152"/>
  <c r="CX10" i="152"/>
  <c r="DB10" i="152"/>
  <c r="DF10" i="152"/>
  <c r="CB11" i="152"/>
  <c r="CF11" i="152"/>
  <c r="CJ11" i="152"/>
  <c r="CN11" i="152"/>
  <c r="CR11" i="152"/>
  <c r="CV11" i="152"/>
  <c r="CZ11" i="152"/>
  <c r="DD11" i="152"/>
  <c r="DH11" i="152"/>
  <c r="DL11" i="152"/>
  <c r="CD12" i="152"/>
  <c r="CH12" i="152"/>
  <c r="CM12" i="152"/>
  <c r="CW12" i="152"/>
  <c r="DI30" i="152"/>
  <c r="DE30" i="152"/>
  <c r="DA30" i="152"/>
  <c r="CW30" i="152"/>
  <c r="CS30" i="152"/>
  <c r="CO30" i="152"/>
  <c r="CK30" i="152"/>
  <c r="CG30" i="152"/>
  <c r="CC30" i="152"/>
  <c r="DL30" i="152"/>
  <c r="DH30" i="152"/>
  <c r="DD30" i="152"/>
  <c r="CZ30" i="152"/>
  <c r="CV30" i="152"/>
  <c r="CR30" i="152"/>
  <c r="CN30" i="152"/>
  <c r="CJ30" i="152"/>
  <c r="CF30" i="152"/>
  <c r="CB30" i="152"/>
  <c r="DK30" i="152"/>
  <c r="DG30" i="152"/>
  <c r="DC30" i="152"/>
  <c r="CY30" i="152"/>
  <c r="CU30" i="152"/>
  <c r="CQ30" i="152"/>
  <c r="CM30" i="152"/>
  <c r="CI30" i="152"/>
  <c r="CE30" i="152"/>
  <c r="CA30" i="152"/>
  <c r="DB30" i="152"/>
  <c r="CL30" i="152"/>
  <c r="CX30" i="152"/>
  <c r="CH30" i="152"/>
  <c r="CT30" i="152"/>
  <c r="CD30" i="152"/>
  <c r="DF30" i="152"/>
  <c r="CP30" i="152"/>
  <c r="DK27" i="152"/>
  <c r="DG27" i="152"/>
  <c r="DC27" i="152"/>
  <c r="DI27" i="152"/>
  <c r="DD27" i="152"/>
  <c r="CY27" i="152"/>
  <c r="CU27" i="152"/>
  <c r="CQ27" i="152"/>
  <c r="CM27" i="152"/>
  <c r="CI27" i="152"/>
  <c r="CE27" i="152"/>
  <c r="CA27" i="152"/>
  <c r="DH27" i="152"/>
  <c r="DB27" i="152"/>
  <c r="CX27" i="152"/>
  <c r="CT27" i="152"/>
  <c r="CP27" i="152"/>
  <c r="CL27" i="152"/>
  <c r="CH27" i="152"/>
  <c r="CD27" i="152"/>
  <c r="DL27" i="152"/>
  <c r="DF27" i="152"/>
  <c r="DA27" i="152"/>
  <c r="CW27" i="152"/>
  <c r="CS27" i="152"/>
  <c r="CO27" i="152"/>
  <c r="CK27" i="152"/>
  <c r="CG27" i="152"/>
  <c r="CC27" i="152"/>
  <c r="DJ27" i="152"/>
  <c r="DE27" i="152"/>
  <c r="CZ27" i="152"/>
  <c r="CV27" i="152"/>
  <c r="CR27" i="152"/>
  <c r="CN27" i="152"/>
  <c r="CJ27" i="152"/>
  <c r="CF27" i="152"/>
  <c r="CB27" i="152"/>
  <c r="DK25" i="152"/>
  <c r="DG25" i="152"/>
  <c r="DC25" i="152"/>
  <c r="CY25" i="152"/>
  <c r="CU25" i="152"/>
  <c r="CQ25" i="152"/>
  <c r="CM25" i="152"/>
  <c r="CI25" i="152"/>
  <c r="CE25" i="152"/>
  <c r="CA25" i="152"/>
  <c r="DF25" i="152"/>
  <c r="DB25" i="152"/>
  <c r="CX25" i="152"/>
  <c r="CT25" i="152"/>
  <c r="CP25" i="152"/>
  <c r="CL25" i="152"/>
  <c r="CH25" i="152"/>
  <c r="CD25" i="152"/>
  <c r="DI25" i="152"/>
  <c r="DE25" i="152"/>
  <c r="DA25" i="152"/>
  <c r="CW25" i="152"/>
  <c r="CS25" i="152"/>
  <c r="CO25" i="152"/>
  <c r="CK25" i="152"/>
  <c r="CG25" i="152"/>
  <c r="CC25" i="152"/>
  <c r="DL25" i="152"/>
  <c r="DH25" i="152"/>
  <c r="DD25" i="152"/>
  <c r="CZ25" i="152"/>
  <c r="CV25" i="152"/>
  <c r="CR25" i="152"/>
  <c r="CN25" i="152"/>
  <c r="CJ25" i="152"/>
  <c r="CF25" i="152"/>
  <c r="CB25" i="152"/>
  <c r="DK23" i="152"/>
  <c r="DG23" i="152"/>
  <c r="DC23" i="152"/>
  <c r="CY23" i="152"/>
  <c r="CU23" i="152"/>
  <c r="CQ23" i="152"/>
  <c r="CM23" i="152"/>
  <c r="CI23" i="152"/>
  <c r="CE23" i="152"/>
  <c r="CA23" i="152"/>
  <c r="DJ23" i="152"/>
  <c r="DF23" i="152"/>
  <c r="DB23" i="152"/>
  <c r="CX23" i="152"/>
  <c r="CT23" i="152"/>
  <c r="CP23" i="152"/>
  <c r="CL23" i="152"/>
  <c r="CH23" i="152"/>
  <c r="CD23" i="152"/>
  <c r="DI23" i="152"/>
  <c r="DE23" i="152"/>
  <c r="DA23" i="152"/>
  <c r="CW23" i="152"/>
  <c r="CS23" i="152"/>
  <c r="CO23" i="152"/>
  <c r="CK23" i="152"/>
  <c r="CG23" i="152"/>
  <c r="CC23" i="152"/>
  <c r="DL23" i="152"/>
  <c r="DH23" i="152"/>
  <c r="DD23" i="152"/>
  <c r="CZ23" i="152"/>
  <c r="CV23" i="152"/>
  <c r="CR23" i="152"/>
  <c r="CN23" i="152"/>
  <c r="CJ23" i="152"/>
  <c r="CF23" i="152"/>
  <c r="CB23" i="152"/>
  <c r="DK21" i="152"/>
  <c r="DG21" i="152"/>
  <c r="DC21" i="152"/>
  <c r="CY21" i="152"/>
  <c r="CU21" i="152"/>
  <c r="CQ21" i="152"/>
  <c r="CM21" i="152"/>
  <c r="CI21" i="152"/>
  <c r="DJ21" i="152"/>
  <c r="DF21" i="152"/>
  <c r="DB21" i="152"/>
  <c r="CX21" i="152"/>
  <c r="CT21" i="152"/>
  <c r="CP21" i="152"/>
  <c r="DI21" i="152"/>
  <c r="DE21" i="152"/>
  <c r="DA21" i="152"/>
  <c r="CW21" i="152"/>
  <c r="CS21" i="152"/>
  <c r="DL21" i="152"/>
  <c r="DH21" i="152"/>
  <c r="DD21" i="152"/>
  <c r="CZ21" i="152"/>
  <c r="CV21" i="152"/>
  <c r="CR21" i="152"/>
  <c r="CN21" i="152"/>
  <c r="CJ21" i="152"/>
  <c r="CE21" i="152"/>
  <c r="CA21" i="152"/>
  <c r="CO21" i="152"/>
  <c r="CH21" i="152"/>
  <c r="CD21" i="152"/>
  <c r="CL21" i="152"/>
  <c r="CG21" i="152"/>
  <c r="CC21" i="152"/>
  <c r="CK21" i="152"/>
  <c r="CF21" i="152"/>
  <c r="CB21" i="152"/>
  <c r="DK19" i="152"/>
  <c r="DG19" i="152"/>
  <c r="DC19" i="152"/>
  <c r="CY19" i="152"/>
  <c r="CU19" i="152"/>
  <c r="CQ19" i="152"/>
  <c r="CM19" i="152"/>
  <c r="CI19" i="152"/>
  <c r="CE19" i="152"/>
  <c r="CA19" i="152"/>
  <c r="DF19" i="152"/>
  <c r="DB19" i="152"/>
  <c r="CX19" i="152"/>
  <c r="CT19" i="152"/>
  <c r="CP19" i="152"/>
  <c r="CL19" i="152"/>
  <c r="CH19" i="152"/>
  <c r="CD19" i="152"/>
  <c r="DI19" i="152"/>
  <c r="DE19" i="152"/>
  <c r="DA19" i="152"/>
  <c r="CW19" i="152"/>
  <c r="CS19" i="152"/>
  <c r="CO19" i="152"/>
  <c r="CK19" i="152"/>
  <c r="CG19" i="152"/>
  <c r="CC19" i="152"/>
  <c r="DL19" i="152"/>
  <c r="DH19" i="152"/>
  <c r="DD19" i="152"/>
  <c r="CZ19" i="152"/>
  <c r="CV19" i="152"/>
  <c r="CR19" i="152"/>
  <c r="CN19" i="152"/>
  <c r="CJ19" i="152"/>
  <c r="CF19" i="152"/>
  <c r="CB19" i="152"/>
  <c r="DK17" i="152"/>
  <c r="DG17" i="152"/>
  <c r="DC17" i="152"/>
  <c r="CY17" i="152"/>
  <c r="CU17" i="152"/>
  <c r="CQ17" i="152"/>
  <c r="CM17" i="152"/>
  <c r="CI17" i="152"/>
  <c r="CE17" i="152"/>
  <c r="CA17" i="152"/>
  <c r="DJ17" i="152"/>
  <c r="DF17" i="152"/>
  <c r="DB17" i="152"/>
  <c r="CX17" i="152"/>
  <c r="CT17" i="152"/>
  <c r="CP17" i="152"/>
  <c r="CL17" i="152"/>
  <c r="CH17" i="152"/>
  <c r="CD17" i="152"/>
  <c r="DI17" i="152"/>
  <c r="DE17" i="152"/>
  <c r="DA17" i="152"/>
  <c r="CW17" i="152"/>
  <c r="CS17" i="152"/>
  <c r="CO17" i="152"/>
  <c r="CK17" i="152"/>
  <c r="CG17" i="152"/>
  <c r="CC17" i="152"/>
  <c r="DL17" i="152"/>
  <c r="DH17" i="152"/>
  <c r="DD17" i="152"/>
  <c r="CZ17" i="152"/>
  <c r="CV17" i="152"/>
  <c r="CR17" i="152"/>
  <c r="CN17" i="152"/>
  <c r="CJ17" i="152"/>
  <c r="CF17" i="152"/>
  <c r="CB17" i="152"/>
  <c r="DK15" i="152"/>
  <c r="DG15" i="152"/>
  <c r="DC15" i="152"/>
  <c r="CY15" i="152"/>
  <c r="CU15" i="152"/>
  <c r="CQ15" i="152"/>
  <c r="CM15" i="152"/>
  <c r="CI15" i="152"/>
  <c r="CE15" i="152"/>
  <c r="CA15" i="152"/>
  <c r="DJ15" i="152"/>
  <c r="DF15" i="152"/>
  <c r="DB15" i="152"/>
  <c r="CX15" i="152"/>
  <c r="CT15" i="152"/>
  <c r="CP15" i="152"/>
  <c r="CL15" i="152"/>
  <c r="CH15" i="152"/>
  <c r="CD15" i="152"/>
  <c r="DI15" i="152"/>
  <c r="DE15" i="152"/>
  <c r="DA15" i="152"/>
  <c r="CW15" i="152"/>
  <c r="CS15" i="152"/>
  <c r="CO15" i="152"/>
  <c r="CK15" i="152"/>
  <c r="CG15" i="152"/>
  <c r="CC15" i="152"/>
  <c r="DL15" i="152"/>
  <c r="DH15" i="152"/>
  <c r="DD15" i="152"/>
  <c r="CZ15" i="152"/>
  <c r="CV15" i="152"/>
  <c r="CR15" i="152"/>
  <c r="CN15" i="152"/>
  <c r="CJ15" i="152"/>
  <c r="CF15" i="152"/>
  <c r="CB15" i="152"/>
  <c r="DK13" i="152"/>
  <c r="DG13" i="152"/>
  <c r="DC13" i="152"/>
  <c r="CY13" i="152"/>
  <c r="CU13" i="152"/>
  <c r="CQ13" i="152"/>
  <c r="CM13" i="152"/>
  <c r="CI13" i="152"/>
  <c r="CE13" i="152"/>
  <c r="DJ13" i="152"/>
  <c r="DF13" i="152"/>
  <c r="DB13" i="152"/>
  <c r="CX13" i="152"/>
  <c r="CT13" i="152"/>
  <c r="CP13" i="152"/>
  <c r="CL13" i="152"/>
  <c r="CH13" i="152"/>
  <c r="CD13" i="152"/>
  <c r="DI13" i="152"/>
  <c r="DE13" i="152"/>
  <c r="DA13" i="152"/>
  <c r="CW13" i="152"/>
  <c r="CS13" i="152"/>
  <c r="CO13" i="152"/>
  <c r="CK13" i="152"/>
  <c r="CG13" i="152"/>
  <c r="CC13" i="152"/>
  <c r="DL13" i="152"/>
  <c r="DH13" i="152"/>
  <c r="DD13" i="152"/>
  <c r="CZ13" i="152"/>
  <c r="CV13" i="152"/>
  <c r="CR13" i="152"/>
  <c r="CN13" i="152"/>
  <c r="CJ13" i="152"/>
  <c r="CF13" i="152"/>
  <c r="CB13" i="152"/>
  <c r="CC7" i="152"/>
  <c r="CG7" i="152"/>
  <c r="CK7" i="152"/>
  <c r="CO7" i="152"/>
  <c r="CS7" i="152"/>
  <c r="CW7" i="152"/>
  <c r="DA7" i="152"/>
  <c r="DE7" i="152"/>
  <c r="CA8" i="152"/>
  <c r="CE8" i="152"/>
  <c r="CI8" i="152"/>
  <c r="CM8" i="152"/>
  <c r="CQ8" i="152"/>
  <c r="CU8" i="152"/>
  <c r="CY8" i="152"/>
  <c r="DC8" i="152"/>
  <c r="DG8" i="152"/>
  <c r="CC9" i="152"/>
  <c r="CG9" i="152"/>
  <c r="CK9" i="152"/>
  <c r="CO9" i="152"/>
  <c r="CS9" i="152"/>
  <c r="CW9" i="152"/>
  <c r="DA9" i="152"/>
  <c r="DE9" i="152"/>
  <c r="CA10" i="152"/>
  <c r="CE10" i="152"/>
  <c r="CI10" i="152"/>
  <c r="CM10" i="152"/>
  <c r="CQ10" i="152"/>
  <c r="CU10" i="152"/>
  <c r="CY10" i="152"/>
  <c r="DC10" i="152"/>
  <c r="DG10" i="152"/>
  <c r="CC11" i="152"/>
  <c r="CG11" i="152"/>
  <c r="CK11" i="152"/>
  <c r="CO11" i="152"/>
  <c r="CS11" i="152"/>
  <c r="CW11" i="152"/>
  <c r="DA11" i="152"/>
  <c r="DE11" i="152"/>
  <c r="CA12" i="152"/>
  <c r="CE12" i="152"/>
  <c r="CI12" i="152"/>
  <c r="CO12" i="152"/>
  <c r="DA12" i="152"/>
  <c r="CB7" i="172"/>
  <c r="CF7" i="172"/>
  <c r="CJ7" i="172"/>
  <c r="CN7" i="172"/>
  <c r="CR7" i="172"/>
  <c r="CV7" i="172"/>
  <c r="CZ7" i="172"/>
  <c r="DD7" i="172"/>
  <c r="CB8" i="172"/>
  <c r="CF8" i="172"/>
  <c r="CJ8" i="172"/>
  <c r="CN8" i="172"/>
  <c r="CR8" i="172"/>
  <c r="CV8" i="172"/>
  <c r="CZ8" i="172"/>
  <c r="DD8" i="172"/>
  <c r="DH8" i="172"/>
  <c r="CB9" i="172"/>
  <c r="CF9" i="172"/>
  <c r="CJ9" i="172"/>
  <c r="CN9" i="172"/>
  <c r="CR9" i="172"/>
  <c r="CV9" i="172"/>
  <c r="CZ9" i="172"/>
  <c r="DD9" i="172"/>
  <c r="DH9" i="172"/>
  <c r="CA10" i="172"/>
  <c r="CI10" i="172"/>
  <c r="CM10" i="172"/>
  <c r="CQ10" i="172"/>
  <c r="CY10" i="172"/>
  <c r="DC10" i="172"/>
  <c r="DG10" i="172"/>
  <c r="CT11" i="172"/>
  <c r="CC12" i="172"/>
  <c r="CG12" i="172"/>
  <c r="CK12" i="172"/>
  <c r="CO12" i="172"/>
  <c r="CS12" i="172"/>
  <c r="CW12" i="172"/>
  <c r="DA12" i="172"/>
  <c r="DE12" i="172"/>
  <c r="CB13" i="172"/>
  <c r="CF13" i="172"/>
  <c r="CJ13" i="172"/>
  <c r="CN13" i="172"/>
  <c r="CR13" i="172"/>
  <c r="CV13" i="172"/>
  <c r="CZ13" i="172"/>
  <c r="DD13" i="172"/>
  <c r="DH13" i="172"/>
  <c r="DJ14" i="172"/>
  <c r="DF14" i="172"/>
  <c r="CT14" i="172"/>
  <c r="CP14" i="172"/>
  <c r="CD14" i="172"/>
  <c r="BZ14" i="172"/>
  <c r="CM14" i="172"/>
  <c r="CR14" i="172"/>
  <c r="DH14" i="172"/>
  <c r="CD15" i="172"/>
  <c r="CI15" i="172"/>
  <c r="CN15" i="172"/>
  <c r="CT15" i="172"/>
  <c r="CY15" i="172"/>
  <c r="DD15" i="172"/>
  <c r="DJ15" i="172"/>
  <c r="CD16" i="172"/>
  <c r="CI11" i="172"/>
  <c r="CT8" i="172"/>
  <c r="CX8" i="172"/>
  <c r="DB8" i="172"/>
  <c r="DF8" i="172"/>
  <c r="CD9" i="172"/>
  <c r="CH9" i="172"/>
  <c r="CL9" i="172"/>
  <c r="CP9" i="172"/>
  <c r="CT9" i="172"/>
  <c r="CX9" i="172"/>
  <c r="DB9" i="172"/>
  <c r="DF9" i="172"/>
  <c r="CC10" i="172"/>
  <c r="CG10" i="172"/>
  <c r="CK10" i="172"/>
  <c r="CO10" i="172"/>
  <c r="CS10" i="172"/>
  <c r="CW10" i="172"/>
  <c r="DA10" i="172"/>
  <c r="DE10" i="172"/>
  <c r="CB11" i="172"/>
  <c r="DH11" i="172"/>
  <c r="CA12" i="172"/>
  <c r="CE12" i="172"/>
  <c r="CI12" i="172"/>
  <c r="CM12" i="172"/>
  <c r="CQ12" i="172"/>
  <c r="CU12" i="172"/>
  <c r="CY12" i="172"/>
  <c r="DC12" i="172"/>
  <c r="DG12" i="172"/>
  <c r="BZ13" i="172"/>
  <c r="CD13" i="172"/>
  <c r="CH13" i="172"/>
  <c r="CL13" i="172"/>
  <c r="CP13" i="172"/>
  <c r="CT13" i="172"/>
  <c r="CX13" i="172"/>
  <c r="DB13" i="172"/>
  <c r="DF13" i="172"/>
  <c r="DJ13" i="172"/>
  <c r="CE14" i="172"/>
  <c r="CJ14" i="172"/>
  <c r="CZ14" i="172"/>
  <c r="DE14" i="172"/>
  <c r="CA15" i="172"/>
  <c r="CF15" i="172"/>
  <c r="CL15" i="172"/>
  <c r="CQ15" i="172"/>
  <c r="CV15" i="172"/>
  <c r="DB15" i="172"/>
  <c r="CS16" i="172"/>
  <c r="CF16" i="172"/>
  <c r="DI17" i="172"/>
  <c r="CW11" i="172"/>
  <c r="CA13" i="172"/>
  <c r="CE13" i="172"/>
  <c r="CI13" i="172"/>
  <c r="CM13" i="172"/>
  <c r="CQ13" i="172"/>
  <c r="CU13" i="172"/>
  <c r="CY13" i="172"/>
  <c r="DC13" i="172"/>
  <c r="DG13" i="172"/>
  <c r="DI15" i="172"/>
  <c r="DE15" i="172"/>
  <c r="DA15" i="172"/>
  <c r="CW15" i="172"/>
  <c r="CS15" i="172"/>
  <c r="CO15" i="172"/>
  <c r="CK15" i="172"/>
  <c r="CG15" i="172"/>
  <c r="CC15" i="172"/>
  <c r="CB15" i="172"/>
  <c r="CH15" i="172"/>
  <c r="CM15" i="172"/>
  <c r="CR15" i="172"/>
  <c r="CX15" i="172"/>
  <c r="DC15" i="172"/>
  <c r="DH15" i="172"/>
  <c r="DJ16" i="172"/>
  <c r="CR18" i="172"/>
  <c r="CV18" i="172"/>
  <c r="CZ18" i="172"/>
  <c r="DD18" i="172"/>
  <c r="DH18" i="172"/>
  <c r="CI19" i="172"/>
  <c r="CY19" i="172"/>
  <c r="BZ20" i="172"/>
  <c r="CP20" i="172"/>
  <c r="DF20" i="172"/>
  <c r="CF23" i="172"/>
  <c r="CN23" i="172"/>
  <c r="CV23" i="172"/>
  <c r="DD23" i="172"/>
  <c r="DH24" i="172"/>
  <c r="DD24" i="172"/>
  <c r="CZ24" i="172"/>
  <c r="CV24" i="172"/>
  <c r="CR24" i="172"/>
  <c r="CN24" i="172"/>
  <c r="CJ24" i="172"/>
  <c r="CF24" i="172"/>
  <c r="CB24" i="172"/>
  <c r="DI24" i="172"/>
  <c r="DE24" i="172"/>
  <c r="DA24" i="172"/>
  <c r="CW24" i="172"/>
  <c r="CS24" i="172"/>
  <c r="CO24" i="172"/>
  <c r="CK24" i="172"/>
  <c r="CG24" i="172"/>
  <c r="CC24" i="172"/>
  <c r="CD24" i="172"/>
  <c r="CL24" i="172"/>
  <c r="CT24" i="172"/>
  <c r="DB24" i="172"/>
  <c r="DJ24" i="172"/>
  <c r="DI25" i="172"/>
  <c r="CE20" i="172"/>
  <c r="CU20" i="172"/>
  <c r="DK20" i="172"/>
  <c r="CM24" i="172"/>
  <c r="CU24" i="172"/>
  <c r="DC24" i="172"/>
  <c r="DK24" i="172"/>
  <c r="CA17" i="172"/>
  <c r="CE17" i="172"/>
  <c r="CI17" i="172"/>
  <c r="CM17" i="172"/>
  <c r="CQ17" i="172"/>
  <c r="CU17" i="172"/>
  <c r="CY17" i="172"/>
  <c r="DC17" i="172"/>
  <c r="DG17" i="172"/>
  <c r="BZ18" i="172"/>
  <c r="CD18" i="172"/>
  <c r="CH18" i="172"/>
  <c r="CL18" i="172"/>
  <c r="CP18" i="172"/>
  <c r="CT18" i="172"/>
  <c r="CX18" i="172"/>
  <c r="DB18" i="172"/>
  <c r="DF18" i="172"/>
  <c r="DJ18" i="172"/>
  <c r="CC19" i="172"/>
  <c r="CS19" i="172"/>
  <c r="DI19" i="172"/>
  <c r="CN20" i="172"/>
  <c r="DD20" i="172"/>
  <c r="DK21" i="172"/>
  <c r="DG21" i="172"/>
  <c r="DC21" i="172"/>
  <c r="CY21" i="172"/>
  <c r="CU21" i="172"/>
  <c r="CQ21" i="172"/>
  <c r="CM21" i="172"/>
  <c r="CI21" i="172"/>
  <c r="CE21" i="172"/>
  <c r="DH21" i="172"/>
  <c r="DD21" i="172"/>
  <c r="CZ21" i="172"/>
  <c r="CV21" i="172"/>
  <c r="CR21" i="172"/>
  <c r="CN21" i="172"/>
  <c r="CJ21" i="172"/>
  <c r="CF21" i="172"/>
  <c r="CA21" i="172"/>
  <c r="CG21" i="172"/>
  <c r="CO21" i="172"/>
  <c r="CW21" i="172"/>
  <c r="DE21" i="172"/>
  <c r="CB23" i="172"/>
  <c r="CJ23" i="172"/>
  <c r="CR23" i="172"/>
  <c r="CZ23" i="172"/>
  <c r="BZ24" i="172"/>
  <c r="CH24" i="172"/>
  <c r="CP24" i="172"/>
  <c r="CX24" i="172"/>
  <c r="DF24" i="172"/>
  <c r="CA18" i="172"/>
  <c r="CE18" i="172"/>
  <c r="CI18" i="172"/>
  <c r="CM18" i="172"/>
  <c r="CQ18" i="172"/>
  <c r="CU18" i="172"/>
  <c r="CY18" i="172"/>
  <c r="DC18" i="172"/>
  <c r="DG18" i="172"/>
  <c r="CD19" i="172"/>
  <c r="CT19" i="172"/>
  <c r="CC20" i="172"/>
  <c r="CS20" i="172"/>
  <c r="CX21" i="172"/>
  <c r="DF21" i="172"/>
  <c r="DI23" i="172"/>
  <c r="DE23" i="172"/>
  <c r="DA23" i="172"/>
  <c r="CW23" i="172"/>
  <c r="CS23" i="172"/>
  <c r="CO23" i="172"/>
  <c r="CK23" i="172"/>
  <c r="CG23" i="172"/>
  <c r="CC23" i="172"/>
  <c r="DJ23" i="172"/>
  <c r="DF23" i="172"/>
  <c r="DB23" i="172"/>
  <c r="CX23" i="172"/>
  <c r="CT23" i="172"/>
  <c r="CP23" i="172"/>
  <c r="CL23" i="172"/>
  <c r="CH23" i="172"/>
  <c r="CD23" i="172"/>
  <c r="BZ23" i="172"/>
  <c r="CE23" i="172"/>
  <c r="CM23" i="172"/>
  <c r="CU23" i="172"/>
  <c r="DC23" i="172"/>
  <c r="DK23" i="172"/>
  <c r="CA24" i="172"/>
  <c r="CI24" i="172"/>
  <c r="CQ24" i="172"/>
  <c r="CY24" i="172"/>
  <c r="DG24" i="172"/>
  <c r="CA22" i="172"/>
  <c r="CE22" i="172"/>
  <c r="CI22" i="172"/>
  <c r="CM22" i="172"/>
  <c r="CQ22" i="172"/>
  <c r="CU22" i="172"/>
  <c r="CY22" i="172"/>
  <c r="DC22" i="172"/>
  <c r="DG22" i="172"/>
  <c r="DK22" i="172"/>
  <c r="CB25" i="172"/>
  <c r="CF25" i="172"/>
  <c r="CJ25" i="172"/>
  <c r="CN25" i="172"/>
  <c r="CR25" i="172"/>
  <c r="CV25" i="172"/>
  <c r="CZ25" i="172"/>
  <c r="DD25" i="172"/>
  <c r="DH25" i="172"/>
  <c r="CA26" i="172"/>
  <c r="CE26" i="172"/>
  <c r="CI26" i="172"/>
  <c r="CM26" i="172"/>
  <c r="CQ26" i="172"/>
  <c r="CU26" i="172"/>
  <c r="CY26" i="172"/>
  <c r="DC26" i="172"/>
  <c r="DG26" i="172"/>
  <c r="DK26" i="172"/>
  <c r="BZ27" i="172"/>
  <c r="CD27" i="172"/>
  <c r="CH27" i="172"/>
  <c r="CL27" i="172"/>
  <c r="CP27" i="172"/>
  <c r="CT27" i="172"/>
  <c r="CX27" i="172"/>
  <c r="DB27" i="172"/>
  <c r="DF27" i="172"/>
  <c r="DJ27" i="172"/>
  <c r="CC28" i="172"/>
  <c r="CG28" i="172"/>
  <c r="CL28" i="172"/>
  <c r="CQ28" i="172"/>
  <c r="CW28" i="172"/>
  <c r="DC28" i="172"/>
  <c r="DK28" i="172"/>
  <c r="CB31" i="172"/>
  <c r="CR31" i="172"/>
  <c r="DH31" i="172"/>
  <c r="CF32" i="172"/>
  <c r="DK33" i="172"/>
  <c r="DG33" i="172"/>
  <c r="DC33" i="172"/>
  <c r="CY33" i="172"/>
  <c r="CU33" i="172"/>
  <c r="CQ33" i="172"/>
  <c r="CM33" i="172"/>
  <c r="CI33" i="172"/>
  <c r="CE33" i="172"/>
  <c r="CA33" i="172"/>
  <c r="DJ33" i="172"/>
  <c r="DF33" i="172"/>
  <c r="DB33" i="172"/>
  <c r="CX33" i="172"/>
  <c r="CT33" i="172"/>
  <c r="CP33" i="172"/>
  <c r="CL33" i="172"/>
  <c r="CH33" i="172"/>
  <c r="CD33" i="172"/>
  <c r="BZ33" i="172"/>
  <c r="DI33" i="172"/>
  <c r="DE33" i="172"/>
  <c r="DA33" i="172"/>
  <c r="CW33" i="172"/>
  <c r="CS33" i="172"/>
  <c r="CO33" i="172"/>
  <c r="CK33" i="172"/>
  <c r="CG33" i="172"/>
  <c r="CC33" i="172"/>
  <c r="CJ33" i="172"/>
  <c r="CZ33" i="172"/>
  <c r="DD34" i="172"/>
  <c r="CB35" i="172"/>
  <c r="DH26" i="172"/>
  <c r="CA27" i="172"/>
  <c r="CE27" i="172"/>
  <c r="CI27" i="172"/>
  <c r="CM27" i="172"/>
  <c r="CQ27" i="172"/>
  <c r="CU27" i="172"/>
  <c r="CY27" i="172"/>
  <c r="DC27" i="172"/>
  <c r="DG27" i="172"/>
  <c r="DK27" i="172"/>
  <c r="BZ28" i="172"/>
  <c r="CD28" i="172"/>
  <c r="CH28" i="172"/>
  <c r="CM28" i="172"/>
  <c r="CS28" i="172"/>
  <c r="CX28" i="172"/>
  <c r="CF31" i="172"/>
  <c r="DK32" i="172"/>
  <c r="DG32" i="172"/>
  <c r="DC32" i="172"/>
  <c r="CY32" i="172"/>
  <c r="CU32" i="172"/>
  <c r="CQ32" i="172"/>
  <c r="CM32" i="172"/>
  <c r="CI32" i="172"/>
  <c r="CE32" i="172"/>
  <c r="CA32" i="172"/>
  <c r="DJ32" i="172"/>
  <c r="DF32" i="172"/>
  <c r="DB32" i="172"/>
  <c r="CX32" i="172"/>
  <c r="CT32" i="172"/>
  <c r="CP32" i="172"/>
  <c r="CL32" i="172"/>
  <c r="CH32" i="172"/>
  <c r="CD32" i="172"/>
  <c r="BZ32" i="172"/>
  <c r="DI32" i="172"/>
  <c r="DE32" i="172"/>
  <c r="DA32" i="172"/>
  <c r="CW32" i="172"/>
  <c r="CS32" i="172"/>
  <c r="CO32" i="172"/>
  <c r="CK32" i="172"/>
  <c r="CG32" i="172"/>
  <c r="CC32" i="172"/>
  <c r="CJ32" i="172"/>
  <c r="CZ32" i="172"/>
  <c r="CN27" i="172"/>
  <c r="CR27" i="172"/>
  <c r="CV27" i="172"/>
  <c r="CZ27" i="172"/>
  <c r="DD27" i="172"/>
  <c r="DH27" i="172"/>
  <c r="DJ28" i="172"/>
  <c r="DF28" i="172"/>
  <c r="DB28" i="172"/>
  <c r="DH28" i="172"/>
  <c r="DD28" i="172"/>
  <c r="CZ28" i="172"/>
  <c r="CV28" i="172"/>
  <c r="CR28" i="172"/>
  <c r="CN28" i="172"/>
  <c r="CJ28" i="172"/>
  <c r="CA28" i="172"/>
  <c r="CE28" i="172"/>
  <c r="CI28" i="172"/>
  <c r="CO28" i="172"/>
  <c r="CT28" i="172"/>
  <c r="CY28" i="172"/>
  <c r="DG28" i="172"/>
  <c r="DK31" i="172"/>
  <c r="DG31" i="172"/>
  <c r="DC31" i="172"/>
  <c r="CY31" i="172"/>
  <c r="CU31" i="172"/>
  <c r="CQ31" i="172"/>
  <c r="CM31" i="172"/>
  <c r="CI31" i="172"/>
  <c r="CE31" i="172"/>
  <c r="CA31" i="172"/>
  <c r="DJ31" i="172"/>
  <c r="DF31" i="172"/>
  <c r="DB31" i="172"/>
  <c r="CX31" i="172"/>
  <c r="CT31" i="172"/>
  <c r="CP31" i="172"/>
  <c r="CL31" i="172"/>
  <c r="CH31" i="172"/>
  <c r="CD31" i="172"/>
  <c r="BZ31" i="172"/>
  <c r="DE31" i="172"/>
  <c r="DA31" i="172"/>
  <c r="CW31" i="172"/>
  <c r="CS31" i="172"/>
  <c r="CO31" i="172"/>
  <c r="CK31" i="172"/>
  <c r="CG31" i="172"/>
  <c r="CC31" i="172"/>
  <c r="CJ31" i="172"/>
  <c r="CZ31" i="172"/>
  <c r="DK35" i="172"/>
  <c r="DG35" i="172"/>
  <c r="DC35" i="172"/>
  <c r="CY35" i="172"/>
  <c r="CU35" i="172"/>
  <c r="CQ35" i="172"/>
  <c r="CM35" i="172"/>
  <c r="CI35" i="172"/>
  <c r="CE35" i="172"/>
  <c r="CA35" i="172"/>
  <c r="DJ35" i="172"/>
  <c r="DF35" i="172"/>
  <c r="DB35" i="172"/>
  <c r="CX35" i="172"/>
  <c r="CT35" i="172"/>
  <c r="CP35" i="172"/>
  <c r="CL35" i="172"/>
  <c r="CH35" i="172"/>
  <c r="CD35" i="172"/>
  <c r="BZ35" i="172"/>
  <c r="DI35" i="172"/>
  <c r="DE35" i="172"/>
  <c r="DA35" i="172"/>
  <c r="CW35" i="172"/>
  <c r="CS35" i="172"/>
  <c r="CO35" i="172"/>
  <c r="CK35" i="172"/>
  <c r="CG35" i="172"/>
  <c r="CC35" i="172"/>
  <c r="DH35" i="172"/>
  <c r="DD35" i="172"/>
  <c r="CZ35" i="172"/>
  <c r="CV35" i="172"/>
  <c r="CR35" i="172"/>
  <c r="CN35" i="172"/>
  <c r="CJ35" i="172"/>
  <c r="BZ22" i="172"/>
  <c r="CD22" i="172"/>
  <c r="CH22" i="172"/>
  <c r="CL22" i="172"/>
  <c r="CP22" i="172"/>
  <c r="CT22" i="172"/>
  <c r="CX22" i="172"/>
  <c r="DB22" i="172"/>
  <c r="DF22" i="172"/>
  <c r="CA25" i="172"/>
  <c r="CE25" i="172"/>
  <c r="CI25" i="172"/>
  <c r="CM25" i="172"/>
  <c r="CQ25" i="172"/>
  <c r="CU25" i="172"/>
  <c r="CY25" i="172"/>
  <c r="DC25" i="172"/>
  <c r="DG25" i="172"/>
  <c r="BZ26" i="172"/>
  <c r="CD26" i="172"/>
  <c r="CH26" i="172"/>
  <c r="CL26" i="172"/>
  <c r="CP26" i="172"/>
  <c r="CT26" i="172"/>
  <c r="CX26" i="172"/>
  <c r="DB26" i="172"/>
  <c r="DF26" i="172"/>
  <c r="CC27" i="172"/>
  <c r="CG27" i="172"/>
  <c r="CK27" i="172"/>
  <c r="CO27" i="172"/>
  <c r="CS27" i="172"/>
  <c r="CW27" i="172"/>
  <c r="DA27" i="172"/>
  <c r="DE27" i="172"/>
  <c r="CB28" i="172"/>
  <c r="CF28" i="172"/>
  <c r="CK28" i="172"/>
  <c r="CP28" i="172"/>
  <c r="CU28" i="172"/>
  <c r="DA28" i="172"/>
  <c r="DI28" i="172"/>
  <c r="CN31" i="172"/>
  <c r="DD31" i="172"/>
  <c r="CB32" i="172"/>
  <c r="CR32" i="172"/>
  <c r="DH32" i="172"/>
  <c r="CF33" i="172"/>
  <c r="CV33" i="172"/>
  <c r="DK34" i="172"/>
  <c r="DG34" i="172"/>
  <c r="DC34" i="172"/>
  <c r="CY34" i="172"/>
  <c r="CU34" i="172"/>
  <c r="CQ34" i="172"/>
  <c r="CM34" i="172"/>
  <c r="CI34" i="172"/>
  <c r="CE34" i="172"/>
  <c r="CA34" i="172"/>
  <c r="DJ34" i="172"/>
  <c r="DF34" i="172"/>
  <c r="DB34" i="172"/>
  <c r="CX34" i="172"/>
  <c r="CT34" i="172"/>
  <c r="CP34" i="172"/>
  <c r="CL34" i="172"/>
  <c r="CH34" i="172"/>
  <c r="CD34" i="172"/>
  <c r="BZ34" i="172"/>
  <c r="DI34" i="172"/>
  <c r="DE34" i="172"/>
  <c r="DA34" i="172"/>
  <c r="CW34" i="172"/>
  <c r="CS34" i="172"/>
  <c r="CO34" i="172"/>
  <c r="CK34" i="172"/>
  <c r="CG34" i="172"/>
  <c r="CC34" i="172"/>
  <c r="CJ34" i="172"/>
  <c r="CZ34" i="172"/>
  <c r="CB36" i="172"/>
  <c r="CJ36" i="172"/>
  <c r="CN36" i="172"/>
  <c r="CR36" i="172"/>
  <c r="CZ36" i="172"/>
  <c r="DD36" i="172"/>
  <c r="DH36" i="172"/>
  <c r="CA29" i="172"/>
  <c r="CE29" i="172"/>
  <c r="CI29" i="172"/>
  <c r="CM29" i="172"/>
  <c r="CQ29" i="172"/>
  <c r="CU29" i="172"/>
  <c r="CY29" i="172"/>
  <c r="DC29" i="172"/>
  <c r="DG29" i="172"/>
  <c r="DK29" i="172"/>
  <c r="CC30" i="172"/>
  <c r="CG30" i="172"/>
  <c r="CK30" i="172"/>
  <c r="CO30" i="172"/>
  <c r="CS30" i="172"/>
  <c r="CW30" i="172"/>
  <c r="DA30" i="172"/>
  <c r="DE30" i="172"/>
  <c r="CC36" i="172"/>
  <c r="CK36" i="172"/>
  <c r="CO36" i="172"/>
  <c r="CS36" i="172"/>
  <c r="DA36" i="172"/>
  <c r="DE36" i="172"/>
  <c r="DI36" i="172"/>
  <c r="CN29" i="172"/>
  <c r="CR29" i="172"/>
  <c r="CV29" i="172"/>
  <c r="CZ29" i="172"/>
  <c r="DD29" i="172"/>
  <c r="DH29" i="172"/>
  <c r="BZ30" i="172"/>
  <c r="CD30" i="172"/>
  <c r="CH30" i="172"/>
  <c r="CL30" i="172"/>
  <c r="CP30" i="172"/>
  <c r="CT30" i="172"/>
  <c r="CX30" i="172"/>
  <c r="DB30" i="172"/>
  <c r="DF30" i="172"/>
  <c r="DJ30" i="172"/>
  <c r="CD36" i="172"/>
  <c r="CH36" i="172"/>
  <c r="CL36" i="172"/>
  <c r="CP36" i="172"/>
  <c r="CT36" i="172"/>
  <c r="CX36" i="172"/>
  <c r="DB36" i="172"/>
  <c r="DF36" i="172"/>
  <c r="DJ36" i="172"/>
  <c r="CG29" i="172"/>
  <c r="CK29" i="172"/>
  <c r="CO29" i="172"/>
  <c r="CS29" i="172"/>
  <c r="CW29" i="172"/>
  <c r="DA29" i="172"/>
  <c r="DE29" i="172"/>
  <c r="CA30" i="172"/>
  <c r="CE30" i="172"/>
  <c r="CI30" i="172"/>
  <c r="CM30" i="172"/>
  <c r="CQ30" i="172"/>
  <c r="CU30" i="172"/>
  <c r="CY30" i="172"/>
  <c r="DC30" i="172"/>
  <c r="DG30" i="172"/>
  <c r="CA36" i="172"/>
  <c r="CE36" i="172"/>
  <c r="CI36" i="172"/>
  <c r="CM36" i="172"/>
  <c r="CQ36" i="172"/>
  <c r="CU36" i="172"/>
  <c r="CY36" i="172"/>
  <c r="DC36" i="172"/>
  <c r="DG36" i="172"/>
  <c r="DB16" i="172"/>
  <c r="CM16" i="172"/>
  <c r="CC16" i="172"/>
  <c r="DK16" i="172"/>
  <c r="CO16" i="172"/>
  <c r="DE16" i="172"/>
  <c r="DH16" i="172"/>
  <c r="CR16" i="172"/>
  <c r="CB16" i="172"/>
  <c r="CQ16" i="172"/>
  <c r="CX16" i="172"/>
  <c r="CK16" i="172"/>
  <c r="BZ16" i="172"/>
  <c r="CU16" i="172"/>
  <c r="DA16" i="172"/>
  <c r="DD16" i="172"/>
  <c r="CN16" i="172"/>
  <c r="CA16" i="172"/>
  <c r="CY16" i="172"/>
  <c r="CT16" i="172"/>
  <c r="CH16" i="172"/>
  <c r="DF16" i="172"/>
  <c r="CV19" i="172"/>
  <c r="CF19" i="172"/>
  <c r="DJ19" i="172"/>
  <c r="DH19" i="172"/>
  <c r="CR19" i="172"/>
  <c r="CB19" i="172"/>
  <c r="DD19" i="172"/>
  <c r="CN19" i="172"/>
  <c r="DI11" i="172"/>
  <c r="CH11" i="172"/>
  <c r="CX11" i="172"/>
  <c r="CA11" i="172"/>
  <c r="CQ11" i="172"/>
  <c r="DG11" i="172"/>
  <c r="CJ11" i="172"/>
  <c r="CZ11" i="172"/>
  <c r="CC11" i="172"/>
  <c r="CS11" i="172"/>
  <c r="CL11" i="172"/>
  <c r="DB11" i="172"/>
  <c r="CE11" i="172"/>
  <c r="CU11" i="172"/>
  <c r="DK11" i="172"/>
  <c r="CN11" i="172"/>
  <c r="DD11" i="172"/>
  <c r="BZ36" i="172"/>
  <c r="CW36" i="172"/>
  <c r="CG36" i="172"/>
  <c r="CV36" i="172"/>
  <c r="CF36" i="172"/>
  <c r="DE20" i="172"/>
  <c r="CO20" i="172"/>
  <c r="DF19" i="172"/>
  <c r="CP19" i="172"/>
  <c r="BZ19" i="172"/>
  <c r="CZ20" i="172"/>
  <c r="CJ20" i="172"/>
  <c r="DE19" i="172"/>
  <c r="CO19" i="172"/>
  <c r="DG20" i="172"/>
  <c r="CQ20" i="172"/>
  <c r="CA20" i="172"/>
  <c r="DB20" i="172"/>
  <c r="CL20" i="172"/>
  <c r="DK19" i="172"/>
  <c r="CU19" i="172"/>
  <c r="CE19" i="172"/>
  <c r="CO11" i="172"/>
  <c r="DG16" i="172"/>
  <c r="CJ16" i="172"/>
  <c r="CW16" i="172"/>
  <c r="CV11" i="172"/>
  <c r="DC11" i="172"/>
  <c r="CP11" i="172"/>
  <c r="CC18" i="172"/>
  <c r="CZ26" i="172"/>
  <c r="CR26" i="172"/>
  <c r="CJ26" i="172"/>
  <c r="CB26" i="172"/>
  <c r="DJ26" i="172"/>
  <c r="DE26" i="172"/>
  <c r="CW26" i="172"/>
  <c r="CO26" i="172"/>
  <c r="CG26" i="172"/>
  <c r="DD26" i="172"/>
  <c r="CV26" i="172"/>
  <c r="CN26" i="172"/>
  <c r="CF26" i="172"/>
  <c r="DI26" i="172"/>
  <c r="CS26" i="172"/>
  <c r="DA20" i="172"/>
  <c r="CK20" i="172"/>
  <c r="DB19" i="172"/>
  <c r="CL19" i="172"/>
  <c r="CV20" i="172"/>
  <c r="CF20" i="172"/>
  <c r="DA19" i="172"/>
  <c r="CK19" i="172"/>
  <c r="DC20" i="172"/>
  <c r="CM20" i="172"/>
  <c r="CX20" i="172"/>
  <c r="CH20" i="172"/>
  <c r="DG19" i="172"/>
  <c r="CQ19" i="172"/>
  <c r="CA19" i="172"/>
  <c r="DE11" i="172"/>
  <c r="CK11" i="172"/>
  <c r="CL16" i="172"/>
  <c r="CV16" i="172"/>
  <c r="DI16" i="172"/>
  <c r="CR11" i="172"/>
  <c r="CY11" i="172"/>
  <c r="DC16" i="172"/>
  <c r="DJ11" i="172"/>
  <c r="CD11" i="172"/>
  <c r="DG14" i="172"/>
  <c r="CV14" i="172"/>
  <c r="CK14" i="172"/>
  <c r="CA14" i="172"/>
  <c r="DB14" i="172"/>
  <c r="CL14" i="172"/>
  <c r="CB14" i="172"/>
  <c r="CW14" i="172"/>
  <c r="CO14" i="172"/>
  <c r="DK14" i="172"/>
  <c r="DD14" i="172"/>
  <c r="CS14" i="172"/>
  <c r="CI14" i="172"/>
  <c r="CX14" i="172"/>
  <c r="CH14" i="172"/>
  <c r="CG14" i="172"/>
  <c r="DC14" i="172"/>
  <c r="CU14" i="172"/>
  <c r="DA14" i="172"/>
  <c r="CQ14" i="172"/>
  <c r="CF14" i="172"/>
  <c r="DI14" i="172"/>
  <c r="CY14" i="172"/>
  <c r="CE16" i="172"/>
  <c r="CJ19" i="172"/>
  <c r="CI23" i="172"/>
  <c r="DH23" i="172"/>
  <c r="DG23" i="172"/>
  <c r="CA23" i="172"/>
  <c r="CY23" i="172"/>
  <c r="DA26" i="172"/>
  <c r="CW20" i="172"/>
  <c r="CG20" i="172"/>
  <c r="CX19" i="172"/>
  <c r="CH19" i="172"/>
  <c r="DH20" i="172"/>
  <c r="CR20" i="172"/>
  <c r="CB20" i="172"/>
  <c r="CW19" i="172"/>
  <c r="CG19" i="172"/>
  <c r="CY20" i="172"/>
  <c r="CI20" i="172"/>
  <c r="DJ20" i="172"/>
  <c r="CT20" i="172"/>
  <c r="CD20" i="172"/>
  <c r="DC19" i="172"/>
  <c r="CM19" i="172"/>
  <c r="DA11" i="172"/>
  <c r="CG11" i="172"/>
  <c r="CG16" i="172"/>
  <c r="CZ16" i="172"/>
  <c r="CF11" i="172"/>
  <c r="CM11" i="172"/>
  <c r="CI16" i="172"/>
  <c r="DF11" i="172"/>
  <c r="BZ11" i="172"/>
  <c r="CP16" i="172"/>
  <c r="CS18" i="172"/>
  <c r="CJ18" i="172"/>
  <c r="CB18" i="172"/>
  <c r="DK18" i="172"/>
  <c r="DE18" i="172"/>
  <c r="CO18" i="172"/>
  <c r="CG18" i="172"/>
  <c r="DI18" i="172"/>
  <c r="DA18" i="172"/>
  <c r="CN18" i="172"/>
  <c r="CF18" i="172"/>
  <c r="CW18" i="172"/>
  <c r="CZ19" i="172"/>
  <c r="CC26" i="172"/>
  <c r="CF27" i="172"/>
  <c r="DI27" i="172"/>
  <c r="CB27" i="172"/>
  <c r="CB10" i="172"/>
  <c r="CJ10" i="172"/>
  <c r="CR10" i="172"/>
  <c r="CZ10" i="172"/>
  <c r="DH10" i="172"/>
  <c r="CG13" i="172"/>
  <c r="CW13" i="172"/>
  <c r="CJ15" i="172"/>
  <c r="DF15" i="172"/>
  <c r="DK10" i="172"/>
  <c r="CU10" i="172"/>
  <c r="CE10" i="172"/>
  <c r="DH7" i="172"/>
  <c r="BZ7" i="172"/>
  <c r="CE7" i="172"/>
  <c r="CK7" i="172"/>
  <c r="CP7" i="172"/>
  <c r="CU7" i="172"/>
  <c r="DA7" i="172"/>
  <c r="DF7" i="172"/>
  <c r="DJ8" i="172"/>
  <c r="BZ8" i="172"/>
  <c r="CE8" i="172"/>
  <c r="CK8" i="172"/>
  <c r="CP8" i="172"/>
  <c r="CW8" i="172"/>
  <c r="DE8" i="172"/>
  <c r="CD10" i="172"/>
  <c r="CL10" i="172"/>
  <c r="CT10" i="172"/>
  <c r="DB10" i="172"/>
  <c r="DJ10" i="172"/>
  <c r="DK12" i="172"/>
  <c r="CB12" i="172"/>
  <c r="CJ12" i="172"/>
  <c r="CR12" i="172"/>
  <c r="CZ12" i="172"/>
  <c r="DH12" i="172"/>
  <c r="CK13" i="172"/>
  <c r="DA13" i="172"/>
  <c r="CP15" i="172"/>
  <c r="DK15" i="172"/>
  <c r="CA7" i="172"/>
  <c r="CG7" i="172"/>
  <c r="CL7" i="172"/>
  <c r="CQ7" i="172"/>
  <c r="CW7" i="172"/>
  <c r="DB7" i="172"/>
  <c r="CA8" i="172"/>
  <c r="CG8" i="172"/>
  <c r="CL8" i="172"/>
  <c r="CQ8" i="172"/>
  <c r="CY8" i="172"/>
  <c r="CF10" i="172"/>
  <c r="CN10" i="172"/>
  <c r="CV10" i="172"/>
  <c r="CD12" i="172"/>
  <c r="CL12" i="172"/>
  <c r="CT12" i="172"/>
  <c r="DB12" i="172"/>
  <c r="DI13" i="172"/>
  <c r="CO13" i="172"/>
  <c r="BZ15" i="172"/>
  <c r="DJ11" i="152"/>
  <c r="DJ19" i="152"/>
  <c r="DJ18" i="152"/>
  <c r="DJ22" i="152"/>
  <c r="DJ14" i="152"/>
  <c r="CD27" i="73"/>
  <c r="CH27" i="73"/>
  <c r="CL27" i="73"/>
  <c r="CP27" i="73"/>
  <c r="CT27" i="73"/>
  <c r="CX27" i="73"/>
  <c r="DB27" i="73"/>
  <c r="DF27" i="73"/>
  <c r="CA27" i="73"/>
  <c r="CE27" i="73"/>
  <c r="CI27" i="73"/>
  <c r="CM27" i="73"/>
  <c r="CQ27" i="73"/>
  <c r="CU27" i="73"/>
  <c r="CY27" i="73"/>
  <c r="DC27" i="73"/>
  <c r="CD19" i="73"/>
  <c r="CH19" i="73"/>
  <c r="CL19" i="73"/>
  <c r="CP19" i="73"/>
  <c r="CT19" i="73"/>
  <c r="CX19" i="73"/>
  <c r="DB19" i="73"/>
  <c r="DF19" i="73"/>
  <c r="CA19" i="73"/>
  <c r="CE19" i="73"/>
  <c r="CI19" i="73"/>
  <c r="CM19" i="73"/>
  <c r="CQ19" i="73"/>
  <c r="CU19" i="73"/>
  <c r="CY19" i="73"/>
  <c r="DC19" i="73"/>
  <c r="DE35" i="73"/>
  <c r="CZ35" i="73"/>
  <c r="CU35" i="73"/>
  <c r="CO35" i="73"/>
  <c r="CJ35" i="73"/>
  <c r="DE33" i="73"/>
  <c r="CZ31" i="73"/>
  <c r="CR31" i="73"/>
  <c r="CJ31" i="73"/>
  <c r="DA27" i="73"/>
  <c r="CS27" i="73"/>
  <c r="CK27" i="73"/>
  <c r="CC27" i="73"/>
  <c r="DA19" i="73"/>
  <c r="CS19" i="73"/>
  <c r="CK19" i="73"/>
  <c r="CC19" i="73"/>
  <c r="CC15" i="73"/>
  <c r="CG15" i="73"/>
  <c r="CK15" i="73"/>
  <c r="CO15" i="73"/>
  <c r="CS15" i="73"/>
  <c r="CW15" i="73"/>
  <c r="DA15" i="73"/>
  <c r="DE15" i="73"/>
  <c r="CD15" i="73"/>
  <c r="CH15" i="73"/>
  <c r="CL15" i="73"/>
  <c r="CP15" i="73"/>
  <c r="CT15" i="73"/>
  <c r="CX15" i="73"/>
  <c r="DB15" i="73"/>
  <c r="DF15" i="73"/>
  <c r="CA15" i="73"/>
  <c r="CE15" i="73"/>
  <c r="CI15" i="73"/>
  <c r="CM15" i="73"/>
  <c r="CQ15" i="73"/>
  <c r="CU15" i="73"/>
  <c r="CY15" i="73"/>
  <c r="DC15" i="73"/>
  <c r="DD11" i="73"/>
  <c r="CD35" i="73"/>
  <c r="CH35" i="73"/>
  <c r="CL35" i="73"/>
  <c r="CP35" i="73"/>
  <c r="CT35" i="73"/>
  <c r="CX35" i="73"/>
  <c r="DB35" i="73"/>
  <c r="DF35" i="73"/>
  <c r="CZ27" i="73"/>
  <c r="CR27" i="73"/>
  <c r="CJ27" i="73"/>
  <c r="CB27" i="73"/>
  <c r="CD23" i="73"/>
  <c r="CH23" i="73"/>
  <c r="CL23" i="73"/>
  <c r="CP23" i="73"/>
  <c r="CT23" i="73"/>
  <c r="CX23" i="73"/>
  <c r="DB23" i="73"/>
  <c r="DF23" i="73"/>
  <c r="CA23" i="73"/>
  <c r="CE23" i="73"/>
  <c r="CI23" i="73"/>
  <c r="CM23" i="73"/>
  <c r="CQ23" i="73"/>
  <c r="CU23" i="73"/>
  <c r="CY23" i="73"/>
  <c r="DC23" i="73"/>
  <c r="CZ19" i="73"/>
  <c r="CR19" i="73"/>
  <c r="CJ19" i="73"/>
  <c r="CB19" i="73"/>
  <c r="CC11" i="73"/>
  <c r="CG11" i="73"/>
  <c r="CK11" i="73"/>
  <c r="CO11" i="73"/>
  <c r="CS11" i="73"/>
  <c r="CW11" i="73"/>
  <c r="DA11" i="73"/>
  <c r="DE11" i="73"/>
  <c r="CD11" i="73"/>
  <c r="CH11" i="73"/>
  <c r="CL11" i="73"/>
  <c r="CP11" i="73"/>
  <c r="CT11" i="73"/>
  <c r="CX11" i="73"/>
  <c r="DB11" i="73"/>
  <c r="DF11" i="73"/>
  <c r="CA11" i="73"/>
  <c r="CE11" i="73"/>
  <c r="CI11" i="73"/>
  <c r="CM11" i="73"/>
  <c r="CQ11" i="73"/>
  <c r="CU11" i="73"/>
  <c r="CY11" i="73"/>
  <c r="DC11" i="73"/>
  <c r="CT33" i="73"/>
  <c r="CQ33" i="73"/>
  <c r="CD31" i="73"/>
  <c r="CH31" i="73"/>
  <c r="CL31" i="73"/>
  <c r="CP31" i="73"/>
  <c r="CT31" i="73"/>
  <c r="CX31" i="73"/>
  <c r="DB31" i="73"/>
  <c r="DF31" i="73"/>
  <c r="CA31" i="73"/>
  <c r="CE31" i="73"/>
  <c r="CI31" i="73"/>
  <c r="CM31" i="73"/>
  <c r="CQ31" i="73"/>
  <c r="CU31" i="73"/>
  <c r="CY31" i="73"/>
  <c r="DC31" i="73"/>
  <c r="DE27" i="73"/>
  <c r="CW27" i="73"/>
  <c r="CO27" i="73"/>
  <c r="CG27" i="73"/>
  <c r="DE19" i="73"/>
  <c r="CW19" i="73"/>
  <c r="CO19" i="73"/>
  <c r="CG19" i="73"/>
  <c r="CV11" i="73"/>
  <c r="CF11" i="73"/>
  <c r="CD7" i="73"/>
  <c r="CH7" i="73"/>
  <c r="CL7" i="73"/>
  <c r="CP7" i="73"/>
  <c r="DD7" i="73"/>
  <c r="CZ7" i="73"/>
  <c r="CV7" i="73"/>
  <c r="CR7" i="73"/>
  <c r="CM7" i="73"/>
  <c r="CG7" i="73"/>
  <c r="CB7" i="73"/>
  <c r="BY17" i="165"/>
  <c r="CC17" i="165"/>
  <c r="CG17" i="165"/>
  <c r="CK17" i="165"/>
  <c r="CO17" i="165"/>
  <c r="CS17" i="165"/>
  <c r="CW17" i="165"/>
  <c r="DA17" i="165"/>
  <c r="CA11" i="165"/>
  <c r="CE11" i="165"/>
  <c r="CI11" i="165"/>
  <c r="CM11" i="165"/>
  <c r="CQ11" i="165"/>
  <c r="CU11" i="165"/>
  <c r="CY11" i="165"/>
  <c r="DC11" i="165"/>
  <c r="CB7" i="165"/>
  <c r="CF7" i="165"/>
  <c r="CJ7" i="165"/>
  <c r="CN7" i="165"/>
  <c r="CR7" i="165"/>
  <c r="BY7" i="165"/>
  <c r="CC7" i="165"/>
  <c r="CG7" i="165"/>
  <c r="CK7" i="165"/>
  <c r="CO7" i="165"/>
  <c r="CS7" i="165"/>
  <c r="CW7" i="165"/>
  <c r="DA7" i="165"/>
  <c r="DA30" i="165"/>
  <c r="CW30" i="165"/>
  <c r="CS30" i="165"/>
  <c r="CO30" i="165"/>
  <c r="CK30" i="165"/>
  <c r="CG30" i="165"/>
  <c r="CC30" i="165"/>
  <c r="BY30" i="165"/>
  <c r="DB28" i="165"/>
  <c r="CX28" i="165"/>
  <c r="CT28" i="165"/>
  <c r="CP28" i="165"/>
  <c r="CL28" i="165"/>
  <c r="CH28" i="165"/>
  <c r="CD28" i="165"/>
  <c r="BZ28" i="165"/>
  <c r="DA24" i="165"/>
  <c r="CW24" i="165"/>
  <c r="CS24" i="165"/>
  <c r="CO24" i="165"/>
  <c r="CK24" i="165"/>
  <c r="CG24" i="165"/>
  <c r="CC24" i="165"/>
  <c r="BY24" i="165"/>
  <c r="BY21" i="165"/>
  <c r="CC21" i="165"/>
  <c r="CG21" i="165"/>
  <c r="CK21" i="165"/>
  <c r="CO21" i="165"/>
  <c r="CS21" i="165"/>
  <c r="CW21" i="165"/>
  <c r="DA21" i="165"/>
  <c r="CZ17" i="165"/>
  <c r="CU17" i="165"/>
  <c r="CP17" i="165"/>
  <c r="CJ17" i="165"/>
  <c r="CE17" i="165"/>
  <c r="BZ17" i="165"/>
  <c r="CA15" i="165"/>
  <c r="CE15" i="165"/>
  <c r="CI15" i="165"/>
  <c r="CM15" i="165"/>
  <c r="CQ15" i="165"/>
  <c r="CU15" i="165"/>
  <c r="CY15" i="165"/>
  <c r="DC15" i="165"/>
  <c r="CB12" i="165"/>
  <c r="CF12" i="165"/>
  <c r="CJ12" i="165"/>
  <c r="CN12" i="165"/>
  <c r="CR12" i="165"/>
  <c r="CV12" i="165"/>
  <c r="CZ12" i="165"/>
  <c r="DD12" i="165"/>
  <c r="CZ11" i="165"/>
  <c r="CT11" i="165"/>
  <c r="CO11" i="165"/>
  <c r="CJ11" i="165"/>
  <c r="CD11" i="165"/>
  <c r="BY11" i="165"/>
  <c r="BY9" i="165"/>
  <c r="CC9" i="165"/>
  <c r="CG9" i="165"/>
  <c r="CK9" i="165"/>
  <c r="CO9" i="165"/>
  <c r="CS9" i="165"/>
  <c r="CW9" i="165"/>
  <c r="DA9" i="165"/>
  <c r="DC7" i="165"/>
  <c r="CX7" i="165"/>
  <c r="CQ7" i="165"/>
  <c r="CI7" i="165"/>
  <c r="CA7" i="165"/>
  <c r="DB36" i="165"/>
  <c r="CX36" i="165"/>
  <c r="CT36" i="165"/>
  <c r="CP36" i="165"/>
  <c r="CL36" i="165"/>
  <c r="CH36" i="165"/>
  <c r="CD36" i="165"/>
  <c r="BZ36" i="165"/>
  <c r="DB34" i="165"/>
  <c r="CX34" i="165"/>
  <c r="CT34" i="165"/>
  <c r="CP34" i="165"/>
  <c r="CL34" i="165"/>
  <c r="CH34" i="165"/>
  <c r="CD34" i="165"/>
  <c r="BZ34" i="165"/>
  <c r="DB32" i="165"/>
  <c r="CX32" i="165"/>
  <c r="CT32" i="165"/>
  <c r="CP32" i="165"/>
  <c r="CL32" i="165"/>
  <c r="CH32" i="165"/>
  <c r="CD32" i="165"/>
  <c r="BZ32" i="165"/>
  <c r="DD31" i="165"/>
  <c r="CZ31" i="165"/>
  <c r="CV31" i="165"/>
  <c r="CR31" i="165"/>
  <c r="CN31" i="165"/>
  <c r="CJ31" i="165"/>
  <c r="CF31" i="165"/>
  <c r="CB31" i="165"/>
  <c r="DD30" i="165"/>
  <c r="CZ30" i="165"/>
  <c r="CV30" i="165"/>
  <c r="CR30" i="165"/>
  <c r="CN30" i="165"/>
  <c r="CJ30" i="165"/>
  <c r="CF30" i="165"/>
  <c r="CB30" i="165"/>
  <c r="DA28" i="165"/>
  <c r="CW28" i="165"/>
  <c r="CS28" i="165"/>
  <c r="CO28" i="165"/>
  <c r="CK28" i="165"/>
  <c r="CG28" i="165"/>
  <c r="CC28" i="165"/>
  <c r="BY28" i="165"/>
  <c r="DA25" i="165"/>
  <c r="CW25" i="165"/>
  <c r="CS25" i="165"/>
  <c r="CO25" i="165"/>
  <c r="CK25" i="165"/>
  <c r="CG25" i="165"/>
  <c r="CC25" i="165"/>
  <c r="BY25" i="165"/>
  <c r="DD24" i="165"/>
  <c r="CZ24" i="165"/>
  <c r="CV24" i="165"/>
  <c r="CR24" i="165"/>
  <c r="CN24" i="165"/>
  <c r="CJ24" i="165"/>
  <c r="CF24" i="165"/>
  <c r="CB24" i="165"/>
  <c r="CZ21" i="165"/>
  <c r="CU21" i="165"/>
  <c r="CP21" i="165"/>
  <c r="CJ21" i="165"/>
  <c r="CE21" i="165"/>
  <c r="BZ21" i="165"/>
  <c r="CA19" i="165"/>
  <c r="CE19" i="165"/>
  <c r="CI19" i="165"/>
  <c r="CM19" i="165"/>
  <c r="CQ19" i="165"/>
  <c r="CU19" i="165"/>
  <c r="CY19" i="165"/>
  <c r="DC19" i="165"/>
  <c r="DD17" i="165"/>
  <c r="CY17" i="165"/>
  <c r="CT17" i="165"/>
  <c r="CN17" i="165"/>
  <c r="CI17" i="165"/>
  <c r="CD17" i="165"/>
  <c r="CB16" i="165"/>
  <c r="CF16" i="165"/>
  <c r="CJ16" i="165"/>
  <c r="CN16" i="165"/>
  <c r="CR16" i="165"/>
  <c r="CV16" i="165"/>
  <c r="CZ16" i="165"/>
  <c r="DD16" i="165"/>
  <c r="CZ15" i="165"/>
  <c r="CT15" i="165"/>
  <c r="CO15" i="165"/>
  <c r="CJ15" i="165"/>
  <c r="CD15" i="165"/>
  <c r="BY15" i="165"/>
  <c r="DA12" i="165"/>
  <c r="CU12" i="165"/>
  <c r="CP12" i="165"/>
  <c r="CK12" i="165"/>
  <c r="CE12" i="165"/>
  <c r="BZ12" i="165"/>
  <c r="DD11" i="165"/>
  <c r="CX11" i="165"/>
  <c r="CS11" i="165"/>
  <c r="CN11" i="165"/>
  <c r="CH11" i="165"/>
  <c r="CC11" i="165"/>
  <c r="DB9" i="165"/>
  <c r="CV9" i="165"/>
  <c r="CQ9" i="165"/>
  <c r="CL9" i="165"/>
  <c r="CF9" i="165"/>
  <c r="CA9" i="165"/>
  <c r="DB7" i="165"/>
  <c r="CV7" i="165"/>
  <c r="CP7" i="165"/>
  <c r="CH7" i="165"/>
  <c r="BZ7" i="165"/>
  <c r="DA36" i="165"/>
  <c r="CW36" i="165"/>
  <c r="CS36" i="165"/>
  <c r="CO36" i="165"/>
  <c r="CK36" i="165"/>
  <c r="CG36" i="165"/>
  <c r="CC36" i="165"/>
  <c r="DA34" i="165"/>
  <c r="CW34" i="165"/>
  <c r="CS34" i="165"/>
  <c r="CO34" i="165"/>
  <c r="CK34" i="165"/>
  <c r="CG34" i="165"/>
  <c r="CC34" i="165"/>
  <c r="DA32" i="165"/>
  <c r="CW32" i="165"/>
  <c r="CS32" i="165"/>
  <c r="CO32" i="165"/>
  <c r="CK32" i="165"/>
  <c r="CG32" i="165"/>
  <c r="CC32" i="165"/>
  <c r="DC31" i="165"/>
  <c r="CY31" i="165"/>
  <c r="CU31" i="165"/>
  <c r="CQ31" i="165"/>
  <c r="CM31" i="165"/>
  <c r="CI31" i="165"/>
  <c r="CE31" i="165"/>
  <c r="DC30" i="165"/>
  <c r="CY30" i="165"/>
  <c r="CU30" i="165"/>
  <c r="CQ30" i="165"/>
  <c r="CM30" i="165"/>
  <c r="CI30" i="165"/>
  <c r="CE30" i="165"/>
  <c r="DB29" i="165"/>
  <c r="CX29" i="165"/>
  <c r="CT29" i="165"/>
  <c r="CP29" i="165"/>
  <c r="CL29" i="165"/>
  <c r="CH29" i="165"/>
  <c r="CD29" i="165"/>
  <c r="DD28" i="165"/>
  <c r="CZ28" i="165"/>
  <c r="CV28" i="165"/>
  <c r="CR28" i="165"/>
  <c r="CN28" i="165"/>
  <c r="CJ28" i="165"/>
  <c r="CF28" i="165"/>
  <c r="DA26" i="165"/>
  <c r="CW26" i="165"/>
  <c r="CS26" i="165"/>
  <c r="CO26" i="165"/>
  <c r="CK26" i="165"/>
  <c r="CG26" i="165"/>
  <c r="CC26" i="165"/>
  <c r="DD25" i="165"/>
  <c r="CZ25" i="165"/>
  <c r="CV25" i="165"/>
  <c r="CR25" i="165"/>
  <c r="CN25" i="165"/>
  <c r="CJ25" i="165"/>
  <c r="CF25" i="165"/>
  <c r="DC24" i="165"/>
  <c r="CY24" i="165"/>
  <c r="CU24" i="165"/>
  <c r="CQ24" i="165"/>
  <c r="CM24" i="165"/>
  <c r="CI24" i="165"/>
  <c r="CE24" i="165"/>
  <c r="DD21" i="165"/>
  <c r="CY21" i="165"/>
  <c r="CT21" i="165"/>
  <c r="CN21" i="165"/>
  <c r="CI21" i="165"/>
  <c r="CD21" i="165"/>
  <c r="CB20" i="165"/>
  <c r="CF20" i="165"/>
  <c r="CJ20" i="165"/>
  <c r="CN20" i="165"/>
  <c r="CR20" i="165"/>
  <c r="CV20" i="165"/>
  <c r="CZ20" i="165"/>
  <c r="DD20" i="165"/>
  <c r="CZ19" i="165"/>
  <c r="CT19" i="165"/>
  <c r="CO19" i="165"/>
  <c r="CJ19" i="165"/>
  <c r="CD19" i="165"/>
  <c r="BY19" i="165"/>
  <c r="DC17" i="165"/>
  <c r="CX17" i="165"/>
  <c r="CR17" i="165"/>
  <c r="CM17" i="165"/>
  <c r="CH17" i="165"/>
  <c r="CB17" i="165"/>
  <c r="DA16" i="165"/>
  <c r="CU16" i="165"/>
  <c r="CP16" i="165"/>
  <c r="CK16" i="165"/>
  <c r="CE16" i="165"/>
  <c r="BZ16" i="165"/>
  <c r="DD15" i="165"/>
  <c r="CX15" i="165"/>
  <c r="CS15" i="165"/>
  <c r="CN15" i="165"/>
  <c r="CH15" i="165"/>
  <c r="CC15" i="165"/>
  <c r="BY13" i="165"/>
  <c r="CC13" i="165"/>
  <c r="CG13" i="165"/>
  <c r="CK13" i="165"/>
  <c r="CO13" i="165"/>
  <c r="CS13" i="165"/>
  <c r="CW13" i="165"/>
  <c r="DA13" i="165"/>
  <c r="CY12" i="165"/>
  <c r="CT12" i="165"/>
  <c r="CO12" i="165"/>
  <c r="CI12" i="165"/>
  <c r="CD12" i="165"/>
  <c r="BY12" i="165"/>
  <c r="DB11" i="165"/>
  <c r="CW11" i="165"/>
  <c r="CR11" i="165"/>
  <c r="CL11" i="165"/>
  <c r="CG11" i="165"/>
  <c r="CB11" i="165"/>
  <c r="CZ9" i="165"/>
  <c r="CU9" i="165"/>
  <c r="CP9" i="165"/>
  <c r="CJ9" i="165"/>
  <c r="CE9" i="165"/>
  <c r="BZ9" i="165"/>
  <c r="CZ7" i="165"/>
  <c r="CU7" i="165"/>
  <c r="CM7" i="165"/>
  <c r="CE7" i="165"/>
  <c r="DJ25" i="152"/>
  <c r="DJ10" i="152"/>
  <c r="CD8" i="172"/>
  <c r="CO8" i="172"/>
  <c r="DC8" i="172"/>
  <c r="CH12" i="172"/>
  <c r="CX12" i="172"/>
  <c r="CC21" i="172"/>
  <c r="CL21" i="172"/>
  <c r="DA21" i="172"/>
  <c r="CF22" i="172"/>
  <c r="CN22" i="172"/>
  <c r="CV22" i="172"/>
  <c r="DE22" i="172"/>
  <c r="DB29" i="172"/>
  <c r="CL29" i="172"/>
  <c r="CD29" i="172"/>
  <c r="CC29" i="172"/>
  <c r="CP29" i="172"/>
  <c r="DJ29" i="172"/>
  <c r="DG7" i="172"/>
  <c r="CC7" i="172"/>
  <c r="CM7" i="172"/>
  <c r="CX7" i="172"/>
  <c r="DJ7" i="172"/>
  <c r="DI8" i="172"/>
  <c r="CH8" i="172"/>
  <c r="CS8" i="172"/>
  <c r="DK8" i="172"/>
  <c r="DI12" i="172"/>
  <c r="CN12" i="172"/>
  <c r="DD12" i="172"/>
  <c r="CU15" i="172"/>
  <c r="CR17" i="172"/>
  <c r="CW17" i="172"/>
  <c r="DB17" i="172"/>
  <c r="DH17" i="172"/>
  <c r="DI21" i="172"/>
  <c r="CD21" i="172"/>
  <c r="CP21" i="172"/>
  <c r="DB21" i="172"/>
  <c r="DI22" i="172"/>
  <c r="CG22" i="172"/>
  <c r="CO22" i="172"/>
  <c r="CW22" i="172"/>
  <c r="DH22" i="172"/>
  <c r="CF29" i="172"/>
  <c r="CT29" i="172"/>
  <c r="CB33" i="172"/>
  <c r="DH34" i="172"/>
  <c r="CF34" i="172"/>
  <c r="CD7" i="172"/>
  <c r="CO7" i="172"/>
  <c r="CY7" i="172"/>
  <c r="DK7" i="172"/>
  <c r="CI8" i="172"/>
  <c r="CU8" i="172"/>
  <c r="BZ12" i="172"/>
  <c r="CP12" i="172"/>
  <c r="DF12" i="172"/>
  <c r="BZ21" i="172"/>
  <c r="CH21" i="172"/>
  <c r="CS21" i="172"/>
  <c r="DJ21" i="172"/>
  <c r="CB22" i="172"/>
  <c r="CJ22" i="172"/>
  <c r="CR22" i="172"/>
  <c r="CZ22" i="172"/>
  <c r="CX29" i="172"/>
  <c r="CN34" i="172"/>
  <c r="DI7" i="172"/>
  <c r="CH7" i="172"/>
  <c r="CS7" i="172"/>
  <c r="DG8" i="172"/>
  <c r="CC8" i="172"/>
  <c r="CM8" i="172"/>
  <c r="CA9" i="172"/>
  <c r="CI9" i="172"/>
  <c r="CQ9" i="172"/>
  <c r="CY9" i="172"/>
  <c r="DJ12" i="172"/>
  <c r="CF12" i="172"/>
  <c r="DK13" i="172"/>
  <c r="CD17" i="172"/>
  <c r="CJ17" i="172"/>
  <c r="CO17" i="172"/>
  <c r="CT17" i="172"/>
  <c r="CZ17" i="172"/>
  <c r="CB21" i="172"/>
  <c r="CK21" i="172"/>
  <c r="DJ22" i="172"/>
  <c r="CC22" i="172"/>
  <c r="CK22" i="172"/>
  <c r="CS22" i="172"/>
  <c r="DA22" i="172"/>
  <c r="CB29" i="172"/>
  <c r="CJ29" i="172"/>
  <c r="DF29" i="172"/>
  <c r="CR33" i="172"/>
  <c r="CV34" i="172"/>
  <c r="CG25" i="172"/>
  <c r="CO25" i="172"/>
  <c r="CW25" i="172"/>
  <c r="CJ30" i="172"/>
  <c r="BT9" i="96"/>
  <c r="BU9" i="96"/>
  <c r="BU12" i="96"/>
  <c r="BT11" i="96"/>
  <c r="BY11" i="96" s="1"/>
  <c r="BT10" i="96"/>
  <c r="BT8" i="96"/>
  <c r="CN24" i="96"/>
  <c r="CN40" i="96"/>
  <c r="CN29" i="96"/>
  <c r="CN30" i="96"/>
  <c r="BU10" i="96"/>
  <c r="BU7" i="96"/>
  <c r="CN42" i="96"/>
  <c r="CN46" i="96"/>
  <c r="CN37" i="96"/>
  <c r="CN18" i="96"/>
  <c r="CN35" i="96"/>
  <c r="CN58" i="96"/>
  <c r="CN13" i="96"/>
  <c r="CN6" i="96"/>
  <c r="CN17" i="96"/>
  <c r="CN39" i="96"/>
  <c r="CN59" i="96"/>
  <c r="CN10" i="96"/>
  <c r="CN52" i="96"/>
  <c r="CN44" i="96"/>
  <c r="CN22" i="96"/>
  <c r="CN56" i="96"/>
  <c r="CN36" i="96"/>
  <c r="CN32" i="96"/>
  <c r="CN26" i="96"/>
  <c r="CN45" i="96"/>
  <c r="CN50" i="96"/>
  <c r="CN53" i="96"/>
  <c r="CN38" i="96"/>
  <c r="CN54" i="96"/>
  <c r="CN57" i="96"/>
  <c r="CN49" i="96"/>
  <c r="CN41" i="96"/>
  <c r="CN27" i="96"/>
  <c r="CN23" i="96"/>
  <c r="CN9" i="96"/>
  <c r="CN12" i="96"/>
  <c r="CN16" i="96"/>
  <c r="CN43" i="96"/>
  <c r="CN55" i="96"/>
  <c r="CN8" i="96"/>
  <c r="CN48" i="96"/>
  <c r="CN21" i="96"/>
  <c r="CN25" i="96"/>
  <c r="CN31" i="96"/>
  <c r="CN51" i="96"/>
  <c r="CN7" i="96"/>
  <c r="CN11" i="96"/>
  <c r="CN15" i="96"/>
  <c r="CN33" i="96"/>
  <c r="BU8" i="96"/>
  <c r="CN20" i="96"/>
  <c r="CN47" i="96"/>
  <c r="CN19" i="96"/>
  <c r="CN28" i="96"/>
  <c r="CN34" i="96"/>
  <c r="CN14" i="96"/>
  <c r="BV6" i="96"/>
  <c r="BU6" i="96"/>
  <c r="BW41" i="96"/>
  <c r="BV11" i="96"/>
  <c r="BW26" i="96"/>
  <c r="BW17" i="96"/>
  <c r="BW47" i="96"/>
  <c r="BW35" i="96"/>
  <c r="BW13" i="96"/>
  <c r="BW27" i="96"/>
  <c r="CO31" i="96"/>
  <c r="CO14" i="96"/>
  <c r="BW15" i="96"/>
  <c r="BV40" i="96"/>
  <c r="BW6" i="96"/>
  <c r="CO51" i="96"/>
  <c r="CO23" i="96"/>
  <c r="BW50" i="96"/>
  <c r="BV32" i="96"/>
  <c r="BV38" i="96"/>
  <c r="CO10" i="96"/>
  <c r="BV57" i="96"/>
  <c r="CO13" i="96"/>
  <c r="BW36" i="96"/>
  <c r="CO33" i="96"/>
  <c r="BW12" i="96"/>
  <c r="CO22" i="96"/>
  <c r="CO6" i="96"/>
  <c r="CO53" i="96"/>
  <c r="CO26" i="96"/>
  <c r="CO37" i="96"/>
  <c r="CO28" i="96"/>
  <c r="BW33" i="96"/>
  <c r="BW25" i="96"/>
  <c r="BW43" i="96"/>
  <c r="BV8" i="96"/>
  <c r="CO39" i="96"/>
  <c r="BW30" i="96"/>
  <c r="BV29" i="96"/>
  <c r="BV20" i="96"/>
  <c r="CO16" i="96"/>
  <c r="BV25" i="96"/>
  <c r="CO52" i="96"/>
  <c r="CO49" i="96"/>
  <c r="CO21" i="96"/>
  <c r="BW42" i="96"/>
  <c r="BV14" i="96"/>
  <c r="CO48" i="96"/>
  <c r="CO42" i="96"/>
  <c r="BW58" i="96"/>
  <c r="BW21" i="96"/>
  <c r="CO43" i="96"/>
  <c r="BW57" i="96"/>
  <c r="BW16" i="96"/>
  <c r="BW40" i="96"/>
  <c r="BW23" i="96"/>
  <c r="CO38" i="96"/>
  <c r="BW37" i="96"/>
  <c r="CO41" i="96"/>
  <c r="CO8" i="96"/>
  <c r="BV44" i="96"/>
  <c r="BW54" i="96"/>
  <c r="BV35" i="96"/>
  <c r="CO47" i="96"/>
  <c r="CO29" i="96"/>
  <c r="BV47" i="96"/>
  <c r="BW48" i="96"/>
  <c r="BW38" i="96"/>
  <c r="BV46" i="96"/>
  <c r="CO50" i="96"/>
  <c r="BW51" i="96"/>
  <c r="BW55" i="96"/>
  <c r="CO55" i="96"/>
  <c r="BW53" i="96"/>
  <c r="BV34" i="96"/>
  <c r="BW8" i="96"/>
  <c r="CO57" i="96"/>
  <c r="CO17" i="96"/>
  <c r="CO27" i="96"/>
  <c r="BW44" i="96"/>
  <c r="BV28" i="96"/>
  <c r="CO58" i="96"/>
  <c r="CO24" i="96"/>
  <c r="BW32" i="96"/>
  <c r="BV53" i="96"/>
  <c r="BV22" i="96"/>
  <c r="BW9" i="96"/>
  <c r="BW14" i="96"/>
  <c r="BV17" i="96"/>
  <c r="CO46" i="96"/>
  <c r="CO9" i="96"/>
  <c r="CO15" i="96"/>
  <c r="CO30" i="96"/>
  <c r="BV55" i="96"/>
  <c r="BW28" i="96"/>
  <c r="BW19" i="96"/>
  <c r="BV50" i="96"/>
  <c r="CO25" i="96"/>
  <c r="BW10" i="96"/>
  <c r="BV13" i="96"/>
  <c r="BV41" i="96"/>
  <c r="CO11" i="96"/>
  <c r="BV52" i="96"/>
  <c r="BW31" i="96"/>
  <c r="BW22" i="96"/>
  <c r="CO45" i="96"/>
  <c r="CO18" i="96"/>
  <c r="BW59" i="96"/>
  <c r="BV31" i="96"/>
  <c r="BW56" i="96"/>
  <c r="BV16" i="96"/>
  <c r="BV58" i="96"/>
  <c r="CO44" i="96"/>
  <c r="BV43" i="96"/>
  <c r="BW49" i="96"/>
  <c r="CO20" i="96"/>
  <c r="CO35" i="96"/>
  <c r="BV49" i="96"/>
  <c r="BV23" i="96"/>
  <c r="BW46" i="96"/>
  <c r="BW24" i="96"/>
  <c r="BV19" i="96"/>
  <c r="CO7" i="96"/>
  <c r="CO34" i="96"/>
  <c r="CO54" i="96"/>
  <c r="BW45" i="96"/>
  <c r="BW39" i="96"/>
  <c r="BW7" i="96"/>
  <c r="CO59" i="96"/>
  <c r="CO56" i="96"/>
  <c r="BW18" i="96"/>
  <c r="BV10" i="96"/>
  <c r="BW29" i="96"/>
  <c r="CO19" i="96"/>
  <c r="BV56" i="96"/>
  <c r="BV7" i="96"/>
  <c r="BV59" i="96"/>
  <c r="CO12" i="96"/>
  <c r="CO40" i="96"/>
  <c r="BW34" i="96"/>
  <c r="BW11" i="96"/>
  <c r="CO32" i="96"/>
  <c r="BV26" i="96"/>
  <c r="BA25" i="1"/>
  <c r="CY35" i="73"/>
  <c r="CR35" i="73"/>
  <c r="CK35" i="73"/>
  <c r="CC35" i="73"/>
  <c r="CE35" i="73"/>
  <c r="DE31" i="73"/>
  <c r="CV31" i="73"/>
  <c r="CC25" i="73"/>
  <c r="CV19" i="73"/>
  <c r="CY17" i="73"/>
  <c r="CG21" i="73"/>
  <c r="CF19" i="73"/>
  <c r="CC17" i="73"/>
  <c r="CB15" i="73"/>
  <c r="CR15" i="73"/>
  <c r="DC35" i="73"/>
  <c r="CV35" i="73"/>
  <c r="CN35" i="73"/>
  <c r="CG35" i="73"/>
  <c r="CU25" i="73"/>
  <c r="CL21" i="73"/>
  <c r="CF18" i="73"/>
  <c r="CF17" i="73"/>
  <c r="CZ15" i="73"/>
  <c r="CF15" i="73"/>
  <c r="CS13" i="73"/>
  <c r="CT13" i="73"/>
  <c r="CT9" i="73"/>
  <c r="DF9" i="73"/>
  <c r="CX35" i="165"/>
  <c r="CT35" i="165"/>
  <c r="CP35" i="165"/>
  <c r="CL35" i="165"/>
  <c r="CH35" i="165"/>
  <c r="CD35" i="165"/>
  <c r="BZ35" i="165"/>
  <c r="CY32" i="165"/>
  <c r="CQ32" i="165"/>
  <c r="CI32" i="165"/>
  <c r="CA32" i="165"/>
  <c r="CZ29" i="165"/>
  <c r="CU29" i="165"/>
  <c r="CO29" i="165"/>
  <c r="CJ29" i="165"/>
  <c r="CE29" i="165"/>
  <c r="BY29" i="165"/>
  <c r="DC27" i="165"/>
  <c r="CY27" i="165"/>
  <c r="CU27" i="165"/>
  <c r="CQ27" i="165"/>
  <c r="CM27" i="165"/>
  <c r="CI27" i="165"/>
  <c r="CC27" i="165"/>
  <c r="DD26" i="165"/>
  <c r="CV26" i="165"/>
  <c r="CP26" i="165"/>
  <c r="CI26" i="165"/>
  <c r="CA26" i="165"/>
  <c r="CX25" i="165"/>
  <c r="CM25" i="165"/>
  <c r="CA25" i="165"/>
  <c r="CP24" i="165"/>
  <c r="DC22" i="165"/>
  <c r="CW22" i="165"/>
  <c r="CR22" i="165"/>
  <c r="CM22" i="165"/>
  <c r="CG22" i="165"/>
  <c r="CB22" i="165"/>
  <c r="DB21" i="165"/>
  <c r="CM21" i="165"/>
  <c r="CA21" i="165"/>
  <c r="DC18" i="165"/>
  <c r="CW18" i="165"/>
  <c r="CR18" i="165"/>
  <c r="CM18" i="165"/>
  <c r="CG18" i="165"/>
  <c r="CB18" i="165"/>
  <c r="CX10" i="165"/>
  <c r="DA35" i="165"/>
  <c r="CW35" i="165"/>
  <c r="CS35" i="165"/>
  <c r="CO35" i="165"/>
  <c r="CK35" i="165"/>
  <c r="CG35" i="165"/>
  <c r="CC35" i="165"/>
  <c r="BY35" i="165"/>
  <c r="DD32" i="165"/>
  <c r="CV32" i="165"/>
  <c r="CN32" i="165"/>
  <c r="CF32" i="165"/>
  <c r="DD29" i="165"/>
  <c r="CY29" i="165"/>
  <c r="CS29" i="165"/>
  <c r="CN29" i="165"/>
  <c r="CI29" i="165"/>
  <c r="CC29" i="165"/>
  <c r="CT27" i="165"/>
  <c r="CP27" i="165"/>
  <c r="CL27" i="165"/>
  <c r="CG27" i="165"/>
  <c r="CB27" i="165"/>
  <c r="CB26" i="165"/>
  <c r="CH26" i="165"/>
  <c r="CM26" i="165"/>
  <c r="CR26" i="165"/>
  <c r="CX26" i="165"/>
  <c r="DC26" i="165"/>
  <c r="CD25" i="165"/>
  <c r="CL25" i="165"/>
  <c r="CT25" i="165"/>
  <c r="DB25" i="165"/>
  <c r="CL24" i="165"/>
  <c r="CF15" i="165"/>
  <c r="CP15" i="165"/>
  <c r="DA15" i="165"/>
  <c r="BZ15" i="165"/>
  <c r="CK15" i="165"/>
  <c r="CV15" i="165"/>
  <c r="CA10" i="165"/>
  <c r="CE10" i="165"/>
  <c r="CI10" i="165"/>
  <c r="CM10" i="165"/>
  <c r="CQ10" i="165"/>
  <c r="CU10" i="165"/>
  <c r="CY10" i="165"/>
  <c r="DC10" i="165"/>
  <c r="CB10" i="165"/>
  <c r="CF10" i="165"/>
  <c r="CJ10" i="165"/>
  <c r="CN10" i="165"/>
  <c r="CR10" i="165"/>
  <c r="CV10" i="165"/>
  <c r="CZ10" i="165"/>
  <c r="DD10" i="165"/>
  <c r="BY10" i="165"/>
  <c r="CC10" i="165"/>
  <c r="CG10" i="165"/>
  <c r="CK10" i="165"/>
  <c r="CO10" i="165"/>
  <c r="CS10" i="165"/>
  <c r="CW10" i="165"/>
  <c r="DA10" i="165"/>
  <c r="DB7" i="73"/>
  <c r="CW7" i="73"/>
  <c r="CQ7" i="73"/>
  <c r="CJ7" i="73"/>
  <c r="CY36" i="165"/>
  <c r="CQ36" i="165"/>
  <c r="CI36" i="165"/>
  <c r="DD35" i="165"/>
  <c r="CZ35" i="165"/>
  <c r="CV35" i="165"/>
  <c r="CR35" i="165"/>
  <c r="CN35" i="165"/>
  <c r="CJ35" i="165"/>
  <c r="CF35" i="165"/>
  <c r="DA33" i="165"/>
  <c r="CW33" i="165"/>
  <c r="CS33" i="165"/>
  <c r="CO33" i="165"/>
  <c r="CK33" i="165"/>
  <c r="CG33" i="165"/>
  <c r="CC33" i="165"/>
  <c r="DC32" i="165"/>
  <c r="CU32" i="165"/>
  <c r="CM32" i="165"/>
  <c r="CE32" i="165"/>
  <c r="CP30" i="165"/>
  <c r="DC29" i="165"/>
  <c r="CW29" i="165"/>
  <c r="CR29" i="165"/>
  <c r="CM29" i="165"/>
  <c r="CG29" i="165"/>
  <c r="CB29" i="165"/>
  <c r="DA27" i="165"/>
  <c r="CW27" i="165"/>
  <c r="CS27" i="165"/>
  <c r="CO27" i="165"/>
  <c r="CK27" i="165"/>
  <c r="CF27" i="165"/>
  <c r="CZ26" i="165"/>
  <c r="CT26" i="165"/>
  <c r="CL26" i="165"/>
  <c r="CE26" i="165"/>
  <c r="DC25" i="165"/>
  <c r="CQ25" i="165"/>
  <c r="CH25" i="165"/>
  <c r="DB24" i="165"/>
  <c r="CD24" i="165"/>
  <c r="CA23" i="165"/>
  <c r="CE23" i="165"/>
  <c r="CI23" i="165"/>
  <c r="CM23" i="165"/>
  <c r="CQ23" i="165"/>
  <c r="CU23" i="165"/>
  <c r="CY23" i="165"/>
  <c r="DC23" i="165"/>
  <c r="CZ22" i="165"/>
  <c r="CU22" i="165"/>
  <c r="CO22" i="165"/>
  <c r="CJ22" i="165"/>
  <c r="CE22" i="165"/>
  <c r="CV21" i="165"/>
  <c r="CC19" i="165"/>
  <c r="CK19" i="165"/>
  <c r="CR19" i="165"/>
  <c r="CX19" i="165"/>
  <c r="CZ18" i="165"/>
  <c r="CU18" i="165"/>
  <c r="CO18" i="165"/>
  <c r="CJ18" i="165"/>
  <c r="CE18" i="165"/>
  <c r="CW15" i="165"/>
  <c r="CB15" i="165"/>
  <c r="BZ13" i="165"/>
  <c r="CE13" i="165"/>
  <c r="CJ13" i="165"/>
  <c r="CP13" i="165"/>
  <c r="CU13" i="165"/>
  <c r="CZ13" i="165"/>
  <c r="CB13" i="165"/>
  <c r="CH13" i="165"/>
  <c r="CM13" i="165"/>
  <c r="CR13" i="165"/>
  <c r="CX13" i="165"/>
  <c r="DC13" i="165"/>
  <c r="CH12" i="165"/>
  <c r="CS12" i="165"/>
  <c r="DC12" i="165"/>
  <c r="CC12" i="165"/>
  <c r="CM12" i="165"/>
  <c r="CX12" i="165"/>
  <c r="CP10" i="165"/>
  <c r="BZ10" i="165"/>
  <c r="BZ27" i="165"/>
  <c r="CD27" i="165"/>
  <c r="CH27" i="165"/>
  <c r="CH24" i="165"/>
  <c r="CX24" i="165"/>
  <c r="BZ22" i="165"/>
  <c r="CD22" i="165"/>
  <c r="CH22" i="165"/>
  <c r="CL22" i="165"/>
  <c r="CP22" i="165"/>
  <c r="CT22" i="165"/>
  <c r="CX22" i="165"/>
  <c r="DB22" i="165"/>
  <c r="CH21" i="165"/>
  <c r="CR21" i="165"/>
  <c r="DC21" i="165"/>
  <c r="BZ18" i="165"/>
  <c r="CD18" i="165"/>
  <c r="CH18" i="165"/>
  <c r="CL18" i="165"/>
  <c r="CP18" i="165"/>
  <c r="CT18" i="165"/>
  <c r="CX18" i="165"/>
  <c r="DB18" i="165"/>
  <c r="CR15" i="165"/>
  <c r="DB10" i="165"/>
  <c r="CL10" i="165"/>
  <c r="CB8" i="165"/>
  <c r="CF8" i="165"/>
  <c r="CJ8" i="165"/>
  <c r="CN8" i="165"/>
  <c r="CR8" i="165"/>
  <c r="CV8" i="165"/>
  <c r="CZ8" i="165"/>
  <c r="DD8" i="165"/>
  <c r="BY8" i="165"/>
  <c r="CC8" i="165"/>
  <c r="CG8" i="165"/>
  <c r="CK8" i="165"/>
  <c r="CO8" i="165"/>
  <c r="CS8" i="165"/>
  <c r="CW8" i="165"/>
  <c r="DA8" i="165"/>
  <c r="BZ8" i="165"/>
  <c r="CD8" i="165"/>
  <c r="CH8" i="165"/>
  <c r="CL8" i="165"/>
  <c r="CP8" i="165"/>
  <c r="CT8" i="165"/>
  <c r="CX8" i="165"/>
  <c r="DB8" i="165"/>
  <c r="DD14" i="165"/>
  <c r="CZ14" i="165"/>
  <c r="CV14" i="165"/>
  <c r="CR14" i="165"/>
  <c r="CN14" i="165"/>
  <c r="CJ14" i="165"/>
  <c r="CF14" i="165"/>
  <c r="DD9" i="165"/>
  <c r="CT9" i="165"/>
  <c r="CI9" i="165"/>
  <c r="DD7" i="165"/>
  <c r="CY9" i="165"/>
  <c r="CN9" i="165"/>
  <c r="K79" i="70"/>
  <c r="DJ26" i="152"/>
  <c r="DJ16" i="152"/>
  <c r="K127" i="69"/>
  <c r="K63" i="69"/>
  <c r="K135" i="70"/>
  <c r="K111" i="70"/>
  <c r="CC14" i="172"/>
  <c r="CN14" i="172"/>
  <c r="CT7" i="172"/>
  <c r="DC7" i="172"/>
  <c r="CI7" i="172"/>
  <c r="K73" i="70"/>
  <c r="K9" i="70"/>
  <c r="DE7" i="172"/>
  <c r="DF10" i="172"/>
  <c r="DD10" i="172"/>
  <c r="CX10" i="172"/>
  <c r="DI10" i="172"/>
  <c r="K39" i="70"/>
  <c r="DG15" i="172"/>
  <c r="CZ15" i="172"/>
  <c r="CC9" i="172"/>
  <c r="CM9" i="172"/>
  <c r="CW9" i="172"/>
  <c r="DK9" i="172"/>
  <c r="CF17" i="172"/>
  <c r="CL17" i="172"/>
  <c r="CV17" i="172"/>
  <c r="DF17" i="172"/>
  <c r="DK30" i="172"/>
  <c r="CB30" i="172"/>
  <c r="CV30" i="172"/>
  <c r="DI9" i="172"/>
  <c r="CE9" i="172"/>
  <c r="CO9" i="172"/>
  <c r="BZ17" i="172"/>
  <c r="CG17" i="172"/>
  <c r="CN17" i="172"/>
  <c r="CX17" i="172"/>
  <c r="CH25" i="172"/>
  <c r="CS25" i="172"/>
  <c r="CZ30" i="172"/>
  <c r="CF30" i="172"/>
  <c r="DD30" i="172"/>
  <c r="CN30" i="172"/>
  <c r="Q56" i="180"/>
  <c r="Q71" i="180"/>
  <c r="R71" i="180" s="1"/>
  <c r="Q76" i="180"/>
  <c r="Q41" i="180"/>
  <c r="Q31" i="180"/>
  <c r="Q36" i="180"/>
  <c r="Q26" i="180"/>
  <c r="BY26" i="96"/>
  <c r="BY17" i="96"/>
  <c r="CO31" i="73"/>
  <c r="CF27" i="73"/>
  <c r="DD27" i="73"/>
  <c r="CB23" i="73"/>
  <c r="CJ23" i="73"/>
  <c r="CR23" i="73"/>
  <c r="CZ23" i="73"/>
  <c r="CN15" i="73"/>
  <c r="CV15" i="73"/>
  <c r="BY36" i="165"/>
  <c r="CF36" i="165"/>
  <c r="CR36" i="165"/>
  <c r="DC36" i="165"/>
  <c r="CM36" i="165"/>
  <c r="CZ36" i="165"/>
  <c r="CB36" i="165"/>
  <c r="CN36" i="165"/>
  <c r="DD36" i="165"/>
  <c r="CA36" i="165"/>
  <c r="CJ36" i="165"/>
  <c r="CV36" i="165"/>
  <c r="CQ29" i="165"/>
  <c r="CV29" i="165"/>
  <c r="CA29" i="165"/>
  <c r="DA29" i="165"/>
  <c r="BZ29" i="165"/>
  <c r="CK29" i="165"/>
  <c r="CI25" i="165"/>
  <c r="CP25" i="165"/>
  <c r="CU25" i="165"/>
  <c r="CB25" i="165"/>
  <c r="CE25" i="165"/>
  <c r="DA23" i="73"/>
  <c r="CO23" i="73"/>
  <c r="CF23" i="73"/>
  <c r="CJ15" i="73"/>
  <c r="DD12" i="73"/>
  <c r="CB11" i="73"/>
  <c r="CR11" i="73"/>
  <c r="CU36" i="165"/>
  <c r="BY34" i="165"/>
  <c r="CE34" i="165"/>
  <c r="CM34" i="165"/>
  <c r="CU34" i="165"/>
  <c r="DC34" i="165"/>
  <c r="CA34" i="165"/>
  <c r="CJ34" i="165"/>
  <c r="CV34" i="165"/>
  <c r="CB34" i="165"/>
  <c r="CN34" i="165"/>
  <c r="CY34" i="165"/>
  <c r="CI34" i="165"/>
  <c r="CR34" i="165"/>
  <c r="DD34" i="165"/>
  <c r="BZ30" i="165"/>
  <c r="CD30" i="165"/>
  <c r="CX30" i="165"/>
  <c r="CT30" i="165"/>
  <c r="DB30" i="165"/>
  <c r="CA30" i="165"/>
  <c r="CL30" i="165"/>
  <c r="CY25" i="165"/>
  <c r="CW31" i="73"/>
  <c r="CF31" i="73"/>
  <c r="CJ29" i="73"/>
  <c r="CL28" i="73"/>
  <c r="CN27" i="73"/>
  <c r="CW23" i="73"/>
  <c r="CN23" i="73"/>
  <c r="CC23" i="73"/>
  <c r="CJ11" i="73"/>
  <c r="CI7" i="73"/>
  <c r="CS7" i="73"/>
  <c r="CY7" i="73"/>
  <c r="DF7" i="73"/>
  <c r="CE36" i="165"/>
  <c r="CQ34" i="165"/>
  <c r="CD31" i="165"/>
  <c r="CL31" i="165"/>
  <c r="CT31" i="165"/>
  <c r="DB31" i="165"/>
  <c r="CG31" i="165"/>
  <c r="CP31" i="165"/>
  <c r="DA31" i="165"/>
  <c r="BY31" i="165"/>
  <c r="CH31" i="165"/>
  <c r="CS31" i="165"/>
  <c r="CA31" i="165"/>
  <c r="CC31" i="165"/>
  <c r="CO31" i="165"/>
  <c r="CX31" i="165"/>
  <c r="CF29" i="165"/>
  <c r="BZ25" i="165"/>
  <c r="CN31" i="73"/>
  <c r="DA31" i="73"/>
  <c r="CX29" i="73"/>
  <c r="CC28" i="73"/>
  <c r="DE23" i="73"/>
  <c r="CV23" i="73"/>
  <c r="CK23" i="73"/>
  <c r="CB18" i="73"/>
  <c r="CF16" i="73"/>
  <c r="DF16" i="73"/>
  <c r="CV13" i="73"/>
  <c r="CZ12" i="73"/>
  <c r="CB8" i="73"/>
  <c r="CX7" i="73"/>
  <c r="CN7" i="73"/>
  <c r="CA7" i="73"/>
  <c r="CF34" i="165"/>
  <c r="CK31" i="165"/>
  <c r="CH30" i="165"/>
  <c r="CB28" i="165"/>
  <c r="CI28" i="165"/>
  <c r="CY28" i="165"/>
  <c r="CA28" i="165"/>
  <c r="CU28" i="165"/>
  <c r="CE28" i="165"/>
  <c r="DC28" i="165"/>
  <c r="CQ28" i="165"/>
  <c r="CA27" i="165"/>
  <c r="CN27" i="165"/>
  <c r="CZ27" i="165"/>
  <c r="CJ27" i="165"/>
  <c r="DB27" i="165"/>
  <c r="CR27" i="165"/>
  <c r="DD27" i="165"/>
  <c r="CE27" i="165"/>
  <c r="CX27" i="165"/>
  <c r="CU35" i="165"/>
  <c r="DB23" i="165"/>
  <c r="CV23" i="165"/>
  <c r="CN23" i="165"/>
  <c r="CG23" i="165"/>
  <c r="DB20" i="165"/>
  <c r="CU20" i="165"/>
  <c r="CM20" i="165"/>
  <c r="CG20" i="165"/>
  <c r="CI18" i="165"/>
  <c r="CS18" i="165"/>
  <c r="DD18" i="165"/>
  <c r="BY18" i="165"/>
  <c r="CC18" i="165"/>
  <c r="CN18" i="165"/>
  <c r="CY18" i="165"/>
  <c r="CU14" i="165"/>
  <c r="CK14" i="165"/>
  <c r="BZ11" i="165"/>
  <c r="CV11" i="165"/>
  <c r="CK11" i="165"/>
  <c r="BY23" i="165"/>
  <c r="CD23" i="165"/>
  <c r="CJ23" i="165"/>
  <c r="CO23" i="165"/>
  <c r="CT23" i="165"/>
  <c r="CZ23" i="165"/>
  <c r="BY20" i="165"/>
  <c r="CD20" i="165"/>
  <c r="CI20" i="165"/>
  <c r="CO20" i="165"/>
  <c r="CT20" i="165"/>
  <c r="CY20" i="165"/>
  <c r="BY14" i="165"/>
  <c r="CD14" i="165"/>
  <c r="CI14" i="165"/>
  <c r="CO14" i="165"/>
  <c r="CT14" i="165"/>
  <c r="CY14" i="165"/>
  <c r="CB14" i="165"/>
  <c r="CA14" i="165"/>
  <c r="CG14" i="165"/>
  <c r="CL14" i="165"/>
  <c r="CQ14" i="165"/>
  <c r="CW14" i="165"/>
  <c r="DB14" i="165"/>
  <c r="CM35" i="165"/>
  <c r="DB35" i="165"/>
  <c r="CJ32" i="165"/>
  <c r="DD23" i="165"/>
  <c r="CW23" i="165"/>
  <c r="CP23" i="165"/>
  <c r="CH23" i="165"/>
  <c r="CB23" i="165"/>
  <c r="DC20" i="165"/>
  <c r="CW20" i="165"/>
  <c r="CP20" i="165"/>
  <c r="CH20" i="165"/>
  <c r="CA20" i="165"/>
  <c r="BZ19" i="165"/>
  <c r="CH19" i="165"/>
  <c r="CS19" i="165"/>
  <c r="DB19" i="165"/>
  <c r="CK18" i="165"/>
  <c r="CX14" i="165"/>
  <c r="CM14" i="165"/>
  <c r="CC14" i="165"/>
  <c r="CH10" i="165"/>
  <c r="CT10" i="165"/>
  <c r="K49" i="69"/>
  <c r="K25" i="70"/>
  <c r="DC9" i="172"/>
  <c r="CG9" i="172"/>
  <c r="DA9" i="172"/>
  <c r="CU9" i="172"/>
  <c r="BZ9" i="172"/>
  <c r="DG9" i="172"/>
  <c r="CS9" i="172"/>
  <c r="DJ9" i="172"/>
  <c r="CK17" i="172"/>
  <c r="DI20" i="172"/>
  <c r="DB17" i="165"/>
  <c r="DB16" i="165"/>
  <c r="CT16" i="165"/>
  <c r="CM16" i="165"/>
  <c r="CG16" i="165"/>
  <c r="DD13" i="165"/>
  <c r="CT13" i="165"/>
  <c r="CW12" i="165"/>
  <c r="K121" i="69"/>
  <c r="K15" i="69"/>
  <c r="K127" i="70"/>
  <c r="K71" i="70"/>
  <c r="CK9" i="172"/>
  <c r="CF8" i="155"/>
  <c r="DG10" i="155"/>
  <c r="DC10" i="155"/>
  <c r="CY10" i="155"/>
  <c r="CU10" i="155"/>
  <c r="CQ10" i="155"/>
  <c r="CM10" i="155"/>
  <c r="CI10" i="155"/>
  <c r="CE10" i="155"/>
  <c r="CA10" i="155"/>
  <c r="DF10" i="155"/>
  <c r="DB10" i="155"/>
  <c r="CX10" i="155"/>
  <c r="CT10" i="155"/>
  <c r="CP10" i="155"/>
  <c r="CL10" i="155"/>
  <c r="CH10" i="155"/>
  <c r="CD10" i="155"/>
  <c r="BZ10" i="155"/>
  <c r="DI10" i="155"/>
  <c r="DE10" i="155"/>
  <c r="DA10" i="155"/>
  <c r="CW10" i="155"/>
  <c r="CS10" i="155"/>
  <c r="CO10" i="155"/>
  <c r="CK10" i="155"/>
  <c r="CG10" i="155"/>
  <c r="CC10" i="155"/>
  <c r="BY10" i="155"/>
  <c r="CZ10" i="155"/>
  <c r="CJ10" i="155"/>
  <c r="CV10" i="155"/>
  <c r="CF10" i="155"/>
  <c r="DH10" i="155"/>
  <c r="CR10" i="155"/>
  <c r="CB10" i="155"/>
  <c r="DD10" i="155"/>
  <c r="CN10" i="155"/>
  <c r="BX10" i="155"/>
  <c r="DG12" i="155"/>
  <c r="DC12" i="155"/>
  <c r="CY12" i="155"/>
  <c r="CU12" i="155"/>
  <c r="CQ12" i="155"/>
  <c r="CM12" i="155"/>
  <c r="CI12" i="155"/>
  <c r="CE12" i="155"/>
  <c r="CA12" i="155"/>
  <c r="DF12" i="155"/>
  <c r="DB12" i="155"/>
  <c r="CX12" i="155"/>
  <c r="CT12" i="155"/>
  <c r="CP12" i="155"/>
  <c r="CL12" i="155"/>
  <c r="CH12" i="155"/>
  <c r="CD12" i="155"/>
  <c r="BZ12" i="155"/>
  <c r="DI12" i="155"/>
  <c r="DE12" i="155"/>
  <c r="DA12" i="155"/>
  <c r="CW12" i="155"/>
  <c r="CS12" i="155"/>
  <c r="CO12" i="155"/>
  <c r="CK12" i="155"/>
  <c r="CG12" i="155"/>
  <c r="CC12" i="155"/>
  <c r="BY12" i="155"/>
  <c r="DD12" i="155"/>
  <c r="CN12" i="155"/>
  <c r="BX12" i="155"/>
  <c r="CZ12" i="155"/>
  <c r="CJ12" i="155"/>
  <c r="CV12" i="155"/>
  <c r="CF12" i="155"/>
  <c r="DH12" i="155"/>
  <c r="CR12" i="155"/>
  <c r="CB12" i="155"/>
  <c r="DG14" i="155"/>
  <c r="DC14" i="155"/>
  <c r="CY14" i="155"/>
  <c r="CU14" i="155"/>
  <c r="CQ14" i="155"/>
  <c r="CM14" i="155"/>
  <c r="CI14" i="155"/>
  <c r="CE14" i="155"/>
  <c r="CA14" i="155"/>
  <c r="DF14" i="155"/>
  <c r="DB14" i="155"/>
  <c r="CX14" i="155"/>
  <c r="CT14" i="155"/>
  <c r="CP14" i="155"/>
  <c r="CL14" i="155"/>
  <c r="CH14" i="155"/>
  <c r="CD14" i="155"/>
  <c r="BZ14" i="155"/>
  <c r="DI14" i="155"/>
  <c r="DE14" i="155"/>
  <c r="DA14" i="155"/>
  <c r="CW14" i="155"/>
  <c r="CS14" i="155"/>
  <c r="CO14" i="155"/>
  <c r="CK14" i="155"/>
  <c r="CG14" i="155"/>
  <c r="CC14" i="155"/>
  <c r="BY14" i="155"/>
  <c r="DH14" i="155"/>
  <c r="CR14" i="155"/>
  <c r="CB14" i="155"/>
  <c r="DD14" i="155"/>
  <c r="CN14" i="155"/>
  <c r="BX14" i="155"/>
  <c r="CZ14" i="155"/>
  <c r="CJ14" i="155"/>
  <c r="CV14" i="155"/>
  <c r="CF14" i="155"/>
  <c r="DH16" i="155"/>
  <c r="DD16" i="155"/>
  <c r="CZ16" i="155"/>
  <c r="CV16" i="155"/>
  <c r="CR16" i="155"/>
  <c r="CN16" i="155"/>
  <c r="CJ16" i="155"/>
  <c r="DG16" i="155"/>
  <c r="DC16" i="155"/>
  <c r="CY16" i="155"/>
  <c r="CU16" i="155"/>
  <c r="CQ16" i="155"/>
  <c r="CM16" i="155"/>
  <c r="CI16" i="155"/>
  <c r="DF16" i="155"/>
  <c r="DB16" i="155"/>
  <c r="CX16" i="155"/>
  <c r="CT16" i="155"/>
  <c r="CP16" i="155"/>
  <c r="CL16" i="155"/>
  <c r="CH16" i="155"/>
  <c r="CD16" i="155"/>
  <c r="BZ16" i="155"/>
  <c r="DI16" i="155"/>
  <c r="CS16" i="155"/>
  <c r="CF16" i="155"/>
  <c r="CA16" i="155"/>
  <c r="DE16" i="155"/>
  <c r="CO16" i="155"/>
  <c r="CE16" i="155"/>
  <c r="BY16" i="155"/>
  <c r="DA16" i="155"/>
  <c r="CK16" i="155"/>
  <c r="CC16" i="155"/>
  <c r="BX16" i="155"/>
  <c r="CW16" i="155"/>
  <c r="CG16" i="155"/>
  <c r="CB16" i="155"/>
  <c r="DH18" i="155"/>
  <c r="DD18" i="155"/>
  <c r="CZ18" i="155"/>
  <c r="CV18" i="155"/>
  <c r="CR18" i="155"/>
  <c r="CN18" i="155"/>
  <c r="CJ18" i="155"/>
  <c r="CF18" i="155"/>
  <c r="CB18" i="155"/>
  <c r="BX18" i="155"/>
  <c r="DG18" i="155"/>
  <c r="DC18" i="155"/>
  <c r="CY18" i="155"/>
  <c r="CU18" i="155"/>
  <c r="CQ18" i="155"/>
  <c r="CM18" i="155"/>
  <c r="CI18" i="155"/>
  <c r="CE18" i="155"/>
  <c r="CA18" i="155"/>
  <c r="DF18" i="155"/>
  <c r="DB18" i="155"/>
  <c r="CX18" i="155"/>
  <c r="CT18" i="155"/>
  <c r="CP18" i="155"/>
  <c r="CL18" i="155"/>
  <c r="CH18" i="155"/>
  <c r="CD18" i="155"/>
  <c r="BZ18" i="155"/>
  <c r="CW18" i="155"/>
  <c r="CG18" i="155"/>
  <c r="DI18" i="155"/>
  <c r="CS18" i="155"/>
  <c r="CC18" i="155"/>
  <c r="DE18" i="155"/>
  <c r="CO18" i="155"/>
  <c r="BY18" i="155"/>
  <c r="DA18" i="155"/>
  <c r="CK18" i="155"/>
  <c r="DH20" i="155"/>
  <c r="DI20" i="155"/>
  <c r="DD20" i="155"/>
  <c r="CZ20" i="155"/>
  <c r="CV20" i="155"/>
  <c r="CR20" i="155"/>
  <c r="CN20" i="155"/>
  <c r="CJ20" i="155"/>
  <c r="CF20" i="155"/>
  <c r="CB20" i="155"/>
  <c r="BX20" i="155"/>
  <c r="DG20" i="155"/>
  <c r="DC20" i="155"/>
  <c r="CY20" i="155"/>
  <c r="CU20" i="155"/>
  <c r="CQ20" i="155"/>
  <c r="CM20" i="155"/>
  <c r="CI20" i="155"/>
  <c r="CE20" i="155"/>
  <c r="CA20" i="155"/>
  <c r="DF20" i="155"/>
  <c r="DB20" i="155"/>
  <c r="CX20" i="155"/>
  <c r="CT20" i="155"/>
  <c r="CP20" i="155"/>
  <c r="CL20" i="155"/>
  <c r="CH20" i="155"/>
  <c r="CD20" i="155"/>
  <c r="BZ20" i="155"/>
  <c r="DA20" i="155"/>
  <c r="CK20" i="155"/>
  <c r="CW20" i="155"/>
  <c r="CG20" i="155"/>
  <c r="CS20" i="155"/>
  <c r="CC20" i="155"/>
  <c r="CO20" i="155"/>
  <c r="BY20" i="155"/>
  <c r="DE20" i="155"/>
  <c r="DI22" i="155"/>
  <c r="DE22" i="155"/>
  <c r="DA22" i="155"/>
  <c r="CW22" i="155"/>
  <c r="CS22" i="155"/>
  <c r="CO22" i="155"/>
  <c r="CK22" i="155"/>
  <c r="CG22" i="155"/>
  <c r="CC22" i="155"/>
  <c r="BY22" i="155"/>
  <c r="DH22" i="155"/>
  <c r="DD22" i="155"/>
  <c r="CZ22" i="155"/>
  <c r="CV22" i="155"/>
  <c r="CR22" i="155"/>
  <c r="CN22" i="155"/>
  <c r="CJ22" i="155"/>
  <c r="CF22" i="155"/>
  <c r="CB22" i="155"/>
  <c r="BX22" i="155"/>
  <c r="DG22" i="155"/>
  <c r="CY22" i="155"/>
  <c r="CQ22" i="155"/>
  <c r="CI22" i="155"/>
  <c r="CA22" i="155"/>
  <c r="DF22" i="155"/>
  <c r="CX22" i="155"/>
  <c r="CP22" i="155"/>
  <c r="CH22" i="155"/>
  <c r="BZ22" i="155"/>
  <c r="DC22" i="155"/>
  <c r="CU22" i="155"/>
  <c r="CM22" i="155"/>
  <c r="CE22" i="155"/>
  <c r="DB22" i="155"/>
  <c r="CT22" i="155"/>
  <c r="CL22" i="155"/>
  <c r="CD22" i="155"/>
  <c r="DI24" i="155"/>
  <c r="DE24" i="155"/>
  <c r="DA24" i="155"/>
  <c r="CW24" i="155"/>
  <c r="CS24" i="155"/>
  <c r="CO24" i="155"/>
  <c r="CK24" i="155"/>
  <c r="CG24" i="155"/>
  <c r="CC24" i="155"/>
  <c r="BY24" i="155"/>
  <c r="DH24" i="155"/>
  <c r="DD24" i="155"/>
  <c r="CZ24" i="155"/>
  <c r="CV24" i="155"/>
  <c r="CR24" i="155"/>
  <c r="CN24" i="155"/>
  <c r="CJ24" i="155"/>
  <c r="CF24" i="155"/>
  <c r="CB24" i="155"/>
  <c r="BX24" i="155"/>
  <c r="DG24" i="155"/>
  <c r="DC24" i="155"/>
  <c r="CY24" i="155"/>
  <c r="CU24" i="155"/>
  <c r="CM24" i="155"/>
  <c r="CE24" i="155"/>
  <c r="DF24" i="155"/>
  <c r="CT24" i="155"/>
  <c r="CL24" i="155"/>
  <c r="CD24" i="155"/>
  <c r="DB24" i="155"/>
  <c r="CQ24" i="155"/>
  <c r="CI24" i="155"/>
  <c r="CA24" i="155"/>
  <c r="CP24" i="155"/>
  <c r="CH24" i="155"/>
  <c r="BZ24" i="155"/>
  <c r="CX24" i="155"/>
  <c r="DI26" i="155"/>
  <c r="DE26" i="155"/>
  <c r="DA26" i="155"/>
  <c r="CW26" i="155"/>
  <c r="CS26" i="155"/>
  <c r="CO26" i="155"/>
  <c r="CK26" i="155"/>
  <c r="CG26" i="155"/>
  <c r="CC26" i="155"/>
  <c r="BY26" i="155"/>
  <c r="DH26" i="155"/>
  <c r="DD26" i="155"/>
  <c r="CZ26" i="155"/>
  <c r="CV26" i="155"/>
  <c r="CR26" i="155"/>
  <c r="CN26" i="155"/>
  <c r="CJ26" i="155"/>
  <c r="CF26" i="155"/>
  <c r="CB26" i="155"/>
  <c r="BX26" i="155"/>
  <c r="DG26" i="155"/>
  <c r="DC26" i="155"/>
  <c r="CY26" i="155"/>
  <c r="CU26" i="155"/>
  <c r="CQ26" i="155"/>
  <c r="CM26" i="155"/>
  <c r="CI26" i="155"/>
  <c r="CE26" i="155"/>
  <c r="CA26" i="155"/>
  <c r="CX26" i="155"/>
  <c r="CH26" i="155"/>
  <c r="CT26" i="155"/>
  <c r="CD26" i="155"/>
  <c r="DF26" i="155"/>
  <c r="CP26" i="155"/>
  <c r="BZ26" i="155"/>
  <c r="DB26" i="155"/>
  <c r="CL26" i="155"/>
  <c r="DH28" i="155"/>
  <c r="DD28" i="155"/>
  <c r="CZ28" i="155"/>
  <c r="CV28" i="155"/>
  <c r="CR28" i="155"/>
  <c r="CN28" i="155"/>
  <c r="CJ28" i="155"/>
  <c r="CF28" i="155"/>
  <c r="CB28" i="155"/>
  <c r="BX28" i="155"/>
  <c r="DG28" i="155"/>
  <c r="DC28" i="155"/>
  <c r="CY28" i="155"/>
  <c r="CU28" i="155"/>
  <c r="CQ28" i="155"/>
  <c r="CM28" i="155"/>
  <c r="CI28" i="155"/>
  <c r="CE28" i="155"/>
  <c r="CA28" i="155"/>
  <c r="DF28" i="155"/>
  <c r="DB28" i="155"/>
  <c r="CX28" i="155"/>
  <c r="CT28" i="155"/>
  <c r="CP28" i="155"/>
  <c r="CL28" i="155"/>
  <c r="CH28" i="155"/>
  <c r="CD28" i="155"/>
  <c r="BZ28" i="155"/>
  <c r="DA28" i="155"/>
  <c r="CK28" i="155"/>
  <c r="CW28" i="155"/>
  <c r="CG28" i="155"/>
  <c r="DI28" i="155"/>
  <c r="CS28" i="155"/>
  <c r="CC28" i="155"/>
  <c r="CO28" i="155"/>
  <c r="BY28" i="155"/>
  <c r="DE28" i="155"/>
  <c r="DH30" i="155"/>
  <c r="DD30" i="155"/>
  <c r="CZ30" i="155"/>
  <c r="CV30" i="155"/>
  <c r="CR30" i="155"/>
  <c r="CN30" i="155"/>
  <c r="CJ30" i="155"/>
  <c r="CF30" i="155"/>
  <c r="CB30" i="155"/>
  <c r="BX30" i="155"/>
  <c r="DG30" i="155"/>
  <c r="DC30" i="155"/>
  <c r="CY30" i="155"/>
  <c r="CU30" i="155"/>
  <c r="CQ30" i="155"/>
  <c r="CM30" i="155"/>
  <c r="CI30" i="155"/>
  <c r="CE30" i="155"/>
  <c r="CA30" i="155"/>
  <c r="DF30" i="155"/>
  <c r="DB30" i="155"/>
  <c r="CX30" i="155"/>
  <c r="CT30" i="155"/>
  <c r="CP30" i="155"/>
  <c r="CL30" i="155"/>
  <c r="CH30" i="155"/>
  <c r="CD30" i="155"/>
  <c r="BZ30" i="155"/>
  <c r="DE30" i="155"/>
  <c r="CO30" i="155"/>
  <c r="BY30" i="155"/>
  <c r="DA30" i="155"/>
  <c r="CK30" i="155"/>
  <c r="CW30" i="155"/>
  <c r="CG30" i="155"/>
  <c r="CC30" i="155"/>
  <c r="DI30" i="155"/>
  <c r="CS30" i="155"/>
  <c r="DH32" i="155"/>
  <c r="DD32" i="155"/>
  <c r="CZ32" i="155"/>
  <c r="CV32" i="155"/>
  <c r="CR32" i="155"/>
  <c r="CN32" i="155"/>
  <c r="CJ32" i="155"/>
  <c r="CF32" i="155"/>
  <c r="CB32" i="155"/>
  <c r="BX32" i="155"/>
  <c r="DG32" i="155"/>
  <c r="DC32" i="155"/>
  <c r="CY32" i="155"/>
  <c r="CU32" i="155"/>
  <c r="CQ32" i="155"/>
  <c r="CM32" i="155"/>
  <c r="CI32" i="155"/>
  <c r="CE32" i="155"/>
  <c r="CA32" i="155"/>
  <c r="DF32" i="155"/>
  <c r="DB32" i="155"/>
  <c r="CX32" i="155"/>
  <c r="CT32" i="155"/>
  <c r="CP32" i="155"/>
  <c r="CL32" i="155"/>
  <c r="CH32" i="155"/>
  <c r="CD32" i="155"/>
  <c r="BZ32" i="155"/>
  <c r="DI32" i="155"/>
  <c r="CS32" i="155"/>
  <c r="CC32" i="155"/>
  <c r="DE32" i="155"/>
  <c r="CO32" i="155"/>
  <c r="BY32" i="155"/>
  <c r="DA32" i="155"/>
  <c r="CK32" i="155"/>
  <c r="CW32" i="155"/>
  <c r="CG32" i="155"/>
  <c r="DH34" i="155"/>
  <c r="DD34" i="155"/>
  <c r="CZ34" i="155"/>
  <c r="CV34" i="155"/>
  <c r="CR34" i="155"/>
  <c r="CN34" i="155"/>
  <c r="CJ34" i="155"/>
  <c r="CF34" i="155"/>
  <c r="CB34" i="155"/>
  <c r="BX34" i="155"/>
  <c r="DG34" i="155"/>
  <c r="DC34" i="155"/>
  <c r="CY34" i="155"/>
  <c r="CU34" i="155"/>
  <c r="CQ34" i="155"/>
  <c r="CM34" i="155"/>
  <c r="CI34" i="155"/>
  <c r="CE34" i="155"/>
  <c r="CA34" i="155"/>
  <c r="DF34" i="155"/>
  <c r="DB34" i="155"/>
  <c r="CX34" i="155"/>
  <c r="CT34" i="155"/>
  <c r="CP34" i="155"/>
  <c r="CL34" i="155"/>
  <c r="CH34" i="155"/>
  <c r="CD34" i="155"/>
  <c r="BZ34" i="155"/>
  <c r="CW34" i="155"/>
  <c r="CG34" i="155"/>
  <c r="DI34" i="155"/>
  <c r="CS34" i="155"/>
  <c r="CC34" i="155"/>
  <c r="DE34" i="155"/>
  <c r="CO34" i="155"/>
  <c r="BY34" i="155"/>
  <c r="DA34" i="155"/>
  <c r="CK34" i="155"/>
  <c r="CS13" i="172"/>
  <c r="CC13" i="172"/>
  <c r="DE13" i="172"/>
  <c r="DA17" i="172"/>
  <c r="CH17" i="172"/>
  <c r="DJ17" i="172"/>
  <c r="CS17" i="172"/>
  <c r="CC17" i="172"/>
  <c r="DE17" i="172"/>
  <c r="CP17" i="172"/>
  <c r="CB17" i="172"/>
  <c r="DK17" i="172"/>
  <c r="CK25" i="172"/>
  <c r="CX25" i="172"/>
  <c r="BZ7" i="155"/>
  <c r="CD7" i="155"/>
  <c r="CH7" i="155"/>
  <c r="CL7" i="155"/>
  <c r="CP7" i="155"/>
  <c r="CT7" i="155"/>
  <c r="CX7" i="155"/>
  <c r="DB7" i="155"/>
  <c r="DF7" i="155"/>
  <c r="BY9" i="155"/>
  <c r="CH9" i="155"/>
  <c r="CL11" i="155"/>
  <c r="BZ13" i="155"/>
  <c r="CP13" i="155"/>
  <c r="CD15" i="155"/>
  <c r="DK25" i="172"/>
  <c r="BZ25" i="172"/>
  <c r="CL25" i="172"/>
  <c r="DA25" i="172"/>
  <c r="DI9" i="155"/>
  <c r="DE9" i="155"/>
  <c r="DA9" i="155"/>
  <c r="CW9" i="155"/>
  <c r="CS9" i="155"/>
  <c r="CO9" i="155"/>
  <c r="CK9" i="155"/>
  <c r="CG9" i="155"/>
  <c r="CC9" i="155"/>
  <c r="DH9" i="155"/>
  <c r="DD9" i="155"/>
  <c r="CZ9" i="155"/>
  <c r="CV9" i="155"/>
  <c r="CR9" i="155"/>
  <c r="CN9" i="155"/>
  <c r="CJ9" i="155"/>
  <c r="CF9" i="155"/>
  <c r="CB9" i="155"/>
  <c r="BX9" i="155"/>
  <c r="DG9" i="155"/>
  <c r="DC9" i="155"/>
  <c r="CY9" i="155"/>
  <c r="CU9" i="155"/>
  <c r="CQ9" i="155"/>
  <c r="CM9" i="155"/>
  <c r="CI9" i="155"/>
  <c r="CE9" i="155"/>
  <c r="DI11" i="155"/>
  <c r="DE11" i="155"/>
  <c r="DA11" i="155"/>
  <c r="CW11" i="155"/>
  <c r="CS11" i="155"/>
  <c r="CO11" i="155"/>
  <c r="CK11" i="155"/>
  <c r="CG11" i="155"/>
  <c r="CC11" i="155"/>
  <c r="BY11" i="155"/>
  <c r="DH11" i="155"/>
  <c r="DD11" i="155"/>
  <c r="CZ11" i="155"/>
  <c r="CV11" i="155"/>
  <c r="CR11" i="155"/>
  <c r="CN11" i="155"/>
  <c r="CJ11" i="155"/>
  <c r="CF11" i="155"/>
  <c r="CB11" i="155"/>
  <c r="BX11" i="155"/>
  <c r="DG11" i="155"/>
  <c r="DC11" i="155"/>
  <c r="CY11" i="155"/>
  <c r="CU11" i="155"/>
  <c r="CQ11" i="155"/>
  <c r="CM11" i="155"/>
  <c r="CI11" i="155"/>
  <c r="CE11" i="155"/>
  <c r="CA11" i="155"/>
  <c r="DI13" i="155"/>
  <c r="DE13" i="155"/>
  <c r="DA13" i="155"/>
  <c r="CW13" i="155"/>
  <c r="CS13" i="155"/>
  <c r="CO13" i="155"/>
  <c r="CK13" i="155"/>
  <c r="CG13" i="155"/>
  <c r="CC13" i="155"/>
  <c r="BY13" i="155"/>
  <c r="DH13" i="155"/>
  <c r="DD13" i="155"/>
  <c r="CZ13" i="155"/>
  <c r="CV13" i="155"/>
  <c r="CR13" i="155"/>
  <c r="CN13" i="155"/>
  <c r="CJ13" i="155"/>
  <c r="CF13" i="155"/>
  <c r="CB13" i="155"/>
  <c r="BX13" i="155"/>
  <c r="DG13" i="155"/>
  <c r="DC13" i="155"/>
  <c r="CY13" i="155"/>
  <c r="CU13" i="155"/>
  <c r="CQ13" i="155"/>
  <c r="CM13" i="155"/>
  <c r="CI13" i="155"/>
  <c r="CE13" i="155"/>
  <c r="CA13" i="155"/>
  <c r="DH15" i="155"/>
  <c r="DD15" i="155"/>
  <c r="CZ15" i="155"/>
  <c r="CV15" i="155"/>
  <c r="CR15" i="155"/>
  <c r="CN15" i="155"/>
  <c r="CJ15" i="155"/>
  <c r="DG15" i="155"/>
  <c r="DB15" i="155"/>
  <c r="CW15" i="155"/>
  <c r="CQ15" i="155"/>
  <c r="CL15" i="155"/>
  <c r="CG15" i="155"/>
  <c r="CC15" i="155"/>
  <c r="BY15" i="155"/>
  <c r="DF15" i="155"/>
  <c r="DA15" i="155"/>
  <c r="CU15" i="155"/>
  <c r="CP15" i="155"/>
  <c r="CK15" i="155"/>
  <c r="CF15" i="155"/>
  <c r="CB15" i="155"/>
  <c r="BX15" i="155"/>
  <c r="DE15" i="155"/>
  <c r="CY15" i="155"/>
  <c r="CT15" i="155"/>
  <c r="CO15" i="155"/>
  <c r="CI15" i="155"/>
  <c r="CE15" i="155"/>
  <c r="CA15" i="155"/>
  <c r="DF17" i="155"/>
  <c r="DB17" i="155"/>
  <c r="CX17" i="155"/>
  <c r="CT17" i="155"/>
  <c r="CP17" i="155"/>
  <c r="CL17" i="155"/>
  <c r="CH17" i="155"/>
  <c r="CD17" i="155"/>
  <c r="BZ17" i="155"/>
  <c r="DI17" i="155"/>
  <c r="DE17" i="155"/>
  <c r="DA17" i="155"/>
  <c r="CW17" i="155"/>
  <c r="CS17" i="155"/>
  <c r="CO17" i="155"/>
  <c r="CK17" i="155"/>
  <c r="CG17" i="155"/>
  <c r="CC17" i="155"/>
  <c r="BY17" i="155"/>
  <c r="DH17" i="155"/>
  <c r="DD17" i="155"/>
  <c r="CZ17" i="155"/>
  <c r="CV17" i="155"/>
  <c r="CR17" i="155"/>
  <c r="CN17" i="155"/>
  <c r="CJ17" i="155"/>
  <c r="CF17" i="155"/>
  <c r="CB17" i="155"/>
  <c r="BX17" i="155"/>
  <c r="DC17" i="155"/>
  <c r="CM17" i="155"/>
  <c r="CY17" i="155"/>
  <c r="CI17" i="155"/>
  <c r="CU17" i="155"/>
  <c r="CE17" i="155"/>
  <c r="DF19" i="155"/>
  <c r="DB19" i="155"/>
  <c r="CX19" i="155"/>
  <c r="CT19" i="155"/>
  <c r="CP19" i="155"/>
  <c r="CL19" i="155"/>
  <c r="CH19" i="155"/>
  <c r="CD19" i="155"/>
  <c r="BZ19" i="155"/>
  <c r="DI19" i="155"/>
  <c r="DE19" i="155"/>
  <c r="DA19" i="155"/>
  <c r="CW19" i="155"/>
  <c r="CS19" i="155"/>
  <c r="CO19" i="155"/>
  <c r="CK19" i="155"/>
  <c r="CG19" i="155"/>
  <c r="CC19" i="155"/>
  <c r="BY19" i="155"/>
  <c r="DH19" i="155"/>
  <c r="DD19" i="155"/>
  <c r="CZ19" i="155"/>
  <c r="CV19" i="155"/>
  <c r="CR19" i="155"/>
  <c r="CN19" i="155"/>
  <c r="CJ19" i="155"/>
  <c r="CF19" i="155"/>
  <c r="CB19" i="155"/>
  <c r="BX19" i="155"/>
  <c r="DG19" i="155"/>
  <c r="CQ19" i="155"/>
  <c r="CA19" i="155"/>
  <c r="DC19" i="155"/>
  <c r="CM19" i="155"/>
  <c r="CY19" i="155"/>
  <c r="CI19" i="155"/>
  <c r="DG21" i="155"/>
  <c r="DC21" i="155"/>
  <c r="CY21" i="155"/>
  <c r="DF21" i="155"/>
  <c r="DB21" i="155"/>
  <c r="CX21" i="155"/>
  <c r="CT21" i="155"/>
  <c r="CP21" i="155"/>
  <c r="CL21" i="155"/>
  <c r="CH21" i="155"/>
  <c r="CD21" i="155"/>
  <c r="BZ21" i="155"/>
  <c r="DE21" i="155"/>
  <c r="CW21" i="155"/>
  <c r="CR21" i="155"/>
  <c r="CM21" i="155"/>
  <c r="CG21" i="155"/>
  <c r="CB21" i="155"/>
  <c r="DD21" i="155"/>
  <c r="CV21" i="155"/>
  <c r="CQ21" i="155"/>
  <c r="CK21" i="155"/>
  <c r="CF21" i="155"/>
  <c r="CA21" i="155"/>
  <c r="DI21" i="155"/>
  <c r="DA21" i="155"/>
  <c r="CU21" i="155"/>
  <c r="CO21" i="155"/>
  <c r="CJ21" i="155"/>
  <c r="CE21" i="155"/>
  <c r="BY21" i="155"/>
  <c r="DH21" i="155"/>
  <c r="CI21" i="155"/>
  <c r="CZ21" i="155"/>
  <c r="CC21" i="155"/>
  <c r="CS21" i="155"/>
  <c r="BX21" i="155"/>
  <c r="DG23" i="155"/>
  <c r="DC23" i="155"/>
  <c r="CY23" i="155"/>
  <c r="CU23" i="155"/>
  <c r="CQ23" i="155"/>
  <c r="CM23" i="155"/>
  <c r="CI23" i="155"/>
  <c r="CE23" i="155"/>
  <c r="CA23" i="155"/>
  <c r="DF23" i="155"/>
  <c r="DB23" i="155"/>
  <c r="CX23" i="155"/>
  <c r="CT23" i="155"/>
  <c r="CP23" i="155"/>
  <c r="CL23" i="155"/>
  <c r="CH23" i="155"/>
  <c r="CD23" i="155"/>
  <c r="BZ23" i="155"/>
  <c r="DI23" i="155"/>
  <c r="DA23" i="155"/>
  <c r="CS23" i="155"/>
  <c r="CK23" i="155"/>
  <c r="CC23" i="155"/>
  <c r="DH23" i="155"/>
  <c r="CZ23" i="155"/>
  <c r="CR23" i="155"/>
  <c r="CJ23" i="155"/>
  <c r="CB23" i="155"/>
  <c r="DE23" i="155"/>
  <c r="CW23" i="155"/>
  <c r="CO23" i="155"/>
  <c r="CG23" i="155"/>
  <c r="BY23" i="155"/>
  <c r="CV23" i="155"/>
  <c r="CN23" i="155"/>
  <c r="CF23" i="155"/>
  <c r="DG25" i="155"/>
  <c r="DC25" i="155"/>
  <c r="CY25" i="155"/>
  <c r="CU25" i="155"/>
  <c r="CQ25" i="155"/>
  <c r="CM25" i="155"/>
  <c r="CI25" i="155"/>
  <c r="CE25" i="155"/>
  <c r="CA25" i="155"/>
  <c r="DF25" i="155"/>
  <c r="DB25" i="155"/>
  <c r="CX25" i="155"/>
  <c r="CT25" i="155"/>
  <c r="CP25" i="155"/>
  <c r="CL25" i="155"/>
  <c r="CH25" i="155"/>
  <c r="CD25" i="155"/>
  <c r="BZ25" i="155"/>
  <c r="DI25" i="155"/>
  <c r="DE25" i="155"/>
  <c r="DA25" i="155"/>
  <c r="CW25" i="155"/>
  <c r="CS25" i="155"/>
  <c r="CO25" i="155"/>
  <c r="CK25" i="155"/>
  <c r="CG25" i="155"/>
  <c r="CC25" i="155"/>
  <c r="BY25" i="155"/>
  <c r="DD25" i="155"/>
  <c r="CN25" i="155"/>
  <c r="BX25" i="155"/>
  <c r="CZ25" i="155"/>
  <c r="CJ25" i="155"/>
  <c r="CV25" i="155"/>
  <c r="CF25" i="155"/>
  <c r="DH25" i="155"/>
  <c r="CR25" i="155"/>
  <c r="CB25" i="155"/>
  <c r="DI27" i="155"/>
  <c r="DE27" i="155"/>
  <c r="DH27" i="155"/>
  <c r="DD27" i="155"/>
  <c r="CZ27" i="155"/>
  <c r="CV27" i="155"/>
  <c r="DG27" i="155"/>
  <c r="DA27" i="155"/>
  <c r="CU27" i="155"/>
  <c r="CQ27" i="155"/>
  <c r="CM27" i="155"/>
  <c r="CI27" i="155"/>
  <c r="CE27" i="155"/>
  <c r="CA27" i="155"/>
  <c r="DF27" i="155"/>
  <c r="CY27" i="155"/>
  <c r="CT27" i="155"/>
  <c r="CP27" i="155"/>
  <c r="CL27" i="155"/>
  <c r="CH27" i="155"/>
  <c r="CD27" i="155"/>
  <c r="BZ27" i="155"/>
  <c r="DC27" i="155"/>
  <c r="CX27" i="155"/>
  <c r="CS27" i="155"/>
  <c r="CO27" i="155"/>
  <c r="CK27" i="155"/>
  <c r="CG27" i="155"/>
  <c r="CC27" i="155"/>
  <c r="BY27" i="155"/>
  <c r="CR27" i="155"/>
  <c r="CB27" i="155"/>
  <c r="CN27" i="155"/>
  <c r="BX27" i="155"/>
  <c r="DB27" i="155"/>
  <c r="CJ27" i="155"/>
  <c r="CW27" i="155"/>
  <c r="CF27" i="155"/>
  <c r="DF29" i="155"/>
  <c r="DB29" i="155"/>
  <c r="CX29" i="155"/>
  <c r="CT29" i="155"/>
  <c r="CP29" i="155"/>
  <c r="CL29" i="155"/>
  <c r="CH29" i="155"/>
  <c r="CD29" i="155"/>
  <c r="BZ29" i="155"/>
  <c r="DI29" i="155"/>
  <c r="DE29" i="155"/>
  <c r="DA29" i="155"/>
  <c r="CW29" i="155"/>
  <c r="CS29" i="155"/>
  <c r="CO29" i="155"/>
  <c r="CK29" i="155"/>
  <c r="CG29" i="155"/>
  <c r="CC29" i="155"/>
  <c r="BY29" i="155"/>
  <c r="DH29" i="155"/>
  <c r="DD29" i="155"/>
  <c r="CZ29" i="155"/>
  <c r="CV29" i="155"/>
  <c r="CR29" i="155"/>
  <c r="CN29" i="155"/>
  <c r="CJ29" i="155"/>
  <c r="CF29" i="155"/>
  <c r="CB29" i="155"/>
  <c r="BX29" i="155"/>
  <c r="CU29" i="155"/>
  <c r="CE29" i="155"/>
  <c r="DG29" i="155"/>
  <c r="CQ29" i="155"/>
  <c r="CA29" i="155"/>
  <c r="DC29" i="155"/>
  <c r="CM29" i="155"/>
  <c r="CY29" i="155"/>
  <c r="CI29" i="155"/>
  <c r="DF31" i="155"/>
  <c r="DB31" i="155"/>
  <c r="CX31" i="155"/>
  <c r="CT31" i="155"/>
  <c r="CP31" i="155"/>
  <c r="CL31" i="155"/>
  <c r="CH31" i="155"/>
  <c r="CD31" i="155"/>
  <c r="BZ31" i="155"/>
  <c r="DI31" i="155"/>
  <c r="DE31" i="155"/>
  <c r="DA31" i="155"/>
  <c r="CW31" i="155"/>
  <c r="CS31" i="155"/>
  <c r="CO31" i="155"/>
  <c r="CK31" i="155"/>
  <c r="CG31" i="155"/>
  <c r="CC31" i="155"/>
  <c r="BY31" i="155"/>
  <c r="DH31" i="155"/>
  <c r="DD31" i="155"/>
  <c r="CZ31" i="155"/>
  <c r="CV31" i="155"/>
  <c r="CR31" i="155"/>
  <c r="CN31" i="155"/>
  <c r="CJ31" i="155"/>
  <c r="CF31" i="155"/>
  <c r="CB31" i="155"/>
  <c r="BX31" i="155"/>
  <c r="CY31" i="155"/>
  <c r="CI31" i="155"/>
  <c r="CU31" i="155"/>
  <c r="CE31" i="155"/>
  <c r="DG31" i="155"/>
  <c r="CQ31" i="155"/>
  <c r="CA31" i="155"/>
  <c r="DC31" i="155"/>
  <c r="CM31" i="155"/>
  <c r="DF33" i="155"/>
  <c r="DB33" i="155"/>
  <c r="CX33" i="155"/>
  <c r="CT33" i="155"/>
  <c r="CP33" i="155"/>
  <c r="CL33" i="155"/>
  <c r="CH33" i="155"/>
  <c r="CD33" i="155"/>
  <c r="BZ33" i="155"/>
  <c r="DI33" i="155"/>
  <c r="DE33" i="155"/>
  <c r="DA33" i="155"/>
  <c r="CW33" i="155"/>
  <c r="CS33" i="155"/>
  <c r="CO33" i="155"/>
  <c r="CK33" i="155"/>
  <c r="CG33" i="155"/>
  <c r="CC33" i="155"/>
  <c r="BY33" i="155"/>
  <c r="DH33" i="155"/>
  <c r="DD33" i="155"/>
  <c r="CZ33" i="155"/>
  <c r="CV33" i="155"/>
  <c r="CR33" i="155"/>
  <c r="CN33" i="155"/>
  <c r="CJ33" i="155"/>
  <c r="CF33" i="155"/>
  <c r="CB33" i="155"/>
  <c r="BX33" i="155"/>
  <c r="DC33" i="155"/>
  <c r="CM33" i="155"/>
  <c r="CY33" i="155"/>
  <c r="CI33" i="155"/>
  <c r="CU33" i="155"/>
  <c r="CE33" i="155"/>
  <c r="CQ33" i="155"/>
  <c r="CA33" i="155"/>
  <c r="DG33" i="155"/>
  <c r="DF35" i="155"/>
  <c r="DB35" i="155"/>
  <c r="CX35" i="155"/>
  <c r="CT35" i="155"/>
  <c r="CP35" i="155"/>
  <c r="CL35" i="155"/>
  <c r="CH35" i="155"/>
  <c r="CD35" i="155"/>
  <c r="BZ35" i="155"/>
  <c r="DI35" i="155"/>
  <c r="DE35" i="155"/>
  <c r="DA35" i="155"/>
  <c r="CW35" i="155"/>
  <c r="CS35" i="155"/>
  <c r="CO35" i="155"/>
  <c r="CK35" i="155"/>
  <c r="CG35" i="155"/>
  <c r="CC35" i="155"/>
  <c r="BY35" i="155"/>
  <c r="DH35" i="155"/>
  <c r="DD35" i="155"/>
  <c r="CZ35" i="155"/>
  <c r="CV35" i="155"/>
  <c r="CR35" i="155"/>
  <c r="CN35" i="155"/>
  <c r="CJ35" i="155"/>
  <c r="CF35" i="155"/>
  <c r="CB35" i="155"/>
  <c r="BX35" i="155"/>
  <c r="DG35" i="155"/>
  <c r="CQ35" i="155"/>
  <c r="CA35" i="155"/>
  <c r="DC35" i="155"/>
  <c r="CM35" i="155"/>
  <c r="CY35" i="155"/>
  <c r="CI35" i="155"/>
  <c r="CE35" i="155"/>
  <c r="CA7" i="155"/>
  <c r="CE7" i="155"/>
  <c r="CI7" i="155"/>
  <c r="CM7" i="155"/>
  <c r="CQ7" i="155"/>
  <c r="CU7" i="155"/>
  <c r="CY7" i="155"/>
  <c r="DC7" i="155"/>
  <c r="DG7" i="155"/>
  <c r="BZ9" i="155"/>
  <c r="CL9" i="155"/>
  <c r="DB9" i="155"/>
  <c r="BZ11" i="155"/>
  <c r="CP11" i="155"/>
  <c r="DF11" i="155"/>
  <c r="CD13" i="155"/>
  <c r="CT13" i="155"/>
  <c r="CH15" i="155"/>
  <c r="DC15" i="155"/>
  <c r="DE25" i="172"/>
  <c r="CC25" i="172"/>
  <c r="CP25" i="172"/>
  <c r="BX7" i="155"/>
  <c r="CB7" i="155"/>
  <c r="CF7" i="155"/>
  <c r="CJ7" i="155"/>
  <c r="CN7" i="155"/>
  <c r="CR7" i="155"/>
  <c r="CV7" i="155"/>
  <c r="CZ7" i="155"/>
  <c r="DD7" i="155"/>
  <c r="DI7" i="155"/>
  <c r="CA9" i="155"/>
  <c r="CP9" i="155"/>
  <c r="DF9" i="155"/>
  <c r="CD11" i="155"/>
  <c r="CT11" i="155"/>
  <c r="CH13" i="155"/>
  <c r="CX13" i="155"/>
  <c r="CM15" i="155"/>
  <c r="DI15" i="155"/>
  <c r="CA17" i="155"/>
  <c r="BX23" i="155"/>
  <c r="BY7" i="155"/>
  <c r="CO7" i="155"/>
  <c r="DE7" i="155"/>
  <c r="CX11" i="155"/>
  <c r="CS15" i="155"/>
  <c r="CC8" i="155"/>
  <c r="CY8" i="155"/>
  <c r="CE8" i="155"/>
  <c r="CZ8" i="155"/>
  <c r="CK8" i="155"/>
  <c r="DG8" i="155"/>
  <c r="CR8" i="155"/>
  <c r="BZ8" i="155"/>
  <c r="CP8" i="155"/>
  <c r="DF8" i="155"/>
  <c r="CC7" i="155"/>
  <c r="CS7" i="155"/>
  <c r="CD9" i="155"/>
  <c r="CL13" i="155"/>
  <c r="CQ17" i="155"/>
  <c r="CI8" i="155"/>
  <c r="DD8" i="155"/>
  <c r="CJ8" i="155"/>
  <c r="DE8" i="155"/>
  <c r="CQ8" i="155"/>
  <c r="CB8" i="155"/>
  <c r="CW8" i="155"/>
  <c r="CD8" i="155"/>
  <c r="CT8" i="155"/>
  <c r="CG7" i="155"/>
  <c r="CW7" i="155"/>
  <c r="CE19" i="155"/>
  <c r="CN8" i="155"/>
  <c r="DI8" i="155"/>
  <c r="CO8" i="155"/>
  <c r="CA8" i="155"/>
  <c r="CV8" i="155"/>
  <c r="CG8" i="155"/>
  <c r="DC8" i="155"/>
  <c r="CH8" i="155"/>
  <c r="DB11" i="155"/>
  <c r="CK7" i="155"/>
  <c r="Q91" i="180"/>
  <c r="Q81" i="180"/>
  <c r="BY8" i="155"/>
  <c r="CM8" i="155"/>
  <c r="CX9" i="155"/>
  <c r="CU8" i="155"/>
  <c r="DH8" i="155"/>
  <c r="CX8" i="155"/>
  <c r="CS8" i="155"/>
  <c r="DA8" i="155"/>
  <c r="DJ24" i="152"/>
  <c r="DI29" i="172"/>
  <c r="CL8" i="155"/>
  <c r="BZ15" i="155"/>
  <c r="BX8" i="155"/>
  <c r="DJ29" i="152"/>
  <c r="CN32" i="172"/>
  <c r="CR34" i="172"/>
  <c r="CU8" i="165"/>
  <c r="CE8" i="165"/>
  <c r="CQ8" i="165"/>
  <c r="CF30" i="73"/>
  <c r="DA35" i="73"/>
  <c r="CM35" i="73"/>
  <c r="DD31" i="73"/>
  <c r="DF30" i="73"/>
  <c r="CP29" i="73"/>
  <c r="CB31" i="73"/>
  <c r="CS31" i="73"/>
  <c r="CO28" i="73"/>
  <c r="DF25" i="73"/>
  <c r="CL25" i="73"/>
  <c r="CD29" i="73"/>
  <c r="CY29" i="73"/>
  <c r="CY26" i="73"/>
  <c r="DD35" i="73"/>
  <c r="CQ35" i="73"/>
  <c r="CN33" i="73"/>
  <c r="CE29" i="73"/>
  <c r="CH21" i="73"/>
  <c r="DD19" i="73"/>
  <c r="CZ18" i="73"/>
  <c r="CD16" i="73"/>
  <c r="CP20" i="73"/>
  <c r="CM21" i="73"/>
  <c r="CL20" i="73"/>
  <c r="CH16" i="73"/>
  <c r="DB24" i="73"/>
  <c r="DD32" i="73"/>
  <c r="CI30" i="73"/>
  <c r="CP34" i="73"/>
  <c r="DF18" i="73"/>
  <c r="DA14" i="73"/>
  <c r="CB30" i="73"/>
  <c r="CW16" i="73"/>
  <c r="CW20" i="73"/>
  <c r="DA16" i="73"/>
  <c r="CJ28" i="73"/>
  <c r="CG12" i="73"/>
  <c r="DF28" i="73"/>
  <c r="CX8" i="73"/>
  <c r="CS10" i="73"/>
  <c r="CQ16" i="73"/>
  <c r="CU24" i="73"/>
  <c r="DC8" i="73"/>
  <c r="CO26" i="73"/>
  <c r="CZ20" i="73"/>
  <c r="CS16" i="73"/>
  <c r="CM26" i="73"/>
  <c r="CB28" i="73"/>
  <c r="CV30" i="73"/>
  <c r="CA12" i="73"/>
  <c r="CZ28" i="73"/>
  <c r="CX32" i="73"/>
  <c r="CN20" i="73"/>
  <c r="DC18" i="73"/>
  <c r="CB10" i="73"/>
  <c r="DD16" i="73"/>
  <c r="DF20" i="73"/>
  <c r="CZ10" i="73"/>
  <c r="CZ16" i="73"/>
  <c r="CJ20" i="73"/>
  <c r="DB28" i="73"/>
  <c r="CM32" i="73"/>
  <c r="CQ26" i="73"/>
  <c r="CW28" i="73"/>
  <c r="CW30" i="73"/>
  <c r="CN8" i="73"/>
  <c r="CZ8" i="73"/>
  <c r="CD12" i="73"/>
  <c r="CP16" i="73"/>
  <c r="CR28" i="73"/>
  <c r="CT12" i="73"/>
  <c r="CH30" i="73"/>
  <c r="CB12" i="73"/>
  <c r="CK28" i="73"/>
  <c r="CA10" i="73"/>
  <c r="CE32" i="73"/>
  <c r="CI12" i="73"/>
  <c r="CO18" i="73"/>
  <c r="CM28" i="73"/>
  <c r="DF10" i="73"/>
  <c r="CR10" i="73"/>
  <c r="CU18" i="73"/>
  <c r="CF20" i="73"/>
  <c r="CA16" i="73"/>
  <c r="CC18" i="73"/>
  <c r="DA20" i="73"/>
  <c r="CB32" i="73"/>
  <c r="CG28" i="73"/>
  <c r="CR8" i="73"/>
  <c r="CS12" i="73"/>
  <c r="DE28" i="73"/>
  <c r="DB12" i="73"/>
  <c r="CO12" i="73"/>
  <c r="DF32" i="73"/>
  <c r="DD14" i="73"/>
  <c r="CL32" i="73"/>
  <c r="CG14" i="73"/>
  <c r="CN22" i="73"/>
  <c r="CC7" i="73"/>
  <c r="CE7" i="73"/>
  <c r="CO7" i="73"/>
  <c r="CC6" i="73"/>
  <c r="CN6" i="73"/>
  <c r="CV6" i="73"/>
  <c r="DD6" i="73"/>
  <c r="CB6" i="73"/>
  <c r="CQ6" i="73"/>
  <c r="CY6" i="73"/>
  <c r="CF6" i="73"/>
  <c r="CR6" i="73"/>
  <c r="CZ6" i="73"/>
  <c r="CD8" i="73"/>
  <c r="CK8" i="73"/>
  <c r="CY8" i="73"/>
  <c r="CI8" i="73"/>
  <c r="CT8" i="73"/>
  <c r="CV8" i="73"/>
  <c r="CU8" i="73"/>
  <c r="CE8" i="73"/>
  <c r="CW8" i="73"/>
  <c r="CC10" i="73"/>
  <c r="CM10" i="73"/>
  <c r="DB10" i="73"/>
  <c r="CL10" i="73"/>
  <c r="DA10" i="73"/>
  <c r="CK10" i="73"/>
  <c r="CU10" i="73"/>
  <c r="CX10" i="73"/>
  <c r="CH10" i="73"/>
  <c r="CJ12" i="73"/>
  <c r="CC12" i="73"/>
  <c r="DC12" i="73"/>
  <c r="CM12" i="73"/>
  <c r="CX12" i="73"/>
  <c r="DE12" i="73"/>
  <c r="CB14" i="73"/>
  <c r="CC14" i="73"/>
  <c r="CI14" i="73"/>
  <c r="DC14" i="73"/>
  <c r="DB14" i="73"/>
  <c r="CL14" i="73"/>
  <c r="CS14" i="73"/>
  <c r="CV14" i="73"/>
  <c r="CJ14" i="73"/>
  <c r="CX14" i="73"/>
  <c r="CH14" i="73"/>
  <c r="CR14" i="73"/>
  <c r="CB16" i="73"/>
  <c r="CT16" i="73"/>
  <c r="CU16" i="73"/>
  <c r="CE16" i="73"/>
  <c r="CX16" i="73"/>
  <c r="CG16" i="73"/>
  <c r="CY18" i="73"/>
  <c r="CE18" i="73"/>
  <c r="DB18" i="73"/>
  <c r="CL18" i="73"/>
  <c r="DA18" i="73"/>
  <c r="CK18" i="73"/>
  <c r="CR18" i="73"/>
  <c r="CM18" i="73"/>
  <c r="CX18" i="73"/>
  <c r="CH18" i="73"/>
  <c r="CK20" i="73"/>
  <c r="CB20" i="73"/>
  <c r="DC20" i="73"/>
  <c r="CM20" i="73"/>
  <c r="CV20" i="73"/>
  <c r="DE20" i="73"/>
  <c r="CG20" i="73"/>
  <c r="DC22" i="73"/>
  <c r="CE22" i="73"/>
  <c r="CC22" i="73"/>
  <c r="DA22" i="73"/>
  <c r="CP22" i="73"/>
  <c r="CJ22" i="73"/>
  <c r="DD22" i="73"/>
  <c r="CK22" i="73"/>
  <c r="DE22" i="73"/>
  <c r="CT22" i="73"/>
  <c r="CY22" i="73"/>
  <c r="CV22" i="73"/>
  <c r="CU22" i="73"/>
  <c r="CO22" i="73"/>
  <c r="CD22" i="73"/>
  <c r="DB22" i="73"/>
  <c r="CZ22" i="73"/>
  <c r="CQ22" i="73"/>
  <c r="CB24" i="73"/>
  <c r="CP24" i="73"/>
  <c r="CQ24" i="73"/>
  <c r="CO24" i="73"/>
  <c r="CG24" i="73"/>
  <c r="CS24" i="73"/>
  <c r="CW24" i="73"/>
  <c r="CF26" i="73"/>
  <c r="DD26" i="73"/>
  <c r="CS26" i="73"/>
  <c r="CH26" i="73"/>
  <c r="DF26" i="73"/>
  <c r="CR26" i="73"/>
  <c r="CZ26" i="73"/>
  <c r="CV26" i="73"/>
  <c r="CC26" i="73"/>
  <c r="CW26" i="73"/>
  <c r="CP26" i="73"/>
  <c r="CJ26" i="73"/>
  <c r="CG26" i="73"/>
  <c r="DE26" i="73"/>
  <c r="CT26" i="73"/>
  <c r="CT28" i="73"/>
  <c r="CU28" i="73"/>
  <c r="CE28" i="73"/>
  <c r="CN28" i="73"/>
  <c r="CJ30" i="73"/>
  <c r="CX30" i="73"/>
  <c r="CN30" i="73"/>
  <c r="CK30" i="73"/>
  <c r="CD30" i="73"/>
  <c r="CY30" i="73"/>
  <c r="CR30" i="73"/>
  <c r="CO30" i="73"/>
  <c r="DC30" i="73"/>
  <c r="CQ30" i="73"/>
  <c r="CZ30" i="73"/>
  <c r="DA30" i="73"/>
  <c r="CU30" i="73"/>
  <c r="DB30" i="73"/>
  <c r="CH32" i="73"/>
  <c r="CC32" i="73"/>
  <c r="CZ32" i="73"/>
  <c r="CJ32" i="73"/>
  <c r="DB32" i="73"/>
  <c r="CG32" i="73"/>
  <c r="CP32" i="73"/>
  <c r="DE32" i="73"/>
  <c r="CS32" i="73"/>
  <c r="CY34" i="73"/>
  <c r="CR34" i="73"/>
  <c r="CH34" i="73"/>
  <c r="CQ34" i="73"/>
  <c r="CK34" i="73"/>
  <c r="CD34" i="73"/>
  <c r="CB34" i="73"/>
  <c r="CZ34" i="73"/>
  <c r="DC34" i="73"/>
  <c r="CG34" i="73"/>
  <c r="DF34" i="73"/>
  <c r="CO34" i="73"/>
  <c r="CJ34" i="73"/>
  <c r="DD34" i="73"/>
  <c r="CS34" i="73"/>
  <c r="DB34" i="73"/>
  <c r="CA34" i="73"/>
  <c r="CU34" i="73"/>
  <c r="CW12" i="73"/>
  <c r="DF12" i="73"/>
  <c r="CK12" i="73"/>
  <c r="DA28" i="73"/>
  <c r="CF28" i="73"/>
  <c r="CY10" i="73"/>
  <c r="DD10" i="73"/>
  <c r="DD18" i="73"/>
  <c r="DD20" i="73"/>
  <c r="CH20" i="73"/>
  <c r="CR24" i="73"/>
  <c r="CO32" i="73"/>
  <c r="CF24" i="73"/>
  <c r="CK32" i="73"/>
  <c r="CN14" i="73"/>
  <c r="CM22" i="73"/>
  <c r="CQ32" i="73"/>
  <c r="CJ24" i="73"/>
  <c r="CH8" i="73"/>
  <c r="DB8" i="73"/>
  <c r="CW10" i="73"/>
  <c r="CQ12" i="73"/>
  <c r="CK14" i="73"/>
  <c r="DE14" i="73"/>
  <c r="CY16" i="73"/>
  <c r="CS18" i="73"/>
  <c r="CI20" i="73"/>
  <c r="CE24" i="73"/>
  <c r="CY24" i="73"/>
  <c r="CQ28" i="73"/>
  <c r="CN32" i="73"/>
  <c r="CA8" i="73"/>
  <c r="CD10" i="73"/>
  <c r="CD14" i="73"/>
  <c r="CD18" i="73"/>
  <c r="CA22" i="73"/>
  <c r="CT30" i="73"/>
  <c r="CW34" i="73"/>
  <c r="CM34" i="73"/>
  <c r="CS22" i="73"/>
  <c r="CN34" i="73"/>
  <c r="CU26" i="73"/>
  <c r="CG8" i="73"/>
  <c r="CU6" i="73"/>
  <c r="DA12" i="73"/>
  <c r="CF12" i="73"/>
  <c r="CV28" i="73"/>
  <c r="CQ10" i="73"/>
  <c r="CV10" i="73"/>
  <c r="CV18" i="73"/>
  <c r="CX20" i="73"/>
  <c r="CC20" i="73"/>
  <c r="CA24" i="73"/>
  <c r="CX24" i="73"/>
  <c r="CT32" i="73"/>
  <c r="CL24" i="73"/>
  <c r="CU32" i="73"/>
  <c r="CF14" i="73"/>
  <c r="CO20" i="73"/>
  <c r="CN24" i="73"/>
  <c r="CW32" i="73"/>
  <c r="DE24" i="73"/>
  <c r="CD24" i="73"/>
  <c r="CL8" i="73"/>
  <c r="DF8" i="73"/>
  <c r="CG10" i="73"/>
  <c r="DE10" i="73"/>
  <c r="CU12" i="73"/>
  <c r="CO14" i="73"/>
  <c r="CI16" i="73"/>
  <c r="DC16" i="73"/>
  <c r="CW18" i="73"/>
  <c r="CQ20" i="73"/>
  <c r="CI24" i="73"/>
  <c r="DC24" i="73"/>
  <c r="CY28" i="73"/>
  <c r="CR32" i="73"/>
  <c r="CM8" i="73"/>
  <c r="CP10" i="73"/>
  <c r="CP14" i="73"/>
  <c r="CP18" i="73"/>
  <c r="CB26" i="73"/>
  <c r="CX26" i="73"/>
  <c r="DE30" i="73"/>
  <c r="CU14" i="73"/>
  <c r="CJ6" i="73"/>
  <c r="CO16" i="73"/>
  <c r="CD20" i="73"/>
  <c r="CJ10" i="73"/>
  <c r="CL16" i="73"/>
  <c r="CJ18" i="73"/>
  <c r="CR20" i="73"/>
  <c r="CA26" i="73"/>
  <c r="CE26" i="73"/>
  <c r="DD28" i="73"/>
  <c r="CH28" i="73"/>
  <c r="CG30" i="73"/>
  <c r="CJ8" i="73"/>
  <c r="CL12" i="73"/>
  <c r="CV16" i="73"/>
  <c r="CI18" i="73"/>
  <c r="CA28" i="73"/>
  <c r="CX28" i="73"/>
  <c r="CN12" i="73"/>
  <c r="CS28" i="73"/>
  <c r="CH12" i="73"/>
  <c r="CV12" i="73"/>
  <c r="CP28" i="73"/>
  <c r="CI10" i="73"/>
  <c r="CN10" i="73"/>
  <c r="CN18" i="73"/>
  <c r="CS20" i="73"/>
  <c r="CA20" i="73"/>
  <c r="CC24" i="73"/>
  <c r="DF24" i="73"/>
  <c r="CD32" i="73"/>
  <c r="CY32" i="73"/>
  <c r="DA24" i="73"/>
  <c r="DA32" i="73"/>
  <c r="DB20" i="73"/>
  <c r="CV24" i="73"/>
  <c r="CA32" i="73"/>
  <c r="CT34" i="73"/>
  <c r="CZ24" i="73"/>
  <c r="CP8" i="73"/>
  <c r="CO10" i="73"/>
  <c r="CE12" i="73"/>
  <c r="CY12" i="73"/>
  <c r="CW14" i="73"/>
  <c r="CM16" i="73"/>
  <c r="CG18" i="73"/>
  <c r="DE18" i="73"/>
  <c r="CU20" i="73"/>
  <c r="CM24" i="73"/>
  <c r="CI28" i="73"/>
  <c r="DC28" i="73"/>
  <c r="CV32" i="73"/>
  <c r="CQ8" i="73"/>
  <c r="CT10" i="73"/>
  <c r="CT14" i="73"/>
  <c r="CT18" i="73"/>
  <c r="CF22" i="73"/>
  <c r="CA30" i="73"/>
  <c r="CD26" i="73"/>
  <c r="CR22" i="73"/>
  <c r="DF22" i="73"/>
  <c r="CC30" i="73"/>
  <c r="CJ16" i="73"/>
  <c r="CA14" i="73"/>
  <c r="CM6" i="73"/>
  <c r="CI6" i="73"/>
  <c r="CE6" i="73"/>
  <c r="CA6" i="73"/>
  <c r="CC8" i="73"/>
  <c r="CI34" i="73"/>
  <c r="DC32" i="73"/>
  <c r="CP30" i="73"/>
  <c r="CI26" i="73"/>
  <c r="CH24" i="73"/>
  <c r="CT20" i="73"/>
  <c r="CA18" i="73"/>
  <c r="DE16" i="73"/>
  <c r="CR16" i="73"/>
  <c r="CC16" i="73"/>
  <c r="CZ14" i="73"/>
  <c r="CQ14" i="73"/>
  <c r="CE14" i="73"/>
  <c r="CR12" i="73"/>
  <c r="CE10" i="73"/>
  <c r="DD8" i="73"/>
  <c r="CS8" i="73"/>
  <c r="CF8" i="73"/>
  <c r="DF6" i="73"/>
  <c r="DB6" i="73"/>
  <c r="CX6" i="73"/>
  <c r="CT6" i="73"/>
  <c r="CP6" i="73"/>
  <c r="CL6" i="73"/>
  <c r="CH6" i="73"/>
  <c r="CD6" i="73"/>
  <c r="CE34" i="73"/>
  <c r="DA34" i="73"/>
  <c r="CI22" i="73"/>
  <c r="DB26" i="73"/>
  <c r="CL26" i="73"/>
  <c r="DA26" i="73"/>
  <c r="CK26" i="73"/>
  <c r="CL30" i="73"/>
  <c r="CL34" i="73"/>
  <c r="CB22" i="73"/>
  <c r="CN26" i="73"/>
  <c r="CE30" i="73"/>
  <c r="CC34" i="73"/>
  <c r="CX34" i="73"/>
  <c r="CX22" i="73"/>
  <c r="CH22" i="73"/>
  <c r="CW22" i="73"/>
  <c r="CG22" i="73"/>
  <c r="CS30" i="73"/>
  <c r="DD30" i="73"/>
  <c r="CV34" i="73"/>
  <c r="CF34" i="73"/>
  <c r="DD24" i="73"/>
  <c r="DB16" i="73"/>
  <c r="CN16" i="73"/>
  <c r="CY14" i="73"/>
  <c r="CM14" i="73"/>
  <c r="DC10" i="73"/>
  <c r="DA8" i="73"/>
  <c r="CO8" i="73"/>
  <c r="DE6" i="73"/>
  <c r="DA6" i="73"/>
  <c r="CW6" i="73"/>
  <c r="CS6" i="73"/>
  <c r="CO6" i="73"/>
  <c r="CK6" i="73"/>
  <c r="CG6" i="73"/>
  <c r="BC25" i="1"/>
  <c r="K23" i="69"/>
  <c r="K23" i="70"/>
  <c r="K119" i="69"/>
  <c r="K55" i="69"/>
  <c r="K15" i="70"/>
  <c r="Q66" i="180"/>
  <c r="DF21" i="73"/>
  <c r="CR17" i="73"/>
  <c r="DC13" i="73"/>
  <c r="DF17" i="73"/>
  <c r="CM17" i="73"/>
  <c r="DC17" i="73"/>
  <c r="DE8" i="73"/>
  <c r="CJ13" i="73"/>
  <c r="CT24" i="73"/>
  <c r="DC26" i="73"/>
  <c r="DD13" i="73"/>
  <c r="CA13" i="73"/>
  <c r="CZ13" i="73"/>
  <c r="DI30" i="172"/>
  <c r="BY52" i="96"/>
  <c r="BV31" i="152" l="1"/>
  <c r="CW29" i="73"/>
  <c r="BT31" i="172"/>
  <c r="R154" i="182"/>
  <c r="DI31" i="172"/>
  <c r="CI60" i="96"/>
  <c r="CC60" i="96"/>
  <c r="CV33" i="96"/>
  <c r="CV45" i="96"/>
  <c r="CV18" i="96"/>
  <c r="R163" i="182"/>
  <c r="CR33" i="73"/>
  <c r="Q141" i="182"/>
  <c r="U142" i="182" s="1"/>
  <c r="Q114" i="182"/>
  <c r="U115" i="182" s="1"/>
  <c r="Q33" i="182"/>
  <c r="U34" i="182" s="1"/>
  <c r="R56" i="182"/>
  <c r="R55" i="182"/>
  <c r="Q100" i="182"/>
  <c r="R155" i="182"/>
  <c r="R164" i="182"/>
  <c r="Q19" i="182"/>
  <c r="Q172" i="182"/>
  <c r="Q82" i="182"/>
  <c r="R83" i="182" s="1"/>
  <c r="Q127" i="182"/>
  <c r="Q136" i="182"/>
  <c r="Q64" i="182"/>
  <c r="Q91" i="182"/>
  <c r="Q37" i="182"/>
  <c r="Q145" i="182"/>
  <c r="Q118" i="182"/>
  <c r="Q46" i="182"/>
  <c r="P134" i="182"/>
  <c r="Q134" i="182"/>
  <c r="P98" i="182"/>
  <c r="Q98" i="182"/>
  <c r="Q62" i="182"/>
  <c r="P62" i="182"/>
  <c r="Q17" i="182"/>
  <c r="P17" i="182"/>
  <c r="Q168" i="182"/>
  <c r="Q123" i="182"/>
  <c r="P107" i="182"/>
  <c r="Q107" i="182"/>
  <c r="Q87" i="182"/>
  <c r="Q71" i="182"/>
  <c r="P71" i="182"/>
  <c r="Q42" i="182"/>
  <c r="Q26" i="182"/>
  <c r="P26" i="182"/>
  <c r="Q10" i="182"/>
  <c r="Q170" i="182"/>
  <c r="P170" i="182"/>
  <c r="P143" i="182"/>
  <c r="Q143" i="182"/>
  <c r="Q132" i="182"/>
  <c r="P116" i="182"/>
  <c r="Q116" i="182"/>
  <c r="Q96" i="182"/>
  <c r="Q80" i="182"/>
  <c r="P80" i="182"/>
  <c r="Q60" i="182"/>
  <c r="Q35" i="182"/>
  <c r="P35" i="182"/>
  <c r="Q6" i="182"/>
  <c r="U7" i="182" s="1"/>
  <c r="K89" i="69"/>
  <c r="K25" i="69"/>
  <c r="L26" i="69" s="1"/>
  <c r="K129" i="70"/>
  <c r="K33" i="70"/>
  <c r="Q169" i="182"/>
  <c r="P169" i="182"/>
  <c r="T169" i="182" s="1"/>
  <c r="P125" i="182"/>
  <c r="Q125" i="182"/>
  <c r="Q109" i="182"/>
  <c r="Q105" i="182"/>
  <c r="P89" i="182"/>
  <c r="Q89" i="182"/>
  <c r="Q73" i="182"/>
  <c r="Q69" i="182"/>
  <c r="Q44" i="182"/>
  <c r="P44" i="182"/>
  <c r="Q28" i="182"/>
  <c r="Q24" i="182"/>
  <c r="Q15" i="182"/>
  <c r="R76" i="180"/>
  <c r="BT12" i="73"/>
  <c r="BT31" i="185"/>
  <c r="CV38" i="96"/>
  <c r="R91" i="180"/>
  <c r="BI11" i="1"/>
  <c r="BI7" i="1"/>
  <c r="K103" i="69"/>
  <c r="K39" i="69"/>
  <c r="CN60" i="96"/>
  <c r="CV59" i="96"/>
  <c r="CV30" i="96"/>
  <c r="CV26" i="96"/>
  <c r="CS60" i="96"/>
  <c r="CH60" i="96"/>
  <c r="CV52" i="96"/>
  <c r="K105" i="70"/>
  <c r="K63" i="70"/>
  <c r="K41" i="70"/>
  <c r="Q11" i="180"/>
  <c r="Q21" i="180"/>
  <c r="R21" i="180" s="1"/>
  <c r="Q46" i="180"/>
  <c r="R46" i="180" s="1"/>
  <c r="Q51" i="180"/>
  <c r="Q61" i="180"/>
  <c r="Q86" i="180"/>
  <c r="R86" i="180" s="1"/>
  <c r="Q6" i="180"/>
  <c r="R6" i="180" s="1"/>
  <c r="K57" i="70"/>
  <c r="BQ30" i="73"/>
  <c r="BT16" i="73"/>
  <c r="L26" i="70"/>
  <c r="CC9" i="73"/>
  <c r="CD21" i="73"/>
  <c r="DB29" i="73"/>
  <c r="CK29" i="73"/>
  <c r="CA25" i="73"/>
  <c r="CZ25" i="73"/>
  <c r="CS29" i="73"/>
  <c r="CN29" i="73"/>
  <c r="CG33" i="73"/>
  <c r="R36" i="180"/>
  <c r="CA9" i="73"/>
  <c r="CY9" i="73"/>
  <c r="CX13" i="73"/>
  <c r="CW13" i="73"/>
  <c r="CA17" i="73"/>
  <c r="CF21" i="73"/>
  <c r="CQ25" i="73"/>
  <c r="CG17" i="73"/>
  <c r="CK21" i="73"/>
  <c r="CT17" i="73"/>
  <c r="DD21" i="73"/>
  <c r="DE25" i="73"/>
  <c r="CV9" i="96"/>
  <c r="DD9" i="73"/>
  <c r="CU33" i="73"/>
  <c r="CX33" i="73"/>
  <c r="DD33" i="73"/>
  <c r="CZ33" i="73"/>
  <c r="R31" i="180"/>
  <c r="K81" i="69"/>
  <c r="K17" i="69"/>
  <c r="L18" i="69" s="1"/>
  <c r="CE13" i="73"/>
  <c r="CB21" i="73"/>
  <c r="L122" i="69"/>
  <c r="CH9" i="73"/>
  <c r="CR21" i="73"/>
  <c r="CO29" i="73"/>
  <c r="CX25" i="73"/>
  <c r="DA29" i="73"/>
  <c r="CM13" i="73"/>
  <c r="DC29" i="73"/>
  <c r="CF29" i="73"/>
  <c r="CV23" i="96"/>
  <c r="DA9" i="73"/>
  <c r="CO9" i="73"/>
  <c r="CP13" i="73"/>
  <c r="CO13" i="73"/>
  <c r="CL17" i="73"/>
  <c r="CQ21" i="73"/>
  <c r="CY25" i="73"/>
  <c r="DE17" i="73"/>
  <c r="CC21" i="73"/>
  <c r="DD17" i="73"/>
  <c r="CG25" i="73"/>
  <c r="CV57" i="96"/>
  <c r="CV42" i="96"/>
  <c r="CV6" i="96"/>
  <c r="CF9" i="73"/>
  <c r="CM33" i="73"/>
  <c r="CP33" i="73"/>
  <c r="CU29" i="73"/>
  <c r="K31" i="69"/>
  <c r="CR13" i="73"/>
  <c r="CJ17" i="73"/>
  <c r="CJ21" i="73"/>
  <c r="CX9" i="73"/>
  <c r="CS9" i="73"/>
  <c r="DC21" i="73"/>
  <c r="CG29" i="73"/>
  <c r="CP25" i="73"/>
  <c r="L74" i="70"/>
  <c r="CB13" i="73"/>
  <c r="CB29" i="73"/>
  <c r="CU9" i="73"/>
  <c r="CI9" i="73"/>
  <c r="CL13" i="73"/>
  <c r="CK13" i="73"/>
  <c r="CQ17" i="73"/>
  <c r="CV21" i="73"/>
  <c r="DC25" i="73"/>
  <c r="DA17" i="73"/>
  <c r="DE21" i="73"/>
  <c r="CI13" i="73"/>
  <c r="CK25" i="73"/>
  <c r="CJ9" i="73"/>
  <c r="CI33" i="73"/>
  <c r="CL33" i="73"/>
  <c r="CI29" i="73"/>
  <c r="K135" i="69"/>
  <c r="K79" i="69"/>
  <c r="L82" i="69" s="1"/>
  <c r="K71" i="69"/>
  <c r="K7" i="69"/>
  <c r="DC9" i="73"/>
  <c r="DB25" i="73"/>
  <c r="CH25" i="73"/>
  <c r="CZ17" i="73"/>
  <c r="DD29" i="73"/>
  <c r="CP9" i="73"/>
  <c r="CD9" i="73"/>
  <c r="CH13" i="73"/>
  <c r="CG13" i="73"/>
  <c r="CV17" i="73"/>
  <c r="DB21" i="73"/>
  <c r="CW17" i="73"/>
  <c r="DA21" i="73"/>
  <c r="CQ13" i="73"/>
  <c r="CI21" i="73"/>
  <c r="CO25" i="73"/>
  <c r="BV60" i="96"/>
  <c r="BW60" i="96"/>
  <c r="CO60" i="96"/>
  <c r="CN9" i="73"/>
  <c r="CE33" i="73"/>
  <c r="CH33" i="73"/>
  <c r="CE21" i="73"/>
  <c r="BP30" i="73"/>
  <c r="BP31" i="73" s="1"/>
  <c r="CU13" i="73"/>
  <c r="CN25" i="73"/>
  <c r="DF29" i="73"/>
  <c r="CT25" i="73"/>
  <c r="CC29" i="73"/>
  <c r="CP17" i="73"/>
  <c r="CZ29" i="73"/>
  <c r="CK9" i="73"/>
  <c r="CB9" i="73"/>
  <c r="CD13" i="73"/>
  <c r="CC13" i="73"/>
  <c r="DB17" i="73"/>
  <c r="CE25" i="73"/>
  <c r="CS17" i="73"/>
  <c r="CW21" i="73"/>
  <c r="CY13" i="73"/>
  <c r="CN21" i="73"/>
  <c r="CS25" i="73"/>
  <c r="CR9" i="73"/>
  <c r="CA33" i="73"/>
  <c r="CD33" i="73"/>
  <c r="CB33" i="73"/>
  <c r="DC33" i="73"/>
  <c r="CV25" i="73"/>
  <c r="K105" i="69"/>
  <c r="K65" i="70"/>
  <c r="CH17" i="73"/>
  <c r="CH29" i="73"/>
  <c r="CE17" i="73"/>
  <c r="CV29" i="73"/>
  <c r="CC33" i="73"/>
  <c r="DA33" i="73"/>
  <c r="CE9" i="73"/>
  <c r="DF13" i="73"/>
  <c r="DE13" i="73"/>
  <c r="CI25" i="73"/>
  <c r="CO17" i="73"/>
  <c r="CS21" i="73"/>
  <c r="CI17" i="73"/>
  <c r="CT21" i="73"/>
  <c r="CW25" i="73"/>
  <c r="CV9" i="73"/>
  <c r="DF33" i="73"/>
  <c r="CO33" i="73"/>
  <c r="CJ33" i="73"/>
  <c r="CF33" i="73"/>
  <c r="CX21" i="73"/>
  <c r="CT29" i="73"/>
  <c r="CQ29" i="73"/>
  <c r="CD25" i="73"/>
  <c r="CU17" i="73"/>
  <c r="CM29" i="73"/>
  <c r="CV33" i="73"/>
  <c r="CK33" i="73"/>
  <c r="CG9" i="73"/>
  <c r="DE9" i="73"/>
  <c r="DB13" i="73"/>
  <c r="CA21" i="73"/>
  <c r="CM25" i="73"/>
  <c r="CK17" i="73"/>
  <c r="CO21" i="73"/>
  <c r="BT60" i="96"/>
  <c r="BS61" i="96" s="1"/>
  <c r="CY33" i="73"/>
  <c r="DB33" i="73"/>
  <c r="CW33" i="73"/>
  <c r="BI8" i="1"/>
  <c r="CD60" i="96"/>
  <c r="K47" i="69"/>
  <c r="L50" i="69" s="1"/>
  <c r="BT31" i="165"/>
  <c r="CM9" i="73"/>
  <c r="CN13" i="73"/>
  <c r="CB17" i="73"/>
  <c r="CU21" i="73"/>
  <c r="CF25" i="73"/>
  <c r="CA29" i="73"/>
  <c r="DC7" i="73"/>
  <c r="CN11" i="73"/>
  <c r="DD15" i="73"/>
  <c r="CN19" i="73"/>
  <c r="CS23" i="73"/>
  <c r="CV27" i="73"/>
  <c r="CC31" i="73"/>
  <c r="CS33" i="73"/>
  <c r="CG23" i="73"/>
  <c r="CR25" i="73"/>
  <c r="CA35" i="73"/>
  <c r="CY20" i="73"/>
  <c r="CK24" i="73"/>
  <c r="CI32" i="73"/>
  <c r="CB25" i="73"/>
  <c r="CL9" i="73"/>
  <c r="DE7" i="73"/>
  <c r="CL22" i="73"/>
  <c r="CZ11" i="73"/>
  <c r="DE29" i="73"/>
  <c r="DD25" i="73"/>
  <c r="CJ25" i="73"/>
  <c r="CQ9" i="73"/>
  <c r="CL29" i="73"/>
  <c r="CF13" i="73"/>
  <c r="CU7" i="73"/>
  <c r="CZ21" i="73"/>
  <c r="CT7" i="73"/>
  <c r="CP21" i="73"/>
  <c r="CX17" i="73"/>
  <c r="CW9" i="73"/>
  <c r="DA7" i="73"/>
  <c r="DB9" i="73"/>
  <c r="CK7" i="73"/>
  <c r="BN30" i="73"/>
  <c r="CF7" i="73"/>
  <c r="R81" i="180"/>
  <c r="CV15" i="96"/>
  <c r="CV7" i="96"/>
  <c r="BY8" i="96"/>
  <c r="CV8" i="96" s="1"/>
  <c r="CV12" i="96"/>
  <c r="CV40" i="96"/>
  <c r="K137" i="69"/>
  <c r="K95" i="69"/>
  <c r="K73" i="69"/>
  <c r="K97" i="70"/>
  <c r="K49" i="70"/>
  <c r="Q16" i="180"/>
  <c r="R16" i="180" s="1"/>
  <c r="L130" i="70"/>
  <c r="CV24" i="96"/>
  <c r="CV27" i="96"/>
  <c r="CV46" i="96"/>
  <c r="K129" i="69"/>
  <c r="L130" i="69" s="1"/>
  <c r="K65" i="69"/>
  <c r="L66" i="69" s="1"/>
  <c r="K89" i="70"/>
  <c r="CE20" i="73"/>
  <c r="CF32" i="73"/>
  <c r="CV47" i="96"/>
  <c r="CV39" i="96"/>
  <c r="CV11" i="96"/>
  <c r="K57" i="69"/>
  <c r="L58" i="69" s="1"/>
  <c r="K81" i="70"/>
  <c r="L82" i="70" s="1"/>
  <c r="BU60" i="96"/>
  <c r="BT61" i="96" s="1"/>
  <c r="R56" i="180"/>
  <c r="L42" i="70"/>
  <c r="CV37" i="96"/>
  <c r="CV31" i="96"/>
  <c r="CV51" i="96"/>
  <c r="CV32" i="96"/>
  <c r="K97" i="69"/>
  <c r="K41" i="69"/>
  <c r="CV19" i="96"/>
  <c r="BI21" i="1"/>
  <c r="BI20" i="1"/>
  <c r="BI17" i="1"/>
  <c r="BI16" i="1"/>
  <c r="BI15" i="1"/>
  <c r="BI13" i="1"/>
  <c r="BE25" i="1"/>
  <c r="BE26" i="1" s="1"/>
  <c r="BI10" i="1"/>
  <c r="CV49" i="96"/>
  <c r="CV28" i="96"/>
  <c r="CL60" i="96"/>
  <c r="CR60" i="96"/>
  <c r="CU60" i="96"/>
  <c r="CM60" i="96"/>
  <c r="CV16" i="96"/>
  <c r="CV14" i="96"/>
  <c r="K33" i="69"/>
  <c r="K103" i="70"/>
  <c r="K47" i="70"/>
  <c r="CV55" i="96"/>
  <c r="BD25" i="1"/>
  <c r="BC26" i="1" s="1"/>
  <c r="CV54" i="96"/>
  <c r="CV50" i="96"/>
  <c r="CV48" i="96"/>
  <c r="CV36" i="96"/>
  <c r="BZ60" i="96"/>
  <c r="CV20" i="96"/>
  <c r="CV17" i="96"/>
  <c r="BX60" i="96"/>
  <c r="CT60" i="96"/>
  <c r="CE60" i="96"/>
  <c r="CP60" i="96"/>
  <c r="CF60" i="96"/>
  <c r="K111" i="69"/>
  <c r="K7" i="70"/>
  <c r="L10" i="70" s="1"/>
  <c r="BL30" i="73"/>
  <c r="CV41" i="96"/>
  <c r="CV35" i="96"/>
  <c r="BG25" i="1"/>
  <c r="CV53" i="96"/>
  <c r="CQ60" i="96"/>
  <c r="CG60" i="96"/>
  <c r="CJ60" i="96"/>
  <c r="R41" i="180"/>
  <c r="K113" i="69"/>
  <c r="K87" i="69"/>
  <c r="K9" i="69"/>
  <c r="K121" i="70"/>
  <c r="K95" i="70"/>
  <c r="K55" i="70"/>
  <c r="L58" i="70" s="1"/>
  <c r="K31" i="70"/>
  <c r="K17" i="70"/>
  <c r="L18" i="70" s="1"/>
  <c r="BY10" i="96"/>
  <c r="CV10" i="96" s="1"/>
  <c r="BI23" i="1"/>
  <c r="BI22" i="1"/>
  <c r="BI19" i="1"/>
  <c r="BI18" i="1"/>
  <c r="BB25" i="1"/>
  <c r="BA26" i="1" s="1"/>
  <c r="BI14" i="1"/>
  <c r="BI12" i="1"/>
  <c r="BI9" i="1"/>
  <c r="BF25" i="1"/>
  <c r="CV58" i="96"/>
  <c r="CV34" i="96"/>
  <c r="BY25" i="96"/>
  <c r="CV25" i="96" s="1"/>
  <c r="CV21" i="96"/>
  <c r="CV13" i="96"/>
  <c r="CA60" i="96"/>
  <c r="CB60" i="96"/>
  <c r="CK60" i="96"/>
  <c r="CF10" i="73"/>
  <c r="CD28" i="73"/>
  <c r="CD17" i="73"/>
  <c r="DJ30" i="152"/>
  <c r="CV44" i="96"/>
  <c r="CV22" i="96"/>
  <c r="CV56" i="96"/>
  <c r="CV43" i="96"/>
  <c r="R66" i="180"/>
  <c r="BY29" i="96"/>
  <c r="K119" i="70"/>
  <c r="K87" i="70"/>
  <c r="K137" i="70"/>
  <c r="L138" i="70" s="1"/>
  <c r="K113" i="70"/>
  <c r="L114" i="70" s="1"/>
  <c r="CP12" i="73"/>
  <c r="DF14" i="73"/>
  <c r="CM30" i="73"/>
  <c r="CK16" i="73"/>
  <c r="CQ18" i="73"/>
  <c r="DE34" i="73"/>
  <c r="BT18" i="73"/>
  <c r="BT21" i="73"/>
  <c r="BT19" i="73"/>
  <c r="BT25" i="73"/>
  <c r="BT22" i="73"/>
  <c r="BK30" i="73"/>
  <c r="BT20" i="73"/>
  <c r="BR30" i="73"/>
  <c r="BQ31" i="73" s="1"/>
  <c r="BT24" i="73"/>
  <c r="BT13" i="73"/>
  <c r="BT11" i="73"/>
  <c r="BT14" i="73"/>
  <c r="BM30" i="73"/>
  <c r="BT17" i="73"/>
  <c r="BT10" i="73"/>
  <c r="BT23" i="73"/>
  <c r="BT28" i="73"/>
  <c r="L42" i="69" l="1"/>
  <c r="L34" i="70"/>
  <c r="L90" i="70"/>
  <c r="R119" i="182"/>
  <c r="R146" i="182"/>
  <c r="L74" i="69"/>
  <c r="R38" i="182"/>
  <c r="R20" i="182"/>
  <c r="R82" i="182"/>
  <c r="R118" i="182"/>
  <c r="R128" i="182"/>
  <c r="R92" i="182"/>
  <c r="R37" i="182"/>
  <c r="R145" i="182"/>
  <c r="L10" i="69"/>
  <c r="L106" i="70"/>
  <c r="L90" i="69"/>
  <c r="L66" i="70"/>
  <c r="L106" i="69"/>
  <c r="R173" i="182"/>
  <c r="R47" i="182"/>
  <c r="U25" i="182"/>
  <c r="R28" i="182"/>
  <c r="U61" i="182"/>
  <c r="R64" i="182"/>
  <c r="U97" i="182"/>
  <c r="R100" i="182"/>
  <c r="U133" i="182"/>
  <c r="R136" i="182"/>
  <c r="R101" i="182"/>
  <c r="R51" i="180"/>
  <c r="U70" i="182"/>
  <c r="R73" i="182"/>
  <c r="R65" i="182"/>
  <c r="U106" i="182"/>
  <c r="R109" i="182"/>
  <c r="U43" i="182"/>
  <c r="R46" i="182"/>
  <c r="U88" i="182"/>
  <c r="R91" i="182"/>
  <c r="U124" i="182"/>
  <c r="R127" i="182"/>
  <c r="R10" i="182"/>
  <c r="U16" i="182"/>
  <c r="R19" i="182"/>
  <c r="R29" i="182"/>
  <c r="R74" i="182"/>
  <c r="R110" i="182"/>
  <c r="U169" i="182"/>
  <c r="R172" i="182"/>
  <c r="R137" i="182"/>
  <c r="R11" i="182"/>
  <c r="L34" i="69"/>
  <c r="R61" i="180"/>
  <c r="R11" i="180"/>
  <c r="L122" i="70"/>
  <c r="R26" i="180"/>
  <c r="BY60" i="96"/>
  <c r="L138" i="69"/>
  <c r="L98" i="70"/>
  <c r="BM31" i="73"/>
  <c r="BK31" i="73"/>
  <c r="L50" i="70"/>
  <c r="L98" i="69"/>
  <c r="BF26" i="1"/>
  <c r="L114" i="69"/>
  <c r="BI25" i="1"/>
  <c r="CV29" i="96"/>
  <c r="BT30" i="73"/>
  <c r="BT31" i="73" l="1"/>
  <c r="R94" i="180"/>
</calcChain>
</file>

<file path=xl/sharedStrings.xml><?xml version="1.0" encoding="utf-8"?>
<sst xmlns="http://schemas.openxmlformats.org/spreadsheetml/2006/main" count="20039" uniqueCount="656">
  <si>
    <t>一般</t>
  </si>
  <si>
    <t>A</t>
  </si>
  <si>
    <t>B</t>
  </si>
  <si>
    <t>輸血</t>
  </si>
  <si>
    <t>用手法</t>
  </si>
  <si>
    <t>生化</t>
  </si>
  <si>
    <t>血清</t>
  </si>
  <si>
    <t>病棟採血</t>
  </si>
  <si>
    <t>当直</t>
  </si>
  <si>
    <t>直明</t>
  </si>
  <si>
    <t>指定休</t>
  </si>
  <si>
    <t>半指定休</t>
  </si>
  <si>
    <t>年休</t>
  </si>
  <si>
    <t>半年休</t>
  </si>
  <si>
    <t>※土曜日残り番は朝10時出勤とする。　　※毎週月曜日16:00より終礼実施。但し第1月曜は役付き会議報告・勉強会も同時に行う。</t>
  </si>
  <si>
    <t>ﾃﾞｰﾀ確定</t>
    <rPh sb="4" eb="6">
      <t>カクテイ</t>
    </rPh>
    <phoneticPr fontId="1"/>
  </si>
  <si>
    <t>2F受付</t>
    <rPh sb="2" eb="4">
      <t>ウケツケ</t>
    </rPh>
    <phoneticPr fontId="1"/>
  </si>
  <si>
    <t>血液</t>
    <rPh sb="0" eb="2">
      <t>ケツエキ</t>
    </rPh>
    <phoneticPr fontId="1"/>
  </si>
  <si>
    <t>日直</t>
    <rPh sb="0" eb="2">
      <t>ニッチョク</t>
    </rPh>
    <phoneticPr fontId="1"/>
  </si>
  <si>
    <t>日</t>
  </si>
  <si>
    <t>月</t>
  </si>
  <si>
    <t>火</t>
  </si>
  <si>
    <t>水</t>
  </si>
  <si>
    <t>木</t>
  </si>
  <si>
    <t>金</t>
  </si>
  <si>
    <t>土</t>
  </si>
  <si>
    <t>三橋</t>
    <rPh sb="0" eb="2">
      <t>ミツハシ</t>
    </rPh>
    <phoneticPr fontId="1"/>
  </si>
  <si>
    <t>前澤</t>
    <rPh sb="0" eb="2">
      <t>マエザワ</t>
    </rPh>
    <phoneticPr fontId="1"/>
  </si>
  <si>
    <t>小室</t>
    <rPh sb="0" eb="2">
      <t>コムロ</t>
    </rPh>
    <phoneticPr fontId="1"/>
  </si>
  <si>
    <t>大岩</t>
    <rPh sb="0" eb="2">
      <t>オオイワ</t>
    </rPh>
    <phoneticPr fontId="1"/>
  </si>
  <si>
    <t>岩田</t>
    <rPh sb="0" eb="2">
      <t>イワタ</t>
    </rPh>
    <phoneticPr fontId="1"/>
  </si>
  <si>
    <t>松井</t>
    <rPh sb="0" eb="2">
      <t>マツイ</t>
    </rPh>
    <phoneticPr fontId="1"/>
  </si>
  <si>
    <t>厚木センター</t>
    <rPh sb="0" eb="2">
      <t>アツギ</t>
    </rPh>
    <phoneticPr fontId="1"/>
  </si>
  <si>
    <t>中村淳</t>
    <rPh sb="0" eb="2">
      <t>ナカムラ</t>
    </rPh>
    <rPh sb="2" eb="3">
      <t>ジュン</t>
    </rPh>
    <phoneticPr fontId="1"/>
  </si>
  <si>
    <t>中村太</t>
    <rPh sb="0" eb="2">
      <t>ナカムラ</t>
    </rPh>
    <rPh sb="2" eb="3">
      <t>タ</t>
    </rPh>
    <phoneticPr fontId="1"/>
  </si>
  <si>
    <t>7:30～8：00</t>
    <phoneticPr fontId="1"/>
  </si>
  <si>
    <t>（リフレッシュ）</t>
    <phoneticPr fontId="1"/>
  </si>
  <si>
    <t>栗山</t>
    <rPh sb="0" eb="2">
      <t>クリヤマ</t>
    </rPh>
    <phoneticPr fontId="1"/>
  </si>
  <si>
    <t>白原</t>
    <rPh sb="0" eb="1">
      <t>ハク</t>
    </rPh>
    <rPh sb="1" eb="2">
      <t>ハラ</t>
    </rPh>
    <phoneticPr fontId="1"/>
  </si>
  <si>
    <t>鏡顕</t>
    <rPh sb="0" eb="1">
      <t>キョウ</t>
    </rPh>
    <rPh sb="1" eb="2">
      <t>アラワ</t>
    </rPh>
    <phoneticPr fontId="1"/>
  </si>
  <si>
    <t>日</t>
    <rPh sb="0" eb="1">
      <t>ニチ</t>
    </rPh>
    <phoneticPr fontId="1"/>
  </si>
  <si>
    <t>指定休</t>
    <rPh sb="0" eb="2">
      <t>シテイ</t>
    </rPh>
    <rPh sb="2" eb="3">
      <t>キュウ</t>
    </rPh>
    <phoneticPr fontId="1"/>
  </si>
  <si>
    <t>半指定休</t>
    <rPh sb="0" eb="1">
      <t>ハン</t>
    </rPh>
    <rPh sb="1" eb="3">
      <t>シテイ</t>
    </rPh>
    <rPh sb="3" eb="4">
      <t>キュウ</t>
    </rPh>
    <phoneticPr fontId="1"/>
  </si>
  <si>
    <t>輸血</t>
    <rPh sb="0" eb="2">
      <t>ユケツ</t>
    </rPh>
    <phoneticPr fontId="1"/>
  </si>
  <si>
    <t>年休</t>
    <rPh sb="0" eb="2">
      <t>ネンキュウ</t>
    </rPh>
    <phoneticPr fontId="1"/>
  </si>
  <si>
    <t>半年休</t>
    <rPh sb="0" eb="1">
      <t>ハン</t>
    </rPh>
    <rPh sb="1" eb="3">
      <t>ネンキュウ</t>
    </rPh>
    <phoneticPr fontId="1"/>
  </si>
  <si>
    <t>他休</t>
    <rPh sb="0" eb="1">
      <t>タ</t>
    </rPh>
    <rPh sb="1" eb="2">
      <t>キュウ</t>
    </rPh>
    <phoneticPr fontId="1"/>
  </si>
  <si>
    <t>　　　</t>
    <phoneticPr fontId="1"/>
  </si>
  <si>
    <t>一般早</t>
    <rPh sb="0" eb="2">
      <t>イッパン</t>
    </rPh>
    <rPh sb="2" eb="3">
      <t>ハヤ</t>
    </rPh>
    <phoneticPr fontId="1"/>
  </si>
  <si>
    <t>遅番</t>
    <rPh sb="0" eb="2">
      <t>オソバン</t>
    </rPh>
    <phoneticPr fontId="1"/>
  </si>
  <si>
    <t>一般遅</t>
    <rPh sb="0" eb="2">
      <t>イッパン</t>
    </rPh>
    <rPh sb="2" eb="3">
      <t>オソ</t>
    </rPh>
    <phoneticPr fontId="1"/>
  </si>
  <si>
    <t>外早</t>
    <rPh sb="0" eb="1">
      <t>ソト</t>
    </rPh>
    <rPh sb="1" eb="2">
      <t>ハヤ</t>
    </rPh>
    <phoneticPr fontId="1"/>
  </si>
  <si>
    <t>生化</t>
    <rPh sb="0" eb="1">
      <t>セイ</t>
    </rPh>
    <rPh sb="1" eb="2">
      <t>カ</t>
    </rPh>
    <phoneticPr fontId="1"/>
  </si>
  <si>
    <t>フリー</t>
    <phoneticPr fontId="1"/>
  </si>
  <si>
    <t>外来採血</t>
    <rPh sb="0" eb="2">
      <t>ガイライ</t>
    </rPh>
    <rPh sb="2" eb="4">
      <t>サイケツ</t>
    </rPh>
    <phoneticPr fontId="1"/>
  </si>
  <si>
    <t>採血室</t>
    <rPh sb="0" eb="2">
      <t>サイケツ</t>
    </rPh>
    <rPh sb="2" eb="3">
      <t>シツ</t>
    </rPh>
    <phoneticPr fontId="1"/>
  </si>
  <si>
    <t>早出</t>
    <rPh sb="0" eb="2">
      <t>ハヤデ</t>
    </rPh>
    <phoneticPr fontId="1"/>
  </si>
  <si>
    <t>8:00～</t>
    <phoneticPr fontId="1"/>
  </si>
  <si>
    <t>8：30～</t>
    <phoneticPr fontId="1"/>
  </si>
  <si>
    <t>細菌室</t>
    <rPh sb="0" eb="2">
      <t>サイキン</t>
    </rPh>
    <rPh sb="2" eb="3">
      <t>シツ</t>
    </rPh>
    <phoneticPr fontId="1"/>
  </si>
  <si>
    <t>C</t>
    <phoneticPr fontId="1"/>
  </si>
  <si>
    <t>他休</t>
    <phoneticPr fontId="1"/>
  </si>
  <si>
    <t>備考</t>
    <rPh sb="0" eb="2">
      <t>ビコウ</t>
    </rPh>
    <phoneticPr fontId="1"/>
  </si>
  <si>
    <t>萩原</t>
    <rPh sb="0" eb="2">
      <t>ハギワラ</t>
    </rPh>
    <phoneticPr fontId="1"/>
  </si>
  <si>
    <t>堀毛</t>
    <rPh sb="0" eb="1">
      <t>ホリ</t>
    </rPh>
    <rPh sb="1" eb="2">
      <t>ケ</t>
    </rPh>
    <phoneticPr fontId="1"/>
  </si>
  <si>
    <t>春日</t>
    <rPh sb="0" eb="2">
      <t>カスガ</t>
    </rPh>
    <phoneticPr fontId="1"/>
  </si>
  <si>
    <t>平田</t>
    <rPh sb="0" eb="2">
      <t>ヒラタ</t>
    </rPh>
    <phoneticPr fontId="1"/>
  </si>
  <si>
    <t>飯島</t>
    <rPh sb="0" eb="2">
      <t>イイジマ</t>
    </rPh>
    <phoneticPr fontId="1"/>
  </si>
  <si>
    <t>※厚木センター休暇補助は、荒幡・三橋・小室・前澤・岩田・中村太で行う。　　　　※日曜ドックは1名体制で行う。</t>
    <rPh sb="1" eb="3">
      <t>アツギ</t>
    </rPh>
    <rPh sb="7" eb="9">
      <t>キュウカ</t>
    </rPh>
    <rPh sb="9" eb="11">
      <t>ホジョ</t>
    </rPh>
    <rPh sb="13" eb="15">
      <t>アラハタ</t>
    </rPh>
    <rPh sb="16" eb="18">
      <t>ミツハシ</t>
    </rPh>
    <rPh sb="19" eb="21">
      <t>コムロ</t>
    </rPh>
    <rPh sb="22" eb="24">
      <t>マエザワ</t>
    </rPh>
    <rPh sb="25" eb="27">
      <t>イワタ</t>
    </rPh>
    <rPh sb="32" eb="33">
      <t>オコナ</t>
    </rPh>
    <rPh sb="40" eb="42">
      <t>ニチヨウ</t>
    </rPh>
    <rPh sb="47" eb="48">
      <t>メイ</t>
    </rPh>
    <rPh sb="48" eb="50">
      <t>タイセイ</t>
    </rPh>
    <rPh sb="51" eb="52">
      <t>オコナ</t>
    </rPh>
    <phoneticPr fontId="1"/>
  </si>
  <si>
    <t>パターン表</t>
    <rPh sb="4" eb="5">
      <t>ヒョウ</t>
    </rPh>
    <phoneticPr fontId="1"/>
  </si>
  <si>
    <t>山口</t>
    <rPh sb="0" eb="2">
      <t>ヤマグチ</t>
    </rPh>
    <phoneticPr fontId="1"/>
  </si>
  <si>
    <t>田原</t>
    <rPh sb="0" eb="2">
      <t>タハラ</t>
    </rPh>
    <phoneticPr fontId="1"/>
  </si>
  <si>
    <t>香川</t>
    <rPh sb="0" eb="2">
      <t>カガワ</t>
    </rPh>
    <phoneticPr fontId="1"/>
  </si>
  <si>
    <t>小室</t>
    <rPh sb="0" eb="2">
      <t>コムロ</t>
    </rPh>
    <phoneticPr fontId="10"/>
  </si>
  <si>
    <t>中村淳</t>
    <rPh sb="0" eb="2">
      <t>ナカムラ</t>
    </rPh>
    <rPh sb="2" eb="3">
      <t>ジュン</t>
    </rPh>
    <phoneticPr fontId="10"/>
  </si>
  <si>
    <t>大岩</t>
    <rPh sb="0" eb="2">
      <t>オオイワ</t>
    </rPh>
    <phoneticPr fontId="10"/>
  </si>
  <si>
    <t>岩田</t>
    <rPh sb="0" eb="2">
      <t>イワタ</t>
    </rPh>
    <phoneticPr fontId="10"/>
  </si>
  <si>
    <t>中村太</t>
    <rPh sb="0" eb="2">
      <t>ナカムラ</t>
    </rPh>
    <rPh sb="2" eb="3">
      <t>タ</t>
    </rPh>
    <phoneticPr fontId="10"/>
  </si>
  <si>
    <t>松井</t>
    <rPh sb="0" eb="2">
      <t>マツイ</t>
    </rPh>
    <phoneticPr fontId="10"/>
  </si>
  <si>
    <t>H24度</t>
    <rPh sb="3" eb="4">
      <t>ド</t>
    </rPh>
    <phoneticPr fontId="10"/>
  </si>
  <si>
    <t>データ確定</t>
    <rPh sb="3" eb="5">
      <t>カクテイ</t>
    </rPh>
    <phoneticPr fontId="1"/>
  </si>
  <si>
    <t>鏡検</t>
    <rPh sb="0" eb="1">
      <t>キョウ</t>
    </rPh>
    <rPh sb="1" eb="2">
      <t>ケン</t>
    </rPh>
    <phoneticPr fontId="1"/>
  </si>
  <si>
    <t>※毎週月曜日16:00より終礼実施。但し第1月曜は役付き会議報告・勉強会も同時に行う。</t>
  </si>
  <si>
    <t>第一木：CDE</t>
  </si>
  <si>
    <t>第二水：理事会</t>
  </si>
  <si>
    <t>※一般B　　△は8：30～</t>
  </si>
  <si>
    <t>第四水：NST</t>
  </si>
  <si>
    <t>第三水：クリパス</t>
  </si>
  <si>
    <t>第四木：感染防止</t>
  </si>
  <si>
    <t>7:30～</t>
    <phoneticPr fontId="1"/>
  </si>
  <si>
    <t>橋本</t>
    <rPh sb="0" eb="2">
      <t>ハシモト</t>
    </rPh>
    <phoneticPr fontId="1"/>
  </si>
  <si>
    <t>残り番</t>
    <phoneticPr fontId="1"/>
  </si>
  <si>
    <t>FREE</t>
    <phoneticPr fontId="1"/>
  </si>
  <si>
    <t>血液・生化</t>
    <rPh sb="0" eb="2">
      <t>ケツエキ</t>
    </rPh>
    <rPh sb="3" eb="4">
      <t>セイ</t>
    </rPh>
    <rPh sb="4" eb="5">
      <t>カ</t>
    </rPh>
    <phoneticPr fontId="1"/>
  </si>
  <si>
    <t>一般A</t>
    <rPh sb="0" eb="2">
      <t>イッパン</t>
    </rPh>
    <phoneticPr fontId="1"/>
  </si>
  <si>
    <t>一般B</t>
    <rPh sb="0" eb="2">
      <t>イッパン</t>
    </rPh>
    <phoneticPr fontId="1"/>
  </si>
  <si>
    <t>受付</t>
    <rPh sb="0" eb="2">
      <t>ウケツケ</t>
    </rPh>
    <phoneticPr fontId="1"/>
  </si>
  <si>
    <t>1F　採血</t>
    <rPh sb="3" eb="5">
      <t>サイケツ</t>
    </rPh>
    <phoneticPr fontId="1"/>
  </si>
  <si>
    <t>1F採血</t>
    <rPh sb="2" eb="4">
      <t>サイケツ</t>
    </rPh>
    <phoneticPr fontId="1"/>
  </si>
  <si>
    <t>平田</t>
    <rPh sb="0" eb="2">
      <t>ヒラタ</t>
    </rPh>
    <phoneticPr fontId="10"/>
  </si>
  <si>
    <t>飯島</t>
    <rPh sb="0" eb="2">
      <t>イイジマ</t>
    </rPh>
    <phoneticPr fontId="10"/>
  </si>
  <si>
    <t>前澤</t>
    <rPh sb="0" eb="2">
      <t>マエザワ</t>
    </rPh>
    <phoneticPr fontId="10"/>
  </si>
  <si>
    <t>H25度</t>
    <rPh sb="3" eb="4">
      <t>ド</t>
    </rPh>
    <phoneticPr fontId="10"/>
  </si>
  <si>
    <t>H23度</t>
    <rPh sb="3" eb="4">
      <t>ド</t>
    </rPh>
    <phoneticPr fontId="10"/>
  </si>
  <si>
    <t>PM</t>
    <phoneticPr fontId="1"/>
  </si>
  <si>
    <t>※細菌室　★は　～10：30まで2F受付・輸血補助</t>
    <rPh sb="18" eb="20">
      <t>ウケツケ</t>
    </rPh>
    <rPh sb="21" eb="23">
      <t>ユケツ</t>
    </rPh>
    <rPh sb="23" eb="25">
      <t>ホジョ</t>
    </rPh>
    <phoneticPr fontId="1"/>
  </si>
  <si>
    <t>※残り番　土曜日10：00出勤とする。　　</t>
    <phoneticPr fontId="1"/>
  </si>
  <si>
    <t>※1F・2F受付　☆は13：30～16：00（土曜は10：30～）　採血室</t>
    <phoneticPr fontId="1"/>
  </si>
  <si>
    <t>木</t>
    <phoneticPr fontId="1"/>
  </si>
  <si>
    <t>平成24年　　月検体検査勤務表</t>
    <phoneticPr fontId="1"/>
  </si>
  <si>
    <t>※厚木センター休暇補助は、小室・中村淳・岩田・中村太・松井で行う。　　　　※日曜ドックは1名体制で行う。</t>
    <rPh sb="16" eb="19">
      <t>ナカムラジュン</t>
    </rPh>
    <rPh sb="20" eb="22">
      <t>イワタ</t>
    </rPh>
    <rPh sb="25" eb="26">
      <t>タ</t>
    </rPh>
    <phoneticPr fontId="1"/>
  </si>
  <si>
    <t>※1F・2F受付　土曜は11：00～　採血室</t>
    <phoneticPr fontId="1"/>
  </si>
  <si>
    <t>一般</t>
    <phoneticPr fontId="1"/>
  </si>
  <si>
    <t>残り番</t>
    <rPh sb="0" eb="1">
      <t>ノコ</t>
    </rPh>
    <rPh sb="2" eb="3">
      <t>バン</t>
    </rPh>
    <phoneticPr fontId="1"/>
  </si>
  <si>
    <t>平日</t>
    <rPh sb="0" eb="2">
      <t>ヘイジツ</t>
    </rPh>
    <phoneticPr fontId="1"/>
  </si>
  <si>
    <t>土曜</t>
    <rPh sb="0" eb="2">
      <t>ドヨウ</t>
    </rPh>
    <phoneticPr fontId="1"/>
  </si>
  <si>
    <t>～終業</t>
    <rPh sb="1" eb="3">
      <t>シュウギョウ</t>
    </rPh>
    <phoneticPr fontId="1"/>
  </si>
  <si>
    <t>10：00～</t>
    <phoneticPr fontId="1"/>
  </si>
  <si>
    <t>中村淳</t>
    <rPh sb="0" eb="3">
      <t>ナカムラジュン</t>
    </rPh>
    <phoneticPr fontId="1"/>
  </si>
  <si>
    <t>白原</t>
    <rPh sb="0" eb="2">
      <t>ハクハラ</t>
    </rPh>
    <phoneticPr fontId="1"/>
  </si>
  <si>
    <t>堀毛</t>
    <rPh sb="0" eb="2">
      <t>ホリケ</t>
    </rPh>
    <phoneticPr fontId="1"/>
  </si>
  <si>
    <t>中村太</t>
    <rPh sb="0" eb="3">
      <t>ナカムラタ</t>
    </rPh>
    <phoneticPr fontId="1"/>
  </si>
  <si>
    <t>立上げ</t>
    <rPh sb="0" eb="2">
      <t>タチア</t>
    </rPh>
    <phoneticPr fontId="1"/>
  </si>
  <si>
    <t>残り版</t>
    <rPh sb="0" eb="1">
      <t>ノコ</t>
    </rPh>
    <rPh sb="2" eb="3">
      <t>バン</t>
    </rPh>
    <phoneticPr fontId="1"/>
  </si>
  <si>
    <t>※残り番　◎は17：00～残業扱い</t>
    <rPh sb="1" eb="2">
      <t>ノコ</t>
    </rPh>
    <rPh sb="3" eb="4">
      <t>バン</t>
    </rPh>
    <rPh sb="13" eb="16">
      <t>ザンギョウアツカ</t>
    </rPh>
    <phoneticPr fontId="1"/>
  </si>
  <si>
    <t>※厚木センター休暇補助は、小室・岩田・中村太・平田で行う。　　　　※日曜ドックは1名体制で行う。</t>
    <rPh sb="16" eb="18">
      <t>イワタ</t>
    </rPh>
    <rPh sb="21" eb="22">
      <t>タ</t>
    </rPh>
    <rPh sb="23" eb="25">
      <t>ヒラタ</t>
    </rPh>
    <phoneticPr fontId="1"/>
  </si>
  <si>
    <t>25.10</t>
    <phoneticPr fontId="1"/>
  </si>
  <si>
    <t>H26度</t>
    <rPh sb="3" eb="4">
      <t>ド</t>
    </rPh>
    <phoneticPr fontId="10"/>
  </si>
  <si>
    <t>巡回尿</t>
    <rPh sb="0" eb="2">
      <t>ジュンカイ</t>
    </rPh>
    <rPh sb="2" eb="3">
      <t>ニョウ</t>
    </rPh>
    <phoneticPr fontId="1"/>
  </si>
  <si>
    <t>25.11</t>
    <phoneticPr fontId="1"/>
  </si>
  <si>
    <t>毎火：ICTラウンド</t>
    <rPh sb="0" eb="1">
      <t>マイ</t>
    </rPh>
    <rPh sb="1" eb="2">
      <t>カ</t>
    </rPh>
    <phoneticPr fontId="1"/>
  </si>
  <si>
    <t>奇数月　第4火：ケモ委</t>
    <rPh sb="0" eb="2">
      <t>キスウ</t>
    </rPh>
    <rPh sb="2" eb="3">
      <t>ゲツ</t>
    </rPh>
    <rPh sb="4" eb="5">
      <t>ダイ</t>
    </rPh>
    <rPh sb="6" eb="7">
      <t>カ</t>
    </rPh>
    <rPh sb="10" eb="11">
      <t>イ</t>
    </rPh>
    <phoneticPr fontId="1"/>
  </si>
  <si>
    <t>7:30～8：00</t>
    <phoneticPr fontId="1"/>
  </si>
  <si>
    <t>9：30～</t>
    <phoneticPr fontId="1"/>
  </si>
  <si>
    <t>10：00～</t>
    <phoneticPr fontId="1"/>
  </si>
  <si>
    <t>8:00～</t>
    <phoneticPr fontId="1"/>
  </si>
  <si>
    <t>8：30～</t>
    <phoneticPr fontId="1"/>
  </si>
  <si>
    <t>7:30～</t>
    <phoneticPr fontId="1"/>
  </si>
  <si>
    <t>PM</t>
    <phoneticPr fontId="1"/>
  </si>
  <si>
    <t>C</t>
    <phoneticPr fontId="1"/>
  </si>
  <si>
    <t>他休</t>
    <phoneticPr fontId="1"/>
  </si>
  <si>
    <t>H27度</t>
    <rPh sb="3" eb="4">
      <t>ド</t>
    </rPh>
    <phoneticPr fontId="10"/>
  </si>
  <si>
    <t>H28度</t>
    <rPh sb="3" eb="4">
      <t>ド</t>
    </rPh>
    <phoneticPr fontId="10"/>
  </si>
  <si>
    <t>大城</t>
    <rPh sb="0" eb="2">
      <t>オオキ</t>
    </rPh>
    <phoneticPr fontId="1"/>
  </si>
  <si>
    <t>石原</t>
    <rPh sb="0" eb="2">
      <t>イシハラ</t>
    </rPh>
    <phoneticPr fontId="1"/>
  </si>
  <si>
    <t>高長根</t>
    <rPh sb="0" eb="1">
      <t>タカ</t>
    </rPh>
    <rPh sb="1" eb="2">
      <t>ナガ</t>
    </rPh>
    <rPh sb="2" eb="3">
      <t>ネ</t>
    </rPh>
    <phoneticPr fontId="1"/>
  </si>
  <si>
    <t>採血B</t>
    <rPh sb="0" eb="2">
      <t>サイケツ</t>
    </rPh>
    <phoneticPr fontId="1"/>
  </si>
  <si>
    <t>採血A</t>
    <rPh sb="0" eb="2">
      <t>サイケツ</t>
    </rPh>
    <phoneticPr fontId="1"/>
  </si>
  <si>
    <t>白原</t>
    <phoneticPr fontId="1"/>
  </si>
  <si>
    <t>松井</t>
    <phoneticPr fontId="1"/>
  </si>
  <si>
    <t>岩田</t>
    <phoneticPr fontId="1"/>
  </si>
  <si>
    <t>中村太</t>
    <phoneticPr fontId="1"/>
  </si>
  <si>
    <t>前澤</t>
    <phoneticPr fontId="1"/>
  </si>
  <si>
    <t>リフレッシュ</t>
    <phoneticPr fontId="1"/>
  </si>
  <si>
    <t>リフ</t>
    <phoneticPr fontId="1"/>
  </si>
  <si>
    <t>希望休</t>
    <phoneticPr fontId="1"/>
  </si>
  <si>
    <t>%</t>
    <phoneticPr fontId="1"/>
  </si>
  <si>
    <t>計</t>
    <phoneticPr fontId="1"/>
  </si>
  <si>
    <t>平成28年  月　　　勤務表</t>
    <phoneticPr fontId="1"/>
  </si>
  <si>
    <t>受付</t>
    <phoneticPr fontId="1"/>
  </si>
  <si>
    <t>7：30～</t>
    <phoneticPr fontId="1"/>
  </si>
  <si>
    <t>8：00～</t>
    <phoneticPr fontId="1"/>
  </si>
  <si>
    <t>白原</t>
    <phoneticPr fontId="10"/>
  </si>
  <si>
    <t>第四火：NST</t>
    <rPh sb="2" eb="3">
      <t>カ</t>
    </rPh>
    <phoneticPr fontId="1"/>
  </si>
  <si>
    <t>第３木　精度向上・業務改善</t>
    <rPh sb="0" eb="1">
      <t>ダイ</t>
    </rPh>
    <rPh sb="2" eb="3">
      <t>モク</t>
    </rPh>
    <rPh sb="4" eb="6">
      <t>セイド</t>
    </rPh>
    <rPh sb="6" eb="8">
      <t>コウジョウ</t>
    </rPh>
    <rPh sb="9" eb="11">
      <t>ギョウム</t>
    </rPh>
    <rPh sb="11" eb="13">
      <t>カイゼン</t>
    </rPh>
    <phoneticPr fontId="1"/>
  </si>
  <si>
    <t>堀毛</t>
    <rPh sb="0" eb="1">
      <t>ホリ</t>
    </rPh>
    <rPh sb="1" eb="2">
      <t>ケ</t>
    </rPh>
    <phoneticPr fontId="10"/>
  </si>
  <si>
    <t>H29度</t>
    <rPh sb="3" eb="4">
      <t>ド</t>
    </rPh>
    <phoneticPr fontId="10"/>
  </si>
  <si>
    <t>H30度</t>
    <rPh sb="3" eb="4">
      <t>ド</t>
    </rPh>
    <phoneticPr fontId="10"/>
  </si>
  <si>
    <t>H31度</t>
    <rPh sb="3" eb="4">
      <t>ド</t>
    </rPh>
    <phoneticPr fontId="10"/>
  </si>
  <si>
    <t>S</t>
    <phoneticPr fontId="10"/>
  </si>
  <si>
    <t>M</t>
    <phoneticPr fontId="10"/>
  </si>
  <si>
    <t>受付</t>
    <phoneticPr fontId="1"/>
  </si>
  <si>
    <t>血液</t>
    <phoneticPr fontId="1"/>
  </si>
  <si>
    <t>土曜</t>
    <phoneticPr fontId="1"/>
  </si>
  <si>
    <t>10：30～</t>
    <phoneticPr fontId="1"/>
  </si>
  <si>
    <t>血液</t>
    <phoneticPr fontId="1"/>
  </si>
  <si>
    <t>H29</t>
    <phoneticPr fontId="1"/>
  </si>
  <si>
    <t>4月</t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</si>
  <si>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</si>
  <si>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</si>
  <si>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</si>
  <si>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</si>
  <si>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</si>
  <si>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</si>
  <si>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</si>
  <si>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</si>
  <si>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</si>
  <si>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</si>
  <si>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</si>
  <si>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</si>
  <si>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H30</t>
  </si>
  <si>
    <t>あつぎ</t>
    <phoneticPr fontId="1"/>
  </si>
  <si>
    <t>主</t>
    <rPh sb="0" eb="1">
      <t>シュ</t>
    </rPh>
    <phoneticPr fontId="1"/>
  </si>
  <si>
    <t>副</t>
    <rPh sb="0" eb="1">
      <t>フク</t>
    </rPh>
    <phoneticPr fontId="1"/>
  </si>
  <si>
    <t>一般</t>
    <rPh sb="0" eb="2">
      <t>イッパン</t>
    </rPh>
    <phoneticPr fontId="1"/>
  </si>
  <si>
    <t>伊勢原</t>
    <rPh sb="0" eb="3">
      <t>イセハラ</t>
    </rPh>
    <phoneticPr fontId="1"/>
  </si>
  <si>
    <t>平田</t>
    <phoneticPr fontId="1"/>
  </si>
  <si>
    <t>前澤</t>
    <phoneticPr fontId="1"/>
  </si>
  <si>
    <t>中村淳</t>
    <rPh sb="2" eb="3">
      <t>ジュン</t>
    </rPh>
    <phoneticPr fontId="1"/>
  </si>
  <si>
    <t>篠原</t>
    <rPh sb="0" eb="2">
      <t>シノハラ</t>
    </rPh>
    <phoneticPr fontId="1"/>
  </si>
  <si>
    <t>篠原</t>
    <phoneticPr fontId="1"/>
  </si>
  <si>
    <t>Ａ</t>
    <phoneticPr fontId="1"/>
  </si>
  <si>
    <t>Ｂ</t>
    <phoneticPr fontId="1"/>
  </si>
  <si>
    <t>上條</t>
    <rPh sb="0" eb="2">
      <t>カミジョウ</t>
    </rPh>
    <phoneticPr fontId="1"/>
  </si>
  <si>
    <t>山口恵</t>
    <rPh sb="0" eb="2">
      <t>ヤマグチ</t>
    </rPh>
    <rPh sb="2" eb="3">
      <t>エ</t>
    </rPh>
    <phoneticPr fontId="1"/>
  </si>
  <si>
    <t>データ</t>
    <phoneticPr fontId="1"/>
  </si>
  <si>
    <t>取扱注意</t>
    <rPh sb="0" eb="2">
      <t>トリアツカイ</t>
    </rPh>
    <rPh sb="2" eb="4">
      <t>チュウイ</t>
    </rPh>
    <phoneticPr fontId="1"/>
  </si>
  <si>
    <t>データ
確定</t>
    <rPh sb="4" eb="6">
      <t>カクテイ</t>
    </rPh>
    <phoneticPr fontId="1"/>
  </si>
  <si>
    <t>　　　勤務表時間</t>
    <rPh sb="6" eb="8">
      <t>ジカン</t>
    </rPh>
    <phoneticPr fontId="1"/>
  </si>
  <si>
    <t>7：30</t>
    <phoneticPr fontId="1"/>
  </si>
  <si>
    <t>8：00</t>
    <phoneticPr fontId="1"/>
  </si>
  <si>
    <t>8：30</t>
    <phoneticPr fontId="1"/>
  </si>
  <si>
    <t>9：00</t>
    <phoneticPr fontId="1"/>
  </si>
  <si>
    <t>10:00</t>
    <phoneticPr fontId="1"/>
  </si>
  <si>
    <t>11:00</t>
    <phoneticPr fontId="1"/>
  </si>
  <si>
    <t>12:00</t>
    <phoneticPr fontId="1"/>
  </si>
  <si>
    <t>13:00</t>
    <phoneticPr fontId="1"/>
  </si>
  <si>
    <t>14:00</t>
    <phoneticPr fontId="1"/>
  </si>
  <si>
    <t>15:00</t>
    <phoneticPr fontId="1"/>
  </si>
  <si>
    <t>16:00</t>
    <phoneticPr fontId="1"/>
  </si>
  <si>
    <t>17:00</t>
    <phoneticPr fontId="1"/>
  </si>
  <si>
    <t>18:00</t>
    <phoneticPr fontId="1"/>
  </si>
  <si>
    <t>9:30</t>
    <phoneticPr fontId="1"/>
  </si>
  <si>
    <t>10:30</t>
    <phoneticPr fontId="1"/>
  </si>
  <si>
    <t>11:30</t>
    <phoneticPr fontId="1"/>
  </si>
  <si>
    <t>12:30</t>
    <phoneticPr fontId="1"/>
  </si>
  <si>
    <t>13:30</t>
    <phoneticPr fontId="1"/>
  </si>
  <si>
    <t>14:30</t>
    <phoneticPr fontId="1"/>
  </si>
  <si>
    <t>15:30</t>
    <phoneticPr fontId="1"/>
  </si>
  <si>
    <t>16:30</t>
    <phoneticPr fontId="1"/>
  </si>
  <si>
    <t>17:30</t>
    <phoneticPr fontId="1"/>
  </si>
  <si>
    <t>18:30</t>
    <phoneticPr fontId="1"/>
  </si>
  <si>
    <t>松井</t>
    <phoneticPr fontId="1"/>
  </si>
  <si>
    <t>大橋</t>
    <rPh sb="0" eb="2">
      <t>オオハシ</t>
    </rPh>
    <phoneticPr fontId="1"/>
  </si>
  <si>
    <t>残り番B</t>
    <rPh sb="0" eb="1">
      <t>ノコ</t>
    </rPh>
    <rPh sb="2" eb="3">
      <t>バン</t>
    </rPh>
    <phoneticPr fontId="1"/>
  </si>
  <si>
    <t>残り番A</t>
    <rPh sb="0" eb="1">
      <t>ノコ</t>
    </rPh>
    <rPh sb="2" eb="3">
      <t>バン</t>
    </rPh>
    <phoneticPr fontId="1"/>
  </si>
  <si>
    <t>篠原</t>
    <rPh sb="0" eb="1">
      <t>シノ</t>
    </rPh>
    <rPh sb="1" eb="2">
      <t>ハラ</t>
    </rPh>
    <phoneticPr fontId="1"/>
  </si>
  <si>
    <t>渡辺</t>
    <rPh sb="0" eb="2">
      <t>ワタナベ</t>
    </rPh>
    <phoneticPr fontId="1"/>
  </si>
  <si>
    <t>山口恵</t>
    <rPh sb="0" eb="3">
      <t>ヤマグチエ</t>
    </rPh>
    <phoneticPr fontId="1"/>
  </si>
  <si>
    <r>
      <t>※</t>
    </r>
    <r>
      <rPr>
        <sz val="14"/>
        <color indexed="10"/>
        <rFont val="ＭＳ Ｐゴシック"/>
        <family val="3"/>
        <charset val="128"/>
      </rPr>
      <t>赤</t>
    </r>
    <r>
      <rPr>
        <sz val="14"/>
        <color indexed="8"/>
        <rFont val="ＭＳ Ｐゴシック"/>
        <family val="3"/>
        <charset val="128"/>
      </rPr>
      <t>は移動不可　　</t>
    </r>
    <r>
      <rPr>
        <sz val="14"/>
        <color indexed="53"/>
        <rFont val="ＭＳ Ｐゴシック"/>
        <family val="3"/>
        <charset val="128"/>
      </rPr>
      <t>茶</t>
    </r>
    <r>
      <rPr>
        <sz val="14"/>
        <color indexed="8"/>
        <rFont val="ＭＳ Ｐゴシック"/>
        <family val="3"/>
        <charset val="128"/>
      </rPr>
      <t>はDM対応。</t>
    </r>
    <phoneticPr fontId="1"/>
  </si>
  <si>
    <t>採血</t>
    <rPh sb="0" eb="2">
      <t>サイケツ</t>
    </rPh>
    <phoneticPr fontId="1"/>
  </si>
  <si>
    <t>栗山</t>
    <rPh sb="0" eb="1">
      <t>クリ</t>
    </rPh>
    <rPh sb="1" eb="2">
      <t>ヤマ</t>
    </rPh>
    <phoneticPr fontId="1"/>
  </si>
  <si>
    <t>松本</t>
    <rPh sb="0" eb="2">
      <t>マツモト</t>
    </rPh>
    <phoneticPr fontId="1"/>
  </si>
  <si>
    <t>桜井</t>
    <rPh sb="0" eb="2">
      <t>サクライ</t>
    </rPh>
    <phoneticPr fontId="1"/>
  </si>
  <si>
    <t>末永</t>
    <rPh sb="0" eb="2">
      <t>スエナガ</t>
    </rPh>
    <phoneticPr fontId="1"/>
  </si>
  <si>
    <t>月</t>
    <rPh sb="0" eb="1">
      <t>ゲツ</t>
    </rPh>
    <phoneticPr fontId="1"/>
  </si>
  <si>
    <t>特休</t>
    <rPh sb="0" eb="1">
      <t>トク</t>
    </rPh>
    <rPh sb="1" eb="2">
      <t>キュウ</t>
    </rPh>
    <phoneticPr fontId="1"/>
  </si>
  <si>
    <t>山口竜</t>
    <rPh sb="0" eb="2">
      <t>ヤマグチ</t>
    </rPh>
    <rPh sb="2" eb="3">
      <t>タツ</t>
    </rPh>
    <phoneticPr fontId="1"/>
  </si>
  <si>
    <r>
      <t>奇数月　第</t>
    </r>
    <r>
      <rPr>
        <sz val="11"/>
        <color indexed="8"/>
        <rFont val="ＭＳ Ｐゴシック"/>
        <family val="3"/>
        <charset val="128"/>
      </rPr>
      <t>四</t>
    </r>
    <r>
      <rPr>
        <sz val="11"/>
        <color indexed="8"/>
        <rFont val="ＭＳ Ｐゴシック"/>
        <family val="3"/>
        <charset val="128"/>
      </rPr>
      <t>火：ケモ委</t>
    </r>
    <rPh sb="0" eb="2">
      <t>キスウ</t>
    </rPh>
    <rPh sb="2" eb="3">
      <t>ゲツ</t>
    </rPh>
    <rPh sb="4" eb="5">
      <t>ダイ</t>
    </rPh>
    <rPh sb="5" eb="6">
      <t>４</t>
    </rPh>
    <rPh sb="6" eb="7">
      <t>カ</t>
    </rPh>
    <rPh sb="10" eb="11">
      <t>イ</t>
    </rPh>
    <phoneticPr fontId="1"/>
  </si>
  <si>
    <r>
      <t>第</t>
    </r>
    <r>
      <rPr>
        <sz val="11"/>
        <color indexed="8"/>
        <rFont val="ＭＳ Ｐゴシック"/>
        <family val="3"/>
        <charset val="128"/>
      </rPr>
      <t>三</t>
    </r>
    <r>
      <rPr>
        <sz val="11"/>
        <color indexed="8"/>
        <rFont val="ＭＳ Ｐゴシック"/>
        <family val="3"/>
        <charset val="128"/>
      </rPr>
      <t>金　美化</t>
    </r>
    <rPh sb="0" eb="1">
      <t>ダイ</t>
    </rPh>
    <rPh sb="1" eb="2">
      <t>３</t>
    </rPh>
    <rPh sb="2" eb="3">
      <t>キン</t>
    </rPh>
    <rPh sb="4" eb="6">
      <t>ビカ</t>
    </rPh>
    <phoneticPr fontId="1"/>
  </si>
  <si>
    <t>毎水：ICTラウンド</t>
    <rPh sb="0" eb="1">
      <t>マイ</t>
    </rPh>
    <rPh sb="1" eb="2">
      <t>スイ</t>
    </rPh>
    <phoneticPr fontId="1"/>
  </si>
  <si>
    <t>第四月：感染対策委</t>
    <rPh sb="2" eb="3">
      <t>ゲツ</t>
    </rPh>
    <rPh sb="6" eb="8">
      <t>タイサク</t>
    </rPh>
    <rPh sb="8" eb="9">
      <t>イ</t>
    </rPh>
    <phoneticPr fontId="1"/>
  </si>
  <si>
    <t>3/29　更新</t>
    <phoneticPr fontId="1"/>
  </si>
  <si>
    <t>平成31年　　　勤務表</t>
    <phoneticPr fontId="1"/>
  </si>
  <si>
    <t>1・2・5　松本</t>
    <rPh sb="6" eb="8">
      <t>マツモト</t>
    </rPh>
    <phoneticPr fontId="1"/>
  </si>
  <si>
    <t>栗山
(AM)</t>
    <rPh sb="0" eb="2">
      <t>クリヤマ</t>
    </rPh>
    <phoneticPr fontId="1"/>
  </si>
  <si>
    <t>篠原
(AM)</t>
    <rPh sb="0" eb="2">
      <t>シノハラ</t>
    </rPh>
    <phoneticPr fontId="1"/>
  </si>
  <si>
    <t>萩原
(AM)</t>
    <rPh sb="0" eb="2">
      <t>ハギワラ</t>
    </rPh>
    <phoneticPr fontId="1"/>
  </si>
  <si>
    <t>知久</t>
    <rPh sb="0" eb="2">
      <t>チク</t>
    </rPh>
    <phoneticPr fontId="1"/>
  </si>
  <si>
    <t>小清水</t>
    <rPh sb="0" eb="3">
      <t>コシミズ</t>
    </rPh>
    <phoneticPr fontId="1"/>
  </si>
  <si>
    <t>5/8　更新</t>
    <phoneticPr fontId="1"/>
  </si>
  <si>
    <t>特休・忌引き</t>
    <rPh sb="0" eb="1">
      <t>トク</t>
    </rPh>
    <rPh sb="1" eb="2">
      <t>キュウ</t>
    </rPh>
    <rPh sb="3" eb="5">
      <t>キビ</t>
    </rPh>
    <phoneticPr fontId="1"/>
  </si>
  <si>
    <t>D</t>
    <phoneticPr fontId="1"/>
  </si>
  <si>
    <t>2019年度</t>
    <rPh sb="4" eb="5">
      <t>ネン</t>
    </rPh>
    <rPh sb="5" eb="6">
      <t>ド</t>
    </rPh>
    <phoneticPr fontId="10"/>
  </si>
  <si>
    <t>末永</t>
    <rPh sb="0" eb="2">
      <t>スエナガ</t>
    </rPh>
    <phoneticPr fontId="10"/>
  </si>
  <si>
    <t>篠原</t>
    <rPh sb="0" eb="2">
      <t>シノハラ</t>
    </rPh>
    <phoneticPr fontId="10"/>
  </si>
  <si>
    <t>7:45～</t>
    <phoneticPr fontId="1"/>
  </si>
  <si>
    <t>中西</t>
    <rPh sb="0" eb="2">
      <t>ナカニシ</t>
    </rPh>
    <phoneticPr fontId="1"/>
  </si>
  <si>
    <t>大橋
(AM)</t>
    <rPh sb="0" eb="2">
      <t>オオハシ</t>
    </rPh>
    <phoneticPr fontId="1"/>
  </si>
  <si>
    <t>白原
(AM)</t>
    <rPh sb="0" eb="1">
      <t>ハク</t>
    </rPh>
    <rPh sb="1" eb="2">
      <t>ハラ</t>
    </rPh>
    <phoneticPr fontId="1"/>
  </si>
  <si>
    <t>小室
(AM)</t>
    <rPh sb="0" eb="2">
      <t>コムロ</t>
    </rPh>
    <phoneticPr fontId="1"/>
  </si>
  <si>
    <t>松井
(AM)</t>
    <rPh sb="0" eb="2">
      <t>マツイ</t>
    </rPh>
    <phoneticPr fontId="1"/>
  </si>
  <si>
    <t>前澤
(AM)</t>
    <rPh sb="0" eb="2">
      <t>マエザワ</t>
    </rPh>
    <phoneticPr fontId="1"/>
  </si>
  <si>
    <t>桜井
(AM)</t>
    <rPh sb="0" eb="2">
      <t>サクライ</t>
    </rPh>
    <phoneticPr fontId="1"/>
  </si>
  <si>
    <t>中西
(AM)</t>
    <rPh sb="0" eb="2">
      <t>ナカニシ</t>
    </rPh>
    <phoneticPr fontId="1"/>
  </si>
  <si>
    <t>飯髙</t>
    <rPh sb="0" eb="1">
      <t>イイ</t>
    </rPh>
    <rPh sb="1" eb="2">
      <t>タカ</t>
    </rPh>
    <phoneticPr fontId="1"/>
  </si>
  <si>
    <t>村山</t>
    <rPh sb="0" eb="2">
      <t>ムラヤマ</t>
    </rPh>
    <phoneticPr fontId="1"/>
  </si>
  <si>
    <t>福島</t>
    <rPh sb="0" eb="2">
      <t>フクシマ</t>
    </rPh>
    <phoneticPr fontId="1"/>
  </si>
  <si>
    <t>石橋</t>
    <rPh sb="0" eb="2">
      <t>イシバシ</t>
    </rPh>
    <phoneticPr fontId="1"/>
  </si>
  <si>
    <t>渡辺
(AM)</t>
    <rPh sb="0" eb="2">
      <t>ワタナベ</t>
    </rPh>
    <phoneticPr fontId="1"/>
  </si>
  <si>
    <t>春日
(AM)</t>
    <rPh sb="0" eb="2">
      <t>カスガ</t>
    </rPh>
    <phoneticPr fontId="1"/>
  </si>
  <si>
    <t>2020年 08月　　　勤務表</t>
    <phoneticPr fontId="1"/>
  </si>
  <si>
    <t>2020年 09 月　　　勤務表</t>
    <phoneticPr fontId="1"/>
  </si>
  <si>
    <t>2020年 10月　　　勤務表</t>
    <phoneticPr fontId="1"/>
  </si>
  <si>
    <t>中村</t>
    <rPh sb="0" eb="2">
      <t>ナカムラ</t>
    </rPh>
    <phoneticPr fontId="1"/>
  </si>
  <si>
    <t>2020年 12月　　　勤務表</t>
    <phoneticPr fontId="1"/>
  </si>
  <si>
    <t>2021年 01月　　　勤務表</t>
    <phoneticPr fontId="1"/>
  </si>
  <si>
    <t>2021年 02月　　　勤務表</t>
    <phoneticPr fontId="1"/>
  </si>
  <si>
    <t>2021年 03月　　　勤務表</t>
    <phoneticPr fontId="1"/>
  </si>
  <si>
    <t>中村
(AM)</t>
    <rPh sb="0" eb="2">
      <t>ナカムラ</t>
    </rPh>
    <phoneticPr fontId="1"/>
  </si>
  <si>
    <t>髙野</t>
    <rPh sb="0" eb="2">
      <t>タカノ</t>
    </rPh>
    <phoneticPr fontId="1"/>
  </si>
  <si>
    <t>(栗山)</t>
    <rPh sb="1" eb="3">
      <t>クリヤマ</t>
    </rPh>
    <phoneticPr fontId="1"/>
  </si>
  <si>
    <t>田村</t>
    <rPh sb="0" eb="2">
      <t>タムラ</t>
    </rPh>
    <phoneticPr fontId="1"/>
  </si>
  <si>
    <t>(桜井）</t>
    <rPh sb="1" eb="3">
      <t>サクライ</t>
    </rPh>
    <phoneticPr fontId="1"/>
  </si>
  <si>
    <t>山口竜
(AM)</t>
    <rPh sb="0" eb="2">
      <t>ヤマグチ</t>
    </rPh>
    <rPh sb="2" eb="3">
      <t>タツ</t>
    </rPh>
    <phoneticPr fontId="1"/>
  </si>
  <si>
    <t>田原
(AM)</t>
    <rPh sb="0" eb="2">
      <t>タハラ</t>
    </rPh>
    <phoneticPr fontId="1"/>
  </si>
  <si>
    <t>篠原
(AM)</t>
    <phoneticPr fontId="1"/>
  </si>
  <si>
    <t>(萩原)</t>
    <rPh sb="1" eb="3">
      <t>ハギワラ</t>
    </rPh>
    <phoneticPr fontId="1"/>
  </si>
  <si>
    <t>岸井</t>
    <rPh sb="0" eb="2">
      <t>キシイ</t>
    </rPh>
    <phoneticPr fontId="1"/>
  </si>
  <si>
    <t>斎藤</t>
    <rPh sb="0" eb="2">
      <t>サイトウ</t>
    </rPh>
    <phoneticPr fontId="1"/>
  </si>
  <si>
    <t>バタ</t>
    <phoneticPr fontId="1"/>
  </si>
  <si>
    <t>戸田</t>
    <rPh sb="0" eb="2">
      <t>トダ</t>
    </rPh>
    <phoneticPr fontId="1"/>
  </si>
  <si>
    <t>(中村)</t>
    <rPh sb="1" eb="3">
      <t>ナカムラ</t>
    </rPh>
    <phoneticPr fontId="1"/>
  </si>
  <si>
    <t>(白原)</t>
    <rPh sb="1" eb="2">
      <t>ハク</t>
    </rPh>
    <rPh sb="2" eb="3">
      <t>ハラ</t>
    </rPh>
    <phoneticPr fontId="1"/>
  </si>
  <si>
    <t>(前澤)</t>
    <rPh sb="1" eb="3">
      <t>マエザワ</t>
    </rPh>
    <phoneticPr fontId="1"/>
  </si>
  <si>
    <t>(山口竜)</t>
    <rPh sb="1" eb="3">
      <t>ヤマグチ</t>
    </rPh>
    <rPh sb="3" eb="4">
      <t>タツ</t>
    </rPh>
    <phoneticPr fontId="1"/>
  </si>
  <si>
    <t>(戸田)</t>
    <rPh sb="1" eb="3">
      <t>トダ</t>
    </rPh>
    <phoneticPr fontId="1"/>
  </si>
  <si>
    <t>(大橋)</t>
    <rPh sb="1" eb="3">
      <t>オオハシ</t>
    </rPh>
    <phoneticPr fontId="1"/>
  </si>
  <si>
    <t>栁下
(AM)</t>
    <rPh sb="0" eb="2">
      <t>ヤギシタ</t>
    </rPh>
    <phoneticPr fontId="1"/>
  </si>
  <si>
    <t>栁下</t>
    <rPh sb="0" eb="2">
      <t>ヤギシタ</t>
    </rPh>
    <phoneticPr fontId="1"/>
  </si>
  <si>
    <t>(篠原)</t>
    <rPh sb="1" eb="3">
      <t>シノハラ</t>
    </rPh>
    <phoneticPr fontId="1"/>
  </si>
  <si>
    <t>栁下
(PM)</t>
    <rPh sb="0" eb="2">
      <t>ヤギシタ</t>
    </rPh>
    <phoneticPr fontId="1"/>
  </si>
  <si>
    <t>戸田
(AM)</t>
    <rPh sb="0" eb="2">
      <t>トダ</t>
    </rPh>
    <phoneticPr fontId="1"/>
  </si>
  <si>
    <t>バタ
(AM)</t>
    <phoneticPr fontId="1"/>
  </si>
  <si>
    <t>斎藤
(AM)</t>
    <rPh sb="0" eb="2">
      <t>サイトウ</t>
    </rPh>
    <phoneticPr fontId="1"/>
  </si>
  <si>
    <t>(小室)</t>
    <rPh sb="1" eb="3">
      <t>コムロ</t>
    </rPh>
    <phoneticPr fontId="1"/>
  </si>
  <si>
    <t>(渡辺)</t>
    <rPh sb="1" eb="3">
      <t>ワタナベ</t>
    </rPh>
    <phoneticPr fontId="1"/>
  </si>
  <si>
    <t>(桜井)</t>
    <rPh sb="1" eb="3">
      <t>サクライ</t>
    </rPh>
    <phoneticPr fontId="1"/>
  </si>
  <si>
    <t>(中西)</t>
    <rPh sb="1" eb="3">
      <t>ナカニシ</t>
    </rPh>
    <phoneticPr fontId="1"/>
  </si>
  <si>
    <t>(バタ)</t>
    <phoneticPr fontId="1"/>
  </si>
  <si>
    <t>(斎藤)</t>
    <rPh sb="1" eb="3">
      <t>サイトウ</t>
    </rPh>
    <phoneticPr fontId="1"/>
  </si>
  <si>
    <t>(春日)</t>
    <rPh sb="1" eb="3">
      <t>カスガ</t>
    </rPh>
    <phoneticPr fontId="1"/>
  </si>
  <si>
    <t>(松井)</t>
    <rPh sb="1" eb="3">
      <t>マツイ</t>
    </rPh>
    <phoneticPr fontId="1"/>
  </si>
  <si>
    <t>検体採取</t>
    <rPh sb="0" eb="2">
      <t>ケンタイ</t>
    </rPh>
    <rPh sb="2" eb="4">
      <t>サイシュ</t>
    </rPh>
    <phoneticPr fontId="1"/>
  </si>
  <si>
    <t>14:00～</t>
    <phoneticPr fontId="1"/>
  </si>
  <si>
    <t>第三金　美化</t>
    <rPh sb="0" eb="1">
      <t>ダイ</t>
    </rPh>
    <rPh sb="1" eb="2">
      <t>３</t>
    </rPh>
    <rPh sb="2" eb="3">
      <t>キン</t>
    </rPh>
    <rPh sb="4" eb="6">
      <t>ビカ</t>
    </rPh>
    <phoneticPr fontId="1"/>
  </si>
  <si>
    <r>
      <t>※</t>
    </r>
    <r>
      <rPr>
        <sz val="16"/>
        <color indexed="10"/>
        <rFont val="ＭＳ Ｐゴシック"/>
        <family val="3"/>
        <charset val="128"/>
      </rPr>
      <t>赤</t>
    </r>
    <r>
      <rPr>
        <sz val="16"/>
        <color indexed="8"/>
        <rFont val="ＭＳ Ｐゴシック"/>
        <family val="3"/>
        <charset val="128"/>
      </rPr>
      <t>は移動不可　　</t>
    </r>
    <r>
      <rPr>
        <sz val="16"/>
        <color indexed="53"/>
        <rFont val="ＭＳ Ｐゴシック"/>
        <family val="3"/>
        <charset val="128"/>
      </rPr>
      <t>茶</t>
    </r>
    <r>
      <rPr>
        <sz val="16"/>
        <color indexed="8"/>
        <rFont val="ＭＳ Ｐゴシック"/>
        <family val="3"/>
        <charset val="128"/>
      </rPr>
      <t>はDM対応。</t>
    </r>
    <phoneticPr fontId="1"/>
  </si>
  <si>
    <t>LAMP</t>
    <phoneticPr fontId="1"/>
  </si>
  <si>
    <t>7：45~</t>
    <phoneticPr fontId="1"/>
  </si>
  <si>
    <t>2021.03</t>
    <phoneticPr fontId="1"/>
  </si>
  <si>
    <t>9/18　更新</t>
    <phoneticPr fontId="1"/>
  </si>
  <si>
    <t>※厚木センター休暇補助は、小室・中村・前澤・篠原・大橋で行う。　　　　※日曜ドックは2名体制で行う。</t>
  </si>
  <si>
    <t>※厚木センター休暇補助は、小室・中村・白原・篠原・大橋で行う。　　　　※日曜ドックは2名体制で行う。</t>
    <rPh sb="16" eb="18">
      <t>ナカムラ</t>
    </rPh>
    <rPh sb="19" eb="20">
      <t>ハク</t>
    </rPh>
    <rPh sb="20" eb="21">
      <t>ハラ</t>
    </rPh>
    <rPh sb="22" eb="24">
      <t>シノハラ</t>
    </rPh>
    <rPh sb="25" eb="27">
      <t>オオハシ</t>
    </rPh>
    <phoneticPr fontId="1"/>
  </si>
  <si>
    <r>
      <t>2020年 11月　　　勤務表　　</t>
    </r>
    <r>
      <rPr>
        <b/>
        <sz val="18"/>
        <color indexed="10"/>
        <rFont val="ＭＳ Ｐゴシック"/>
        <family val="3"/>
        <charset val="128"/>
      </rPr>
      <t>（注：センター休日ドックあり）</t>
    </r>
    <rPh sb="18" eb="19">
      <t>チュウ</t>
    </rPh>
    <rPh sb="24" eb="26">
      <t>キュウジツ</t>
    </rPh>
    <phoneticPr fontId="1"/>
  </si>
  <si>
    <t>10/28　更新</t>
    <phoneticPr fontId="1"/>
  </si>
  <si>
    <t>検体処理</t>
    <rPh sb="0" eb="2">
      <t>ケンタイ</t>
    </rPh>
    <rPh sb="2" eb="4">
      <t>ショリ</t>
    </rPh>
    <phoneticPr fontId="1"/>
  </si>
  <si>
    <t>11/09　更新</t>
    <phoneticPr fontId="1"/>
  </si>
  <si>
    <t>2021年 04 月　　　勤務表</t>
    <phoneticPr fontId="1"/>
  </si>
  <si>
    <t>2021年 06月　　　勤務表</t>
    <phoneticPr fontId="1"/>
  </si>
  <si>
    <t>2021年 07月　　　勤務表</t>
    <phoneticPr fontId="1"/>
  </si>
  <si>
    <t>生化</t>
    <rPh sb="0" eb="2">
      <t>セイカ</t>
    </rPh>
    <phoneticPr fontId="1"/>
  </si>
  <si>
    <t>細菌</t>
    <rPh sb="0" eb="2">
      <t>サイキン</t>
    </rPh>
    <phoneticPr fontId="1"/>
  </si>
  <si>
    <t>篠原</t>
  </si>
  <si>
    <t>バタ</t>
  </si>
  <si>
    <t>Ｂ</t>
  </si>
  <si>
    <t>Ａ</t>
  </si>
  <si>
    <t>中村</t>
    <phoneticPr fontId="1"/>
  </si>
  <si>
    <t>2021.04</t>
    <phoneticPr fontId="1"/>
  </si>
  <si>
    <t>小清水</t>
    <phoneticPr fontId="1"/>
  </si>
  <si>
    <t>柳下</t>
    <rPh sb="0" eb="2">
      <t>ヤギシタ</t>
    </rPh>
    <phoneticPr fontId="1"/>
  </si>
  <si>
    <t>柳下
(AM)</t>
    <rPh sb="0" eb="2">
      <t>ヤギシタ</t>
    </rPh>
    <phoneticPr fontId="1"/>
  </si>
  <si>
    <t>バタ</t>
    <phoneticPr fontId="1"/>
  </si>
  <si>
    <t>バタ</t>
    <phoneticPr fontId="1"/>
  </si>
  <si>
    <t>1/10</t>
    <phoneticPr fontId="1"/>
  </si>
  <si>
    <t>DM教室
（中村）</t>
    <rPh sb="2" eb="4">
      <t>キョウシツ</t>
    </rPh>
    <rPh sb="6" eb="8">
      <t>ナカムラ</t>
    </rPh>
    <phoneticPr fontId="1"/>
  </si>
  <si>
    <t>DM教室
（篠原）</t>
    <rPh sb="2" eb="4">
      <t>キョウシツ</t>
    </rPh>
    <rPh sb="6" eb="8">
      <t>シノハラ</t>
    </rPh>
    <phoneticPr fontId="1"/>
  </si>
  <si>
    <t>白原</t>
    <rPh sb="0" eb="2">
      <t>ハクハラ</t>
    </rPh>
    <phoneticPr fontId="1"/>
  </si>
  <si>
    <t>小室</t>
    <rPh sb="0" eb="2">
      <t>コムロ</t>
    </rPh>
    <phoneticPr fontId="1"/>
  </si>
  <si>
    <t>堀毛</t>
    <rPh sb="0" eb="2">
      <t>ホリケ</t>
    </rPh>
    <phoneticPr fontId="1"/>
  </si>
  <si>
    <t>木</t>
    <phoneticPr fontId="1"/>
  </si>
  <si>
    <t>土</t>
    <phoneticPr fontId="1"/>
  </si>
  <si>
    <t>火</t>
    <phoneticPr fontId="1"/>
  </si>
  <si>
    <t>木</t>
    <phoneticPr fontId="1"/>
  </si>
  <si>
    <t>鈴木</t>
    <rPh sb="0" eb="2">
      <t>スズキ</t>
    </rPh>
    <phoneticPr fontId="1"/>
  </si>
  <si>
    <t>伊藤</t>
    <rPh sb="0" eb="2">
      <t>イトウ</t>
    </rPh>
    <phoneticPr fontId="1"/>
  </si>
  <si>
    <t>渡辺</t>
    <rPh sb="0" eb="2">
      <t>ワタナベ</t>
    </rPh>
    <phoneticPr fontId="1"/>
  </si>
  <si>
    <t>春日</t>
    <rPh sb="0" eb="2">
      <t>カスガ</t>
    </rPh>
    <phoneticPr fontId="1"/>
  </si>
  <si>
    <t>斎藤</t>
    <rPh sb="0" eb="2">
      <t>サイトウ</t>
    </rPh>
    <phoneticPr fontId="1"/>
  </si>
  <si>
    <t>バタ</t>
    <phoneticPr fontId="1"/>
  </si>
  <si>
    <t>検温当番
（小室）</t>
    <rPh sb="0" eb="2">
      <t>ケンオン</t>
    </rPh>
    <rPh sb="2" eb="4">
      <t>トウバン</t>
    </rPh>
    <rPh sb="6" eb="8">
      <t>コムロ</t>
    </rPh>
    <phoneticPr fontId="1"/>
  </si>
  <si>
    <t>検温当番
（渡辺）</t>
    <rPh sb="0" eb="2">
      <t>ケンオン</t>
    </rPh>
    <rPh sb="2" eb="4">
      <t>トウバン</t>
    </rPh>
    <rPh sb="6" eb="8">
      <t>ワタナベ</t>
    </rPh>
    <phoneticPr fontId="1"/>
  </si>
  <si>
    <t>中西</t>
    <rPh sb="0" eb="2">
      <t>ナカニシ</t>
    </rPh>
    <phoneticPr fontId="1"/>
  </si>
  <si>
    <t>渡辺</t>
    <rPh sb="0" eb="2">
      <t>ワタナベ</t>
    </rPh>
    <phoneticPr fontId="1"/>
  </si>
  <si>
    <t>白原</t>
    <rPh sb="0" eb="2">
      <t>ハクハラ</t>
    </rPh>
    <phoneticPr fontId="1"/>
  </si>
  <si>
    <t>萩原</t>
    <rPh sb="0" eb="2">
      <t>ハギワラ</t>
    </rPh>
    <phoneticPr fontId="1"/>
  </si>
  <si>
    <t>堀毛</t>
    <rPh sb="0" eb="2">
      <t>ホリケ</t>
    </rPh>
    <phoneticPr fontId="1"/>
  </si>
  <si>
    <t>春日</t>
    <rPh sb="0" eb="2">
      <t>カスガ</t>
    </rPh>
    <phoneticPr fontId="1"/>
  </si>
  <si>
    <t>3/27</t>
    <phoneticPr fontId="1"/>
  </si>
  <si>
    <t>篠原</t>
    <rPh sb="0" eb="2">
      <t>シノハラ</t>
    </rPh>
    <phoneticPr fontId="1"/>
  </si>
  <si>
    <t>バタ</t>
    <phoneticPr fontId="1"/>
  </si>
  <si>
    <t>斎藤</t>
    <rPh sb="0" eb="2">
      <t>サイトウ</t>
    </rPh>
    <phoneticPr fontId="1"/>
  </si>
  <si>
    <t>4/10</t>
    <phoneticPr fontId="1"/>
  </si>
  <si>
    <t>中村</t>
    <rPh sb="0" eb="2">
      <t>ナカムラ</t>
    </rPh>
    <phoneticPr fontId="1"/>
  </si>
  <si>
    <t>（萩原）</t>
    <rPh sb="1" eb="3">
      <t>ハギワラ</t>
    </rPh>
    <phoneticPr fontId="1"/>
  </si>
  <si>
    <t>前澤</t>
    <rPh sb="0" eb="2">
      <t>マエザワ</t>
    </rPh>
    <phoneticPr fontId="1"/>
  </si>
  <si>
    <t>戸田</t>
    <rPh sb="0" eb="2">
      <t>トダ</t>
    </rPh>
    <phoneticPr fontId="1"/>
  </si>
  <si>
    <t>1/9</t>
    <phoneticPr fontId="1"/>
  </si>
  <si>
    <t>中西</t>
    <rPh sb="0" eb="2">
      <t>ナカニシ</t>
    </rPh>
    <phoneticPr fontId="1"/>
  </si>
  <si>
    <t>中村</t>
    <rPh sb="0" eb="2">
      <t>ナカムラ</t>
    </rPh>
    <phoneticPr fontId="1"/>
  </si>
  <si>
    <t>バタ</t>
    <phoneticPr fontId="1"/>
  </si>
  <si>
    <t>戸田</t>
    <rPh sb="0" eb="2">
      <t>トダ</t>
    </rPh>
    <phoneticPr fontId="1"/>
  </si>
  <si>
    <t>山口</t>
    <rPh sb="0" eb="2">
      <t>ヤマグチ</t>
    </rPh>
    <phoneticPr fontId="1"/>
  </si>
  <si>
    <t>松井</t>
    <rPh sb="0" eb="2">
      <t>マツイ</t>
    </rPh>
    <phoneticPr fontId="1"/>
  </si>
  <si>
    <t>戸田
(AM)　　</t>
    <rPh sb="0" eb="2">
      <t>トダ</t>
    </rPh>
    <phoneticPr fontId="1"/>
  </si>
  <si>
    <t xml:space="preserve">前澤
(AM) </t>
    <rPh sb="0" eb="2">
      <t>マエザワ</t>
    </rPh>
    <phoneticPr fontId="1"/>
  </si>
  <si>
    <t>4/24</t>
    <phoneticPr fontId="1"/>
  </si>
  <si>
    <t>2021.05</t>
    <phoneticPr fontId="1"/>
  </si>
  <si>
    <t>萩原</t>
    <rPh sb="0" eb="2">
      <t>ハギワラ</t>
    </rPh>
    <phoneticPr fontId="1"/>
  </si>
  <si>
    <t>堀毛</t>
    <rPh sb="0" eb="2">
      <t>ホリケ</t>
    </rPh>
    <phoneticPr fontId="1"/>
  </si>
  <si>
    <t>大橋</t>
    <rPh sb="0" eb="2">
      <t>オオハシ</t>
    </rPh>
    <phoneticPr fontId="1"/>
  </si>
  <si>
    <t>白原</t>
    <rPh sb="0" eb="1">
      <t>ハク</t>
    </rPh>
    <rPh sb="1" eb="2">
      <t>ハラ</t>
    </rPh>
    <phoneticPr fontId="1"/>
  </si>
  <si>
    <t>※厚木センター休暇補助は、小室・中村淳・白原・篠原で行う。　　　　※日曜ドックは2名体制で行う。</t>
    <rPh sb="16" eb="18">
      <t>ナカムラ</t>
    </rPh>
    <rPh sb="18" eb="19">
      <t>ジュン</t>
    </rPh>
    <rPh sb="20" eb="21">
      <t>ハク</t>
    </rPh>
    <rPh sb="21" eb="22">
      <t>ハラ</t>
    </rPh>
    <rPh sb="23" eb="25">
      <t>シノハラ</t>
    </rPh>
    <phoneticPr fontId="1"/>
  </si>
  <si>
    <t>中村</t>
    <rPh sb="0" eb="2">
      <t>ナカムラ</t>
    </rPh>
    <phoneticPr fontId="1"/>
  </si>
  <si>
    <t>戸田</t>
    <rPh sb="0" eb="2">
      <t>トダ</t>
    </rPh>
    <phoneticPr fontId="1"/>
  </si>
  <si>
    <t>松井</t>
    <rPh sb="0" eb="2">
      <t>マツイ</t>
    </rPh>
    <phoneticPr fontId="1"/>
  </si>
  <si>
    <t>白原</t>
    <rPh sb="0" eb="1">
      <t>ハク</t>
    </rPh>
    <rPh sb="1" eb="2">
      <t>ハラ</t>
    </rPh>
    <phoneticPr fontId="1"/>
  </si>
  <si>
    <t>篠原</t>
    <rPh sb="0" eb="2">
      <t>シノハラ</t>
    </rPh>
    <phoneticPr fontId="1"/>
  </si>
  <si>
    <t>(バタ)</t>
    <phoneticPr fontId="1"/>
  </si>
  <si>
    <t>(篠原)</t>
    <rPh sb="1" eb="3">
      <t>シノハラ</t>
    </rPh>
    <phoneticPr fontId="1"/>
  </si>
  <si>
    <t>(白原)</t>
    <rPh sb="1" eb="2">
      <t>ハク</t>
    </rPh>
    <rPh sb="2" eb="3">
      <t>ハラ</t>
    </rPh>
    <phoneticPr fontId="1"/>
  </si>
  <si>
    <t>(堀毛)</t>
    <rPh sb="1" eb="3">
      <t>ホリケ</t>
    </rPh>
    <phoneticPr fontId="1"/>
  </si>
  <si>
    <t>堀毛</t>
    <rPh sb="0" eb="2">
      <t>ホリケ</t>
    </rPh>
    <phoneticPr fontId="1"/>
  </si>
  <si>
    <t>第4木　精度向上・業務改善</t>
    <rPh sb="0" eb="1">
      <t>ダイ</t>
    </rPh>
    <rPh sb="2" eb="3">
      <t>モク</t>
    </rPh>
    <rPh sb="4" eb="6">
      <t>セイド</t>
    </rPh>
    <rPh sb="6" eb="8">
      <t>コウジョウ</t>
    </rPh>
    <rPh sb="9" eb="11">
      <t>ギョウム</t>
    </rPh>
    <rPh sb="11" eb="13">
      <t>カイゼン</t>
    </rPh>
    <phoneticPr fontId="1"/>
  </si>
  <si>
    <t>第三水　学術</t>
    <rPh sb="0" eb="1">
      <t>ダイ</t>
    </rPh>
    <rPh sb="1" eb="2">
      <t>３</t>
    </rPh>
    <rPh sb="2" eb="3">
      <t>スイ</t>
    </rPh>
    <rPh sb="4" eb="6">
      <t>ガクジュツ</t>
    </rPh>
    <phoneticPr fontId="1"/>
  </si>
  <si>
    <t>偶数月　第四火：ケモ委</t>
    <rPh sb="0" eb="2">
      <t>グウスウ</t>
    </rPh>
    <rPh sb="2" eb="3">
      <t>ゲツ</t>
    </rPh>
    <rPh sb="4" eb="5">
      <t>ダイ</t>
    </rPh>
    <rPh sb="5" eb="6">
      <t>４</t>
    </rPh>
    <rPh sb="6" eb="7">
      <t>カ</t>
    </rPh>
    <rPh sb="10" eb="11">
      <t>イ</t>
    </rPh>
    <phoneticPr fontId="1"/>
  </si>
  <si>
    <t>※毎月第二・第四金曜日15:30、16：00より　検体検査ミーティング</t>
    <rPh sb="3" eb="5">
      <t>ダイニ</t>
    </rPh>
    <rPh sb="6" eb="7">
      <t>ダイ</t>
    </rPh>
    <rPh sb="7" eb="8">
      <t>４</t>
    </rPh>
    <rPh sb="25" eb="27">
      <t>ケンタイ</t>
    </rPh>
    <rPh sb="27" eb="29">
      <t>ケンサ</t>
    </rPh>
    <phoneticPr fontId="1"/>
  </si>
  <si>
    <t>堀毛</t>
    <rPh sb="0" eb="2">
      <t>ホリケ</t>
    </rPh>
    <phoneticPr fontId="1"/>
  </si>
  <si>
    <t>宮本</t>
    <rPh sb="0" eb="2">
      <t>ミヤモト</t>
    </rPh>
    <phoneticPr fontId="1"/>
  </si>
  <si>
    <t>堀田</t>
    <rPh sb="0" eb="2">
      <t>ホッタ</t>
    </rPh>
    <phoneticPr fontId="1"/>
  </si>
  <si>
    <t>宮本</t>
    <rPh sb="0" eb="2">
      <t>ミヤモト</t>
    </rPh>
    <phoneticPr fontId="1"/>
  </si>
  <si>
    <t>堀田</t>
    <rPh sb="0" eb="2">
      <t>ホッタ</t>
    </rPh>
    <phoneticPr fontId="1"/>
  </si>
  <si>
    <t>リフ残</t>
    <rPh sb="2" eb="3">
      <t>ザン</t>
    </rPh>
    <phoneticPr fontId="1"/>
  </si>
  <si>
    <t>年休残</t>
    <rPh sb="0" eb="3">
      <t>ネンキュウザン</t>
    </rPh>
    <phoneticPr fontId="1"/>
  </si>
  <si>
    <t>3/25　更新</t>
    <phoneticPr fontId="1"/>
  </si>
  <si>
    <t>病理</t>
    <rPh sb="0" eb="2">
      <t>ビョウリ</t>
    </rPh>
    <phoneticPr fontId="1"/>
  </si>
  <si>
    <t>生理</t>
    <rPh sb="0" eb="2">
      <t>セイリ</t>
    </rPh>
    <phoneticPr fontId="1"/>
  </si>
  <si>
    <t>堀田</t>
    <rPh sb="0" eb="2">
      <t>ホリタ</t>
    </rPh>
    <phoneticPr fontId="1"/>
  </si>
  <si>
    <t>中西
(PM)</t>
    <rPh sb="0" eb="2">
      <t>ナカニシ</t>
    </rPh>
    <phoneticPr fontId="1"/>
  </si>
  <si>
    <t>10/10</t>
    <phoneticPr fontId="1"/>
  </si>
  <si>
    <t>4/3</t>
    <phoneticPr fontId="1"/>
  </si>
  <si>
    <t>山口</t>
    <rPh sb="0" eb="2">
      <t>ヤマグチ</t>
    </rPh>
    <phoneticPr fontId="1"/>
  </si>
  <si>
    <t>斎藤</t>
    <rPh sb="0" eb="2">
      <t>サイトウ</t>
    </rPh>
    <phoneticPr fontId="1"/>
  </si>
  <si>
    <t>渡辺</t>
    <rPh sb="0" eb="2">
      <t>ワタナベ</t>
    </rPh>
    <phoneticPr fontId="1"/>
  </si>
  <si>
    <t>石橋</t>
    <rPh sb="0" eb="2">
      <t>イシバシ</t>
    </rPh>
    <phoneticPr fontId="1"/>
  </si>
  <si>
    <t>中村</t>
    <rPh sb="0" eb="2">
      <t>ナカムラ</t>
    </rPh>
    <phoneticPr fontId="1"/>
  </si>
  <si>
    <t>高野</t>
    <rPh sb="0" eb="2">
      <t>タカノ</t>
    </rPh>
    <phoneticPr fontId="1"/>
  </si>
  <si>
    <t>前澤</t>
    <rPh sb="0" eb="2">
      <t>マエザワ</t>
    </rPh>
    <phoneticPr fontId="1"/>
  </si>
  <si>
    <t>白原</t>
    <rPh sb="0" eb="2">
      <t>ハクハラ</t>
    </rPh>
    <phoneticPr fontId="1"/>
  </si>
  <si>
    <t>岸井</t>
    <rPh sb="0" eb="2">
      <t>キシイ</t>
    </rPh>
    <phoneticPr fontId="1"/>
  </si>
  <si>
    <t>篠原</t>
    <rPh sb="0" eb="2">
      <t>シノハラ</t>
    </rPh>
    <phoneticPr fontId="1"/>
  </si>
  <si>
    <t>知久</t>
    <rPh sb="0" eb="2">
      <t>チク</t>
    </rPh>
    <phoneticPr fontId="1"/>
  </si>
  <si>
    <t>大橋</t>
    <rPh sb="0" eb="2">
      <t>オオハシ</t>
    </rPh>
    <phoneticPr fontId="1"/>
  </si>
  <si>
    <t>村山</t>
    <rPh sb="0" eb="2">
      <t>ムラヤマ</t>
    </rPh>
    <phoneticPr fontId="1"/>
  </si>
  <si>
    <t>バタ</t>
    <phoneticPr fontId="1"/>
  </si>
  <si>
    <t>小清水</t>
    <rPh sb="0" eb="3">
      <t>コシミズ</t>
    </rPh>
    <phoneticPr fontId="1"/>
  </si>
  <si>
    <t>戸田</t>
    <rPh sb="0" eb="2">
      <t>トダ</t>
    </rPh>
    <phoneticPr fontId="1"/>
  </si>
  <si>
    <t>福島</t>
    <rPh sb="0" eb="2">
      <t>フクシマ</t>
    </rPh>
    <phoneticPr fontId="1"/>
  </si>
  <si>
    <t>戸田</t>
    <phoneticPr fontId="1"/>
  </si>
  <si>
    <t>2021年 05月　　　勤務表</t>
    <phoneticPr fontId="1"/>
  </si>
  <si>
    <t>田村
(AM)</t>
    <rPh sb="0" eb="2">
      <t>タムラ</t>
    </rPh>
    <phoneticPr fontId="1"/>
  </si>
  <si>
    <t>1/1</t>
    <phoneticPr fontId="1"/>
  </si>
  <si>
    <t>5/22</t>
    <phoneticPr fontId="1"/>
  </si>
  <si>
    <t>5/1</t>
    <phoneticPr fontId="1"/>
  </si>
  <si>
    <t>2/11</t>
    <phoneticPr fontId="1"/>
  </si>
  <si>
    <t>4/25</t>
    <phoneticPr fontId="1"/>
  </si>
  <si>
    <t>バタ
(PM)</t>
    <phoneticPr fontId="1"/>
  </si>
  <si>
    <t>中村
(PM出)</t>
    <rPh sb="0" eb="2">
      <t>ナカムラ</t>
    </rPh>
    <rPh sb="6" eb="7">
      <t>デ</t>
    </rPh>
    <phoneticPr fontId="1"/>
  </si>
  <si>
    <t>DM教室
(前澤)</t>
    <rPh sb="2" eb="4">
      <t>キョウシツ</t>
    </rPh>
    <rPh sb="6" eb="8">
      <t>マエザワ</t>
    </rPh>
    <phoneticPr fontId="1"/>
  </si>
  <si>
    <t>DM教室
(中村)</t>
    <rPh sb="2" eb="4">
      <t>キョウシツ</t>
    </rPh>
    <rPh sb="6" eb="8">
      <t>ナカムラ</t>
    </rPh>
    <phoneticPr fontId="1"/>
  </si>
  <si>
    <t>宮本
(AM)</t>
    <rPh sb="0" eb="2">
      <t>ミヤモト</t>
    </rPh>
    <phoneticPr fontId="1"/>
  </si>
  <si>
    <t>篠原
(PM)</t>
    <rPh sb="0" eb="2">
      <t>シノハラ</t>
    </rPh>
    <phoneticPr fontId="1"/>
  </si>
  <si>
    <t>2021.06</t>
    <phoneticPr fontId="1"/>
  </si>
  <si>
    <t>中西</t>
    <rPh sb="0" eb="2">
      <t>ナカニシ</t>
    </rPh>
    <phoneticPr fontId="1"/>
  </si>
  <si>
    <t>篠原</t>
    <rPh sb="0" eb="2">
      <t>シノハラ</t>
    </rPh>
    <phoneticPr fontId="1"/>
  </si>
  <si>
    <t>4/24</t>
    <phoneticPr fontId="1"/>
  </si>
  <si>
    <t>白原</t>
    <rPh sb="0" eb="1">
      <t>ハク</t>
    </rPh>
    <rPh sb="1" eb="2">
      <t>ハラ</t>
    </rPh>
    <phoneticPr fontId="1"/>
  </si>
  <si>
    <t>5/8</t>
    <phoneticPr fontId="1"/>
  </si>
  <si>
    <t>山口
(AM)</t>
    <rPh sb="0" eb="2">
      <t>ヤマグチ</t>
    </rPh>
    <phoneticPr fontId="1"/>
  </si>
  <si>
    <t>山口</t>
    <rPh sb="0" eb="2">
      <t>ヤマグチ</t>
    </rPh>
    <phoneticPr fontId="1"/>
  </si>
  <si>
    <t>2/23</t>
    <phoneticPr fontId="1"/>
  </si>
  <si>
    <t>戸田</t>
    <rPh sb="0" eb="2">
      <t>トダ</t>
    </rPh>
    <phoneticPr fontId="1"/>
  </si>
  <si>
    <t>2/10</t>
    <phoneticPr fontId="1"/>
  </si>
  <si>
    <t>前澤</t>
    <rPh sb="0" eb="2">
      <t>マエザワ</t>
    </rPh>
    <phoneticPr fontId="1"/>
  </si>
  <si>
    <t>1/24</t>
    <phoneticPr fontId="1"/>
  </si>
  <si>
    <t>松井</t>
    <rPh sb="0" eb="2">
      <t>マツイ</t>
    </rPh>
    <phoneticPr fontId="1"/>
  </si>
  <si>
    <t>バタ</t>
    <phoneticPr fontId="1"/>
  </si>
  <si>
    <t>中村</t>
    <rPh sb="0" eb="2">
      <t>ナカムラ</t>
    </rPh>
    <phoneticPr fontId="1"/>
  </si>
  <si>
    <t>大橋</t>
    <rPh sb="0" eb="2">
      <t>オオハシ</t>
    </rPh>
    <phoneticPr fontId="1"/>
  </si>
  <si>
    <t>1/16</t>
    <phoneticPr fontId="1"/>
  </si>
  <si>
    <t>堀田</t>
    <rPh sb="0" eb="2">
      <t>ホッタ</t>
    </rPh>
    <phoneticPr fontId="1"/>
  </si>
  <si>
    <t>中村
8:00~　労組</t>
    <rPh sb="0" eb="2">
      <t>ナカムラ</t>
    </rPh>
    <rPh sb="9" eb="11">
      <t>ロウソ</t>
    </rPh>
    <phoneticPr fontId="1"/>
  </si>
  <si>
    <t>山口
(PM)</t>
    <rPh sb="0" eb="2">
      <t>ヤマグチ</t>
    </rPh>
    <phoneticPr fontId="1"/>
  </si>
  <si>
    <t xml:space="preserve">松井
(AM) </t>
    <rPh sb="0" eb="2">
      <t>マツイ</t>
    </rPh>
    <phoneticPr fontId="1"/>
  </si>
  <si>
    <t>1/31</t>
    <phoneticPr fontId="1"/>
  </si>
  <si>
    <t>4/25　更新</t>
    <phoneticPr fontId="1"/>
  </si>
  <si>
    <t>4/27　更新</t>
    <phoneticPr fontId="1"/>
  </si>
  <si>
    <t>山口
(PM)</t>
    <rPh sb="0" eb="1">
      <t>ヤマ</t>
    </rPh>
    <rPh sb="1" eb="2">
      <t>グチ</t>
    </rPh>
    <phoneticPr fontId="1"/>
  </si>
  <si>
    <t>宮本</t>
    <rPh sb="0" eb="2">
      <t>ミヤモト</t>
    </rPh>
    <phoneticPr fontId="1"/>
  </si>
  <si>
    <t>堀田</t>
    <rPh sb="0" eb="2">
      <t>ホッタ</t>
    </rPh>
    <phoneticPr fontId="1"/>
  </si>
  <si>
    <t>神田</t>
    <rPh sb="0" eb="2">
      <t>カンダ</t>
    </rPh>
    <phoneticPr fontId="1"/>
  </si>
  <si>
    <t>内野</t>
    <rPh sb="0" eb="2">
      <t>ウチノ</t>
    </rPh>
    <phoneticPr fontId="1"/>
  </si>
  <si>
    <t>植草</t>
    <rPh sb="0" eb="2">
      <t>ウエクサ</t>
    </rPh>
    <phoneticPr fontId="1"/>
  </si>
  <si>
    <t>LAMP</t>
  </si>
  <si>
    <t>大室</t>
    <rPh sb="0" eb="2">
      <t>オオムロ</t>
    </rPh>
    <phoneticPr fontId="1"/>
  </si>
  <si>
    <t>木</t>
    <rPh sb="0" eb="1">
      <t>キ</t>
    </rPh>
    <phoneticPr fontId="1"/>
  </si>
  <si>
    <t>日</t>
    <rPh sb="0" eb="1">
      <t>ヒ</t>
    </rPh>
    <phoneticPr fontId="1"/>
  </si>
  <si>
    <t>2021.09</t>
    <phoneticPr fontId="1"/>
  </si>
  <si>
    <t>2021.08</t>
    <phoneticPr fontId="1"/>
  </si>
  <si>
    <t>2021.07</t>
    <phoneticPr fontId="1"/>
  </si>
  <si>
    <t xml:space="preserve">白原
(AM) </t>
    <rPh sb="0" eb="1">
      <t>ハク</t>
    </rPh>
    <rPh sb="1" eb="2">
      <t>ハラ</t>
    </rPh>
    <phoneticPr fontId="1"/>
  </si>
  <si>
    <t>正職</t>
    <rPh sb="0" eb="2">
      <t>セイショク</t>
    </rPh>
    <phoneticPr fontId="1"/>
  </si>
  <si>
    <t>パート</t>
    <phoneticPr fontId="1"/>
  </si>
  <si>
    <t>夜勤入り</t>
    <rPh sb="0" eb="3">
      <t>ヤキンイ</t>
    </rPh>
    <phoneticPr fontId="1"/>
  </si>
  <si>
    <t>明け</t>
    <rPh sb="0" eb="1">
      <t>ア</t>
    </rPh>
    <phoneticPr fontId="1"/>
  </si>
  <si>
    <t>採血室</t>
    <rPh sb="0" eb="3">
      <t>サイケツシツ</t>
    </rPh>
    <phoneticPr fontId="1"/>
  </si>
  <si>
    <t>必要人数</t>
    <rPh sb="0" eb="4">
      <t>ヒツヨウニンスウ</t>
    </rPh>
    <phoneticPr fontId="1"/>
  </si>
  <si>
    <t>休暇可能人数</t>
    <rPh sb="0" eb="6">
      <t>キュウカカノウニンスウ</t>
    </rPh>
    <phoneticPr fontId="1"/>
  </si>
  <si>
    <t>対応人員</t>
    <rPh sb="0" eb="2">
      <t>タイオウ</t>
    </rPh>
    <rPh sb="2" eb="4">
      <t>ジンイン</t>
    </rPh>
    <phoneticPr fontId="1"/>
  </si>
  <si>
    <t>SEQ</t>
    <phoneticPr fontId="1"/>
  </si>
  <si>
    <t>一般</t>
    <rPh sb="0" eb="2">
      <t>イッパン</t>
    </rPh>
    <phoneticPr fontId="1"/>
  </si>
  <si>
    <t>血液</t>
    <rPh sb="0" eb="2">
      <t>ケツエキ</t>
    </rPh>
    <phoneticPr fontId="1"/>
  </si>
  <si>
    <t>生化</t>
    <rPh sb="0" eb="2">
      <t>セイカ</t>
    </rPh>
    <phoneticPr fontId="1"/>
  </si>
  <si>
    <t>受付</t>
    <rPh sb="0" eb="2">
      <t>ウケツケ</t>
    </rPh>
    <phoneticPr fontId="1"/>
  </si>
  <si>
    <t>輸血</t>
    <rPh sb="0" eb="2">
      <t>ユケツ</t>
    </rPh>
    <phoneticPr fontId="1"/>
  </si>
  <si>
    <t>残り</t>
    <rPh sb="0" eb="1">
      <t>ノコ</t>
    </rPh>
    <phoneticPr fontId="1"/>
  </si>
  <si>
    <t>細菌</t>
    <rPh sb="0" eb="2">
      <t>サイキン</t>
    </rPh>
    <phoneticPr fontId="1"/>
  </si>
  <si>
    <t>センター</t>
    <phoneticPr fontId="1"/>
  </si>
  <si>
    <t>採血</t>
    <rPh sb="0" eb="2">
      <t>サイケツ</t>
    </rPh>
    <phoneticPr fontId="1"/>
  </si>
  <si>
    <t>採血受付</t>
    <rPh sb="0" eb="2">
      <t>サイケツ</t>
    </rPh>
    <rPh sb="2" eb="4">
      <t>ウケツケ</t>
    </rPh>
    <phoneticPr fontId="1"/>
  </si>
  <si>
    <t>夜勤入</t>
    <rPh sb="0" eb="2">
      <t>ヤキン</t>
    </rPh>
    <rPh sb="2" eb="3">
      <t>イリ</t>
    </rPh>
    <phoneticPr fontId="1"/>
  </si>
  <si>
    <t>明け</t>
    <rPh sb="0" eb="1">
      <t>ア</t>
    </rPh>
    <phoneticPr fontId="1"/>
  </si>
  <si>
    <t>月・火</t>
    <rPh sb="0" eb="1">
      <t>ゲツ</t>
    </rPh>
    <rPh sb="2" eb="3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</si>
  <si>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</si>
  <si>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</si>
  <si>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1～4</t>
    <phoneticPr fontId="1"/>
  </si>
  <si>
    <t>金</t>
    <rPh sb="0" eb="1">
      <t>キン</t>
    </rPh>
    <phoneticPr fontId="1"/>
  </si>
  <si>
    <t>土</t>
    <rPh sb="0" eb="1">
      <t>ド</t>
    </rPh>
    <phoneticPr fontId="1"/>
  </si>
  <si>
    <t>2021.10</t>
    <phoneticPr fontId="1"/>
  </si>
  <si>
    <t>月</t>
    <rPh sb="0" eb="1">
      <t>ゲツ</t>
    </rPh>
    <phoneticPr fontId="1"/>
  </si>
  <si>
    <t>日直</t>
    <rPh sb="0" eb="2">
      <t>ニッチョク</t>
    </rPh>
    <phoneticPr fontId="1"/>
  </si>
  <si>
    <t>計</t>
    <rPh sb="0" eb="1">
      <t>ケイ</t>
    </rPh>
    <phoneticPr fontId="1"/>
  </si>
  <si>
    <t>振休</t>
    <rPh sb="0" eb="2">
      <t>フリキュウ</t>
    </rPh>
    <phoneticPr fontId="1"/>
  </si>
  <si>
    <t>火</t>
    <rPh sb="0" eb="1">
      <t>カ</t>
    </rPh>
    <phoneticPr fontId="1"/>
  </si>
  <si>
    <t>栁下</t>
    <rPh sb="0" eb="2">
      <t>ヤギシタ</t>
    </rPh>
    <phoneticPr fontId="1"/>
  </si>
  <si>
    <t>渡辺</t>
  </si>
  <si>
    <t>渡辺</t>
    <rPh sb="0" eb="2">
      <t>ワタナベ</t>
    </rPh>
    <phoneticPr fontId="1"/>
  </si>
  <si>
    <t>バタ</t>
    <phoneticPr fontId="1"/>
  </si>
  <si>
    <t>中西</t>
    <rPh sb="0" eb="2">
      <t>ナカニシ</t>
    </rPh>
    <phoneticPr fontId="1"/>
  </si>
  <si>
    <t>斎藤</t>
    <rPh sb="0" eb="2">
      <t>サイトウ</t>
    </rPh>
    <phoneticPr fontId="1"/>
  </si>
  <si>
    <t>必要人数</t>
    <rPh sb="0" eb="4">
      <t>ヒツヨウニンズウ</t>
    </rPh>
    <phoneticPr fontId="1"/>
  </si>
  <si>
    <t>振休発生</t>
    <rPh sb="0" eb="2">
      <t>フリキュウ</t>
    </rPh>
    <rPh sb="2" eb="4">
      <t>ハッセイ</t>
    </rPh>
    <phoneticPr fontId="1"/>
  </si>
  <si>
    <t>休暇可能人数</t>
    <rPh sb="0" eb="6">
      <t>キュウカカノウニンズウ</t>
    </rPh>
    <phoneticPr fontId="1"/>
  </si>
  <si>
    <t>休日日数</t>
    <rPh sb="0" eb="2">
      <t>キュウジツ</t>
    </rPh>
    <rPh sb="2" eb="4">
      <t>ニッスウ</t>
    </rPh>
    <phoneticPr fontId="1"/>
  </si>
  <si>
    <t>大橋</t>
    <rPh sb="0" eb="2">
      <t>オオハシ</t>
    </rPh>
    <phoneticPr fontId="1"/>
  </si>
  <si>
    <t>篠原</t>
    <rPh sb="0" eb="2">
      <t>シノハラ</t>
    </rPh>
    <phoneticPr fontId="1"/>
  </si>
  <si>
    <t>山口</t>
    <rPh sb="0" eb="2">
      <t>ヤマグチ</t>
    </rPh>
    <phoneticPr fontId="1"/>
  </si>
  <si>
    <t>中西</t>
    <rPh sb="0" eb="2">
      <t>ナカニシ</t>
    </rPh>
    <phoneticPr fontId="1"/>
  </si>
  <si>
    <t>松井</t>
    <rPh sb="0" eb="2">
      <t>マツイ</t>
    </rPh>
    <phoneticPr fontId="1"/>
  </si>
  <si>
    <t>バタ</t>
    <phoneticPr fontId="1"/>
  </si>
  <si>
    <t>宮本</t>
    <rPh sb="0" eb="2">
      <t>ミヤモト</t>
    </rPh>
    <phoneticPr fontId="1"/>
  </si>
  <si>
    <t>堀田</t>
    <rPh sb="0" eb="2">
      <t>ホッタ</t>
    </rPh>
    <phoneticPr fontId="1"/>
  </si>
  <si>
    <t>小室</t>
    <rPh sb="0" eb="2">
      <t>コムロ</t>
    </rPh>
    <phoneticPr fontId="1"/>
  </si>
  <si>
    <t>堀毛</t>
    <rPh sb="0" eb="2">
      <t>ホリケ</t>
    </rPh>
    <phoneticPr fontId="1"/>
  </si>
  <si>
    <t>白原</t>
    <rPh sb="0" eb="2">
      <t>ハクハラ</t>
    </rPh>
    <phoneticPr fontId="1"/>
  </si>
  <si>
    <t>中村</t>
    <rPh sb="0" eb="2">
      <t>ナカムラ</t>
    </rPh>
    <phoneticPr fontId="1"/>
  </si>
  <si>
    <t>渡辺</t>
    <rPh sb="0" eb="2">
      <t>ワタナベ</t>
    </rPh>
    <phoneticPr fontId="1"/>
  </si>
  <si>
    <t>萩原</t>
    <rPh sb="0" eb="2">
      <t>ハギワラ</t>
    </rPh>
    <phoneticPr fontId="1"/>
  </si>
  <si>
    <t>前澤</t>
    <rPh sb="0" eb="2">
      <t>マエザワ</t>
    </rPh>
    <phoneticPr fontId="1"/>
  </si>
  <si>
    <t>戸田</t>
    <rPh sb="0" eb="2">
      <t>トダ</t>
    </rPh>
    <phoneticPr fontId="1"/>
  </si>
  <si>
    <t>春日</t>
    <rPh sb="0" eb="2">
      <t>カスガ</t>
    </rPh>
    <phoneticPr fontId="1"/>
  </si>
  <si>
    <t>(萩原）</t>
    <rPh sb="1" eb="3">
      <t>ハギワラ</t>
    </rPh>
    <phoneticPr fontId="1"/>
  </si>
  <si>
    <t>2/28</t>
    <phoneticPr fontId="1"/>
  </si>
  <si>
    <t>中村
(AM)</t>
    <rPh sb="0" eb="2">
      <t>ナカムラ</t>
    </rPh>
    <phoneticPr fontId="1"/>
  </si>
  <si>
    <t>斎藤</t>
    <rPh sb="0" eb="2">
      <t>サイトウ</t>
    </rPh>
    <phoneticPr fontId="1"/>
  </si>
  <si>
    <t>DM教室
(篠原)</t>
    <rPh sb="2" eb="4">
      <t>キョウシツ</t>
    </rPh>
    <rPh sb="6" eb="8">
      <t>シノハラ</t>
    </rPh>
    <phoneticPr fontId="1"/>
  </si>
  <si>
    <t>渡辺
(AM)　　</t>
    <rPh sb="0" eb="2">
      <t>ワタナベ</t>
    </rPh>
    <phoneticPr fontId="1"/>
  </si>
  <si>
    <t>堀田
(AM)</t>
    <rPh sb="0" eb="2">
      <t>ホッタ</t>
    </rPh>
    <phoneticPr fontId="1"/>
  </si>
  <si>
    <t>白原
(AM)</t>
    <rPh sb="0" eb="2">
      <t>ハクハラ</t>
    </rPh>
    <phoneticPr fontId="1"/>
  </si>
  <si>
    <t>1/3</t>
    <phoneticPr fontId="1"/>
  </si>
  <si>
    <t>3/21</t>
    <phoneticPr fontId="1"/>
  </si>
  <si>
    <t>2/7</t>
    <phoneticPr fontId="1"/>
  </si>
  <si>
    <t>※厚木センター休暇補助は、小室・中村・前澤・大橋で行う。　　　　※日曜ドックは2名体制で行う。</t>
    <rPh sb="16" eb="18">
      <t>ナカムラ</t>
    </rPh>
    <rPh sb="19" eb="21">
      <t>マエザワ</t>
    </rPh>
    <rPh sb="22" eb="24">
      <t>オオハシ</t>
    </rPh>
    <phoneticPr fontId="1"/>
  </si>
  <si>
    <t>前澤</t>
    <rPh sb="0" eb="2">
      <t>マエザワ</t>
    </rPh>
    <phoneticPr fontId="1"/>
  </si>
  <si>
    <t>中村</t>
    <rPh sb="0" eb="2">
      <t>ナカムラ</t>
    </rPh>
    <phoneticPr fontId="1"/>
  </si>
  <si>
    <t>松井</t>
    <rPh sb="0" eb="2">
      <t>マツイ</t>
    </rPh>
    <phoneticPr fontId="1"/>
  </si>
  <si>
    <t>中西</t>
    <rPh sb="0" eb="2">
      <t>ナカニシ</t>
    </rPh>
    <phoneticPr fontId="1"/>
  </si>
  <si>
    <t>戸田</t>
    <rPh sb="0" eb="2">
      <t>トダ</t>
    </rPh>
    <phoneticPr fontId="1"/>
  </si>
  <si>
    <t>大橋</t>
    <rPh sb="0" eb="2">
      <t>オオハシ</t>
    </rPh>
    <phoneticPr fontId="1"/>
  </si>
  <si>
    <t>山口</t>
    <rPh sb="0" eb="2">
      <t>ヤマグチ</t>
    </rPh>
    <phoneticPr fontId="1"/>
  </si>
  <si>
    <t>(山口)</t>
    <rPh sb="1" eb="3">
      <t>ヤマグチ</t>
    </rPh>
    <phoneticPr fontId="1"/>
  </si>
  <si>
    <t>(バタ)</t>
    <phoneticPr fontId="1"/>
  </si>
  <si>
    <t>4/11</t>
    <phoneticPr fontId="1"/>
  </si>
  <si>
    <t>大橋
(PM)</t>
    <rPh sb="0" eb="2">
      <t>オオハシ</t>
    </rPh>
    <phoneticPr fontId="1"/>
  </si>
  <si>
    <t>5/24　更新</t>
    <phoneticPr fontId="1"/>
  </si>
  <si>
    <t>バタ
(PM)</t>
    <phoneticPr fontId="1"/>
  </si>
  <si>
    <t>堀毛</t>
    <rPh sb="0" eb="2">
      <t>ホリケ</t>
    </rPh>
    <phoneticPr fontId="1"/>
  </si>
  <si>
    <t>3/8</t>
    <phoneticPr fontId="1"/>
  </si>
  <si>
    <t>3/20</t>
    <phoneticPr fontId="1"/>
  </si>
  <si>
    <t>2/21</t>
    <phoneticPr fontId="1"/>
  </si>
  <si>
    <t>3/7</t>
    <phoneticPr fontId="1"/>
  </si>
  <si>
    <t>5/28　更新</t>
    <phoneticPr fontId="1"/>
  </si>
  <si>
    <t>小室</t>
    <rPh sb="0" eb="2">
      <t>コムロ</t>
    </rPh>
    <phoneticPr fontId="1"/>
  </si>
  <si>
    <t>中西</t>
    <rPh sb="0" eb="2">
      <t>ナカニシ</t>
    </rPh>
    <phoneticPr fontId="1"/>
  </si>
  <si>
    <t>山口</t>
    <rPh sb="0" eb="2">
      <t>ヤマグチ</t>
    </rPh>
    <phoneticPr fontId="1"/>
  </si>
  <si>
    <t>前澤</t>
    <rPh sb="0" eb="2">
      <t>マエザワ</t>
    </rPh>
    <phoneticPr fontId="1"/>
  </si>
  <si>
    <t>バタ</t>
    <phoneticPr fontId="1"/>
  </si>
  <si>
    <t>大橋</t>
    <rPh sb="0" eb="2">
      <t>オオハシ</t>
    </rPh>
    <phoneticPr fontId="1"/>
  </si>
  <si>
    <t>堀田</t>
    <rPh sb="0" eb="2">
      <t>ホッタ</t>
    </rPh>
    <phoneticPr fontId="1"/>
  </si>
  <si>
    <t>宮本</t>
    <rPh sb="0" eb="2">
      <t>ミヤモト</t>
    </rPh>
    <phoneticPr fontId="1"/>
  </si>
  <si>
    <t>斎藤</t>
    <rPh sb="0" eb="2">
      <t>サイトウ</t>
    </rPh>
    <phoneticPr fontId="1"/>
  </si>
  <si>
    <t>中村</t>
    <rPh sb="0" eb="2">
      <t>ナカムラ</t>
    </rPh>
    <phoneticPr fontId="1"/>
  </si>
  <si>
    <t>篠原</t>
    <rPh sb="0" eb="2">
      <t>シノハラ</t>
    </rPh>
    <phoneticPr fontId="1"/>
  </si>
  <si>
    <t>5/3</t>
    <phoneticPr fontId="1"/>
  </si>
  <si>
    <t>村山</t>
    <phoneticPr fontId="1"/>
  </si>
  <si>
    <t>学術委員会</t>
    <rPh sb="0" eb="5">
      <t>ガクジュツイインカイ</t>
    </rPh>
    <phoneticPr fontId="1"/>
  </si>
  <si>
    <t>輸血療法委員会</t>
    <rPh sb="0" eb="7">
      <t>ユケツリョウホウイインカイ</t>
    </rPh>
    <phoneticPr fontId="1"/>
  </si>
  <si>
    <t>CDE部会</t>
    <rPh sb="3" eb="5">
      <t>ブカイ</t>
    </rPh>
    <phoneticPr fontId="1"/>
  </si>
  <si>
    <t>感染対策委員会</t>
    <rPh sb="0" eb="7">
      <t>カンセンタイサクイインカイ</t>
    </rPh>
    <phoneticPr fontId="1"/>
  </si>
  <si>
    <t>宮本
夜勤</t>
    <rPh sb="0" eb="2">
      <t>ミヤモト</t>
    </rPh>
    <rPh sb="3" eb="5">
      <t>ヤキン</t>
    </rPh>
    <phoneticPr fontId="1"/>
  </si>
  <si>
    <t>NST・褥瘡委員会
救急委員会</t>
    <rPh sb="4" eb="9">
      <t>ジョクソウイインカイ</t>
    </rPh>
    <rPh sb="10" eb="15">
      <t>キュウキュウイインカイ</t>
    </rPh>
    <phoneticPr fontId="1"/>
  </si>
  <si>
    <t>山口(AM)</t>
    <rPh sb="0" eb="2">
      <t>ヤマグチ</t>
    </rPh>
    <phoneticPr fontId="1"/>
  </si>
  <si>
    <t>堀田
夜勤</t>
    <rPh sb="0" eb="2">
      <t>ホッタ</t>
    </rPh>
    <rPh sb="3" eb="5">
      <t>ヤキン</t>
    </rPh>
    <phoneticPr fontId="1"/>
  </si>
  <si>
    <t>新人研修
13:30~14:30</t>
    <rPh sb="0" eb="4">
      <t>シンジンケンシュウ</t>
    </rPh>
    <phoneticPr fontId="1"/>
  </si>
  <si>
    <t>病理(宮本)</t>
    <rPh sb="0" eb="2">
      <t>ビョウリ</t>
    </rPh>
    <rPh sb="3" eb="5">
      <t>ミヤモト</t>
    </rPh>
    <phoneticPr fontId="1"/>
  </si>
  <si>
    <t>病理(堀田)</t>
    <rPh sb="0" eb="2">
      <t>ビョウリ</t>
    </rPh>
    <rPh sb="3" eb="5">
      <t>ホッタ</t>
    </rPh>
    <phoneticPr fontId="1"/>
  </si>
  <si>
    <t>3/14</t>
    <phoneticPr fontId="1"/>
  </si>
  <si>
    <t>4/17</t>
    <phoneticPr fontId="1"/>
  </si>
  <si>
    <t>4/4</t>
    <phoneticPr fontId="1"/>
  </si>
  <si>
    <t>クリパス委員会</t>
    <rPh sb="4" eb="7">
      <t>イインカイ</t>
    </rPh>
    <phoneticPr fontId="1"/>
  </si>
  <si>
    <t>NST・褥瘡生委員会</t>
    <rPh sb="4" eb="6">
      <t>ジョクソウ</t>
    </rPh>
    <rPh sb="6" eb="7">
      <t>セイ</t>
    </rPh>
    <rPh sb="7" eb="10">
      <t>イインカイ</t>
    </rPh>
    <phoneticPr fontId="1"/>
  </si>
  <si>
    <t>ケモ委員会</t>
    <rPh sb="2" eb="5">
      <t>イインカイ</t>
    </rPh>
    <phoneticPr fontId="1"/>
  </si>
  <si>
    <t>精度向上員会</t>
    <rPh sb="0" eb="4">
      <t>セイドコウジョウ</t>
    </rPh>
    <rPh sb="4" eb="6">
      <t>インカイ</t>
    </rPh>
    <phoneticPr fontId="1"/>
  </si>
  <si>
    <t>ワクチン補助
(小室　13:30~15:30)</t>
    <rPh sb="4" eb="6">
      <t>ホジョ</t>
    </rPh>
    <rPh sb="8" eb="10">
      <t>コムロ</t>
    </rPh>
    <phoneticPr fontId="1"/>
  </si>
  <si>
    <t>ワクチン補助
(渡辺　13:30~15:31)</t>
    <rPh sb="4" eb="6">
      <t>ホジョ</t>
    </rPh>
    <rPh sb="8" eb="10">
      <t>ワタナベ</t>
    </rPh>
    <phoneticPr fontId="1"/>
  </si>
  <si>
    <t>※毎日　16:00~　終礼実施</t>
    <rPh sb="2" eb="3">
      <t>ニチ</t>
    </rPh>
    <rPh sb="11" eb="13">
      <t>シュウレイ</t>
    </rPh>
    <rPh sb="13" eb="15">
      <t>ジッシ</t>
    </rPh>
    <phoneticPr fontId="1"/>
  </si>
  <si>
    <t>5/2</t>
    <phoneticPr fontId="1"/>
  </si>
  <si>
    <t>渡辺
(PM)</t>
    <rPh sb="0" eb="2">
      <t>ワタナベ</t>
    </rPh>
    <phoneticPr fontId="1"/>
  </si>
  <si>
    <t>5/29</t>
    <phoneticPr fontId="1"/>
  </si>
  <si>
    <t>宮本
(PM)</t>
    <rPh sb="0" eb="2">
      <t>ミヤモト</t>
    </rPh>
    <phoneticPr fontId="1"/>
  </si>
  <si>
    <t>6/6</t>
    <phoneticPr fontId="1"/>
  </si>
  <si>
    <t>堀毛
(AM)</t>
    <rPh sb="0" eb="2">
      <t>ホリケ</t>
    </rPh>
    <phoneticPr fontId="1"/>
  </si>
  <si>
    <t>システム委員会</t>
    <rPh sb="4" eb="7">
      <t>イインカイ</t>
    </rPh>
    <phoneticPr fontId="1"/>
  </si>
  <si>
    <t>6/23　更新</t>
    <phoneticPr fontId="1"/>
  </si>
  <si>
    <t>6/26</t>
    <phoneticPr fontId="1"/>
  </si>
  <si>
    <t>6/12</t>
    <phoneticPr fontId="1"/>
  </si>
  <si>
    <t>山口</t>
    <rPh sb="0" eb="2">
      <t>ヤマグチ</t>
    </rPh>
    <phoneticPr fontId="1"/>
  </si>
  <si>
    <t>※日曜ドックは2名体制で行う</t>
    <phoneticPr fontId="1"/>
  </si>
  <si>
    <t>※土曜日の予約採血管出しは「採血受付」+「8:00　採血」の担当者にて行う</t>
    <rPh sb="1" eb="4">
      <t>ドヨウビ</t>
    </rPh>
    <rPh sb="5" eb="11">
      <t>ヨヤクサイケツカンダ</t>
    </rPh>
    <rPh sb="14" eb="18">
      <t>サイケツウケツケ</t>
    </rPh>
    <rPh sb="26" eb="28">
      <t>サイケツ</t>
    </rPh>
    <rPh sb="30" eb="33">
      <t>タントウシャ</t>
    </rPh>
    <rPh sb="35" eb="36">
      <t>オコナ</t>
    </rPh>
    <phoneticPr fontId="1"/>
  </si>
  <si>
    <t>※厚木センター休暇補助は、小室・前澤・白原・篠原で行う。</t>
    <rPh sb="16" eb="18">
      <t>マエザワ</t>
    </rPh>
    <rPh sb="19" eb="20">
      <t>ハク</t>
    </rPh>
    <rPh sb="20" eb="21">
      <t>ハラ</t>
    </rPh>
    <rPh sb="22" eb="24">
      <t>シノハラ</t>
    </rPh>
    <phoneticPr fontId="1"/>
  </si>
  <si>
    <t>(大橋）</t>
    <rPh sb="1" eb="3">
      <t>オオハシ</t>
    </rPh>
    <phoneticPr fontId="1"/>
  </si>
  <si>
    <t>(白原)</t>
    <rPh sb="1" eb="3">
      <t>ハクハラ</t>
    </rPh>
    <phoneticPr fontId="1"/>
  </si>
  <si>
    <t>6/25　更新</t>
    <phoneticPr fontId="1"/>
  </si>
  <si>
    <t>5/4</t>
    <phoneticPr fontId="1"/>
  </si>
  <si>
    <t>6/28　更新</t>
    <phoneticPr fontId="1"/>
  </si>
  <si>
    <t>岸井</t>
    <phoneticPr fontId="1"/>
  </si>
  <si>
    <t>DM教室
()</t>
    <rPh sb="2" eb="4">
      <t>キョウシツ</t>
    </rPh>
    <phoneticPr fontId="1"/>
  </si>
  <si>
    <t>ワクチン補助
(小室　12:30~15:30)</t>
    <rPh sb="4" eb="6">
      <t>ホジョ</t>
    </rPh>
    <rPh sb="8" eb="10">
      <t>コムロ</t>
    </rPh>
    <phoneticPr fontId="1"/>
  </si>
  <si>
    <t>ワクチン補助
(渡辺　12:30~15:31)</t>
    <rPh sb="4" eb="6">
      <t>ホジョ</t>
    </rPh>
    <rPh sb="8" eb="10">
      <t>ワタナベ</t>
    </rPh>
    <phoneticPr fontId="1"/>
  </si>
  <si>
    <t>救急委員会</t>
    <rPh sb="0" eb="5">
      <t>キュウキュウイインカイ</t>
    </rPh>
    <phoneticPr fontId="1"/>
  </si>
  <si>
    <t>4/29</t>
    <phoneticPr fontId="1"/>
  </si>
  <si>
    <t>白原</t>
    <rPh sb="0" eb="2">
      <t>ハクハラ</t>
    </rPh>
    <phoneticPr fontId="1"/>
  </si>
  <si>
    <t>6/6</t>
    <phoneticPr fontId="1"/>
  </si>
  <si>
    <t>松井</t>
    <rPh sb="0" eb="2">
      <t>マツイ</t>
    </rPh>
    <phoneticPr fontId="1"/>
  </si>
  <si>
    <t>戸田</t>
    <rPh sb="0" eb="2">
      <t>トダ</t>
    </rPh>
    <phoneticPr fontId="1"/>
  </si>
  <si>
    <t>6/5</t>
    <phoneticPr fontId="1"/>
  </si>
  <si>
    <t>7/5　更新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</si>
</sst>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_);[Red]\(0\)"/>
    <numFmt numFmtId="178" formatCode="0.0_ "/>
    <numFmt numFmtId="179" formatCode="0_ ;[Red]\-0\ "/>
  </numFmts>
  <fonts count="5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40"/>
      <name val="ＭＳ Ｐゴシック"/>
      <family val="3"/>
      <charset val="128"/>
    </font>
    <font>
      <sz val="11"/>
      <color indexed="53"/>
      <name val="ＭＳ Ｐゴシック"/>
      <family val="3"/>
      <charset val="128"/>
    </font>
    <font>
      <sz val="11"/>
      <color indexed="3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1"/>
      <color indexed="30"/>
      <name val="ＭＳ Ｐゴシック"/>
      <family val="3"/>
      <charset val="128"/>
    </font>
    <font>
      <sz val="11"/>
      <color indexed="30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2"/>
      <color indexed="10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4"/>
      <color indexed="53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6"/>
      <color indexed="30"/>
      <name val="ＭＳ Ｐゴシック"/>
      <family val="3"/>
      <charset val="128"/>
    </font>
    <font>
      <sz val="14"/>
      <color indexed="30"/>
      <name val="ＭＳ Ｐゴシック"/>
      <family val="3"/>
      <charset val="128"/>
    </font>
    <font>
      <sz val="15"/>
      <color indexed="30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sz val="16"/>
      <color indexed="53"/>
      <name val="ＭＳ Ｐゴシック"/>
      <family val="3"/>
      <charset val="128"/>
    </font>
    <font>
      <b/>
      <sz val="14"/>
      <color indexed="30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sz val="16"/>
      <color indexed="3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4"/>
      <color rgb="FFC00000"/>
      <name val="ＭＳ Ｐゴシック"/>
      <family val="3"/>
      <charset val="128"/>
    </font>
    <font>
      <sz val="16"/>
      <color rgb="FF0070C0"/>
      <name val="ＭＳ Ｐゴシック"/>
      <family val="3"/>
      <charset val="128"/>
    </font>
    <font>
      <sz val="16"/>
      <color rgb="FFC0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color rgb="FF0070C0"/>
      <name val="ＭＳ Ｐゴシック"/>
      <family val="3"/>
      <charset val="128"/>
    </font>
    <font>
      <sz val="16"/>
      <color theme="5" tint="-0.249977111117893"/>
      <name val="ＭＳ Ｐゴシック"/>
      <family val="3"/>
      <charset val="128"/>
    </font>
    <font>
      <sz val="16"/>
      <color theme="7" tint="-0.249977111117893"/>
      <name val="ＭＳ Ｐゴシック"/>
      <family val="3"/>
      <charset val="128"/>
    </font>
    <font>
      <sz val="16"/>
      <color theme="9" tint="-0.249977111117893"/>
      <name val="ＭＳ Ｐゴシック"/>
      <family val="3"/>
      <charset val="128"/>
    </font>
    <font>
      <sz val="16"/>
      <color theme="9" tint="-0.499984740745262"/>
      <name val="ＭＳ Ｐゴシック"/>
      <family val="3"/>
      <charset val="128"/>
    </font>
  </fonts>
  <fills count="51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9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/>
      <right style="hair">
        <color indexed="64"/>
      </right>
      <top style="mediumDash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/>
      <right style="hair">
        <color indexed="64"/>
      </right>
      <top style="thin">
        <color indexed="64"/>
      </top>
      <bottom style="mediumDashed">
        <color indexed="64"/>
      </bottom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hair">
        <color indexed="64"/>
      </left>
      <right/>
      <top style="mediumDashed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Dashed">
        <color indexed="64"/>
      </bottom>
      <diagonal/>
    </border>
    <border>
      <left style="dashDotDot">
        <color indexed="64"/>
      </left>
      <right style="medium">
        <color indexed="64"/>
      </right>
      <top/>
      <bottom/>
      <diagonal/>
    </border>
    <border>
      <left style="dashDotDot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 style="dashDotDot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dashDotDot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ashDotDot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dashDot">
        <color indexed="64"/>
      </right>
      <top/>
      <bottom style="medium">
        <color indexed="64"/>
      </bottom>
      <diagonal/>
    </border>
    <border>
      <left style="dashDot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hair">
        <color indexed="64"/>
      </right>
      <top/>
      <bottom/>
      <diagonal/>
    </border>
    <border>
      <left/>
      <right style="dashDot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 style="dashDotDot">
        <color indexed="64"/>
      </right>
      <top/>
      <bottom/>
      <diagonal/>
    </border>
    <border>
      <left style="dashDotDot">
        <color indexed="64"/>
      </left>
      <right style="thin">
        <color indexed="64"/>
      </right>
      <top/>
      <bottom/>
      <diagonal/>
    </border>
    <border>
      <left style="dashDotDot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/>
      <right/>
      <top style="medium">
        <color indexed="64"/>
      </top>
      <bottom style="dashDotDot">
        <color indexed="64"/>
      </bottom>
      <diagonal/>
    </border>
    <border>
      <left/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 style="hair">
        <color indexed="64"/>
      </left>
      <right/>
      <top style="medium">
        <color indexed="64"/>
      </top>
      <bottom style="dashDotDot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/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hair">
        <color indexed="64"/>
      </left>
      <right/>
      <top style="dashDotDot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hair">
        <color indexed="64"/>
      </left>
      <right style="dashDotDot">
        <color indexed="64"/>
      </right>
      <top style="medium">
        <color indexed="64"/>
      </top>
      <bottom style="thin">
        <color indexed="64"/>
      </bottom>
      <diagonal/>
    </border>
    <border>
      <left style="dashDotDot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ashDotDot">
        <color indexed="64"/>
      </right>
      <top style="thin">
        <color indexed="64"/>
      </top>
      <bottom style="medium">
        <color indexed="64"/>
      </bottom>
      <diagonal/>
    </border>
    <border>
      <left style="dashDotDot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medium">
        <color indexed="64"/>
      </right>
      <top style="dashDotDot">
        <color indexed="64"/>
      </top>
      <bottom/>
      <diagonal/>
    </border>
    <border>
      <left style="hair">
        <color indexed="64"/>
      </left>
      <right/>
      <top style="dashDotDot">
        <color indexed="64"/>
      </top>
      <bottom/>
      <diagonal/>
    </border>
    <border>
      <left style="hair">
        <color indexed="64"/>
      </left>
      <right style="medium">
        <color indexed="64"/>
      </right>
      <top style="dashDotDot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ashDotDot">
        <color indexed="64"/>
      </bottom>
      <diagonal/>
    </border>
    <border>
      <left style="hair">
        <color indexed="64"/>
      </left>
      <right style="hair">
        <color indexed="64"/>
      </right>
      <top style="dashDotDot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ashDotDot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dashDotDot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dashDot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Dot">
        <color indexed="64"/>
      </right>
      <top style="medium">
        <color indexed="64"/>
      </top>
      <bottom style="medium">
        <color indexed="64"/>
      </bottom>
      <diagonal/>
    </border>
    <border>
      <left style="dashDot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6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20" fontId="8" fillId="0" borderId="16" xfId="0" applyNumberFormat="1" applyFont="1" applyBorder="1" applyAlignment="1">
      <alignment horizontal="center" vertical="center"/>
    </xf>
    <xf numFmtId="20" fontId="8" fillId="0" borderId="17" xfId="0" applyNumberFormat="1" applyFont="1" applyBorder="1" applyAlignment="1">
      <alignment horizontal="center" vertical="center"/>
    </xf>
    <xf numFmtId="20" fontId="8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9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0" xfId="0" applyAlignment="1">
      <alignment shrinkToFit="1"/>
    </xf>
    <xf numFmtId="0" fontId="5" fillId="0" borderId="2" xfId="0" applyFont="1" applyBorder="1" applyAlignment="1">
      <alignment shrinkToFit="1"/>
    </xf>
    <xf numFmtId="0" fontId="5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4" fillId="0" borderId="0" xfId="0" applyFont="1" applyAlignment="1">
      <alignment horizontal="left" shrinkToFit="1"/>
    </xf>
    <xf numFmtId="0" fontId="0" fillId="0" borderId="0" xfId="0" applyAlignment="1">
      <alignment horizont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65" xfId="0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0" fontId="5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1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5" fillId="0" borderId="71" xfId="0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2" borderId="27" xfId="0" applyFont="1" applyFill="1" applyBorder="1" applyAlignment="1">
      <alignment horizontal="center" vertical="center" shrinkToFit="1"/>
    </xf>
    <xf numFmtId="0" fontId="8" fillId="0" borderId="7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20" fontId="8" fillId="0" borderId="74" xfId="0" applyNumberFormat="1" applyFont="1" applyBorder="1" applyAlignment="1">
      <alignment horizontal="center" vertical="center"/>
    </xf>
    <xf numFmtId="20" fontId="8" fillId="0" borderId="2" xfId="0" applyNumberFormat="1" applyFont="1" applyBorder="1" applyAlignment="1">
      <alignment horizontal="center" vertical="center"/>
    </xf>
    <xf numFmtId="20" fontId="8" fillId="0" borderId="55" xfId="0" applyNumberFormat="1" applyFont="1" applyBorder="1" applyAlignment="1">
      <alignment horizontal="center" vertical="center"/>
    </xf>
    <xf numFmtId="20" fontId="8" fillId="0" borderId="58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20" fontId="8" fillId="0" borderId="75" xfId="0" applyNumberFormat="1" applyFont="1" applyBorder="1" applyAlignment="1">
      <alignment horizontal="center" vertical="center"/>
    </xf>
    <xf numFmtId="49" fontId="0" fillId="0" borderId="0" xfId="0" applyNumberFormat="1"/>
    <xf numFmtId="49" fontId="5" fillId="0" borderId="0" xfId="0" applyNumberFormat="1" applyFont="1"/>
    <xf numFmtId="0" fontId="0" fillId="0" borderId="4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5" fillId="0" borderId="65" xfId="0" applyFont="1" applyBorder="1" applyAlignment="1">
      <alignment shrinkToFit="1"/>
    </xf>
    <xf numFmtId="0" fontId="0" fillId="0" borderId="65" xfId="0" applyBorder="1" applyAlignment="1">
      <alignment horizontal="center" shrinkToFit="1"/>
    </xf>
    <xf numFmtId="0" fontId="0" fillId="0" borderId="65" xfId="0" applyBorder="1"/>
    <xf numFmtId="0" fontId="0" fillId="0" borderId="40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49" fontId="0" fillId="0" borderId="44" xfId="0" applyNumberFormat="1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77" xfId="0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/>
    </xf>
    <xf numFmtId="20" fontId="8" fillId="0" borderId="69" xfId="0" applyNumberFormat="1" applyFont="1" applyBorder="1" applyAlignment="1">
      <alignment horizontal="center" vertical="center"/>
    </xf>
    <xf numFmtId="20" fontId="8" fillId="0" borderId="57" xfId="0" applyNumberFormat="1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20" fontId="8" fillId="0" borderId="79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49" fontId="0" fillId="0" borderId="42" xfId="0" applyNumberFormat="1" applyBorder="1" applyAlignment="1">
      <alignment horizontal="center" vertical="center" shrinkToFit="1"/>
    </xf>
    <xf numFmtId="0" fontId="7" fillId="0" borderId="80" xfId="0" applyFont="1" applyBorder="1" applyAlignment="1">
      <alignment horizontal="center" vertical="center" shrinkToFit="1"/>
    </xf>
    <xf numFmtId="0" fontId="5" fillId="0" borderId="81" xfId="0" applyFont="1" applyBorder="1" applyAlignment="1">
      <alignment horizontal="center" vertical="center" shrinkToFit="1"/>
    </xf>
    <xf numFmtId="20" fontId="8" fillId="0" borderId="82" xfId="0" applyNumberFormat="1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 shrinkToFit="1"/>
    </xf>
    <xf numFmtId="20" fontId="8" fillId="0" borderId="84" xfId="0" applyNumberFormat="1" applyFon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 shrinkToFit="1"/>
    </xf>
    <xf numFmtId="49" fontId="0" fillId="0" borderId="56" xfId="0" applyNumberFormat="1" applyBorder="1" applyAlignment="1">
      <alignment horizontal="center" vertical="center" shrinkToFit="1"/>
    </xf>
    <xf numFmtId="0" fontId="0" fillId="0" borderId="58" xfId="0" applyBorder="1" applyAlignment="1">
      <alignment horizontal="center" vertical="center"/>
    </xf>
    <xf numFmtId="0" fontId="0" fillId="0" borderId="25" xfId="0" applyBorder="1" applyAlignment="1">
      <alignment shrinkToFit="1"/>
    </xf>
    <xf numFmtId="0" fontId="0" fillId="3" borderId="25" xfId="0" applyFill="1" applyBorder="1" applyAlignment="1">
      <alignment shrinkToFit="1"/>
    </xf>
    <xf numFmtId="0" fontId="0" fillId="4" borderId="25" xfId="0" applyFill="1" applyBorder="1" applyAlignment="1">
      <alignment shrinkToFit="1"/>
    </xf>
    <xf numFmtId="0" fontId="0" fillId="5" borderId="25" xfId="0" applyFill="1" applyBorder="1" applyAlignment="1">
      <alignment shrinkToFit="1"/>
    </xf>
    <xf numFmtId="0" fontId="0" fillId="0" borderId="25" xfId="0" applyBorder="1" applyAlignment="1">
      <alignment horizontal="center" shrinkToFit="1"/>
    </xf>
    <xf numFmtId="0" fontId="0" fillId="6" borderId="25" xfId="0" applyFill="1" applyBorder="1" applyAlignment="1">
      <alignment shrinkToFit="1"/>
    </xf>
    <xf numFmtId="0" fontId="0" fillId="7" borderId="25" xfId="0" applyFill="1" applyBorder="1" applyAlignment="1">
      <alignment shrinkToFit="1"/>
    </xf>
    <xf numFmtId="0" fontId="0" fillId="8" borderId="25" xfId="0" applyFill="1" applyBorder="1" applyAlignment="1">
      <alignment shrinkToFit="1"/>
    </xf>
    <xf numFmtId="0" fontId="0" fillId="9" borderId="25" xfId="0" applyFill="1" applyBorder="1" applyAlignment="1">
      <alignment shrinkToFit="1"/>
    </xf>
    <xf numFmtId="0" fontId="5" fillId="0" borderId="85" xfId="0" applyFont="1" applyBorder="1" applyAlignment="1">
      <alignment horizontal="center" vertical="center" shrinkToFit="1"/>
    </xf>
    <xf numFmtId="20" fontId="8" fillId="0" borderId="70" xfId="0" applyNumberFormat="1" applyFont="1" applyBorder="1" applyAlignment="1">
      <alignment horizontal="center" vertical="center"/>
    </xf>
    <xf numFmtId="20" fontId="8" fillId="0" borderId="64" xfId="0" applyNumberFormat="1" applyFont="1" applyBorder="1" applyAlignment="1">
      <alignment horizontal="center" vertical="center"/>
    </xf>
    <xf numFmtId="0" fontId="0" fillId="0" borderId="86" xfId="0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55" xfId="0" applyNumberFormat="1" applyBorder="1" applyAlignment="1">
      <alignment horizontal="center" vertical="center" shrinkToFit="1"/>
    </xf>
    <xf numFmtId="0" fontId="0" fillId="10" borderId="25" xfId="0" applyFill="1" applyBorder="1" applyAlignment="1">
      <alignment shrinkToFit="1"/>
    </xf>
    <xf numFmtId="0" fontId="0" fillId="11" borderId="25" xfId="0" applyFill="1" applyBorder="1" applyAlignment="1">
      <alignment shrinkToFit="1"/>
    </xf>
    <xf numFmtId="0" fontId="5" fillId="0" borderId="87" xfId="0" applyFont="1" applyBorder="1"/>
    <xf numFmtId="0" fontId="0" fillId="0" borderId="71" xfId="0" applyBorder="1" applyAlignment="1">
      <alignment horizontal="center" vertical="center" shrinkToFit="1"/>
    </xf>
    <xf numFmtId="49" fontId="0" fillId="0" borderId="39" xfId="0" applyNumberFormat="1" applyBorder="1" applyAlignment="1">
      <alignment horizontal="center" vertical="center" shrinkToFit="1"/>
    </xf>
    <xf numFmtId="49" fontId="0" fillId="0" borderId="40" xfId="0" applyNumberFormat="1" applyBorder="1" applyAlignment="1">
      <alignment horizontal="center" vertical="center" shrinkToFit="1"/>
    </xf>
    <xf numFmtId="49" fontId="0" fillId="0" borderId="58" xfId="0" applyNumberFormat="1" applyBorder="1" applyAlignment="1">
      <alignment horizontal="center" vertical="center" shrinkToFit="1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41" xfId="0" applyFont="1" applyFill="1" applyBorder="1" applyAlignment="1">
      <alignment horizontal="center" vertical="center" shrinkToFit="1"/>
    </xf>
    <xf numFmtId="0" fontId="5" fillId="2" borderId="43" xfId="0" applyFont="1" applyFill="1" applyBorder="1" applyAlignment="1">
      <alignment horizontal="center" vertical="center" shrinkToFit="1"/>
    </xf>
    <xf numFmtId="0" fontId="5" fillId="2" borderId="42" xfId="0" applyFont="1" applyFill="1" applyBorder="1" applyAlignment="1">
      <alignment horizontal="center" vertical="center" shrinkToFit="1"/>
    </xf>
    <xf numFmtId="0" fontId="5" fillId="2" borderId="25" xfId="0" applyFont="1" applyFill="1" applyBorder="1" applyAlignment="1">
      <alignment horizontal="center" vertical="center" shrinkToFit="1"/>
    </xf>
    <xf numFmtId="0" fontId="5" fillId="2" borderId="45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center" vertical="center" shrinkToFit="1"/>
    </xf>
    <xf numFmtId="0" fontId="5" fillId="2" borderId="66" xfId="0" applyFont="1" applyFill="1" applyBorder="1" applyAlignment="1">
      <alignment horizontal="center" vertical="center" shrinkToFit="1"/>
    </xf>
    <xf numFmtId="0" fontId="5" fillId="2" borderId="32" xfId="0" applyFont="1" applyFill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0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3" fillId="0" borderId="43" xfId="0" applyFont="1" applyBorder="1" applyAlignment="1">
      <alignment horizontal="center" vertical="center" shrinkToFit="1"/>
    </xf>
    <xf numFmtId="0" fontId="14" fillId="0" borderId="45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38" xfId="0" applyFont="1" applyBorder="1" applyAlignment="1">
      <alignment horizontal="center" vertical="center" shrinkToFit="1"/>
    </xf>
    <xf numFmtId="0" fontId="14" fillId="0" borderId="44" xfId="0" applyFont="1" applyBorder="1" applyAlignment="1">
      <alignment horizontal="center" vertical="center" shrinkToFit="1"/>
    </xf>
    <xf numFmtId="0" fontId="14" fillId="0" borderId="56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49" fontId="0" fillId="0" borderId="37" xfId="0" applyNumberFormat="1" applyBorder="1" applyAlignment="1">
      <alignment horizontal="center" vertical="center" shrinkToFit="1"/>
    </xf>
    <xf numFmtId="49" fontId="0" fillId="0" borderId="89" xfId="0" applyNumberFormat="1" applyBorder="1" applyAlignment="1">
      <alignment horizontal="center" vertical="center" shrinkToFit="1"/>
    </xf>
    <xf numFmtId="49" fontId="0" fillId="0" borderId="86" xfId="0" applyNumberFormat="1" applyBorder="1" applyAlignment="1">
      <alignment horizontal="center" vertical="center" shrinkToFit="1"/>
    </xf>
    <xf numFmtId="49" fontId="0" fillId="0" borderId="90" xfId="0" applyNumberFormat="1" applyBorder="1" applyAlignment="1">
      <alignment horizontal="center" vertical="center" shrinkToFit="1"/>
    </xf>
    <xf numFmtId="49" fontId="8" fillId="0" borderId="83" xfId="0" applyNumberFormat="1" applyFont="1" applyBorder="1" applyAlignment="1">
      <alignment horizontal="center" vertical="center"/>
    </xf>
    <xf numFmtId="49" fontId="8" fillId="0" borderId="58" xfId="0" applyNumberFormat="1" applyFont="1" applyBorder="1" applyAlignment="1">
      <alignment horizontal="center" vertical="center"/>
    </xf>
    <xf numFmtId="0" fontId="15" fillId="7" borderId="25" xfId="0" applyFont="1" applyFill="1" applyBorder="1" applyAlignment="1">
      <alignment shrinkToFit="1"/>
    </xf>
    <xf numFmtId="0" fontId="0" fillId="12" borderId="25" xfId="0" applyFill="1" applyBorder="1" applyAlignment="1">
      <alignment shrinkToFit="1"/>
    </xf>
    <xf numFmtId="49" fontId="0" fillId="0" borderId="66" xfId="0" applyNumberFormat="1" applyBorder="1" applyAlignment="1">
      <alignment horizontal="center" vertical="center" shrinkToFit="1"/>
    </xf>
    <xf numFmtId="49" fontId="0" fillId="0" borderId="91" xfId="0" applyNumberForma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7" fillId="0" borderId="27" xfId="0" applyFont="1" applyBorder="1" applyAlignment="1">
      <alignment vertical="center"/>
    </xf>
    <xf numFmtId="20" fontId="8" fillId="0" borderId="68" xfId="0" applyNumberFormat="1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53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shrinkToFit="1"/>
    </xf>
    <xf numFmtId="0" fontId="14" fillId="0" borderId="43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44" xfId="0" applyFont="1" applyFill="1" applyBorder="1" applyAlignment="1">
      <alignment horizontal="center" vertical="center" shrinkToFit="1"/>
    </xf>
    <xf numFmtId="0" fontId="5" fillId="0" borderId="43" xfId="0" applyFont="1" applyBorder="1" applyAlignment="1">
      <alignment vertical="center" shrinkToFit="1"/>
    </xf>
    <xf numFmtId="0" fontId="5" fillId="0" borderId="76" xfId="0" applyFont="1" applyBorder="1" applyAlignment="1">
      <alignment vertical="center" shrinkToFit="1"/>
    </xf>
    <xf numFmtId="0" fontId="5" fillId="0" borderId="55" xfId="0" applyFont="1" applyBorder="1" applyAlignment="1">
      <alignment vertical="center" shrinkToFit="1"/>
    </xf>
    <xf numFmtId="0" fontId="5" fillId="0" borderId="77" xfId="0" applyFont="1" applyBorder="1" applyAlignment="1">
      <alignment vertical="center" shrinkToFit="1"/>
    </xf>
    <xf numFmtId="0" fontId="0" fillId="0" borderId="60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 shrinkToFit="1"/>
    </xf>
    <xf numFmtId="0" fontId="5" fillId="2" borderId="31" xfId="0" applyFont="1" applyFill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5" fillId="2" borderId="26" xfId="0" applyFont="1" applyFill="1" applyBorder="1" applyAlignment="1">
      <alignment horizontal="center" vertical="center" shrinkToFit="1"/>
    </xf>
    <xf numFmtId="0" fontId="5" fillId="2" borderId="34" xfId="0" applyFont="1" applyFill="1" applyBorder="1" applyAlignment="1">
      <alignment horizontal="center" vertical="center" shrinkToFit="1"/>
    </xf>
    <xf numFmtId="0" fontId="5" fillId="2" borderId="47" xfId="0" applyFont="1" applyFill="1" applyBorder="1" applyAlignment="1">
      <alignment horizontal="center" vertical="center" shrinkToFit="1"/>
    </xf>
    <xf numFmtId="0" fontId="5" fillId="2" borderId="36" xfId="0" applyFont="1" applyFill="1" applyBorder="1" applyAlignment="1">
      <alignment horizontal="center" vertical="center" shrinkToFit="1"/>
    </xf>
    <xf numFmtId="20" fontId="8" fillId="0" borderId="20" xfId="0" applyNumberFormat="1" applyFont="1" applyBorder="1" applyAlignment="1">
      <alignment vertical="center"/>
    </xf>
    <xf numFmtId="0" fontId="5" fillId="0" borderId="87" xfId="0" applyFont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94" xfId="0" applyFont="1" applyFill="1" applyBorder="1" applyAlignment="1">
      <alignment horizontal="center" vertical="center" shrinkToFit="1"/>
    </xf>
    <xf numFmtId="0" fontId="5" fillId="2" borderId="46" xfId="0" applyFont="1" applyFill="1" applyBorder="1" applyAlignment="1">
      <alignment horizontal="center" vertical="center" shrinkToFit="1"/>
    </xf>
    <xf numFmtId="0" fontId="5" fillId="0" borderId="9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20" fontId="8" fillId="0" borderId="77" xfId="0" applyNumberFormat="1" applyFont="1" applyBorder="1" applyAlignment="1">
      <alignment vertical="center"/>
    </xf>
    <xf numFmtId="0" fontId="5" fillId="0" borderId="76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0" fillId="0" borderId="33" xfId="0" applyBorder="1" applyAlignment="1">
      <alignment horizontal="center"/>
    </xf>
    <xf numFmtId="0" fontId="5" fillId="0" borderId="95" xfId="0" applyFont="1" applyBorder="1" applyAlignment="1">
      <alignment horizontal="center" vertical="center" shrinkToFit="1"/>
    </xf>
    <xf numFmtId="0" fontId="5" fillId="0" borderId="95" xfId="0" applyFont="1" applyBorder="1" applyAlignment="1">
      <alignment horizontal="center" vertical="center"/>
    </xf>
    <xf numFmtId="0" fontId="0" fillId="13" borderId="25" xfId="0" applyFill="1" applyBorder="1" applyAlignment="1">
      <alignment shrinkToFit="1"/>
    </xf>
    <xf numFmtId="0" fontId="9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7" fillId="0" borderId="92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 shrinkToFit="1"/>
    </xf>
    <xf numFmtId="0" fontId="17" fillId="0" borderId="44" xfId="0" applyFont="1" applyBorder="1" applyAlignment="1">
      <alignment horizontal="center" vertical="center" shrinkToFit="1"/>
    </xf>
    <xf numFmtId="0" fontId="17" fillId="0" borderId="3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5" fillId="0" borderId="96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shrinkToFit="1"/>
    </xf>
    <xf numFmtId="49" fontId="0" fillId="0" borderId="0" xfId="0" applyNumberFormat="1" applyAlignment="1">
      <alignment horizontal="center" vertical="center" shrinkToFit="1"/>
    </xf>
    <xf numFmtId="49" fontId="5" fillId="0" borderId="0" xfId="0" applyNumberFormat="1" applyFont="1" applyAlignment="1">
      <alignment shrinkToFit="1"/>
    </xf>
    <xf numFmtId="49" fontId="0" fillId="0" borderId="0" xfId="0" applyNumberFormat="1" applyAlignment="1">
      <alignment shrinkToFit="1"/>
    </xf>
    <xf numFmtId="0" fontId="0" fillId="0" borderId="27" xfId="0" applyBorder="1" applyAlignment="1">
      <alignment horizontal="center" shrinkToFit="1"/>
    </xf>
    <xf numFmtId="0" fontId="0" fillId="0" borderId="27" xfId="0" applyBorder="1"/>
    <xf numFmtId="0" fontId="0" fillId="0" borderId="27" xfId="0" applyBorder="1" applyAlignment="1">
      <alignment shrinkToFit="1"/>
    </xf>
    <xf numFmtId="0" fontId="2" fillId="0" borderId="27" xfId="0" applyFont="1" applyBorder="1" applyAlignment="1">
      <alignment shrinkToFit="1"/>
    </xf>
    <xf numFmtId="0" fontId="0" fillId="0" borderId="27" xfId="0" applyBorder="1" applyAlignment="1">
      <alignment horizontal="center" vertical="center" shrinkToFit="1"/>
    </xf>
    <xf numFmtId="0" fontId="5" fillId="0" borderId="27" xfId="0" applyFont="1" applyBorder="1" applyAlignment="1">
      <alignment horizontal="center" shrinkToFit="1"/>
    </xf>
    <xf numFmtId="0" fontId="8" fillId="0" borderId="62" xfId="0" applyFont="1" applyBorder="1" applyAlignment="1">
      <alignment horizontal="center" vertical="center"/>
    </xf>
    <xf numFmtId="20" fontId="8" fillId="0" borderId="87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20" fontId="8" fillId="0" borderId="97" xfId="0" applyNumberFormat="1" applyFont="1" applyBorder="1" applyAlignment="1">
      <alignment horizontal="center" vertical="center"/>
    </xf>
    <xf numFmtId="20" fontId="8" fillId="0" borderId="71" xfId="0" applyNumberFormat="1" applyFont="1" applyBorder="1" applyAlignment="1">
      <alignment horizontal="center" vertical="center"/>
    </xf>
    <xf numFmtId="20" fontId="8" fillId="0" borderId="37" xfId="0" applyNumberFormat="1" applyFont="1" applyBorder="1" applyAlignment="1">
      <alignment horizontal="center" vertical="center"/>
    </xf>
    <xf numFmtId="20" fontId="8" fillId="0" borderId="39" xfId="0" applyNumberFormat="1" applyFont="1" applyBorder="1" applyAlignment="1">
      <alignment horizontal="center" vertical="center"/>
    </xf>
    <xf numFmtId="20" fontId="8" fillId="0" borderId="19" xfId="0" applyNumberFormat="1" applyFont="1" applyBorder="1" applyAlignment="1">
      <alignment horizontal="center" vertical="center"/>
    </xf>
    <xf numFmtId="20" fontId="8" fillId="0" borderId="40" xfId="0" applyNumberFormat="1" applyFont="1" applyBorder="1" applyAlignment="1">
      <alignment horizontal="center" vertical="center"/>
    </xf>
    <xf numFmtId="20" fontId="8" fillId="0" borderId="96" xfId="0" applyNumberFormat="1" applyFont="1" applyBorder="1" applyAlignment="1">
      <alignment horizontal="center" vertical="center"/>
    </xf>
    <xf numFmtId="20" fontId="8" fillId="0" borderId="38" xfId="0" applyNumberFormat="1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8" fillId="0" borderId="98" xfId="0" applyFont="1" applyBorder="1" applyAlignment="1">
      <alignment horizontal="center" vertical="center"/>
    </xf>
    <xf numFmtId="49" fontId="8" fillId="0" borderId="99" xfId="0" applyNumberFormat="1" applyFont="1" applyBorder="1" applyAlignment="1">
      <alignment horizontal="center" vertical="center"/>
    </xf>
    <xf numFmtId="49" fontId="8" fillId="0" borderId="100" xfId="0" applyNumberFormat="1" applyFont="1" applyBorder="1" applyAlignment="1">
      <alignment horizontal="center" vertical="center"/>
    </xf>
    <xf numFmtId="49" fontId="8" fillId="0" borderId="101" xfId="0" applyNumberFormat="1" applyFont="1" applyBorder="1" applyAlignment="1">
      <alignment horizontal="center" vertical="center"/>
    </xf>
    <xf numFmtId="0" fontId="0" fillId="0" borderId="64" xfId="0" applyBorder="1" applyAlignment="1">
      <alignment vertical="center"/>
    </xf>
    <xf numFmtId="0" fontId="0" fillId="0" borderId="80" xfId="0" applyBorder="1" applyAlignment="1">
      <alignment vertical="center"/>
    </xf>
    <xf numFmtId="49" fontId="8" fillId="0" borderId="10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0" xfId="0" applyBorder="1" applyAlignment="1">
      <alignment horizontal="center" vertical="center" shrinkToFit="1"/>
    </xf>
    <xf numFmtId="0" fontId="5" fillId="0" borderId="27" xfId="0" applyFont="1" applyBorder="1" applyAlignment="1">
      <alignment vertical="center"/>
    </xf>
    <xf numFmtId="0" fontId="5" fillId="0" borderId="69" xfId="0" applyFont="1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5" fillId="0" borderId="52" xfId="0" applyFont="1" applyBorder="1" applyAlignment="1">
      <alignment horizontal="center" vertical="center" wrapText="1" shrinkToFit="1"/>
    </xf>
    <xf numFmtId="0" fontId="0" fillId="0" borderId="97" xfId="0" applyBorder="1" applyAlignment="1">
      <alignment horizontal="center" vertical="center" shrinkToFit="1"/>
    </xf>
    <xf numFmtId="0" fontId="0" fillId="0" borderId="103" xfId="0" applyBorder="1" applyAlignment="1">
      <alignment horizontal="center" vertical="center" shrinkToFit="1"/>
    </xf>
    <xf numFmtId="0" fontId="0" fillId="0" borderId="104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/>
    </xf>
    <xf numFmtId="0" fontId="5" fillId="0" borderId="105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20" fontId="8" fillId="0" borderId="56" xfId="0" applyNumberFormat="1" applyFont="1" applyBorder="1" applyAlignment="1">
      <alignment vertical="center"/>
    </xf>
    <xf numFmtId="0" fontId="6" fillId="0" borderId="103" xfId="0" applyFont="1" applyBorder="1" applyAlignment="1">
      <alignment horizontal="center" vertical="center" shrinkToFit="1"/>
    </xf>
    <xf numFmtId="0" fontId="0" fillId="2" borderId="0" xfId="0" applyFill="1"/>
    <xf numFmtId="0" fontId="19" fillId="0" borderId="70" xfId="0" applyFont="1" applyBorder="1" applyAlignment="1">
      <alignment horizontal="center" vertical="center" shrinkToFit="1"/>
    </xf>
    <xf numFmtId="20" fontId="18" fillId="0" borderId="16" xfId="0" applyNumberFormat="1" applyFont="1" applyBorder="1" applyAlignment="1">
      <alignment horizontal="center" vertical="center" shrinkToFit="1"/>
    </xf>
    <xf numFmtId="20" fontId="18" fillId="0" borderId="70" xfId="0" applyNumberFormat="1" applyFont="1" applyBorder="1" applyAlignment="1">
      <alignment horizontal="center" vertical="center" shrinkToFit="1"/>
    </xf>
    <xf numFmtId="20" fontId="18" fillId="0" borderId="20" xfId="0" applyNumberFormat="1" applyFont="1" applyBorder="1" applyAlignment="1">
      <alignment vertical="center" shrinkToFit="1"/>
    </xf>
    <xf numFmtId="20" fontId="18" fillId="0" borderId="56" xfId="0" applyNumberFormat="1" applyFont="1" applyBorder="1" applyAlignment="1">
      <alignment vertical="center" shrinkToFit="1"/>
    </xf>
    <xf numFmtId="20" fontId="18" fillId="0" borderId="2" xfId="0" applyNumberFormat="1" applyFont="1" applyBorder="1" applyAlignment="1">
      <alignment horizontal="center" vertical="center" shrinkToFit="1"/>
    </xf>
    <xf numFmtId="20" fontId="18" fillId="0" borderId="84" xfId="0" applyNumberFormat="1" applyFont="1" applyBorder="1" applyAlignment="1">
      <alignment horizontal="center" vertical="center" shrinkToFit="1"/>
    </xf>
    <xf numFmtId="20" fontId="18" fillId="0" borderId="68" xfId="0" applyNumberFormat="1" applyFont="1" applyBorder="1" applyAlignment="1">
      <alignment horizontal="center" vertical="center" shrinkToFit="1"/>
    </xf>
    <xf numFmtId="20" fontId="18" fillId="0" borderId="69" xfId="0" applyNumberFormat="1" applyFont="1" applyBorder="1" applyAlignment="1">
      <alignment horizontal="center" vertical="center" shrinkToFit="1"/>
    </xf>
    <xf numFmtId="20" fontId="18" fillId="0" borderId="64" xfId="0" applyNumberFormat="1" applyFont="1" applyBorder="1" applyAlignment="1">
      <alignment horizontal="center" vertical="center" shrinkToFit="1"/>
    </xf>
    <xf numFmtId="20" fontId="18" fillId="0" borderId="58" xfId="0" applyNumberFormat="1" applyFont="1" applyBorder="1" applyAlignment="1">
      <alignment horizontal="center" vertical="center" shrinkToFit="1"/>
    </xf>
    <xf numFmtId="20" fontId="18" fillId="0" borderId="75" xfId="0" applyNumberFormat="1" applyFont="1" applyBorder="1" applyAlignment="1">
      <alignment horizontal="center" vertical="center" shrinkToFit="1"/>
    </xf>
    <xf numFmtId="0" fontId="18" fillId="0" borderId="69" xfId="0" applyFont="1" applyBorder="1" applyAlignment="1">
      <alignment horizontal="center" vertical="center" shrinkToFit="1"/>
    </xf>
    <xf numFmtId="0" fontId="18" fillId="0" borderId="79" xfId="0" applyFont="1" applyBorder="1" applyAlignment="1">
      <alignment horizontal="center" vertical="center" shrinkToFit="1"/>
    </xf>
    <xf numFmtId="49" fontId="18" fillId="0" borderId="2" xfId="0" applyNumberFormat="1" applyFont="1" applyBorder="1" applyAlignment="1">
      <alignment horizontal="center" vertical="center" shrinkToFit="1"/>
    </xf>
    <xf numFmtId="49" fontId="18" fillId="0" borderId="83" xfId="0" applyNumberFormat="1" applyFont="1" applyBorder="1" applyAlignment="1">
      <alignment horizontal="center" vertical="center" shrinkToFit="1"/>
    </xf>
    <xf numFmtId="49" fontId="18" fillId="0" borderId="58" xfId="0" applyNumberFormat="1" applyFont="1" applyBorder="1" applyAlignment="1">
      <alignment horizontal="center" vertical="center" shrinkToFit="1"/>
    </xf>
    <xf numFmtId="0" fontId="19" fillId="0" borderId="64" xfId="0" applyFont="1" applyBorder="1" applyAlignment="1">
      <alignment vertical="center" shrinkToFit="1"/>
    </xf>
    <xf numFmtId="0" fontId="0" fillId="0" borderId="61" xfId="0" applyBorder="1"/>
    <xf numFmtId="0" fontId="0" fillId="0" borderId="33" xfId="0" applyBorder="1"/>
    <xf numFmtId="0" fontId="0" fillId="0" borderId="61" xfId="0" applyBorder="1" applyAlignment="1">
      <alignment vertical="center"/>
    </xf>
    <xf numFmtId="0" fontId="0" fillId="2" borderId="0" xfId="0" applyFill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87" xfId="0" applyFont="1" applyBorder="1" applyAlignment="1">
      <alignment vertical="center"/>
    </xf>
    <xf numFmtId="0" fontId="0" fillId="0" borderId="83" xfId="0" applyBorder="1" applyAlignment="1">
      <alignment horizontal="center" vertical="center"/>
    </xf>
    <xf numFmtId="176" fontId="0" fillId="0" borderId="0" xfId="0" applyNumberFormat="1"/>
    <xf numFmtId="0" fontId="5" fillId="0" borderId="87" xfId="0" applyFont="1" applyBorder="1" applyAlignment="1">
      <alignment horizontal="center" vertical="center" shrinkToFit="1"/>
    </xf>
    <xf numFmtId="0" fontId="13" fillId="0" borderId="42" xfId="0" applyFont="1" applyBorder="1" applyAlignment="1">
      <alignment horizontal="center" vertical="center" shrinkToFit="1"/>
    </xf>
    <xf numFmtId="0" fontId="5" fillId="0" borderId="42" xfId="0" applyFont="1" applyBorder="1" applyAlignment="1">
      <alignment vertical="center" shrinkToFit="1"/>
    </xf>
    <xf numFmtId="0" fontId="5" fillId="0" borderId="56" xfId="0" applyFont="1" applyBorder="1" applyAlignment="1">
      <alignment vertical="center" shrinkToFit="1"/>
    </xf>
    <xf numFmtId="0" fontId="16" fillId="0" borderId="56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0" borderId="77" xfId="0" applyFont="1" applyBorder="1" applyAlignment="1">
      <alignment horizontal="center" vertical="center" shrinkToFit="1"/>
    </xf>
    <xf numFmtId="0" fontId="5" fillId="0" borderId="80" xfId="0" applyFont="1" applyBorder="1" applyAlignment="1">
      <alignment horizontal="center" vertical="center"/>
    </xf>
    <xf numFmtId="0" fontId="5" fillId="0" borderId="106" xfId="0" applyFont="1" applyBorder="1" applyAlignment="1">
      <alignment horizontal="center" vertical="center"/>
    </xf>
    <xf numFmtId="20" fontId="18" fillId="0" borderId="69" xfId="0" applyNumberFormat="1" applyFont="1" applyBorder="1" applyAlignment="1">
      <alignment vertical="center" shrinkToFit="1"/>
    </xf>
    <xf numFmtId="20" fontId="18" fillId="0" borderId="105" xfId="0" applyNumberFormat="1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7" fillId="0" borderId="93" xfId="0" applyFont="1" applyBorder="1" applyAlignment="1">
      <alignment horizontal="center" vertical="center"/>
    </xf>
    <xf numFmtId="0" fontId="17" fillId="0" borderId="8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14" borderId="25" xfId="0" applyFill="1" applyBorder="1" applyAlignment="1">
      <alignment shrinkToFit="1"/>
    </xf>
    <xf numFmtId="0" fontId="5" fillId="0" borderId="80" xfId="0" applyFont="1" applyBorder="1" applyAlignment="1">
      <alignment vertical="center"/>
    </xf>
    <xf numFmtId="0" fontId="5" fillId="0" borderId="87" xfId="0" applyFont="1" applyBorder="1" applyAlignment="1">
      <alignment vertical="center"/>
    </xf>
    <xf numFmtId="0" fontId="5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2" fontId="0" fillId="0" borderId="0" xfId="0" applyNumberFormat="1"/>
    <xf numFmtId="176" fontId="17" fillId="0" borderId="0" xfId="0" applyNumberFormat="1" applyFont="1" applyAlignment="1">
      <alignment horizontal="center" vertical="center"/>
    </xf>
    <xf numFmtId="20" fontId="18" fillId="0" borderId="56" xfId="0" applyNumberFormat="1" applyFont="1" applyBorder="1" applyAlignment="1">
      <alignment horizontal="center" vertical="center" shrinkToFit="1"/>
    </xf>
    <xf numFmtId="0" fontId="7" fillId="0" borderId="8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49" fontId="22" fillId="0" borderId="78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/>
    </xf>
    <xf numFmtId="0" fontId="7" fillId="0" borderId="69" xfId="0" applyFont="1" applyBorder="1" applyAlignment="1">
      <alignment vertical="center"/>
    </xf>
    <xf numFmtId="0" fontId="0" fillId="0" borderId="15" xfId="0" applyBorder="1" applyAlignment="1">
      <alignment shrinkToFit="1"/>
    </xf>
    <xf numFmtId="20" fontId="18" fillId="0" borderId="20" xfId="0" applyNumberFormat="1" applyFont="1" applyBorder="1" applyAlignment="1">
      <alignment horizontal="center" vertical="center" shrinkToFit="1"/>
    </xf>
    <xf numFmtId="0" fontId="5" fillId="0" borderId="1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70" xfId="0" applyFont="1" applyBorder="1" applyAlignment="1">
      <alignment vertical="center"/>
    </xf>
    <xf numFmtId="0" fontId="7" fillId="0" borderId="87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20" fontId="18" fillId="0" borderId="77" xfId="0" applyNumberFormat="1" applyFont="1" applyBorder="1" applyAlignment="1">
      <alignment horizontal="center" vertical="center" shrinkToFit="1"/>
    </xf>
    <xf numFmtId="0" fontId="5" fillId="0" borderId="27" xfId="0" applyFont="1" applyBorder="1"/>
    <xf numFmtId="0" fontId="5" fillId="0" borderId="69" xfId="0" applyFont="1" applyBorder="1"/>
    <xf numFmtId="0" fontId="0" fillId="0" borderId="25" xfId="0" applyBorder="1"/>
    <xf numFmtId="49" fontId="0" fillId="0" borderId="25" xfId="0" applyNumberFormat="1" applyBorder="1" applyAlignment="1">
      <alignment horizontal="center" vertical="center"/>
    </xf>
    <xf numFmtId="176" fontId="20" fillId="0" borderId="0" xfId="0" applyNumberFormat="1" applyFont="1" applyAlignment="1">
      <alignment horizontal="center" vertical="center"/>
    </xf>
    <xf numFmtId="0" fontId="5" fillId="0" borderId="80" xfId="0" applyFont="1" applyBorder="1"/>
    <xf numFmtId="0" fontId="5" fillId="0" borderId="0" xfId="0" applyFont="1" applyAlignment="1">
      <alignment horizontal="center" vertical="center" wrapText="1"/>
    </xf>
    <xf numFmtId="0" fontId="5" fillId="0" borderId="6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0" fontId="5" fillId="0" borderId="84" xfId="0" applyFont="1" applyBorder="1" applyAlignment="1">
      <alignment horizontal="center" vertical="center" shrinkToFit="1"/>
    </xf>
    <xf numFmtId="0" fontId="19" fillId="0" borderId="64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0" fillId="0" borderId="27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17" fillId="0" borderId="104" xfId="0" applyFont="1" applyBorder="1" applyAlignment="1">
      <alignment horizontal="center" vertical="center" shrinkToFit="1"/>
    </xf>
    <xf numFmtId="0" fontId="17" fillId="0" borderId="24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0" fontId="17" fillId="0" borderId="24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20" fontId="18" fillId="0" borderId="108" xfId="0" applyNumberFormat="1" applyFont="1" applyBorder="1" applyAlignment="1">
      <alignment vertical="center" shrinkToFit="1"/>
    </xf>
    <xf numFmtId="20" fontId="18" fillId="0" borderId="79" xfId="0" applyNumberFormat="1" applyFont="1" applyBorder="1" applyAlignment="1">
      <alignment vertical="center" shrinkToFit="1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17" fillId="0" borderId="76" xfId="0" applyFont="1" applyBorder="1" applyAlignment="1">
      <alignment horizontal="center" vertical="center"/>
    </xf>
    <xf numFmtId="49" fontId="5" fillId="0" borderId="80" xfId="0" applyNumberFormat="1" applyFont="1" applyBorder="1"/>
    <xf numFmtId="49" fontId="5" fillId="0" borderId="87" xfId="0" applyNumberFormat="1" applyFont="1" applyBorder="1"/>
    <xf numFmtId="49" fontId="5" fillId="0" borderId="27" xfId="0" applyNumberFormat="1" applyFont="1" applyBorder="1"/>
    <xf numFmtId="49" fontId="5" fillId="0" borderId="0" xfId="0" applyNumberFormat="1" applyFont="1" applyAlignment="1">
      <alignment horizontal="center" vertical="center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80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0" fillId="0" borderId="114" xfId="0" applyBorder="1" applyAlignment="1">
      <alignment horizontal="center" vertical="center" shrinkToFit="1"/>
    </xf>
    <xf numFmtId="0" fontId="0" fillId="0" borderId="115" xfId="0" applyBorder="1" applyAlignment="1">
      <alignment horizontal="center" vertical="center" shrinkToFit="1"/>
    </xf>
    <xf numFmtId="0" fontId="0" fillId="0" borderId="116" xfId="0" applyBorder="1" applyAlignment="1">
      <alignment horizontal="center" vertical="center" shrinkToFit="1"/>
    </xf>
    <xf numFmtId="0" fontId="0" fillId="0" borderId="117" xfId="0" applyBorder="1" applyAlignment="1">
      <alignment horizontal="center" vertical="center" shrinkToFit="1"/>
    </xf>
    <xf numFmtId="0" fontId="0" fillId="0" borderId="118" xfId="0" applyBorder="1" applyAlignment="1">
      <alignment horizontal="center" vertical="center" shrinkToFit="1"/>
    </xf>
    <xf numFmtId="0" fontId="0" fillId="15" borderId="119" xfId="0" applyFill="1" applyBorder="1" applyAlignment="1">
      <alignment horizontal="center" vertical="center" shrinkToFit="1"/>
    </xf>
    <xf numFmtId="0" fontId="0" fillId="15" borderId="112" xfId="0" applyFill="1" applyBorder="1" applyAlignment="1">
      <alignment horizontal="center" vertical="center"/>
    </xf>
    <xf numFmtId="0" fontId="0" fillId="15" borderId="61" xfId="0" applyFill="1" applyBorder="1" applyAlignment="1">
      <alignment horizontal="center" vertical="center" shrinkToFit="1"/>
    </xf>
    <xf numFmtId="0" fontId="5" fillId="15" borderId="11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120" xfId="0" applyBorder="1" applyAlignment="1">
      <alignment horizontal="center" vertical="center" shrinkToFit="1"/>
    </xf>
    <xf numFmtId="0" fontId="0" fillId="0" borderId="121" xfId="0" applyBorder="1" applyAlignment="1">
      <alignment horizontal="center" vertical="center" shrinkToFit="1"/>
    </xf>
    <xf numFmtId="0" fontId="0" fillId="0" borderId="122" xfId="0" applyBorder="1" applyAlignment="1">
      <alignment horizontal="center" vertical="center" shrinkToFit="1"/>
    </xf>
    <xf numFmtId="0" fontId="0" fillId="0" borderId="123" xfId="0" applyBorder="1" applyAlignment="1">
      <alignment horizontal="center" vertical="center" shrinkToFit="1"/>
    </xf>
    <xf numFmtId="0" fontId="0" fillId="0" borderId="124" xfId="0" applyBorder="1" applyAlignment="1">
      <alignment horizontal="center" vertical="center" shrinkToFit="1"/>
    </xf>
    <xf numFmtId="0" fontId="0" fillId="0" borderId="125" xfId="0" applyBorder="1" applyAlignment="1">
      <alignment horizontal="center" vertical="center" shrinkToFit="1"/>
    </xf>
    <xf numFmtId="0" fontId="0" fillId="15" borderId="120" xfId="0" applyFill="1" applyBorder="1" applyAlignment="1">
      <alignment horizontal="center" vertical="center" shrinkToFit="1"/>
    </xf>
    <xf numFmtId="0" fontId="0" fillId="15" borderId="92" xfId="0" applyFill="1" applyBorder="1" applyAlignment="1">
      <alignment horizontal="center" vertical="center"/>
    </xf>
    <xf numFmtId="0" fontId="0" fillId="12" borderId="114" xfId="0" applyFill="1" applyBorder="1" applyAlignment="1">
      <alignment horizontal="center" vertical="center" shrinkToFit="1"/>
    </xf>
    <xf numFmtId="0" fontId="0" fillId="12" borderId="22" xfId="0" applyFill="1" applyBorder="1" applyAlignment="1">
      <alignment horizontal="center" vertical="center" shrinkToFit="1"/>
    </xf>
    <xf numFmtId="0" fontId="0" fillId="4" borderId="114" xfId="0" applyFill="1" applyBorder="1" applyAlignment="1">
      <alignment horizontal="center" vertical="center" shrinkToFit="1"/>
    </xf>
    <xf numFmtId="0" fontId="0" fillId="4" borderId="22" xfId="0" applyFill="1" applyBorder="1" applyAlignment="1">
      <alignment horizontal="center" vertical="center" shrinkToFit="1"/>
    </xf>
    <xf numFmtId="0" fontId="0" fillId="16" borderId="114" xfId="0" applyFill="1" applyBorder="1" applyAlignment="1">
      <alignment horizontal="center" vertical="center" shrinkToFit="1"/>
    </xf>
    <xf numFmtId="0" fontId="0" fillId="16" borderId="22" xfId="0" applyFill="1" applyBorder="1" applyAlignment="1">
      <alignment horizontal="center" vertical="center" shrinkToFit="1"/>
    </xf>
    <xf numFmtId="0" fontId="0" fillId="16" borderId="34" xfId="0" applyFill="1" applyBorder="1" applyAlignment="1">
      <alignment horizontal="center" vertical="center" shrinkToFit="1"/>
    </xf>
    <xf numFmtId="0" fontId="0" fillId="16" borderId="121" xfId="0" applyFill="1" applyBorder="1" applyAlignment="1">
      <alignment horizontal="center" vertical="center" shrinkToFit="1"/>
    </xf>
    <xf numFmtId="0" fontId="0" fillId="17" borderId="115" xfId="0" applyFill="1" applyBorder="1" applyAlignment="1">
      <alignment horizontal="center" vertical="center" shrinkToFit="1"/>
    </xf>
    <xf numFmtId="0" fontId="0" fillId="17" borderId="51" xfId="0" applyFill="1" applyBorder="1" applyAlignment="1">
      <alignment horizontal="center" vertical="center" shrinkToFit="1"/>
    </xf>
    <xf numFmtId="0" fontId="0" fillId="17" borderId="122" xfId="0" applyFill="1" applyBorder="1" applyAlignment="1">
      <alignment horizontal="center" vertical="center" shrinkToFit="1"/>
    </xf>
    <xf numFmtId="0" fontId="0" fillId="17" borderId="28" xfId="0" applyFill="1" applyBorder="1" applyAlignment="1">
      <alignment horizontal="center" vertical="center" shrinkToFit="1"/>
    </xf>
    <xf numFmtId="0" fontId="0" fillId="18" borderId="116" xfId="0" applyFill="1" applyBorder="1" applyAlignment="1">
      <alignment horizontal="center" vertical="center" shrinkToFit="1"/>
    </xf>
    <xf numFmtId="0" fontId="0" fillId="18" borderId="112" xfId="0" applyFill="1" applyBorder="1" applyAlignment="1">
      <alignment horizontal="center" vertical="center" shrinkToFit="1"/>
    </xf>
    <xf numFmtId="0" fontId="0" fillId="18" borderId="123" xfId="0" applyFill="1" applyBorder="1" applyAlignment="1">
      <alignment horizontal="center" vertical="center" shrinkToFit="1"/>
    </xf>
    <xf numFmtId="0" fontId="0" fillId="18" borderId="67" xfId="0" applyFill="1" applyBorder="1" applyAlignment="1">
      <alignment horizontal="center" vertical="center" shrinkToFit="1"/>
    </xf>
    <xf numFmtId="0" fontId="0" fillId="19" borderId="22" xfId="0" applyFill="1" applyBorder="1" applyAlignment="1">
      <alignment horizontal="center" vertical="center" shrinkToFit="1"/>
    </xf>
    <xf numFmtId="0" fontId="0" fillId="19" borderId="114" xfId="0" applyFill="1" applyBorder="1" applyAlignment="1">
      <alignment horizontal="center" vertical="center" shrinkToFit="1"/>
    </xf>
    <xf numFmtId="0" fontId="0" fillId="19" borderId="121" xfId="0" applyFill="1" applyBorder="1" applyAlignment="1">
      <alignment horizontal="center" vertical="center" shrinkToFit="1"/>
    </xf>
    <xf numFmtId="0" fontId="0" fillId="19" borderId="32" xfId="0" applyFill="1" applyBorder="1" applyAlignment="1">
      <alignment horizontal="center" vertical="center" shrinkToFit="1"/>
    </xf>
    <xf numFmtId="0" fontId="0" fillId="12" borderId="121" xfId="0" applyFill="1" applyBorder="1" applyAlignment="1">
      <alignment horizontal="center" vertical="center" shrinkToFit="1"/>
    </xf>
    <xf numFmtId="0" fontId="5" fillId="18" borderId="80" xfId="0" applyFont="1" applyFill="1" applyBorder="1" applyAlignment="1">
      <alignment horizontal="center" vertical="center"/>
    </xf>
    <xf numFmtId="0" fontId="5" fillId="18" borderId="27" xfId="0" applyFont="1" applyFill="1" applyBorder="1" applyAlignment="1">
      <alignment horizontal="center" vertical="center"/>
    </xf>
    <xf numFmtId="0" fontId="5" fillId="16" borderId="80" xfId="0" applyFont="1" applyFill="1" applyBorder="1" applyAlignment="1">
      <alignment horizontal="center" vertical="center"/>
    </xf>
    <xf numFmtId="0" fontId="5" fillId="16" borderId="27" xfId="0" applyFont="1" applyFill="1" applyBorder="1" applyAlignment="1">
      <alignment horizontal="center" vertical="center"/>
    </xf>
    <xf numFmtId="0" fontId="7" fillId="0" borderId="36" xfId="0" applyFont="1" applyBorder="1" applyAlignment="1">
      <alignment vertical="center" shrinkToFit="1"/>
    </xf>
    <xf numFmtId="0" fontId="0" fillId="0" borderId="106" xfId="0" applyBorder="1" applyAlignment="1">
      <alignment horizontal="center" vertical="center" shrinkToFit="1"/>
    </xf>
    <xf numFmtId="0" fontId="0" fillId="0" borderId="126" xfId="0" applyBorder="1" applyAlignment="1">
      <alignment horizontal="center" vertical="center" shrinkToFit="1"/>
    </xf>
    <xf numFmtId="0" fontId="0" fillId="0" borderId="127" xfId="0" applyBorder="1" applyAlignment="1">
      <alignment horizontal="center" vertical="center" shrinkToFit="1"/>
    </xf>
    <xf numFmtId="0" fontId="0" fillId="0" borderId="128" xfId="0" applyBorder="1" applyAlignment="1">
      <alignment horizontal="center" vertical="center" shrinkToFit="1"/>
    </xf>
    <xf numFmtId="0" fontId="0" fillId="0" borderId="129" xfId="0" applyBorder="1" applyAlignment="1">
      <alignment horizontal="center" vertical="center" shrinkToFit="1"/>
    </xf>
    <xf numFmtId="0" fontId="0" fillId="0" borderId="130" xfId="0" applyBorder="1" applyAlignment="1">
      <alignment horizontal="center" vertical="center" shrinkToFit="1"/>
    </xf>
    <xf numFmtId="0" fontId="0" fillId="0" borderId="131" xfId="0" applyBorder="1" applyAlignment="1">
      <alignment horizontal="center" vertical="center" shrinkToFit="1"/>
    </xf>
    <xf numFmtId="20" fontId="18" fillId="15" borderId="3" xfId="0" applyNumberFormat="1" applyFont="1" applyFill="1" applyBorder="1" applyAlignment="1">
      <alignment horizontal="center" vertical="center" shrinkToFit="1"/>
    </xf>
    <xf numFmtId="20" fontId="18" fillId="16" borderId="27" xfId="0" applyNumberFormat="1" applyFont="1" applyFill="1" applyBorder="1" applyAlignment="1">
      <alignment horizontal="center" vertical="center" shrinkToFit="1"/>
    </xf>
    <xf numFmtId="20" fontId="18" fillId="20" borderId="5" xfId="0" applyNumberFormat="1" applyFont="1" applyFill="1" applyBorder="1" applyAlignment="1">
      <alignment horizontal="center" vertical="center" shrinkToFit="1"/>
    </xf>
    <xf numFmtId="20" fontId="18" fillId="18" borderId="105" xfId="0" applyNumberFormat="1" applyFont="1" applyFill="1" applyBorder="1" applyAlignment="1">
      <alignment horizontal="center" vertical="center" shrinkToFit="1"/>
    </xf>
    <xf numFmtId="20" fontId="18" fillId="0" borderId="70" xfId="0" applyNumberFormat="1" applyFont="1" applyBorder="1" applyAlignment="1">
      <alignment vertical="center" shrinkToFit="1"/>
    </xf>
    <xf numFmtId="20" fontId="18" fillId="19" borderId="69" xfId="0" applyNumberFormat="1" applyFont="1" applyFill="1" applyBorder="1" applyAlignment="1">
      <alignment horizontal="center" vertical="center" shrinkToFit="1"/>
    </xf>
    <xf numFmtId="0" fontId="0" fillId="21" borderId="132" xfId="0" applyFill="1" applyBorder="1" applyAlignment="1">
      <alignment horizontal="center" vertical="center" shrinkToFit="1"/>
    </xf>
    <xf numFmtId="0" fontId="0" fillId="21" borderId="126" xfId="0" applyFill="1" applyBorder="1" applyAlignment="1">
      <alignment horizontal="center" vertical="center" shrinkToFit="1"/>
    </xf>
    <xf numFmtId="0" fontId="0" fillId="21" borderId="127" xfId="0" applyFill="1" applyBorder="1" applyAlignment="1">
      <alignment horizontal="center" vertical="center" shrinkToFit="1"/>
    </xf>
    <xf numFmtId="0" fontId="0" fillId="21" borderId="107" xfId="0" applyFill="1" applyBorder="1" applyAlignment="1">
      <alignment horizontal="center" vertical="center" shrinkToFit="1"/>
    </xf>
    <xf numFmtId="20" fontId="18" fillId="21" borderId="69" xfId="0" applyNumberFormat="1" applyFont="1" applyFill="1" applyBorder="1" applyAlignment="1">
      <alignment horizontal="center" vertical="center" shrinkToFit="1"/>
    </xf>
    <xf numFmtId="0" fontId="0" fillId="22" borderId="61" xfId="0" applyFill="1" applyBorder="1" applyAlignment="1">
      <alignment horizontal="center" vertical="center" shrinkToFit="1"/>
    </xf>
    <xf numFmtId="0" fontId="0" fillId="22" borderId="117" xfId="0" applyFill="1" applyBorder="1" applyAlignment="1">
      <alignment horizontal="center" vertical="center" shrinkToFit="1"/>
    </xf>
    <xf numFmtId="0" fontId="0" fillId="4" borderId="61" xfId="0" applyFill="1" applyBorder="1" applyAlignment="1">
      <alignment horizontal="center" vertical="center" shrinkToFit="1"/>
    </xf>
    <xf numFmtId="0" fontId="0" fillId="4" borderId="117" xfId="0" applyFill="1" applyBorder="1" applyAlignment="1">
      <alignment horizontal="center" vertical="center" shrinkToFit="1"/>
    </xf>
    <xf numFmtId="0" fontId="0" fillId="12" borderId="61" xfId="0" applyFill="1" applyBorder="1" applyAlignment="1">
      <alignment horizontal="center" vertical="center" shrinkToFit="1"/>
    </xf>
    <xf numFmtId="0" fontId="0" fillId="12" borderId="117" xfId="0" applyFill="1" applyBorder="1" applyAlignment="1">
      <alignment horizontal="center" vertical="center" shrinkToFit="1"/>
    </xf>
    <xf numFmtId="0" fontId="0" fillId="4" borderId="128" xfId="0" applyFill="1" applyBorder="1" applyAlignment="1">
      <alignment horizontal="center" vertical="center" shrinkToFit="1"/>
    </xf>
    <xf numFmtId="0" fontId="0" fillId="4" borderId="129" xfId="0" applyFill="1" applyBorder="1" applyAlignment="1">
      <alignment horizontal="center" vertical="center" shrinkToFit="1"/>
    </xf>
    <xf numFmtId="0" fontId="0" fillId="4" borderId="133" xfId="0" applyFill="1" applyBorder="1" applyAlignment="1">
      <alignment horizontal="center" vertical="center" shrinkToFit="1"/>
    </xf>
    <xf numFmtId="0" fontId="7" fillId="0" borderId="2" xfId="0" applyFont="1" applyBorder="1" applyAlignment="1">
      <alignment vertical="center"/>
    </xf>
    <xf numFmtId="0" fontId="0" fillId="22" borderId="134" xfId="0" applyFill="1" applyBorder="1" applyAlignment="1">
      <alignment horizontal="center" vertical="center" shrinkToFit="1"/>
    </xf>
    <xf numFmtId="0" fontId="0" fillId="22" borderId="29" xfId="0" applyFill="1" applyBorder="1" applyAlignment="1">
      <alignment horizontal="center" vertical="center"/>
    </xf>
    <xf numFmtId="0" fontId="0" fillId="22" borderId="49" xfId="0" applyFill="1" applyBorder="1" applyAlignment="1">
      <alignment horizontal="center" vertical="center" shrinkToFit="1"/>
    </xf>
    <xf numFmtId="0" fontId="0" fillId="22" borderId="123" xfId="0" applyFill="1" applyBorder="1" applyAlignment="1">
      <alignment horizontal="center" vertical="center" shrinkToFit="1"/>
    </xf>
    <xf numFmtId="0" fontId="0" fillId="22" borderId="0" xfId="0" applyFill="1" applyAlignment="1">
      <alignment horizontal="center" vertical="center"/>
    </xf>
    <xf numFmtId="0" fontId="0" fillId="22" borderId="124" xfId="0" applyFill="1" applyBorder="1" applyAlignment="1">
      <alignment horizontal="center" vertical="center" shrinkToFit="1"/>
    </xf>
    <xf numFmtId="0" fontId="0" fillId="22" borderId="33" xfId="0" applyFill="1" applyBorder="1" applyAlignment="1">
      <alignment horizontal="center" vertical="center" shrinkToFit="1"/>
    </xf>
    <xf numFmtId="49" fontId="24" fillId="0" borderId="0" xfId="0" applyNumberFormat="1" applyFont="1"/>
    <xf numFmtId="49" fontId="25" fillId="0" borderId="22" xfId="0" applyNumberFormat="1" applyFont="1" applyBorder="1" applyAlignment="1">
      <alignment horizontal="center" vertical="center"/>
    </xf>
    <xf numFmtId="49" fontId="25" fillId="0" borderId="34" xfId="0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0" fillId="13" borderId="61" xfId="0" applyFill="1" applyBorder="1" applyAlignment="1">
      <alignment horizontal="center" vertical="center" shrinkToFit="1"/>
    </xf>
    <xf numFmtId="0" fontId="0" fillId="13" borderId="117" xfId="0" applyFill="1" applyBorder="1" applyAlignment="1">
      <alignment horizontal="center" vertical="center" shrinkToFit="1"/>
    </xf>
    <xf numFmtId="0" fontId="0" fillId="13" borderId="33" xfId="0" applyFill="1" applyBorder="1" applyAlignment="1">
      <alignment horizontal="center" vertical="center" shrinkToFit="1"/>
    </xf>
    <xf numFmtId="0" fontId="0" fillId="13" borderId="124" xfId="0" applyFill="1" applyBorder="1" applyAlignment="1">
      <alignment horizontal="center" vertical="center" shrinkToFit="1"/>
    </xf>
    <xf numFmtId="20" fontId="18" fillId="4" borderId="2" xfId="0" applyNumberFormat="1" applyFont="1" applyFill="1" applyBorder="1" applyAlignment="1">
      <alignment vertical="center" shrinkToFit="1"/>
    </xf>
    <xf numFmtId="0" fontId="0" fillId="4" borderId="124" xfId="0" applyFill="1" applyBorder="1" applyAlignment="1">
      <alignment horizontal="center" vertical="center" shrinkToFit="1"/>
    </xf>
    <xf numFmtId="0" fontId="0" fillId="4" borderId="33" xfId="0" applyFill="1" applyBorder="1" applyAlignment="1">
      <alignment horizontal="center" vertical="center" shrinkToFit="1"/>
    </xf>
    <xf numFmtId="0" fontId="7" fillId="0" borderId="33" xfId="0" applyFont="1" applyBorder="1" applyAlignment="1">
      <alignment vertical="center" shrinkToFit="1"/>
    </xf>
    <xf numFmtId="0" fontId="0" fillId="0" borderId="80" xfId="0" applyBorder="1" applyAlignment="1">
      <alignment horizontal="center" wrapText="1"/>
    </xf>
    <xf numFmtId="20" fontId="18" fillId="4" borderId="69" xfId="0" applyNumberFormat="1" applyFont="1" applyFill="1" applyBorder="1" applyAlignment="1">
      <alignment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135" xfId="0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/>
    </xf>
    <xf numFmtId="0" fontId="0" fillId="4" borderId="135" xfId="0" applyFill="1" applyBorder="1" applyAlignment="1">
      <alignment horizontal="center" vertical="center" shrinkToFit="1"/>
    </xf>
    <xf numFmtId="0" fontId="0" fillId="4" borderId="50" xfId="0" applyFill="1" applyBorder="1" applyAlignment="1">
      <alignment horizontal="center" vertical="center" shrinkToFit="1"/>
    </xf>
    <xf numFmtId="0" fontId="0" fillId="0" borderId="136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4" borderId="34" xfId="0" applyFill="1" applyBorder="1" applyAlignment="1">
      <alignment horizontal="center" vertical="center" shrinkToFit="1"/>
    </xf>
    <xf numFmtId="0" fontId="0" fillId="4" borderId="121" xfId="0" applyFill="1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12" borderId="124" xfId="0" applyFill="1" applyBorder="1" applyAlignment="1">
      <alignment horizontal="center" vertical="center" shrinkToFit="1"/>
    </xf>
    <xf numFmtId="0" fontId="0" fillId="12" borderId="33" xfId="0" applyFill="1" applyBorder="1" applyAlignment="1">
      <alignment horizontal="center" vertical="center" shrinkToFit="1"/>
    </xf>
    <xf numFmtId="0" fontId="0" fillId="12" borderId="136" xfId="0" applyFill="1" applyBorder="1" applyAlignment="1">
      <alignment horizontal="center" vertical="center" shrinkToFit="1"/>
    </xf>
    <xf numFmtId="0" fontId="0" fillId="12" borderId="36" xfId="0" applyFill="1" applyBorder="1" applyAlignment="1">
      <alignment horizontal="center" vertical="center" shrinkToFit="1"/>
    </xf>
    <xf numFmtId="0" fontId="0" fillId="12" borderId="34" xfId="0" applyFill="1" applyBorder="1" applyAlignment="1">
      <alignment horizontal="center" vertical="center" shrinkToFit="1"/>
    </xf>
    <xf numFmtId="0" fontId="5" fillId="24" borderId="41" xfId="0" applyFont="1" applyFill="1" applyBorder="1" applyAlignment="1">
      <alignment horizontal="center" vertical="center" shrinkToFit="1"/>
    </xf>
    <xf numFmtId="0" fontId="0" fillId="24" borderId="66" xfId="0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 shrinkToFit="1"/>
    </xf>
    <xf numFmtId="0" fontId="5" fillId="24" borderId="43" xfId="0" applyFont="1" applyFill="1" applyBorder="1" applyAlignment="1">
      <alignment horizontal="center" vertical="center" shrinkToFit="1"/>
    </xf>
    <xf numFmtId="0" fontId="5" fillId="24" borderId="44" xfId="0" applyFont="1" applyFill="1" applyBorder="1" applyAlignment="1">
      <alignment horizontal="center" vertical="center" shrinkToFit="1"/>
    </xf>
    <xf numFmtId="0" fontId="5" fillId="24" borderId="42" xfId="0" applyFont="1" applyFill="1" applyBorder="1" applyAlignment="1">
      <alignment horizontal="center" vertical="center" shrinkToFit="1"/>
    </xf>
    <xf numFmtId="0" fontId="5" fillId="24" borderId="45" xfId="0" applyFont="1" applyFill="1" applyBorder="1" applyAlignment="1">
      <alignment horizontal="center" vertical="center" shrinkToFit="1"/>
    </xf>
    <xf numFmtId="0" fontId="5" fillId="24" borderId="76" xfId="0" applyFont="1" applyFill="1" applyBorder="1" applyAlignment="1">
      <alignment horizontal="center" vertical="center" shrinkToFit="1"/>
    </xf>
    <xf numFmtId="0" fontId="5" fillId="24" borderId="66" xfId="0" applyFont="1" applyFill="1" applyBorder="1" applyAlignment="1">
      <alignment horizontal="center" vertical="center" shrinkToFit="1"/>
    </xf>
    <xf numFmtId="0" fontId="6" fillId="24" borderId="103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 shrinkToFit="1"/>
    </xf>
    <xf numFmtId="0" fontId="7" fillId="0" borderId="107" xfId="0" applyFont="1" applyBorder="1" applyAlignment="1">
      <alignment horizontal="center" vertical="center" shrinkToFit="1"/>
    </xf>
    <xf numFmtId="0" fontId="26" fillId="0" borderId="0" xfId="0" applyFont="1" applyAlignment="1">
      <alignment horizontal="center" vertical="center" shrinkToFit="1"/>
    </xf>
    <xf numFmtId="49" fontId="22" fillId="0" borderId="0" xfId="0" applyNumberFormat="1" applyFont="1" applyAlignment="1">
      <alignment horizontal="center" vertical="center" shrinkToFit="1"/>
    </xf>
    <xf numFmtId="0" fontId="0" fillId="0" borderId="15" xfId="0" applyBorder="1"/>
    <xf numFmtId="0" fontId="0" fillId="0" borderId="2" xfId="0" applyBorder="1"/>
    <xf numFmtId="0" fontId="17" fillId="0" borderId="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103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140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0" fontId="5" fillId="0" borderId="142" xfId="0" applyFont="1" applyBorder="1" applyAlignment="1">
      <alignment horizontal="center" vertical="center" shrinkToFit="1"/>
    </xf>
    <xf numFmtId="0" fontId="5" fillId="0" borderId="143" xfId="0" applyFont="1" applyBorder="1" applyAlignment="1">
      <alignment horizontal="center" vertical="center" shrinkToFit="1"/>
    </xf>
    <xf numFmtId="0" fontId="5" fillId="24" borderId="142" xfId="0" applyFont="1" applyFill="1" applyBorder="1" applyAlignment="1">
      <alignment horizontal="center" vertical="center" shrinkToFit="1"/>
    </xf>
    <xf numFmtId="0" fontId="5" fillId="24" borderId="143" xfId="0" applyFont="1" applyFill="1" applyBorder="1" applyAlignment="1">
      <alignment horizontal="center" vertical="center" shrinkToFit="1"/>
    </xf>
    <xf numFmtId="0" fontId="0" fillId="0" borderId="144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0" fillId="0" borderId="27" xfId="0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Border="1"/>
    <xf numFmtId="0" fontId="19" fillId="0" borderId="0" xfId="0" applyFont="1" applyBorder="1" applyAlignment="1">
      <alignment horizontal="center" vertical="center" shrinkToFit="1"/>
    </xf>
    <xf numFmtId="0" fontId="0" fillId="0" borderId="76" xfId="0" applyBorder="1" applyAlignment="1">
      <alignment horizontal="center" vertical="center"/>
    </xf>
    <xf numFmtId="0" fontId="5" fillId="0" borderId="146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0" borderId="15" xfId="0" applyFont="1" applyBorder="1" applyAlignment="1">
      <alignment vertical="center"/>
    </xf>
    <xf numFmtId="20" fontId="7" fillId="0" borderId="69" xfId="0" applyNumberFormat="1" applyFont="1" applyBorder="1" applyAlignment="1">
      <alignment vertical="center" shrinkToFit="1"/>
    </xf>
    <xf numFmtId="0" fontId="0" fillId="25" borderId="0" xfId="0" applyFill="1"/>
    <xf numFmtId="0" fontId="0" fillId="24" borderId="0" xfId="0" applyFill="1" applyBorder="1"/>
    <xf numFmtId="0" fontId="0" fillId="25" borderId="0" xfId="0" applyFill="1" applyBorder="1"/>
    <xf numFmtId="49" fontId="5" fillId="0" borderId="0" xfId="0" applyNumberFormat="1" applyFont="1" applyBorder="1"/>
    <xf numFmtId="0" fontId="7" fillId="0" borderId="0" xfId="0" applyFont="1" applyAlignment="1">
      <alignment horizontal="center" vertical="center"/>
    </xf>
    <xf numFmtId="0" fontId="0" fillId="26" borderId="25" xfId="0" applyFill="1" applyBorder="1" applyAlignment="1">
      <alignment shrinkToFit="1"/>
    </xf>
    <xf numFmtId="0" fontId="0" fillId="27" borderId="25" xfId="0" applyFill="1" applyBorder="1" applyAlignment="1">
      <alignment shrinkToFit="1"/>
    </xf>
    <xf numFmtId="0" fontId="7" fillId="0" borderId="34" xfId="0" applyFont="1" applyBorder="1" applyAlignment="1">
      <alignment vertical="center"/>
    </xf>
    <xf numFmtId="20" fontId="18" fillId="0" borderId="58" xfId="0" applyNumberFormat="1" applyFont="1" applyBorder="1" applyAlignment="1">
      <alignment vertical="center" shrinkToFit="1"/>
    </xf>
    <xf numFmtId="0" fontId="7" fillId="0" borderId="33" xfId="0" applyFont="1" applyBorder="1" applyAlignment="1">
      <alignment vertical="center"/>
    </xf>
    <xf numFmtId="0" fontId="0" fillId="28" borderId="0" xfId="0" applyFill="1" applyAlignment="1">
      <alignment horizontal="center" vertical="center"/>
    </xf>
    <xf numFmtId="0" fontId="0" fillId="28" borderId="117" xfId="0" applyFill="1" applyBorder="1" applyAlignment="1">
      <alignment horizontal="center" vertical="center" shrinkToFit="1"/>
    </xf>
    <xf numFmtId="0" fontId="0" fillId="0" borderId="33" xfId="0" applyFill="1" applyBorder="1" applyAlignment="1">
      <alignment horizontal="center" vertical="center" shrinkToFit="1"/>
    </xf>
    <xf numFmtId="0" fontId="0" fillId="29" borderId="61" xfId="0" applyFill="1" applyBorder="1" applyAlignment="1">
      <alignment horizontal="center" vertical="center" shrinkToFit="1"/>
    </xf>
    <xf numFmtId="0" fontId="0" fillId="29" borderId="117" xfId="0" applyFill="1" applyBorder="1" applyAlignment="1">
      <alignment horizontal="center" vertical="center" shrinkToFit="1"/>
    </xf>
    <xf numFmtId="0" fontId="0" fillId="29" borderId="0" xfId="0" applyFill="1" applyAlignment="1">
      <alignment horizontal="center" vertical="center"/>
    </xf>
    <xf numFmtId="0" fontId="0" fillId="0" borderId="117" xfId="0" applyFill="1" applyBorder="1" applyAlignment="1">
      <alignment horizontal="center" vertical="center" shrinkToFit="1"/>
    </xf>
    <xf numFmtId="0" fontId="0" fillId="0" borderId="124" xfId="0" applyFill="1" applyBorder="1" applyAlignment="1">
      <alignment horizontal="center" vertical="center" shrinkToFit="1"/>
    </xf>
    <xf numFmtId="0" fontId="0" fillId="0" borderId="123" xfId="0" applyFill="1" applyBorder="1" applyAlignment="1">
      <alignment horizontal="center" vertical="center" shrinkToFit="1"/>
    </xf>
    <xf numFmtId="0" fontId="0" fillId="28" borderId="123" xfId="0" applyFill="1" applyBorder="1" applyAlignment="1">
      <alignment horizontal="center" vertical="center" shrinkToFit="1"/>
    </xf>
    <xf numFmtId="0" fontId="0" fillId="28" borderId="47" xfId="0" applyFill="1" applyBorder="1" applyAlignment="1">
      <alignment horizontal="center" vertical="center" shrinkToFit="1"/>
    </xf>
    <xf numFmtId="0" fontId="3" fillId="0" borderId="15" xfId="0" applyFont="1" applyBorder="1" applyAlignment="1">
      <alignment vertical="center" shrinkToFit="1"/>
    </xf>
    <xf numFmtId="0" fontId="0" fillId="0" borderId="61" xfId="0" applyBorder="1" applyAlignment="1">
      <alignment horizontal="center" vertical="center"/>
    </xf>
    <xf numFmtId="0" fontId="5" fillId="0" borderId="63" xfId="0" applyFont="1" applyBorder="1" applyAlignment="1">
      <alignment vertical="center"/>
    </xf>
    <xf numFmtId="0" fontId="5" fillId="0" borderId="6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0" fillId="0" borderId="5" xfId="0" applyBorder="1" applyAlignment="1">
      <alignment vertical="center" shrinkToFit="1"/>
    </xf>
    <xf numFmtId="0" fontId="5" fillId="24" borderId="24" xfId="0" applyFont="1" applyFill="1" applyBorder="1" applyAlignment="1">
      <alignment horizontal="center" vertical="center" shrinkToFit="1"/>
    </xf>
    <xf numFmtId="0" fontId="5" fillId="0" borderId="70" xfId="0" applyFont="1" applyBorder="1" applyAlignment="1">
      <alignment vertical="center"/>
    </xf>
    <xf numFmtId="0" fontId="0" fillId="0" borderId="147" xfId="0" applyBorder="1" applyAlignment="1">
      <alignment horizontal="center" vertical="center"/>
    </xf>
    <xf numFmtId="0" fontId="7" fillId="0" borderId="87" xfId="0" applyFont="1" applyBorder="1" applyAlignment="1">
      <alignment horizontal="center" vertical="center" shrinkToFit="1"/>
    </xf>
    <xf numFmtId="0" fontId="0" fillId="25" borderId="0" xfId="0" applyFill="1" applyAlignment="1">
      <alignment horizontal="center"/>
    </xf>
    <xf numFmtId="49" fontId="23" fillId="0" borderId="0" xfId="0" applyNumberFormat="1" applyFont="1" applyFill="1" applyBorder="1" applyAlignment="1">
      <alignment horizontal="center" vertical="center" shrinkToFit="1"/>
    </xf>
    <xf numFmtId="49" fontId="42" fillId="0" borderId="0" xfId="0" applyNumberFormat="1" applyFont="1" applyFill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0" xfId="0" applyFont="1"/>
    <xf numFmtId="0" fontId="17" fillId="0" borderId="12" xfId="0" applyFont="1" applyBorder="1"/>
    <xf numFmtId="0" fontId="17" fillId="0" borderId="12" xfId="0" applyFont="1" applyBorder="1" applyAlignment="1">
      <alignment horizontal="center" vertical="center"/>
    </xf>
    <xf numFmtId="0" fontId="17" fillId="0" borderId="5" xfId="0" applyFont="1" applyBorder="1"/>
    <xf numFmtId="0" fontId="27" fillId="0" borderId="143" xfId="0" applyFont="1" applyBorder="1" applyAlignment="1">
      <alignment horizontal="center" vertical="center" wrapText="1" shrinkToFit="1"/>
    </xf>
    <xf numFmtId="0" fontId="17" fillId="0" borderId="148" xfId="0" applyFont="1" applyBorder="1" applyAlignment="1">
      <alignment horizontal="center" vertical="center"/>
    </xf>
    <xf numFmtId="0" fontId="17" fillId="0" borderId="149" xfId="0" applyFont="1" applyBorder="1" applyAlignment="1">
      <alignment horizontal="center" vertical="center"/>
    </xf>
    <xf numFmtId="0" fontId="17" fillId="0" borderId="15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7" fontId="17" fillId="0" borderId="148" xfId="0" applyNumberFormat="1" applyFont="1" applyBorder="1" applyAlignment="1">
      <alignment horizontal="center" vertical="center"/>
    </xf>
    <xf numFmtId="0" fontId="17" fillId="0" borderId="146" xfId="0" applyFont="1" applyBorder="1" applyAlignment="1">
      <alignment horizontal="center" vertical="center"/>
    </xf>
    <xf numFmtId="0" fontId="7" fillId="0" borderId="146" xfId="0" applyFont="1" applyBorder="1" applyAlignment="1">
      <alignment horizontal="center" vertical="center" shrinkToFit="1"/>
    </xf>
    <xf numFmtId="0" fontId="17" fillId="0" borderId="4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 shrinkToFit="1"/>
    </xf>
    <xf numFmtId="20" fontId="7" fillId="0" borderId="84" xfId="0" applyNumberFormat="1" applyFont="1" applyBorder="1" applyAlignment="1">
      <alignment vertical="center" shrinkToFit="1"/>
    </xf>
    <xf numFmtId="0" fontId="17" fillId="0" borderId="151" xfId="0" applyFont="1" applyBorder="1" applyAlignment="1">
      <alignment horizontal="center" vertical="center"/>
    </xf>
    <xf numFmtId="0" fontId="17" fillId="0" borderId="152" xfId="0" applyFont="1" applyBorder="1" applyAlignment="1">
      <alignment horizontal="center" vertical="center"/>
    </xf>
    <xf numFmtId="0" fontId="17" fillId="0" borderId="153" xfId="0" applyFont="1" applyBorder="1" applyAlignment="1">
      <alignment horizontal="center" vertical="center"/>
    </xf>
    <xf numFmtId="0" fontId="17" fillId="0" borderId="154" xfId="0" applyFont="1" applyBorder="1" applyAlignment="1">
      <alignment horizontal="center" vertical="center"/>
    </xf>
    <xf numFmtId="0" fontId="17" fillId="0" borderId="155" xfId="0" applyFont="1" applyBorder="1" applyAlignment="1">
      <alignment horizontal="center" vertical="center"/>
    </xf>
    <xf numFmtId="0" fontId="17" fillId="0" borderId="156" xfId="0" applyFont="1" applyBorder="1" applyAlignment="1">
      <alignment horizontal="center" vertical="center"/>
    </xf>
    <xf numFmtId="0" fontId="17" fillId="0" borderId="157" xfId="0" applyFont="1" applyBorder="1" applyAlignment="1">
      <alignment horizontal="center" vertical="center"/>
    </xf>
    <xf numFmtId="0" fontId="17" fillId="0" borderId="158" xfId="0" applyFont="1" applyBorder="1" applyAlignment="1">
      <alignment horizontal="center" vertical="center"/>
    </xf>
    <xf numFmtId="0" fontId="17" fillId="0" borderId="159" xfId="0" applyFont="1" applyBorder="1" applyAlignment="1">
      <alignment horizontal="center" vertical="center"/>
    </xf>
    <xf numFmtId="0" fontId="17" fillId="0" borderId="160" xfId="0" applyFont="1" applyBorder="1" applyAlignment="1">
      <alignment horizontal="center" vertical="center"/>
    </xf>
    <xf numFmtId="0" fontId="17" fillId="0" borderId="161" xfId="0" applyFont="1" applyBorder="1" applyAlignment="1">
      <alignment horizontal="center" vertical="center"/>
    </xf>
    <xf numFmtId="0" fontId="17" fillId="0" borderId="162" xfId="0" applyFont="1" applyBorder="1" applyAlignment="1">
      <alignment horizontal="center" vertical="center"/>
    </xf>
    <xf numFmtId="0" fontId="0" fillId="29" borderId="22" xfId="0" applyFill="1" applyBorder="1" applyAlignment="1">
      <alignment horizontal="center" vertical="center" shrinkToFit="1"/>
    </xf>
    <xf numFmtId="0" fontId="0" fillId="29" borderId="114" xfId="0" applyFill="1" applyBorder="1" applyAlignment="1">
      <alignment horizontal="center" vertical="center" shrinkToFit="1"/>
    </xf>
    <xf numFmtId="0" fontId="0" fillId="29" borderId="27" xfId="0" applyFill="1" applyBorder="1" applyAlignment="1">
      <alignment horizontal="center" vertical="center"/>
    </xf>
    <xf numFmtId="0" fontId="0" fillId="0" borderId="92" xfId="0" applyFill="1" applyBorder="1" applyAlignment="1">
      <alignment horizontal="center" vertical="center"/>
    </xf>
    <xf numFmtId="0" fontId="0" fillId="30" borderId="120" xfId="0" applyFill="1" applyBorder="1" applyAlignment="1">
      <alignment horizontal="center" vertical="center" shrinkToFit="1"/>
    </xf>
    <xf numFmtId="0" fontId="0" fillId="0" borderId="51" xfId="0" applyFill="1" applyBorder="1" applyAlignment="1">
      <alignment horizontal="center" vertical="center" shrinkToFit="1"/>
    </xf>
    <xf numFmtId="0" fontId="0" fillId="0" borderId="115" xfId="0" applyFill="1" applyBorder="1" applyAlignment="1">
      <alignment horizontal="center" vertical="center" shrinkToFit="1"/>
    </xf>
    <xf numFmtId="0" fontId="0" fillId="31" borderId="51" xfId="0" applyFill="1" applyBorder="1" applyAlignment="1">
      <alignment horizontal="center" vertical="center" shrinkToFit="1"/>
    </xf>
    <xf numFmtId="0" fontId="0" fillId="31" borderId="115" xfId="0" applyFill="1" applyBorder="1" applyAlignment="1">
      <alignment horizontal="center" vertical="center" shrinkToFit="1"/>
    </xf>
    <xf numFmtId="0" fontId="0" fillId="0" borderId="121" xfId="0" applyFill="1" applyBorder="1" applyAlignment="1">
      <alignment horizontal="center" vertical="center" shrinkToFit="1"/>
    </xf>
    <xf numFmtId="0" fontId="0" fillId="32" borderId="126" xfId="0" applyFill="1" applyBorder="1" applyAlignment="1">
      <alignment horizontal="center" vertical="center" shrinkToFit="1"/>
    </xf>
    <xf numFmtId="0" fontId="0" fillId="32" borderId="127" xfId="0" applyFill="1" applyBorder="1" applyAlignment="1">
      <alignment horizontal="center" vertical="center" shrinkToFit="1"/>
    </xf>
    <xf numFmtId="0" fontId="0" fillId="0" borderId="127" xfId="0" applyFill="1" applyBorder="1" applyAlignment="1">
      <alignment horizontal="center" vertical="center" shrinkToFit="1"/>
    </xf>
    <xf numFmtId="0" fontId="0" fillId="0" borderId="107" xfId="0" applyFill="1" applyBorder="1" applyAlignment="1">
      <alignment horizontal="center" vertical="center" shrinkToFit="1"/>
    </xf>
    <xf numFmtId="0" fontId="0" fillId="32" borderId="107" xfId="0" applyFill="1" applyBorder="1" applyAlignment="1">
      <alignment horizontal="center" vertical="center" shrinkToFit="1"/>
    </xf>
    <xf numFmtId="0" fontId="0" fillId="33" borderId="120" xfId="0" applyFill="1" applyBorder="1" applyAlignment="1">
      <alignment horizontal="center" vertical="center" shrinkToFit="1"/>
    </xf>
    <xf numFmtId="0" fontId="0" fillId="33" borderId="92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 shrinkToFit="1"/>
    </xf>
    <xf numFmtId="0" fontId="0" fillId="24" borderId="15" xfId="0" applyFill="1" applyBorder="1" applyAlignment="1">
      <alignment horizontal="center" vertical="center"/>
    </xf>
    <xf numFmtId="0" fontId="0" fillId="24" borderId="135" xfId="0" applyFill="1" applyBorder="1" applyAlignment="1">
      <alignment horizontal="center" vertical="center" shrinkToFit="1"/>
    </xf>
    <xf numFmtId="0" fontId="0" fillId="24" borderId="50" xfId="0" applyFill="1" applyBorder="1" applyAlignment="1">
      <alignment horizontal="center" vertical="center" shrinkToFit="1"/>
    </xf>
    <xf numFmtId="0" fontId="0" fillId="24" borderId="136" xfId="0" applyFill="1" applyBorder="1" applyAlignment="1">
      <alignment horizontal="center" vertical="center" shrinkToFit="1"/>
    </xf>
    <xf numFmtId="0" fontId="0" fillId="24" borderId="36" xfId="0" applyFill="1" applyBorder="1" applyAlignment="1">
      <alignment horizontal="center" vertical="center" shrinkToFit="1"/>
    </xf>
    <xf numFmtId="0" fontId="0" fillId="0" borderId="34" xfId="0" applyBorder="1" applyAlignment="1">
      <alignment horizontal="center"/>
    </xf>
    <xf numFmtId="0" fontId="0" fillId="0" borderId="34" xfId="0" applyFill="1" applyBorder="1" applyAlignment="1">
      <alignment horizontal="center" vertical="center" shrinkToFit="1"/>
    </xf>
    <xf numFmtId="0" fontId="0" fillId="34" borderId="117" xfId="0" applyFill="1" applyBorder="1" applyAlignment="1">
      <alignment horizontal="center" vertical="center" shrinkToFit="1"/>
    </xf>
    <xf numFmtId="0" fontId="0" fillId="34" borderId="61" xfId="0" applyFill="1" applyBorder="1" applyAlignment="1">
      <alignment horizontal="center" vertical="center" shrinkToFit="1"/>
    </xf>
    <xf numFmtId="0" fontId="0" fillId="34" borderId="124" xfId="0" applyFill="1" applyBorder="1" applyAlignment="1">
      <alignment horizontal="center" vertical="center" shrinkToFit="1"/>
    </xf>
    <xf numFmtId="0" fontId="0" fillId="34" borderId="33" xfId="0" applyFill="1" applyBorder="1" applyAlignment="1">
      <alignment horizontal="center" vertical="center" shrinkToFit="1"/>
    </xf>
    <xf numFmtId="0" fontId="0" fillId="0" borderId="5" xfId="0" applyBorder="1" applyAlignment="1">
      <alignment shrinkToFit="1"/>
    </xf>
    <xf numFmtId="49" fontId="24" fillId="0" borderId="0" xfId="0" applyNumberFormat="1" applyFont="1" applyBorder="1"/>
    <xf numFmtId="0" fontId="0" fillId="34" borderId="0" xfId="0" applyFill="1" applyBorder="1" applyAlignment="1">
      <alignment horizontal="center" vertical="center"/>
    </xf>
    <xf numFmtId="0" fontId="0" fillId="13" borderId="50" xfId="0" applyFill="1" applyBorder="1" applyAlignment="1">
      <alignment horizontal="center" vertical="center" shrinkToFit="1"/>
    </xf>
    <xf numFmtId="0" fontId="0" fillId="13" borderId="135" xfId="0" applyFill="1" applyBorder="1" applyAlignment="1">
      <alignment horizontal="center" vertical="center" shrinkToFit="1"/>
    </xf>
    <xf numFmtId="0" fontId="0" fillId="0" borderId="136" xfId="0" applyFill="1" applyBorder="1" applyAlignment="1">
      <alignment horizontal="center" vertical="center" shrinkToFit="1"/>
    </xf>
    <xf numFmtId="0" fontId="0" fillId="13" borderId="36" xfId="0" applyFill="1" applyBorder="1" applyAlignment="1">
      <alignment horizontal="center" vertical="center" shrinkToFit="1"/>
    </xf>
    <xf numFmtId="0" fontId="0" fillId="13" borderId="136" xfId="0" applyFill="1" applyBorder="1" applyAlignment="1">
      <alignment horizontal="center" vertical="center" shrinkToFit="1"/>
    </xf>
    <xf numFmtId="49" fontId="2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70" xfId="0" applyBorder="1" applyAlignment="1">
      <alignment horizontal="center" wrapText="1"/>
    </xf>
    <xf numFmtId="0" fontId="0" fillId="0" borderId="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20" fontId="18" fillId="0" borderId="0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horizontal="center" wrapText="1"/>
    </xf>
    <xf numFmtId="0" fontId="0" fillId="35" borderId="36" xfId="0" applyFill="1" applyBorder="1" applyAlignment="1">
      <alignment horizontal="center" vertical="center" shrinkToFit="1"/>
    </xf>
    <xf numFmtId="0" fontId="0" fillId="35" borderId="136" xfId="0" applyFill="1" applyBorder="1" applyAlignment="1">
      <alignment horizontal="center" vertical="center" shrinkToFit="1"/>
    </xf>
    <xf numFmtId="0" fontId="0" fillId="33" borderId="32" xfId="0" applyFill="1" applyBorder="1" applyAlignment="1">
      <alignment horizontal="center" vertical="center" shrinkToFit="1"/>
    </xf>
    <xf numFmtId="0" fontId="0" fillId="33" borderId="121" xfId="0" applyFill="1" applyBorder="1" applyAlignment="1">
      <alignment horizontal="center" vertical="center" shrinkToFit="1"/>
    </xf>
    <xf numFmtId="0" fontId="0" fillId="12" borderId="51" xfId="0" applyFill="1" applyBorder="1" applyAlignment="1">
      <alignment horizontal="center" vertical="center" shrinkToFit="1"/>
    </xf>
    <xf numFmtId="0" fontId="0" fillId="12" borderId="115" xfId="0" applyFill="1" applyBorder="1" applyAlignment="1">
      <alignment horizontal="center" vertical="center" shrinkToFit="1"/>
    </xf>
    <xf numFmtId="0" fontId="0" fillId="12" borderId="122" xfId="0" applyFill="1" applyBorder="1" applyAlignment="1">
      <alignment horizontal="center" vertical="center" shrinkToFit="1"/>
    </xf>
    <xf numFmtId="0" fontId="0" fillId="12" borderId="28" xfId="0" applyFill="1" applyBorder="1" applyAlignment="1">
      <alignment horizontal="center" vertical="center" shrinkToFit="1"/>
    </xf>
    <xf numFmtId="0" fontId="0" fillId="36" borderId="127" xfId="0" applyFill="1" applyBorder="1" applyAlignment="1">
      <alignment horizontal="center" vertical="center" shrinkToFit="1"/>
    </xf>
    <xf numFmtId="0" fontId="0" fillId="36" borderId="107" xfId="0" applyFill="1" applyBorder="1" applyAlignment="1">
      <alignment horizontal="center" vertical="center" shrinkToFit="1"/>
    </xf>
    <xf numFmtId="0" fontId="0" fillId="0" borderId="47" xfId="0" applyFill="1" applyBorder="1" applyAlignment="1">
      <alignment horizontal="center" vertical="center" shrinkToFit="1"/>
    </xf>
    <xf numFmtId="0" fontId="0" fillId="37" borderId="120" xfId="0" applyFill="1" applyBorder="1" applyAlignment="1">
      <alignment horizontal="center" vertical="center" shrinkToFit="1"/>
    </xf>
    <xf numFmtId="20" fontId="18" fillId="37" borderId="105" xfId="0" applyNumberFormat="1" applyFont="1" applyFill="1" applyBorder="1" applyAlignment="1">
      <alignment vertical="center" shrinkToFit="1"/>
    </xf>
    <xf numFmtId="0" fontId="0" fillId="37" borderId="134" xfId="0" applyFill="1" applyBorder="1" applyAlignment="1">
      <alignment horizontal="center" vertical="center" shrinkToFit="1"/>
    </xf>
    <xf numFmtId="0" fontId="0" fillId="37" borderId="29" xfId="0" applyFill="1" applyBorder="1" applyAlignment="1">
      <alignment horizontal="center" vertical="center"/>
    </xf>
    <xf numFmtId="0" fontId="0" fillId="37" borderId="49" xfId="0" applyFill="1" applyBorder="1" applyAlignment="1">
      <alignment horizontal="center" vertical="center" shrinkToFit="1"/>
    </xf>
    <xf numFmtId="0" fontId="0" fillId="37" borderId="123" xfId="0" applyFill="1" applyBorder="1" applyAlignment="1">
      <alignment horizontal="center" vertical="center" shrinkToFit="1"/>
    </xf>
    <xf numFmtId="0" fontId="0" fillId="37" borderId="92" xfId="0" applyFill="1" applyBorder="1" applyAlignment="1">
      <alignment horizontal="center" vertical="center"/>
    </xf>
    <xf numFmtId="0" fontId="0" fillId="38" borderId="22" xfId="0" applyFill="1" applyBorder="1" applyAlignment="1">
      <alignment horizontal="center" vertical="center" shrinkToFit="1"/>
    </xf>
    <xf numFmtId="0" fontId="0" fillId="38" borderId="114" xfId="0" applyFill="1" applyBorder="1" applyAlignment="1">
      <alignment horizontal="center" vertical="center" shrinkToFit="1"/>
    </xf>
    <xf numFmtId="0" fontId="0" fillId="38" borderId="121" xfId="0" applyFill="1" applyBorder="1" applyAlignment="1">
      <alignment horizontal="center" vertical="center" shrinkToFit="1"/>
    </xf>
    <xf numFmtId="0" fontId="0" fillId="0" borderId="112" xfId="0" applyFill="1" applyBorder="1" applyAlignment="1">
      <alignment horizontal="center" vertical="center" shrinkToFit="1"/>
    </xf>
    <xf numFmtId="0" fontId="0" fillId="39" borderId="116" xfId="0" applyFill="1" applyBorder="1" applyAlignment="1">
      <alignment horizontal="center" vertical="center" shrinkToFit="1"/>
    </xf>
    <xf numFmtId="0" fontId="0" fillId="39" borderId="112" xfId="0" applyFill="1" applyBorder="1" applyAlignment="1">
      <alignment horizontal="center" vertical="center" shrinkToFit="1"/>
    </xf>
    <xf numFmtId="0" fontId="0" fillId="29" borderId="36" xfId="0" applyFill="1" applyBorder="1" applyAlignment="1">
      <alignment horizontal="center" vertical="center" shrinkToFit="1"/>
    </xf>
    <xf numFmtId="0" fontId="0" fillId="29" borderId="136" xfId="0" applyFill="1" applyBorder="1" applyAlignment="1">
      <alignment horizontal="center" vertical="center" shrinkToFit="1"/>
    </xf>
    <xf numFmtId="0" fontId="0" fillId="35" borderId="135" xfId="0" applyFill="1" applyBorder="1" applyAlignment="1">
      <alignment horizontal="center" vertical="center" shrinkToFit="1"/>
    </xf>
    <xf numFmtId="0" fontId="9" fillId="0" borderId="71" xfId="0" applyFont="1" applyFill="1" applyBorder="1" applyAlignment="1">
      <alignment horizontal="center" vertical="center" shrinkToFit="1"/>
    </xf>
    <xf numFmtId="49" fontId="43" fillId="0" borderId="38" xfId="0" applyNumberFormat="1" applyFont="1" applyFill="1" applyBorder="1" applyAlignment="1">
      <alignment horizontal="center" vertical="center" shrinkToFit="1"/>
    </xf>
    <xf numFmtId="49" fontId="43" fillId="0" borderId="71" xfId="0" applyNumberFormat="1" applyFont="1" applyFill="1" applyBorder="1" applyAlignment="1">
      <alignment horizontal="center" vertical="center" shrinkToFit="1"/>
    </xf>
    <xf numFmtId="49" fontId="43" fillId="0" borderId="39" xfId="0" applyNumberFormat="1" applyFont="1" applyFill="1" applyBorder="1" applyAlignment="1">
      <alignment horizontal="center" vertical="center" shrinkToFit="1"/>
    </xf>
    <xf numFmtId="49" fontId="34" fillId="0" borderId="163" xfId="0" applyNumberFormat="1" applyFont="1" applyFill="1" applyBorder="1" applyAlignment="1">
      <alignment horizontal="center" vertical="center" shrinkToFit="1"/>
    </xf>
    <xf numFmtId="49" fontId="34" fillId="0" borderId="37" xfId="0" applyNumberFormat="1" applyFont="1" applyFill="1" applyBorder="1" applyAlignment="1">
      <alignment horizontal="center" vertical="center" shrinkToFit="1"/>
    </xf>
    <xf numFmtId="49" fontId="34" fillId="0" borderId="164" xfId="0" applyNumberFormat="1" applyFont="1" applyFill="1" applyBorder="1" applyAlignment="1">
      <alignment horizontal="center" vertical="center" shrinkToFit="1"/>
    </xf>
    <xf numFmtId="49" fontId="34" fillId="0" borderId="38" xfId="0" applyNumberFormat="1" applyFont="1" applyFill="1" applyBorder="1" applyAlignment="1">
      <alignment horizontal="center" vertical="center" shrinkToFit="1"/>
    </xf>
    <xf numFmtId="49" fontId="34" fillId="0" borderId="71" xfId="0" applyNumberFormat="1" applyFont="1" applyFill="1" applyBorder="1" applyAlignment="1">
      <alignment horizontal="center" vertical="center" shrinkToFit="1"/>
    </xf>
    <xf numFmtId="0" fontId="9" fillId="0" borderId="76" xfId="0" applyFont="1" applyFill="1" applyBorder="1" applyAlignment="1">
      <alignment horizontal="center" vertical="center" shrinkToFit="1"/>
    </xf>
    <xf numFmtId="49" fontId="43" fillId="0" borderId="45" xfId="0" applyNumberFormat="1" applyFont="1" applyFill="1" applyBorder="1" applyAlignment="1">
      <alignment horizontal="center" vertical="center" shrinkToFit="1"/>
    </xf>
    <xf numFmtId="49" fontId="43" fillId="0" borderId="76" xfId="0" applyNumberFormat="1" applyFont="1" applyFill="1" applyBorder="1" applyAlignment="1">
      <alignment horizontal="center" vertical="center" shrinkToFit="1"/>
    </xf>
    <xf numFmtId="49" fontId="43" fillId="0" borderId="43" xfId="0" applyNumberFormat="1" applyFont="1" applyFill="1" applyBorder="1" applyAlignment="1">
      <alignment horizontal="center" vertical="center" shrinkToFit="1"/>
    </xf>
    <xf numFmtId="49" fontId="43" fillId="0" borderId="165" xfId="0" applyNumberFormat="1" applyFont="1" applyFill="1" applyBorder="1" applyAlignment="1">
      <alignment horizontal="center" vertical="center" shrinkToFit="1"/>
    </xf>
    <xf numFmtId="49" fontId="43" fillId="0" borderId="166" xfId="0" applyNumberFormat="1" applyFont="1" applyFill="1" applyBorder="1" applyAlignment="1">
      <alignment horizontal="center" vertical="center" shrinkToFit="1"/>
    </xf>
    <xf numFmtId="49" fontId="34" fillId="0" borderId="165" xfId="0" applyNumberFormat="1" applyFont="1" applyFill="1" applyBorder="1" applyAlignment="1">
      <alignment horizontal="center" vertical="center" shrinkToFit="1"/>
    </xf>
    <xf numFmtId="49" fontId="34" fillId="0" borderId="42" xfId="0" applyNumberFormat="1" applyFont="1" applyFill="1" applyBorder="1" applyAlignment="1">
      <alignment horizontal="center" vertical="center" shrinkToFit="1"/>
    </xf>
    <xf numFmtId="49" fontId="34" fillId="0" borderId="166" xfId="0" applyNumberFormat="1" applyFont="1" applyFill="1" applyBorder="1" applyAlignment="1">
      <alignment horizontal="center" vertical="center" shrinkToFit="1"/>
    </xf>
    <xf numFmtId="49" fontId="34" fillId="0" borderId="43" xfId="0" applyNumberFormat="1" applyFont="1" applyFill="1" applyBorder="1" applyAlignment="1">
      <alignment horizontal="center" vertical="center" shrinkToFit="1"/>
    </xf>
    <xf numFmtId="49" fontId="34" fillId="0" borderId="45" xfId="0" applyNumberFormat="1" applyFont="1" applyFill="1" applyBorder="1" applyAlignment="1">
      <alignment horizontal="center" vertical="center" shrinkToFit="1"/>
    </xf>
    <xf numFmtId="49" fontId="34" fillId="0" borderId="76" xfId="0" applyNumberFormat="1" applyFont="1" applyFill="1" applyBorder="1" applyAlignment="1">
      <alignment horizontal="center" vertical="center" shrinkToFit="1"/>
    </xf>
    <xf numFmtId="0" fontId="43" fillId="0" borderId="42" xfId="0" applyFont="1" applyFill="1" applyBorder="1" applyAlignment="1">
      <alignment horizontal="center" vertical="center" shrinkToFit="1"/>
    </xf>
    <xf numFmtId="0" fontId="4" fillId="0" borderId="42" xfId="0" applyFont="1" applyFill="1" applyBorder="1" applyAlignment="1">
      <alignment horizontal="center" vertical="center"/>
    </xf>
    <xf numFmtId="0" fontId="44" fillId="0" borderId="42" xfId="0" applyFont="1" applyFill="1" applyBorder="1" applyAlignment="1">
      <alignment horizontal="center" vertical="center" shrinkToFit="1"/>
    </xf>
    <xf numFmtId="49" fontId="44" fillId="0" borderId="45" xfId="0" applyNumberFormat="1" applyFont="1" applyFill="1" applyBorder="1" applyAlignment="1">
      <alignment horizontal="center" vertical="center" shrinkToFit="1"/>
    </xf>
    <xf numFmtId="49" fontId="44" fillId="0" borderId="76" xfId="0" applyNumberFormat="1" applyFont="1" applyFill="1" applyBorder="1" applyAlignment="1">
      <alignment horizontal="center" vertical="center" shrinkToFit="1"/>
    </xf>
    <xf numFmtId="49" fontId="44" fillId="0" borderId="42" xfId="0" applyNumberFormat="1" applyFont="1" applyFill="1" applyBorder="1" applyAlignment="1">
      <alignment horizontal="center" vertical="center" shrinkToFit="1"/>
    </xf>
    <xf numFmtId="49" fontId="44" fillId="0" borderId="43" xfId="0" applyNumberFormat="1" applyFont="1" applyFill="1" applyBorder="1" applyAlignment="1">
      <alignment horizontal="center" vertical="center" shrinkToFit="1"/>
    </xf>
    <xf numFmtId="49" fontId="44" fillId="0" borderId="166" xfId="0" applyNumberFormat="1" applyFont="1" applyFill="1" applyBorder="1" applyAlignment="1">
      <alignment horizontal="center" vertical="center" shrinkToFit="1"/>
    </xf>
    <xf numFmtId="49" fontId="44" fillId="0" borderId="165" xfId="0" applyNumberFormat="1" applyFont="1" applyFill="1" applyBorder="1" applyAlignment="1">
      <alignment horizontal="center" vertical="center" shrinkToFit="1"/>
    </xf>
    <xf numFmtId="49" fontId="43" fillId="0" borderId="42" xfId="0" applyNumberFormat="1" applyFont="1" applyFill="1" applyBorder="1" applyAlignment="1">
      <alignment horizontal="center" vertical="center" shrinkToFit="1"/>
    </xf>
    <xf numFmtId="49" fontId="43" fillId="0" borderId="59" xfId="0" applyNumberFormat="1" applyFont="1" applyFill="1" applyBorder="1" applyAlignment="1">
      <alignment horizontal="center" vertical="center" shrinkToFit="1"/>
    </xf>
    <xf numFmtId="49" fontId="43" fillId="0" borderId="77" xfId="0" applyNumberFormat="1" applyFont="1" applyFill="1" applyBorder="1" applyAlignment="1">
      <alignment horizontal="center" vertical="center" shrinkToFit="1"/>
    </xf>
    <xf numFmtId="49" fontId="43" fillId="0" borderId="55" xfId="0" applyNumberFormat="1" applyFont="1" applyFill="1" applyBorder="1" applyAlignment="1">
      <alignment horizontal="center" vertical="center" shrinkToFit="1"/>
    </xf>
    <xf numFmtId="49" fontId="34" fillId="0" borderId="167" xfId="0" applyNumberFormat="1" applyFont="1" applyFill="1" applyBorder="1" applyAlignment="1">
      <alignment horizontal="center" vertical="center" shrinkToFit="1"/>
    </xf>
    <xf numFmtId="49" fontId="34" fillId="0" borderId="56" xfId="0" applyNumberFormat="1" applyFont="1" applyFill="1" applyBorder="1" applyAlignment="1">
      <alignment horizontal="center" vertical="center" shrinkToFit="1"/>
    </xf>
    <xf numFmtId="49" fontId="34" fillId="0" borderId="168" xfId="0" applyNumberFormat="1" applyFont="1" applyFill="1" applyBorder="1" applyAlignment="1">
      <alignment horizontal="center" vertical="center" shrinkToFit="1"/>
    </xf>
    <xf numFmtId="49" fontId="34" fillId="0" borderId="55" xfId="0" applyNumberFormat="1" applyFont="1" applyFill="1" applyBorder="1" applyAlignment="1">
      <alignment horizontal="center" vertical="center" shrinkToFit="1"/>
    </xf>
    <xf numFmtId="49" fontId="34" fillId="0" borderId="59" xfId="0" applyNumberFormat="1" applyFont="1" applyFill="1" applyBorder="1" applyAlignment="1">
      <alignment horizontal="center" vertical="center" shrinkToFit="1"/>
    </xf>
    <xf numFmtId="49" fontId="43" fillId="0" borderId="19" xfId="0" applyNumberFormat="1" applyFont="1" applyFill="1" applyBorder="1" applyAlignment="1">
      <alignment horizontal="center" vertical="center" shrinkToFit="1"/>
    </xf>
    <xf numFmtId="49" fontId="43" fillId="0" borderId="22" xfId="0" applyNumberFormat="1" applyFont="1" applyFill="1" applyBorder="1" applyAlignment="1">
      <alignment horizontal="center" vertical="center" shrinkToFit="1"/>
    </xf>
    <xf numFmtId="49" fontId="43" fillId="0" borderId="1" xfId="0" applyNumberFormat="1" applyFont="1" applyFill="1" applyBorder="1" applyAlignment="1">
      <alignment horizontal="center" vertical="center" shrinkToFit="1"/>
    </xf>
    <xf numFmtId="49" fontId="43" fillId="0" borderId="34" xfId="0" applyNumberFormat="1" applyFont="1" applyFill="1" applyBorder="1" applyAlignment="1">
      <alignment horizontal="center" vertical="center" shrinkToFit="1"/>
    </xf>
    <xf numFmtId="49" fontId="44" fillId="0" borderId="1" xfId="0" applyNumberFormat="1" applyFont="1" applyFill="1" applyBorder="1" applyAlignment="1">
      <alignment horizontal="center" vertical="center" shrinkToFit="1"/>
    </xf>
    <xf numFmtId="49" fontId="43" fillId="0" borderId="69" xfId="0" applyNumberFormat="1" applyFont="1" applyFill="1" applyBorder="1" applyAlignment="1">
      <alignment horizontal="center" vertical="center" shrinkToFit="1"/>
    </xf>
    <xf numFmtId="49" fontId="43" fillId="0" borderId="113" xfId="0" applyNumberFormat="1" applyFont="1" applyFill="1" applyBorder="1" applyAlignment="1">
      <alignment horizontal="center" vertical="center" shrinkToFit="1"/>
    </xf>
    <xf numFmtId="49" fontId="43" fillId="0" borderId="95" xfId="0" applyNumberFormat="1" applyFont="1" applyFill="1" applyBorder="1" applyAlignment="1">
      <alignment horizontal="center" vertical="center" shrinkToFit="1"/>
    </xf>
    <xf numFmtId="49" fontId="43" fillId="0" borderId="84" xfId="0" applyNumberFormat="1" applyFont="1" applyFill="1" applyBorder="1" applyAlignment="1">
      <alignment horizontal="center" vertical="center" shrinkToFit="1"/>
    </xf>
    <xf numFmtId="0" fontId="9" fillId="0" borderId="42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45" xfId="0" applyFont="1" applyFill="1" applyBorder="1" applyAlignment="1">
      <alignment horizontal="center" vertical="center" shrinkToFi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 shrinkToFit="1"/>
    </xf>
    <xf numFmtId="0" fontId="9" fillId="0" borderId="24" xfId="0" applyFont="1" applyFill="1" applyBorder="1" applyAlignment="1">
      <alignment horizontal="center" vertical="center" shrinkToFit="1"/>
    </xf>
    <xf numFmtId="0" fontId="9" fillId="0" borderId="42" xfId="0" applyFont="1" applyFill="1" applyBorder="1" applyAlignment="1">
      <alignment horizontal="center" vertical="center" wrapText="1" shrinkToFit="1"/>
    </xf>
    <xf numFmtId="0" fontId="9" fillId="0" borderId="142" xfId="0" applyFont="1" applyFill="1" applyBorder="1" applyAlignment="1">
      <alignment horizontal="center" vertical="center" shrinkToFit="1"/>
    </xf>
    <xf numFmtId="0" fontId="9" fillId="0" borderId="143" xfId="0" applyFont="1" applyFill="1" applyBorder="1" applyAlignment="1">
      <alignment horizontal="center" vertical="center" shrinkToFit="1"/>
    </xf>
    <xf numFmtId="0" fontId="17" fillId="0" borderId="80" xfId="0" applyFont="1" applyBorder="1" applyAlignment="1">
      <alignment horizontal="center" vertical="center"/>
    </xf>
    <xf numFmtId="0" fontId="17" fillId="0" borderId="87" xfId="0" applyFont="1" applyBorder="1" applyAlignment="1">
      <alignment horizontal="center" vertical="center"/>
    </xf>
    <xf numFmtId="0" fontId="0" fillId="24" borderId="0" xfId="0" applyFill="1"/>
    <xf numFmtId="20" fontId="18" fillId="0" borderId="169" xfId="0" applyNumberFormat="1" applyFont="1" applyBorder="1" applyAlignment="1">
      <alignment vertical="center" shrinkToFit="1"/>
    </xf>
    <xf numFmtId="20" fontId="18" fillId="0" borderId="170" xfId="0" applyNumberFormat="1" applyFont="1" applyBorder="1" applyAlignment="1">
      <alignment vertical="center" shrinkToFit="1"/>
    </xf>
    <xf numFmtId="0" fontId="17" fillId="0" borderId="171" xfId="0" applyFont="1" applyBorder="1" applyAlignment="1">
      <alignment horizontal="center" vertical="center"/>
    </xf>
    <xf numFmtId="0" fontId="17" fillId="0" borderId="172" xfId="0" applyFont="1" applyBorder="1" applyAlignment="1">
      <alignment horizontal="center" vertical="center"/>
    </xf>
    <xf numFmtId="0" fontId="17" fillId="0" borderId="173" xfId="0" applyFont="1" applyBorder="1" applyAlignment="1">
      <alignment horizontal="center" vertical="center"/>
    </xf>
    <xf numFmtId="0" fontId="17" fillId="0" borderId="174" xfId="0" applyFont="1" applyBorder="1" applyAlignment="1">
      <alignment horizontal="center" vertical="center"/>
    </xf>
    <xf numFmtId="0" fontId="17" fillId="0" borderId="175" xfId="0" applyFont="1" applyBorder="1" applyAlignment="1">
      <alignment horizontal="center" vertical="center"/>
    </xf>
    <xf numFmtId="0" fontId="17" fillId="0" borderId="176" xfId="0" applyFont="1" applyBorder="1" applyAlignment="1">
      <alignment horizontal="center" vertical="center"/>
    </xf>
    <xf numFmtId="49" fontId="8" fillId="0" borderId="177" xfId="0" applyNumberFormat="1" applyFont="1" applyBorder="1" applyAlignment="1">
      <alignment horizontal="center" vertical="center"/>
    </xf>
    <xf numFmtId="0" fontId="17" fillId="0" borderId="106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17" fillId="0" borderId="79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17" fillId="0" borderId="178" xfId="0" applyFont="1" applyBorder="1" applyAlignment="1">
      <alignment horizontal="center" vertical="center"/>
    </xf>
    <xf numFmtId="0" fontId="17" fillId="0" borderId="179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 shrinkToFit="1"/>
    </xf>
    <xf numFmtId="0" fontId="17" fillId="0" borderId="158" xfId="0" applyFont="1" applyBorder="1" applyAlignment="1">
      <alignment horizontal="center" vertical="center" wrapText="1" shrinkToFit="1"/>
    </xf>
    <xf numFmtId="0" fontId="17" fillId="0" borderId="24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 shrinkToFit="1"/>
    </xf>
    <xf numFmtId="0" fontId="17" fillId="0" borderId="28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/>
    </xf>
    <xf numFmtId="20" fontId="18" fillId="0" borderId="2" xfId="0" applyNumberFormat="1" applyFont="1" applyBorder="1" applyAlignment="1">
      <alignment vertical="center" shrinkToFit="1"/>
    </xf>
    <xf numFmtId="177" fontId="17" fillId="0" borderId="149" xfId="0" applyNumberFormat="1" applyFont="1" applyBorder="1" applyAlignment="1">
      <alignment horizontal="center" vertical="center"/>
    </xf>
    <xf numFmtId="177" fontId="17" fillId="0" borderId="150" xfId="0" applyNumberFormat="1" applyFont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7" fillId="0" borderId="15" xfId="0" applyFont="1" applyBorder="1" applyAlignment="1">
      <alignment vertical="center"/>
    </xf>
    <xf numFmtId="0" fontId="30" fillId="0" borderId="0" xfId="0" applyFont="1" applyAlignment="1">
      <alignment vertical="center" shrinkToFit="1"/>
    </xf>
    <xf numFmtId="49" fontId="17" fillId="0" borderId="0" xfId="0" applyNumberFormat="1" applyFont="1"/>
    <xf numFmtId="0" fontId="27" fillId="0" borderId="0" xfId="0" applyFont="1"/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/>
    <xf numFmtId="0" fontId="17" fillId="0" borderId="0" xfId="0" applyFont="1" applyBorder="1" applyAlignment="1">
      <alignment horizontal="center" vertical="center" shrinkToFit="1"/>
    </xf>
    <xf numFmtId="49" fontId="33" fillId="0" borderId="0" xfId="0" applyNumberFormat="1" applyFont="1" applyFill="1" applyBorder="1" applyAlignment="1">
      <alignment horizontal="center" vertical="center" shrinkToFit="1"/>
    </xf>
    <xf numFmtId="0" fontId="17" fillId="0" borderId="90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49" fontId="45" fillId="0" borderId="0" xfId="0" applyNumberFormat="1" applyFont="1" applyFill="1" applyBorder="1" applyAlignment="1">
      <alignment horizontal="center" vertical="center" shrinkToFit="1"/>
    </xf>
    <xf numFmtId="49" fontId="17" fillId="0" borderId="0" xfId="0" applyNumberFormat="1" applyFont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left"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vertical="center" shrinkToFit="1"/>
    </xf>
    <xf numFmtId="0" fontId="27" fillId="0" borderId="0" xfId="0" applyFont="1" applyAlignment="1">
      <alignment shrinkToFit="1"/>
    </xf>
    <xf numFmtId="0" fontId="17" fillId="0" borderId="0" xfId="0" applyFont="1" applyAlignment="1">
      <alignment shrinkToFi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/>
    </xf>
    <xf numFmtId="49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 shrinkToFit="1"/>
    </xf>
    <xf numFmtId="49" fontId="45" fillId="0" borderId="76" xfId="0" applyNumberFormat="1" applyFont="1" applyFill="1" applyBorder="1" applyAlignment="1">
      <alignment horizontal="center" vertical="center" wrapText="1" shrinkToFit="1"/>
    </xf>
    <xf numFmtId="0" fontId="0" fillId="24" borderId="42" xfId="0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41" fillId="40" borderId="25" xfId="0" applyFont="1" applyFill="1" applyBorder="1" applyAlignment="1">
      <alignment horizontal="center" vertical="center"/>
    </xf>
    <xf numFmtId="178" fontId="41" fillId="40" borderId="25" xfId="0" applyNumberFormat="1" applyFont="1" applyFill="1" applyBorder="1" applyAlignment="1">
      <alignment horizontal="center" vertical="center"/>
    </xf>
    <xf numFmtId="178" fontId="41" fillId="0" borderId="25" xfId="0" applyNumberFormat="1" applyFont="1" applyBorder="1" applyAlignment="1">
      <alignment horizontal="center" vertical="center"/>
    </xf>
    <xf numFmtId="0" fontId="7" fillId="0" borderId="88" xfId="0" applyFont="1" applyBorder="1" applyAlignment="1">
      <alignment horizontal="center" vertical="center" shrinkToFit="1"/>
    </xf>
    <xf numFmtId="0" fontId="7" fillId="0" borderId="106" xfId="0" applyFont="1" applyBorder="1" applyAlignment="1">
      <alignment horizontal="center" vertical="center" shrinkToFit="1"/>
    </xf>
    <xf numFmtId="0" fontId="0" fillId="0" borderId="78" xfId="0" applyBorder="1" applyAlignment="1">
      <alignment vertical="center" shrinkToFit="1"/>
    </xf>
    <xf numFmtId="0" fontId="5" fillId="0" borderId="79" xfId="0" applyFont="1" applyBorder="1" applyAlignment="1">
      <alignment horizontal="center" vertical="center"/>
    </xf>
    <xf numFmtId="0" fontId="0" fillId="0" borderId="78" xfId="0" applyBorder="1" applyAlignment="1">
      <alignment horizontal="center"/>
    </xf>
    <xf numFmtId="49" fontId="43" fillId="0" borderId="103" xfId="0" applyNumberFormat="1" applyFont="1" applyFill="1" applyBorder="1" applyAlignment="1">
      <alignment horizontal="center" vertical="center" shrinkToFit="1"/>
    </xf>
    <xf numFmtId="49" fontId="34" fillId="0" borderId="86" xfId="0" applyNumberFormat="1" applyFont="1" applyFill="1" applyBorder="1" applyAlignment="1">
      <alignment horizontal="center" vertical="center" shrinkToFit="1"/>
    </xf>
    <xf numFmtId="49" fontId="34" fillId="0" borderId="44" xfId="0" applyNumberFormat="1" applyFont="1" applyFill="1" applyBorder="1" applyAlignment="1">
      <alignment horizontal="center" vertical="center" shrinkToFit="1"/>
    </xf>
    <xf numFmtId="49" fontId="43" fillId="0" borderId="86" xfId="0" applyNumberFormat="1" applyFont="1" applyFill="1" applyBorder="1" applyAlignment="1">
      <alignment horizontal="center" vertical="center" shrinkToFit="1"/>
    </xf>
    <xf numFmtId="49" fontId="44" fillId="0" borderId="76" xfId="0" applyNumberFormat="1" applyFont="1" applyFill="1" applyBorder="1" applyAlignment="1">
      <alignment horizontal="center" vertical="center" wrapText="1" shrinkToFit="1"/>
    </xf>
    <xf numFmtId="49" fontId="28" fillId="0" borderId="165" xfId="0" applyNumberFormat="1" applyFont="1" applyFill="1" applyBorder="1" applyAlignment="1">
      <alignment horizontal="center" vertical="center" shrinkToFit="1"/>
    </xf>
    <xf numFmtId="49" fontId="28" fillId="0" borderId="42" xfId="0" applyNumberFormat="1" applyFont="1" applyFill="1" applyBorder="1" applyAlignment="1">
      <alignment horizontal="center" vertical="center" shrinkToFit="1"/>
    </xf>
    <xf numFmtId="49" fontId="44" fillId="0" borderId="34" xfId="0" applyNumberFormat="1" applyFont="1" applyFill="1" applyBorder="1" applyAlignment="1">
      <alignment horizontal="center" vertical="center" shrinkToFit="1"/>
    </xf>
    <xf numFmtId="0" fontId="4" fillId="0" borderId="165" xfId="0" applyFont="1" applyFill="1" applyBorder="1" applyAlignment="1">
      <alignment horizontal="center" vertical="center"/>
    </xf>
    <xf numFmtId="49" fontId="44" fillId="0" borderId="44" xfId="0" applyNumberFormat="1" applyFont="1" applyFill="1" applyBorder="1" applyAlignment="1">
      <alignment horizontal="center" vertical="center" shrinkToFit="1"/>
    </xf>
    <xf numFmtId="49" fontId="43" fillId="0" borderId="56" xfId="0" applyNumberFormat="1" applyFont="1" applyFill="1" applyBorder="1" applyAlignment="1">
      <alignment horizontal="center" vertical="center" shrinkToFit="1"/>
    </xf>
    <xf numFmtId="49" fontId="43" fillId="0" borderId="181" xfId="0" applyNumberFormat="1" applyFont="1" applyFill="1" applyBorder="1" applyAlignment="1">
      <alignment horizontal="center" vertical="center" shrinkToFit="1"/>
    </xf>
    <xf numFmtId="49" fontId="34" fillId="0" borderId="90" xfId="0" applyNumberFormat="1" applyFont="1" applyFill="1" applyBorder="1" applyAlignment="1">
      <alignment horizontal="center" vertical="center" shrinkToFit="1"/>
    </xf>
    <xf numFmtId="49" fontId="34" fillId="0" borderId="58" xfId="0" applyNumberFormat="1" applyFont="1" applyFill="1" applyBorder="1" applyAlignment="1">
      <alignment horizontal="center" vertical="center" shrinkToFit="1"/>
    </xf>
    <xf numFmtId="49" fontId="34" fillId="0" borderId="77" xfId="0" applyNumberFormat="1" applyFont="1" applyFill="1" applyBorder="1" applyAlignment="1">
      <alignment horizontal="center" vertical="center" shrinkToFit="1"/>
    </xf>
    <xf numFmtId="49" fontId="44" fillId="0" borderId="55" xfId="0" applyNumberFormat="1" applyFont="1" applyFill="1" applyBorder="1" applyAlignment="1">
      <alignment horizontal="center" vertical="center" shrinkToFit="1"/>
    </xf>
    <xf numFmtId="49" fontId="44" fillId="0" borderId="22" xfId="0" applyNumberFormat="1" applyFont="1" applyFill="1" applyBorder="1" applyAlignment="1">
      <alignment horizontal="center" vertical="center" shrinkToFit="1"/>
    </xf>
    <xf numFmtId="49" fontId="44" fillId="0" borderId="69" xfId="0" applyNumberFormat="1" applyFont="1" applyFill="1" applyBorder="1" applyAlignment="1">
      <alignment horizontal="center" vertical="center" shrinkToFit="1"/>
    </xf>
    <xf numFmtId="0" fontId="43" fillId="0" borderId="86" xfId="0" applyFont="1" applyFill="1" applyBorder="1" applyAlignment="1">
      <alignment horizontal="center" vertical="center"/>
    </xf>
    <xf numFmtId="49" fontId="43" fillId="0" borderId="44" xfId="0" applyNumberFormat="1" applyFont="1" applyFill="1" applyBorder="1" applyAlignment="1">
      <alignment horizontal="center" vertical="center" shrinkToFit="1"/>
    </xf>
    <xf numFmtId="49" fontId="34" fillId="0" borderId="48" xfId="0" applyNumberFormat="1" applyFont="1" applyFill="1" applyBorder="1" applyAlignment="1">
      <alignment horizontal="center" vertical="center" shrinkToFit="1"/>
    </xf>
    <xf numFmtId="49" fontId="17" fillId="0" borderId="149" xfId="0" applyNumberFormat="1" applyFont="1" applyBorder="1" applyAlignment="1">
      <alignment horizontal="center" vertical="center"/>
    </xf>
    <xf numFmtId="1" fontId="0" fillId="0" borderId="0" xfId="0" applyNumberFormat="1"/>
    <xf numFmtId="0" fontId="7" fillId="0" borderId="80" xfId="0" applyFont="1" applyBorder="1" applyAlignment="1">
      <alignment horizontal="center" vertical="center"/>
    </xf>
    <xf numFmtId="20" fontId="7" fillId="0" borderId="33" xfId="0" applyNumberFormat="1" applyFont="1" applyBorder="1" applyAlignment="1">
      <alignment horizontal="center" vertical="center" shrinkToFit="1"/>
    </xf>
    <xf numFmtId="49" fontId="38" fillId="0" borderId="39" xfId="0" applyNumberFormat="1" applyFont="1" applyFill="1" applyBorder="1" applyAlignment="1">
      <alignment horizontal="center" vertical="center" shrinkToFit="1"/>
    </xf>
    <xf numFmtId="0" fontId="0" fillId="0" borderId="0" xfId="0" applyFill="1" applyBorder="1"/>
    <xf numFmtId="0" fontId="0" fillId="0" borderId="15" xfId="0" applyBorder="1" applyAlignment="1">
      <alignment horizontal="center"/>
    </xf>
    <xf numFmtId="49" fontId="34" fillId="0" borderId="0" xfId="0" applyNumberFormat="1" applyFont="1" applyFill="1" applyBorder="1" applyAlignment="1">
      <alignment horizontal="center" vertical="center" shrinkToFit="1"/>
    </xf>
    <xf numFmtId="49" fontId="44" fillId="0" borderId="0" xfId="0" applyNumberFormat="1" applyFont="1" applyFill="1" applyBorder="1" applyAlignment="1">
      <alignment horizontal="center" vertical="center" shrinkToFit="1"/>
    </xf>
    <xf numFmtId="49" fontId="34" fillId="0" borderId="15" xfId="0" applyNumberFormat="1" applyFont="1" applyFill="1" applyBorder="1" applyAlignment="1">
      <alignment horizontal="center" vertical="center" shrinkToFit="1"/>
    </xf>
    <xf numFmtId="177" fontId="4" fillId="0" borderId="25" xfId="0" applyNumberFormat="1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 shrinkToFit="1"/>
    </xf>
    <xf numFmtId="0" fontId="9" fillId="0" borderId="43" xfId="0" applyFont="1" applyFill="1" applyBorder="1" applyAlignment="1">
      <alignment horizontal="center" vertical="center" shrinkToFit="1"/>
    </xf>
    <xf numFmtId="0" fontId="9" fillId="0" borderId="44" xfId="0" applyFont="1" applyFill="1" applyBorder="1" applyAlignment="1">
      <alignment horizontal="center" vertical="center" shrinkToFit="1"/>
    </xf>
    <xf numFmtId="0" fontId="9" fillId="0" borderId="39" xfId="0" applyFont="1" applyFill="1" applyBorder="1" applyAlignment="1">
      <alignment horizontal="center" vertical="center" shrinkToFit="1"/>
    </xf>
    <xf numFmtId="0" fontId="9" fillId="0" borderId="66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03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/>
    </xf>
    <xf numFmtId="49" fontId="43" fillId="0" borderId="37" xfId="0" applyNumberFormat="1" applyFont="1" applyFill="1" applyBorder="1" applyAlignment="1">
      <alignment horizontal="center" vertical="center" shrinkToFit="1"/>
    </xf>
    <xf numFmtId="49" fontId="43" fillId="0" borderId="97" xfId="0" applyNumberFormat="1" applyFont="1" applyFill="1" applyBorder="1" applyAlignment="1">
      <alignment horizontal="center" vertical="center" shrinkToFit="1"/>
    </xf>
    <xf numFmtId="49" fontId="34" fillId="0" borderId="89" xfId="0" applyNumberFormat="1" applyFont="1" applyFill="1" applyBorder="1" applyAlignment="1">
      <alignment horizontal="center" vertical="center" shrinkToFit="1"/>
    </xf>
    <xf numFmtId="49" fontId="34" fillId="0" borderId="40" xfId="0" applyNumberFormat="1" applyFont="1" applyFill="1" applyBorder="1" applyAlignment="1">
      <alignment horizontal="center" vertical="center" shrinkToFit="1"/>
    </xf>
    <xf numFmtId="0" fontId="46" fillId="0" borderId="1" xfId="0" applyFont="1" applyFill="1" applyBorder="1" applyAlignment="1">
      <alignment horizontal="center" vertical="center" shrinkToFit="1"/>
    </xf>
    <xf numFmtId="0" fontId="9" fillId="0" borderId="45" xfId="0" applyFont="1" applyFill="1" applyBorder="1" applyAlignment="1">
      <alignment horizontal="center" vertical="center" wrapText="1" shrinkToFit="1"/>
    </xf>
    <xf numFmtId="0" fontId="9" fillId="0" borderId="142" xfId="0" applyFont="1" applyFill="1" applyBorder="1" applyAlignment="1">
      <alignment horizontal="center" vertical="center" wrapText="1" shrinkToFit="1"/>
    </xf>
    <xf numFmtId="0" fontId="4" fillId="0" borderId="42" xfId="0" applyFont="1" applyFill="1" applyBorder="1" applyAlignment="1">
      <alignment horizontal="center" vertical="center" wrapText="1"/>
    </xf>
    <xf numFmtId="0" fontId="46" fillId="0" borderId="142" xfId="0" applyFont="1" applyFill="1" applyBorder="1" applyAlignment="1">
      <alignment horizontal="center" vertical="center" shrinkToFit="1"/>
    </xf>
    <xf numFmtId="0" fontId="46" fillId="0" borderId="143" xfId="0" applyFont="1" applyFill="1" applyBorder="1" applyAlignment="1">
      <alignment horizontal="center" vertical="center" shrinkToFit="1"/>
    </xf>
    <xf numFmtId="0" fontId="46" fillId="0" borderId="42" xfId="0" applyFont="1" applyFill="1" applyBorder="1" applyAlignment="1">
      <alignment horizontal="center" vertical="center" shrinkToFit="1"/>
    </xf>
    <xf numFmtId="0" fontId="9" fillId="0" borderId="44" xfId="0" applyFont="1" applyFill="1" applyBorder="1" applyAlignment="1">
      <alignment horizontal="center" vertical="center" wrapText="1" shrinkToFit="1"/>
    </xf>
    <xf numFmtId="0" fontId="46" fillId="0" borderId="66" xfId="0" applyFont="1" applyFill="1" applyBorder="1" applyAlignment="1">
      <alignment horizontal="center" vertical="center"/>
    </xf>
    <xf numFmtId="0" fontId="9" fillId="0" borderId="143" xfId="0" applyFont="1" applyFill="1" applyBorder="1" applyAlignment="1">
      <alignment horizontal="center" vertical="center" wrapText="1" shrinkToFit="1"/>
    </xf>
    <xf numFmtId="0" fontId="46" fillId="0" borderId="66" xfId="0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center" vertical="center" shrinkToFit="1"/>
    </xf>
    <xf numFmtId="0" fontId="9" fillId="0" borderId="77" xfId="0" applyFont="1" applyFill="1" applyBorder="1" applyAlignment="1">
      <alignment horizontal="center" vertical="center" shrinkToFit="1"/>
    </xf>
    <xf numFmtId="49" fontId="45" fillId="0" borderId="0" xfId="0" applyNumberFormat="1" applyFont="1" applyFill="1" applyBorder="1" applyAlignment="1">
      <alignment horizontal="center" vertical="center" wrapText="1" shrinkToFit="1"/>
    </xf>
    <xf numFmtId="49" fontId="44" fillId="0" borderId="0" xfId="0" applyNumberFormat="1" applyFont="1" applyFill="1" applyBorder="1" applyAlignment="1">
      <alignment horizontal="center" vertical="center" wrapText="1" shrinkToFit="1"/>
    </xf>
    <xf numFmtId="49" fontId="34" fillId="0" borderId="27" xfId="0" applyNumberFormat="1" applyFont="1" applyFill="1" applyBorder="1" applyAlignment="1">
      <alignment horizontal="center" vertical="center" shrinkToFit="1"/>
    </xf>
    <xf numFmtId="49" fontId="44" fillId="0" borderId="27" xfId="0" applyNumberFormat="1" applyFont="1" applyFill="1" applyBorder="1" applyAlignment="1">
      <alignment horizontal="center" vertical="center" wrapText="1" shrinkToFit="1"/>
    </xf>
    <xf numFmtId="49" fontId="44" fillId="0" borderId="15" xfId="0" applyNumberFormat="1" applyFont="1" applyFill="1" applyBorder="1" applyAlignment="1">
      <alignment horizontal="center" vertical="center" wrapText="1" shrinkToFit="1"/>
    </xf>
    <xf numFmtId="49" fontId="44" fillId="0" borderId="27" xfId="0" applyNumberFormat="1" applyFont="1" applyFill="1" applyBorder="1" applyAlignment="1">
      <alignment horizontal="center" vertical="center" shrinkToFit="1"/>
    </xf>
    <xf numFmtId="49" fontId="44" fillId="0" borderId="15" xfId="0" applyNumberFormat="1" applyFont="1" applyFill="1" applyBorder="1" applyAlignment="1">
      <alignment horizontal="center" vertical="center" shrinkToFit="1"/>
    </xf>
    <xf numFmtId="49" fontId="35" fillId="0" borderId="0" xfId="0" applyNumberFormat="1" applyFont="1" applyFill="1" applyBorder="1" applyAlignment="1">
      <alignment horizontal="center" vertical="center" shrinkToFit="1"/>
    </xf>
    <xf numFmtId="49" fontId="43" fillId="0" borderId="75" xfId="0" applyNumberFormat="1" applyFont="1" applyFill="1" applyBorder="1" applyAlignment="1">
      <alignment horizontal="center" vertical="center" shrinkToFit="1"/>
    </xf>
    <xf numFmtId="49" fontId="44" fillId="0" borderId="64" xfId="0" applyNumberFormat="1" applyFont="1" applyFill="1" applyBorder="1" applyAlignment="1">
      <alignment horizontal="center" vertical="center" shrinkToFit="1"/>
    </xf>
    <xf numFmtId="49" fontId="43" fillId="0" borderId="2" xfId="0" applyNumberFormat="1" applyFont="1" applyFill="1" applyBorder="1" applyAlignment="1">
      <alignment horizontal="center" vertical="center" shrinkToFit="1"/>
    </xf>
    <xf numFmtId="49" fontId="43" fillId="0" borderId="64" xfId="0" applyNumberFormat="1" applyFont="1" applyFill="1" applyBorder="1" applyAlignment="1">
      <alignment horizontal="center" vertical="center" shrinkToFit="1"/>
    </xf>
    <xf numFmtId="49" fontId="43" fillId="0" borderId="79" xfId="0" applyNumberFormat="1" applyFont="1" applyFill="1" applyBorder="1" applyAlignment="1">
      <alignment horizontal="center" vertical="center" shrinkToFit="1"/>
    </xf>
    <xf numFmtId="49" fontId="34" fillId="0" borderId="182" xfId="0" applyNumberFormat="1" applyFont="1" applyFill="1" applyBorder="1" applyAlignment="1">
      <alignment horizontal="center" vertical="center" shrinkToFit="1"/>
    </xf>
    <xf numFmtId="49" fontId="34" fillId="0" borderId="2" xfId="0" applyNumberFormat="1" applyFont="1" applyFill="1" applyBorder="1" applyAlignment="1">
      <alignment horizontal="center" vertical="center" shrinkToFit="1"/>
    </xf>
    <xf numFmtId="49" fontId="34" fillId="0" borderId="183" xfId="0" applyNumberFormat="1" applyFont="1" applyFill="1" applyBorder="1" applyAlignment="1">
      <alignment horizontal="center" vertical="center" shrinkToFit="1"/>
    </xf>
    <xf numFmtId="49" fontId="34" fillId="0" borderId="184" xfId="0" applyNumberFormat="1" applyFont="1" applyFill="1" applyBorder="1" applyAlignment="1">
      <alignment horizontal="center" vertical="center" shrinkToFit="1"/>
    </xf>
    <xf numFmtId="49" fontId="34" fillId="0" borderId="70" xfId="0" applyNumberFormat="1" applyFont="1" applyFill="1" applyBorder="1" applyAlignment="1">
      <alignment horizontal="center" vertical="center" shrinkToFit="1"/>
    </xf>
    <xf numFmtId="49" fontId="33" fillId="0" borderId="32" xfId="0" applyNumberFormat="1" applyFont="1" applyFill="1" applyBorder="1" applyAlignment="1">
      <alignment horizontal="center" vertical="center" shrinkToFit="1"/>
    </xf>
    <xf numFmtId="49" fontId="33" fillId="0" borderId="47" xfId="0" applyNumberFormat="1" applyFont="1" applyFill="1" applyBorder="1" applyAlignment="1">
      <alignment horizontal="center" vertical="center" shrinkToFit="1"/>
    </xf>
    <xf numFmtId="49" fontId="33" fillId="0" borderId="95" xfId="0" applyNumberFormat="1" applyFont="1" applyFill="1" applyBorder="1" applyAlignment="1">
      <alignment horizontal="center" vertical="center" shrinkToFit="1"/>
    </xf>
    <xf numFmtId="49" fontId="34" fillId="0" borderId="64" xfId="0" applyNumberFormat="1" applyFont="1" applyFill="1" applyBorder="1" applyAlignment="1">
      <alignment horizontal="center" vertical="center" shrinkToFit="1"/>
    </xf>
    <xf numFmtId="49" fontId="34" fillId="0" borderId="75" xfId="0" applyNumberFormat="1" applyFont="1" applyFill="1" applyBorder="1" applyAlignment="1">
      <alignment horizontal="center" vertical="center" shrinkToFit="1"/>
    </xf>
    <xf numFmtId="49" fontId="34" fillId="0" borderId="84" xfId="0" applyNumberFormat="1" applyFont="1" applyFill="1" applyBorder="1" applyAlignment="1">
      <alignment horizontal="center" vertical="center" shrinkToFit="1"/>
    </xf>
    <xf numFmtId="0" fontId="27" fillId="0" borderId="80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0" fillId="40" borderId="25" xfId="0" applyFill="1" applyBorder="1" applyAlignment="1">
      <alignment horizontal="center" vertical="center"/>
    </xf>
    <xf numFmtId="0" fontId="0" fillId="24" borderId="25" xfId="0" applyFill="1" applyBorder="1" applyAlignment="1">
      <alignment horizontal="center" vertical="center"/>
    </xf>
    <xf numFmtId="178" fontId="0" fillId="0" borderId="25" xfId="0" applyNumberFormat="1" applyBorder="1" applyAlignment="1">
      <alignment horizontal="center" vertical="center"/>
    </xf>
    <xf numFmtId="178" fontId="0" fillId="40" borderId="25" xfId="0" applyNumberFormat="1" applyFill="1" applyBorder="1" applyAlignment="1">
      <alignment horizontal="center" vertical="center"/>
    </xf>
    <xf numFmtId="0" fontId="27" fillId="0" borderId="80" xfId="0" applyFont="1" applyBorder="1"/>
    <xf numFmtId="0" fontId="27" fillId="0" borderId="12" xfId="0" applyFont="1" applyBorder="1" applyAlignment="1">
      <alignment horizontal="center" vertical="center" shrinkToFit="1"/>
    </xf>
    <xf numFmtId="0" fontId="17" fillId="0" borderId="13" xfId="0" applyFont="1" applyBorder="1"/>
    <xf numFmtId="0" fontId="27" fillId="0" borderId="27" xfId="0" applyFont="1" applyBorder="1"/>
    <xf numFmtId="0" fontId="27" fillId="0" borderId="5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5" xfId="0" applyFont="1" applyBorder="1"/>
    <xf numFmtId="0" fontId="27" fillId="0" borderId="69" xfId="0" applyFont="1" applyBorder="1"/>
    <xf numFmtId="20" fontId="27" fillId="0" borderId="69" xfId="0" applyNumberFormat="1" applyFont="1" applyBorder="1" applyAlignment="1">
      <alignment horizontal="center" vertical="center" shrinkToFit="1"/>
    </xf>
    <xf numFmtId="20" fontId="27" fillId="0" borderId="16" xfId="0" applyNumberFormat="1" applyFont="1" applyBorder="1" applyAlignment="1">
      <alignment horizontal="center" vertical="center" shrinkToFit="1"/>
    </xf>
    <xf numFmtId="20" fontId="27" fillId="0" borderId="70" xfId="0" applyNumberFormat="1" applyFont="1" applyBorder="1" applyAlignment="1">
      <alignment horizontal="center" vertical="center" shrinkToFit="1"/>
    </xf>
    <xf numFmtId="0" fontId="17" fillId="0" borderId="16" xfId="0" applyFont="1" applyBorder="1"/>
    <xf numFmtId="0" fontId="17" fillId="0" borderId="70" xfId="0" applyFont="1" applyBorder="1"/>
    <xf numFmtId="177" fontId="17" fillId="0" borderId="25" xfId="0" applyNumberFormat="1" applyFont="1" applyFill="1" applyBorder="1" applyAlignment="1">
      <alignment horizontal="center" vertical="center"/>
    </xf>
    <xf numFmtId="0" fontId="27" fillId="0" borderId="41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4" xfId="0" applyFont="1" applyFill="1" applyBorder="1" applyAlignment="1">
      <alignment horizontal="center" vertical="center" shrinkToFit="1"/>
    </xf>
    <xf numFmtId="0" fontId="27" fillId="0" borderId="44" xfId="0" applyFont="1" applyFill="1" applyBorder="1" applyAlignment="1">
      <alignment horizontal="center" vertical="center" shrinkToFit="1"/>
    </xf>
    <xf numFmtId="0" fontId="27" fillId="0" borderId="36" xfId="0" applyFont="1" applyFill="1" applyBorder="1" applyAlignment="1">
      <alignment horizontal="center" vertical="center" shrinkToFit="1"/>
    </xf>
    <xf numFmtId="0" fontId="17" fillId="0" borderId="0" xfId="0" applyFont="1" applyFill="1"/>
    <xf numFmtId="0" fontId="17" fillId="0" borderId="42" xfId="0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horizontal="center" vertical="center" shrinkToFit="1"/>
    </xf>
    <xf numFmtId="0" fontId="27" fillId="0" borderId="42" xfId="0" applyFont="1" applyFill="1" applyBorder="1" applyAlignment="1">
      <alignment horizontal="center" vertical="center" shrinkToFit="1"/>
    </xf>
    <xf numFmtId="0" fontId="27" fillId="0" borderId="52" xfId="0" applyFont="1" applyFill="1" applyBorder="1" applyAlignment="1">
      <alignment horizontal="center" vertical="center" shrinkToFit="1"/>
    </xf>
    <xf numFmtId="0" fontId="27" fillId="0" borderId="58" xfId="0" applyFont="1" applyFill="1" applyBorder="1" applyAlignment="1">
      <alignment horizontal="center" vertical="center" shrinkToFit="1"/>
    </xf>
    <xf numFmtId="0" fontId="0" fillId="24" borderId="1" xfId="0" applyFill="1" applyBorder="1" applyAlignment="1">
      <alignment horizontal="center" vertical="center" shrinkToFit="1"/>
    </xf>
    <xf numFmtId="0" fontId="0" fillId="24" borderId="24" xfId="0" applyFill="1" applyBorder="1" applyAlignment="1">
      <alignment horizontal="center" vertical="center"/>
    </xf>
    <xf numFmtId="177" fontId="17" fillId="0" borderId="25" xfId="0" applyNumberFormat="1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 shrinkToFit="1"/>
    </xf>
    <xf numFmtId="0" fontId="17" fillId="0" borderId="66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shrinkToFit="1"/>
    </xf>
    <xf numFmtId="0" fontId="27" fillId="0" borderId="43" xfId="0" applyFont="1" applyBorder="1" applyAlignment="1">
      <alignment horizontal="center" vertical="center" shrinkToFit="1"/>
    </xf>
    <xf numFmtId="0" fontId="27" fillId="0" borderId="44" xfId="0" applyFont="1" applyBorder="1" applyAlignment="1">
      <alignment horizontal="center" vertical="center" shrinkToFit="1"/>
    </xf>
    <xf numFmtId="0" fontId="27" fillId="0" borderId="42" xfId="0" applyFont="1" applyBorder="1" applyAlignment="1">
      <alignment horizontal="center" vertical="center" shrinkToFit="1"/>
    </xf>
    <xf numFmtId="0" fontId="27" fillId="0" borderId="45" xfId="0" applyFont="1" applyBorder="1" applyAlignment="1">
      <alignment horizontal="center" vertical="center" shrinkToFit="1"/>
    </xf>
    <xf numFmtId="0" fontId="27" fillId="0" borderId="24" xfId="0" applyFont="1" applyBorder="1" applyAlignment="1">
      <alignment horizontal="center" vertical="center" shrinkToFit="1"/>
    </xf>
    <xf numFmtId="0" fontId="27" fillId="0" borderId="142" xfId="0" applyFont="1" applyBorder="1" applyAlignment="1">
      <alignment horizontal="center" vertical="center" shrinkToFit="1"/>
    </xf>
    <xf numFmtId="0" fontId="27" fillId="0" borderId="143" xfId="0" applyFont="1" applyBorder="1" applyAlignment="1">
      <alignment horizontal="center" vertical="center" shrinkToFit="1"/>
    </xf>
    <xf numFmtId="0" fontId="27" fillId="0" borderId="76" xfId="0" applyFont="1" applyBorder="1" applyAlignment="1">
      <alignment horizontal="center" vertical="center" shrinkToFit="1"/>
    </xf>
    <xf numFmtId="0" fontId="27" fillId="0" borderId="66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7" fillId="0" borderId="103" xfId="0" applyFont="1" applyBorder="1" applyAlignment="1">
      <alignment horizontal="center" vertical="center" shrinkToFit="1"/>
    </xf>
    <xf numFmtId="177" fontId="17" fillId="24" borderId="25" xfId="0" applyNumberFormat="1" applyFont="1" applyFill="1" applyBorder="1" applyAlignment="1">
      <alignment horizontal="center" vertical="center"/>
    </xf>
    <xf numFmtId="0" fontId="27" fillId="24" borderId="41" xfId="0" applyFont="1" applyFill="1" applyBorder="1" applyAlignment="1">
      <alignment horizontal="center" vertical="center" shrinkToFit="1"/>
    </xf>
    <xf numFmtId="0" fontId="17" fillId="24" borderId="66" xfId="0" applyFont="1" applyFill="1" applyBorder="1" applyAlignment="1">
      <alignment horizontal="center" vertical="center"/>
    </xf>
    <xf numFmtId="0" fontId="17" fillId="24" borderId="42" xfId="0" applyFont="1" applyFill="1" applyBorder="1" applyAlignment="1">
      <alignment horizontal="center" vertical="center"/>
    </xf>
    <xf numFmtId="0" fontId="27" fillId="24" borderId="1" xfId="0" applyFont="1" applyFill="1" applyBorder="1" applyAlignment="1">
      <alignment horizontal="center" vertical="center" shrinkToFit="1"/>
    </xf>
    <xf numFmtId="0" fontId="27" fillId="24" borderId="43" xfId="0" applyFont="1" applyFill="1" applyBorder="1" applyAlignment="1">
      <alignment horizontal="center" vertical="center" shrinkToFit="1"/>
    </xf>
    <xf numFmtId="0" fontId="27" fillId="24" borderId="44" xfId="0" applyFont="1" applyFill="1" applyBorder="1" applyAlignment="1">
      <alignment horizontal="center" vertical="center" shrinkToFit="1"/>
    </xf>
    <xf numFmtId="0" fontId="27" fillId="24" borderId="42" xfId="0" applyFont="1" applyFill="1" applyBorder="1" applyAlignment="1">
      <alignment horizontal="center" vertical="center" shrinkToFit="1"/>
    </xf>
    <xf numFmtId="0" fontId="27" fillId="24" borderId="45" xfId="0" applyFont="1" applyFill="1" applyBorder="1" applyAlignment="1">
      <alignment horizontal="center" vertical="center" shrinkToFit="1"/>
    </xf>
    <xf numFmtId="0" fontId="27" fillId="24" borderId="24" xfId="0" applyFont="1" applyFill="1" applyBorder="1" applyAlignment="1">
      <alignment horizontal="center" vertical="center" shrinkToFit="1"/>
    </xf>
    <xf numFmtId="0" fontId="27" fillId="24" borderId="142" xfId="0" applyFont="1" applyFill="1" applyBorder="1" applyAlignment="1">
      <alignment horizontal="center" vertical="center" shrinkToFit="1"/>
    </xf>
    <xf numFmtId="0" fontId="27" fillId="24" borderId="143" xfId="0" applyFont="1" applyFill="1" applyBorder="1" applyAlignment="1">
      <alignment horizontal="center" vertical="center" shrinkToFit="1"/>
    </xf>
    <xf numFmtId="0" fontId="27" fillId="24" borderId="76" xfId="0" applyFont="1" applyFill="1" applyBorder="1" applyAlignment="1">
      <alignment horizontal="center" vertical="center" shrinkToFit="1"/>
    </xf>
    <xf numFmtId="0" fontId="27" fillId="24" borderId="66" xfId="0" applyFont="1" applyFill="1" applyBorder="1" applyAlignment="1">
      <alignment horizontal="center" vertical="center" shrinkToFit="1"/>
    </xf>
    <xf numFmtId="0" fontId="17" fillId="24" borderId="1" xfId="0" applyFont="1" applyFill="1" applyBorder="1" applyAlignment="1">
      <alignment horizontal="center" vertical="center" shrinkToFit="1"/>
    </xf>
    <xf numFmtId="0" fontId="17" fillId="24" borderId="103" xfId="0" applyFont="1" applyFill="1" applyBorder="1" applyAlignment="1">
      <alignment horizontal="center" vertical="center" shrinkToFit="1"/>
    </xf>
    <xf numFmtId="0" fontId="17" fillId="24" borderId="24" xfId="0" applyFont="1" applyFill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24" borderId="43" xfId="0" applyFont="1" applyFill="1" applyBorder="1" applyAlignment="1">
      <alignment horizontal="center" vertical="center"/>
    </xf>
    <xf numFmtId="0" fontId="17" fillId="24" borderId="45" xfId="0" applyFont="1" applyFill="1" applyBorder="1" applyAlignment="1">
      <alignment horizontal="center" vertical="center"/>
    </xf>
    <xf numFmtId="49" fontId="45" fillId="24" borderId="76" xfId="0" applyNumberFormat="1" applyFont="1" applyFill="1" applyBorder="1" applyAlignment="1">
      <alignment horizontal="center" vertical="center" wrapText="1" shrinkToFit="1"/>
    </xf>
    <xf numFmtId="0" fontId="45" fillId="0" borderId="43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 shrinkToFit="1"/>
    </xf>
    <xf numFmtId="0" fontId="27" fillId="0" borderId="80" xfId="0" applyFont="1" applyBorder="1" applyAlignment="1">
      <alignment vertical="center"/>
    </xf>
    <xf numFmtId="0" fontId="27" fillId="0" borderId="87" xfId="0" applyFont="1" applyBorder="1" applyAlignment="1">
      <alignment vertical="center"/>
    </xf>
    <xf numFmtId="0" fontId="27" fillId="0" borderId="106" xfId="0" applyFont="1" applyBorder="1" applyAlignment="1">
      <alignment horizontal="center" vertical="center"/>
    </xf>
    <xf numFmtId="20" fontId="27" fillId="0" borderId="33" xfId="0" applyNumberFormat="1" applyFont="1" applyBorder="1" applyAlignment="1">
      <alignment horizontal="center" vertical="center" shrinkToFit="1"/>
    </xf>
    <xf numFmtId="0" fontId="17" fillId="0" borderId="27" xfId="0" applyFont="1" applyBorder="1" applyAlignment="1">
      <alignment horizontal="center" vertical="center" shrinkToFit="1"/>
    </xf>
    <xf numFmtId="0" fontId="17" fillId="0" borderId="33" xfId="0" applyFont="1" applyBorder="1" applyAlignment="1">
      <alignment horizontal="center" vertical="center"/>
    </xf>
    <xf numFmtId="0" fontId="17" fillId="0" borderId="72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27" fillId="0" borderId="29" xfId="0" applyFont="1" applyBorder="1" applyAlignment="1">
      <alignment horizontal="center" vertical="center"/>
    </xf>
    <xf numFmtId="0" fontId="27" fillId="0" borderId="78" xfId="0" applyFont="1" applyBorder="1" applyAlignment="1">
      <alignment horizontal="center" vertical="center"/>
    </xf>
    <xf numFmtId="20" fontId="27" fillId="0" borderId="64" xfId="0" applyNumberFormat="1" applyFont="1" applyBorder="1" applyAlignment="1">
      <alignment horizontal="center" vertical="center" shrinkToFit="1"/>
    </xf>
    <xf numFmtId="20" fontId="27" fillId="0" borderId="56" xfId="0" applyNumberFormat="1" applyFont="1" applyBorder="1" applyAlignment="1">
      <alignment horizontal="center" vertical="center" shrinkToFit="1"/>
    </xf>
    <xf numFmtId="20" fontId="27" fillId="0" borderId="77" xfId="0" applyNumberFormat="1" applyFont="1" applyBorder="1" applyAlignment="1">
      <alignment horizontal="center" vertical="center" shrinkToFit="1"/>
    </xf>
    <xf numFmtId="20" fontId="27" fillId="0" borderId="2" xfId="0" applyNumberFormat="1" applyFont="1" applyBorder="1" applyAlignment="1">
      <alignment horizontal="center" vertical="center" shrinkToFit="1"/>
    </xf>
    <xf numFmtId="20" fontId="17" fillId="0" borderId="0" xfId="0" applyNumberFormat="1" applyFont="1" applyAlignment="1">
      <alignment horizontal="center" vertical="center"/>
    </xf>
    <xf numFmtId="20" fontId="27" fillId="0" borderId="84" xfId="0" applyNumberFormat="1" applyFont="1" applyBorder="1" applyAlignment="1">
      <alignment horizontal="center" vertical="center" shrinkToFit="1"/>
    </xf>
    <xf numFmtId="20" fontId="27" fillId="0" borderId="68" xfId="0" applyNumberFormat="1" applyFont="1" applyBorder="1" applyAlignment="1">
      <alignment horizontal="center" vertical="center" shrinkToFit="1"/>
    </xf>
    <xf numFmtId="20" fontId="27" fillId="0" borderId="58" xfId="0" applyNumberFormat="1" applyFont="1" applyBorder="1" applyAlignment="1">
      <alignment horizontal="center" vertical="center" shrinkToFit="1"/>
    </xf>
    <xf numFmtId="20" fontId="27" fillId="0" borderId="75" xfId="0" applyNumberFormat="1" applyFont="1" applyBorder="1" applyAlignment="1">
      <alignment horizontal="center" vertical="center" shrinkToFit="1"/>
    </xf>
    <xf numFmtId="0" fontId="27" fillId="0" borderId="69" xfId="0" applyFont="1" applyBorder="1" applyAlignment="1">
      <alignment horizontal="center" vertical="center" shrinkToFit="1"/>
    </xf>
    <xf numFmtId="0" fontId="27" fillId="0" borderId="79" xfId="0" applyFont="1" applyBorder="1" applyAlignment="1">
      <alignment horizontal="center" vertical="center" shrinkToFit="1"/>
    </xf>
    <xf numFmtId="49" fontId="27" fillId="0" borderId="2" xfId="0" applyNumberFormat="1" applyFont="1" applyBorder="1" applyAlignment="1">
      <alignment horizontal="center" vertical="center" shrinkToFit="1"/>
    </xf>
    <xf numFmtId="49" fontId="27" fillId="0" borderId="83" xfId="0" applyNumberFormat="1" applyFont="1" applyBorder="1" applyAlignment="1">
      <alignment horizontal="center" vertical="center" shrinkToFit="1"/>
    </xf>
    <xf numFmtId="49" fontId="27" fillId="0" borderId="58" xfId="0" applyNumberFormat="1" applyFont="1" applyBorder="1" applyAlignment="1">
      <alignment horizontal="center" vertical="center" shrinkToFit="1"/>
    </xf>
    <xf numFmtId="0" fontId="17" fillId="0" borderId="64" xfId="0" applyFont="1" applyBorder="1" applyAlignment="1">
      <alignment vertical="center" shrinkToFit="1"/>
    </xf>
    <xf numFmtId="0" fontId="17" fillId="0" borderId="70" xfId="0" applyFont="1" applyBorder="1" applyAlignment="1">
      <alignment horizontal="center" vertical="center" shrinkToFit="1"/>
    </xf>
    <xf numFmtId="49" fontId="47" fillId="0" borderId="40" xfId="0" applyNumberFormat="1" applyFont="1" applyFill="1" applyBorder="1" applyAlignment="1">
      <alignment horizontal="center" vertical="center" shrinkToFit="1"/>
    </xf>
    <xf numFmtId="49" fontId="47" fillId="0" borderId="39" xfId="0" applyNumberFormat="1" applyFont="1" applyFill="1" applyBorder="1" applyAlignment="1">
      <alignment horizontal="center" vertical="center" shrinkToFit="1"/>
    </xf>
    <xf numFmtId="49" fontId="47" fillId="0" borderId="37" xfId="0" applyNumberFormat="1" applyFont="1" applyFill="1" applyBorder="1" applyAlignment="1">
      <alignment horizontal="center" vertical="center" shrinkToFit="1"/>
    </xf>
    <xf numFmtId="49" fontId="47" fillId="0" borderId="71" xfId="0" applyNumberFormat="1" applyFont="1" applyFill="1" applyBorder="1" applyAlignment="1">
      <alignment horizontal="center" vertical="center" shrinkToFit="1"/>
    </xf>
    <xf numFmtId="49" fontId="45" fillId="0" borderId="19" xfId="0" applyNumberFormat="1" applyFont="1" applyFill="1" applyBorder="1" applyAlignment="1">
      <alignment horizontal="center" vertical="center" shrinkToFit="1"/>
    </xf>
    <xf numFmtId="49" fontId="47" fillId="0" borderId="97" xfId="0" applyNumberFormat="1" applyFont="1" applyFill="1" applyBorder="1" applyAlignment="1">
      <alignment horizontal="center" vertical="center" shrinkToFit="1"/>
    </xf>
    <xf numFmtId="49" fontId="33" fillId="0" borderId="163" xfId="0" applyNumberFormat="1" applyFont="1" applyFill="1" applyBorder="1" applyAlignment="1">
      <alignment horizontal="center" vertical="center" shrinkToFit="1"/>
    </xf>
    <xf numFmtId="49" fontId="33" fillId="0" borderId="37" xfId="0" applyNumberFormat="1" applyFont="1" applyFill="1" applyBorder="1" applyAlignment="1">
      <alignment horizontal="center" vertical="center" shrinkToFit="1"/>
    </xf>
    <xf numFmtId="49" fontId="33" fillId="0" borderId="89" xfId="0" applyNumberFormat="1" applyFont="1" applyFill="1" applyBorder="1" applyAlignment="1">
      <alignment horizontal="center" vertical="center" shrinkToFit="1"/>
    </xf>
    <xf numFmtId="49" fontId="33" fillId="0" borderId="164" xfId="0" applyNumberFormat="1" applyFont="1" applyFill="1" applyBorder="1" applyAlignment="1">
      <alignment horizontal="center" vertical="center" shrinkToFit="1"/>
    </xf>
    <xf numFmtId="49" fontId="33" fillId="0" borderId="40" xfId="0" applyNumberFormat="1" applyFont="1" applyFill="1" applyBorder="1" applyAlignment="1">
      <alignment horizontal="center" vertical="center" shrinkToFit="1"/>
    </xf>
    <xf numFmtId="49" fontId="40" fillId="0" borderId="39" xfId="0" applyNumberFormat="1" applyFont="1" applyFill="1" applyBorder="1" applyAlignment="1">
      <alignment horizontal="center" vertical="center" shrinkToFit="1"/>
    </xf>
    <xf numFmtId="49" fontId="33" fillId="0" borderId="38" xfId="0" applyNumberFormat="1" applyFont="1" applyFill="1" applyBorder="1" applyAlignment="1">
      <alignment horizontal="center" vertical="center" shrinkToFit="1"/>
    </xf>
    <xf numFmtId="49" fontId="33" fillId="0" borderId="71" xfId="0" applyNumberFormat="1" applyFont="1" applyFill="1" applyBorder="1" applyAlignment="1">
      <alignment horizontal="center" vertical="center" shrinkToFit="1"/>
    </xf>
    <xf numFmtId="49" fontId="47" fillId="0" borderId="44" xfId="0" applyNumberFormat="1" applyFont="1" applyFill="1" applyBorder="1" applyAlignment="1">
      <alignment horizontal="center" vertical="center" shrinkToFit="1"/>
    </xf>
    <xf numFmtId="49" fontId="47" fillId="0" borderId="43" xfId="0" applyNumberFormat="1" applyFont="1" applyFill="1" applyBorder="1" applyAlignment="1">
      <alignment horizontal="center" vertical="center" shrinkToFit="1"/>
    </xf>
    <xf numFmtId="49" fontId="47" fillId="0" borderId="42" xfId="0" applyNumberFormat="1" applyFont="1" applyFill="1" applyBorder="1" applyAlignment="1">
      <alignment horizontal="center" vertical="center" shrinkToFit="1"/>
    </xf>
    <xf numFmtId="49" fontId="47" fillId="0" borderId="76" xfId="0" applyNumberFormat="1" applyFont="1" applyFill="1" applyBorder="1" applyAlignment="1">
      <alignment horizontal="center" vertical="center" shrinkToFit="1"/>
    </xf>
    <xf numFmtId="49" fontId="47" fillId="0" borderId="22" xfId="0" applyNumberFormat="1" applyFont="1" applyFill="1" applyBorder="1" applyAlignment="1">
      <alignment horizontal="center" vertical="center" shrinkToFit="1"/>
    </xf>
    <xf numFmtId="49" fontId="47" fillId="0" borderId="113" xfId="0" applyNumberFormat="1" applyFont="1" applyFill="1" applyBorder="1" applyAlignment="1">
      <alignment horizontal="center" vertical="center" shrinkToFit="1"/>
    </xf>
    <xf numFmtId="49" fontId="47" fillId="0" borderId="103" xfId="0" applyNumberFormat="1" applyFont="1" applyFill="1" applyBorder="1" applyAlignment="1">
      <alignment horizontal="center" vertical="center" shrinkToFit="1"/>
    </xf>
    <xf numFmtId="49" fontId="33" fillId="0" borderId="165" xfId="0" applyNumberFormat="1" applyFont="1" applyFill="1" applyBorder="1" applyAlignment="1">
      <alignment horizontal="center" vertical="center" shrinkToFit="1"/>
    </xf>
    <xf numFmtId="49" fontId="33" fillId="0" borderId="42" xfId="0" applyNumberFormat="1" applyFont="1" applyFill="1" applyBorder="1" applyAlignment="1">
      <alignment horizontal="center" vertical="center" shrinkToFit="1"/>
    </xf>
    <xf numFmtId="49" fontId="33" fillId="0" borderId="86" xfId="0" applyNumberFormat="1" applyFont="1" applyFill="1" applyBorder="1" applyAlignment="1">
      <alignment horizontal="center" vertical="center" shrinkToFit="1"/>
    </xf>
    <xf numFmtId="49" fontId="33" fillId="0" borderId="166" xfId="0" applyNumberFormat="1" applyFont="1" applyFill="1" applyBorder="1" applyAlignment="1">
      <alignment horizontal="center" vertical="center" shrinkToFit="1"/>
    </xf>
    <xf numFmtId="49" fontId="33" fillId="0" borderId="44" xfId="0" applyNumberFormat="1" applyFont="1" applyFill="1" applyBorder="1" applyAlignment="1">
      <alignment horizontal="center" vertical="center" shrinkToFit="1"/>
    </xf>
    <xf numFmtId="49" fontId="33" fillId="0" borderId="43" xfId="0" applyNumberFormat="1" applyFont="1" applyFill="1" applyBorder="1" applyAlignment="1">
      <alignment horizontal="center" vertical="center" shrinkToFit="1"/>
    </xf>
    <xf numFmtId="49" fontId="33" fillId="0" borderId="45" xfId="0" applyNumberFormat="1" applyFont="1" applyFill="1" applyBorder="1" applyAlignment="1">
      <alignment horizontal="center" vertical="center" shrinkToFit="1"/>
    </xf>
    <xf numFmtId="49" fontId="45" fillId="0" borderId="43" xfId="0" applyNumberFormat="1" applyFont="1" applyFill="1" applyBorder="1" applyAlignment="1">
      <alignment horizontal="center" vertical="center" shrinkToFit="1"/>
    </xf>
    <xf numFmtId="49" fontId="47" fillId="0" borderId="1" xfId="0" applyNumberFormat="1" applyFont="1" applyFill="1" applyBorder="1" applyAlignment="1">
      <alignment horizontal="center" vertical="center" shrinkToFit="1"/>
    </xf>
    <xf numFmtId="49" fontId="33" fillId="0" borderId="76" xfId="0" applyNumberFormat="1" applyFont="1" applyFill="1" applyBorder="1" applyAlignment="1">
      <alignment horizontal="center" vertical="center" shrinkToFit="1"/>
    </xf>
    <xf numFmtId="49" fontId="47" fillId="24" borderId="44" xfId="0" applyNumberFormat="1" applyFont="1" applyFill="1" applyBorder="1" applyAlignment="1">
      <alignment horizontal="center" vertical="center" shrinkToFit="1"/>
    </xf>
    <xf numFmtId="49" fontId="47" fillId="24" borderId="43" xfId="0" applyNumberFormat="1" applyFont="1" applyFill="1" applyBorder="1" applyAlignment="1">
      <alignment horizontal="center" vertical="center" shrinkToFit="1"/>
    </xf>
    <xf numFmtId="49" fontId="47" fillId="24" borderId="42" xfId="0" applyNumberFormat="1" applyFont="1" applyFill="1" applyBorder="1" applyAlignment="1">
      <alignment horizontal="center" vertical="center" shrinkToFit="1"/>
    </xf>
    <xf numFmtId="49" fontId="47" fillId="24" borderId="76" xfId="0" applyNumberFormat="1" applyFont="1" applyFill="1" applyBorder="1" applyAlignment="1">
      <alignment horizontal="center" vertical="center" shrinkToFit="1"/>
    </xf>
    <xf numFmtId="49" fontId="45" fillId="24" borderId="34" xfId="0" applyNumberFormat="1" applyFont="1" applyFill="1" applyBorder="1" applyAlignment="1">
      <alignment horizontal="center" vertical="center" shrinkToFit="1"/>
    </xf>
    <xf numFmtId="49" fontId="47" fillId="24" borderId="95" xfId="0" applyNumberFormat="1" applyFont="1" applyFill="1" applyBorder="1" applyAlignment="1">
      <alignment horizontal="center" vertical="center" shrinkToFit="1"/>
    </xf>
    <xf numFmtId="49" fontId="45" fillId="24" borderId="43" xfId="0" applyNumberFormat="1" applyFont="1" applyFill="1" applyBorder="1" applyAlignment="1">
      <alignment horizontal="center" vertical="center" shrinkToFit="1"/>
    </xf>
    <xf numFmtId="49" fontId="47" fillId="24" borderId="103" xfId="0" applyNumberFormat="1" applyFont="1" applyFill="1" applyBorder="1" applyAlignment="1">
      <alignment horizontal="center" vertical="center" shrinkToFit="1"/>
    </xf>
    <xf numFmtId="49" fontId="47" fillId="24" borderId="165" xfId="0" applyNumberFormat="1" applyFont="1" applyFill="1" applyBorder="1" applyAlignment="1">
      <alignment horizontal="center" vertical="center" shrinkToFit="1"/>
    </xf>
    <xf numFmtId="49" fontId="47" fillId="24" borderId="86" xfId="0" applyNumberFormat="1" applyFont="1" applyFill="1" applyBorder="1" applyAlignment="1">
      <alignment horizontal="center" vertical="center" shrinkToFit="1"/>
    </xf>
    <xf numFmtId="49" fontId="33" fillId="24" borderId="165" xfId="0" applyNumberFormat="1" applyFont="1" applyFill="1" applyBorder="1" applyAlignment="1">
      <alignment horizontal="center" vertical="center" shrinkToFit="1"/>
    </xf>
    <xf numFmtId="49" fontId="33" fillId="24" borderId="166" xfId="0" applyNumberFormat="1" applyFont="1" applyFill="1" applyBorder="1" applyAlignment="1">
      <alignment horizontal="center" vertical="center" shrinkToFit="1"/>
    </xf>
    <xf numFmtId="49" fontId="33" fillId="24" borderId="44" xfId="0" applyNumberFormat="1" applyFont="1" applyFill="1" applyBorder="1" applyAlignment="1">
      <alignment horizontal="center" vertical="center" shrinkToFit="1"/>
    </xf>
    <xf numFmtId="49" fontId="33" fillId="24" borderId="48" xfId="0" applyNumberFormat="1" applyFont="1" applyFill="1" applyBorder="1" applyAlignment="1">
      <alignment horizontal="center" vertical="center" shrinkToFit="1"/>
    </xf>
    <xf numFmtId="49" fontId="33" fillId="24" borderId="45" xfId="0" applyNumberFormat="1" applyFont="1" applyFill="1" applyBorder="1" applyAlignment="1">
      <alignment horizontal="center" vertical="center" shrinkToFit="1"/>
    </xf>
    <xf numFmtId="49" fontId="33" fillId="24" borderId="76" xfId="0" applyNumberFormat="1" applyFont="1" applyFill="1" applyBorder="1" applyAlignment="1">
      <alignment horizontal="center" vertical="center" shrinkToFit="1"/>
    </xf>
    <xf numFmtId="49" fontId="45" fillId="0" borderId="45" xfId="0" applyNumberFormat="1" applyFont="1" applyFill="1" applyBorder="1" applyAlignment="1">
      <alignment horizontal="center" vertical="center" shrinkToFit="1"/>
    </xf>
    <xf numFmtId="49" fontId="45" fillId="24" borderId="22" xfId="0" applyNumberFormat="1" applyFont="1" applyFill="1" applyBorder="1" applyAlignment="1">
      <alignment horizontal="center" vertical="center" shrinkToFit="1"/>
    </xf>
    <xf numFmtId="49" fontId="47" fillId="24" borderId="113" xfId="0" applyNumberFormat="1" applyFont="1" applyFill="1" applyBorder="1" applyAlignment="1">
      <alignment horizontal="center" vertical="center" shrinkToFit="1"/>
    </xf>
    <xf numFmtId="49" fontId="33" fillId="24" borderId="86" xfId="0" applyNumberFormat="1" applyFont="1" applyFill="1" applyBorder="1" applyAlignment="1">
      <alignment horizontal="center" vertical="center" shrinkToFit="1"/>
    </xf>
    <xf numFmtId="49" fontId="33" fillId="24" borderId="42" xfId="0" applyNumberFormat="1" applyFont="1" applyFill="1" applyBorder="1" applyAlignment="1">
      <alignment horizontal="center" vertical="center" shrinkToFit="1"/>
    </xf>
    <xf numFmtId="49" fontId="33" fillId="24" borderId="43" xfId="0" applyNumberFormat="1" applyFont="1" applyFill="1" applyBorder="1" applyAlignment="1">
      <alignment horizontal="center" vertical="center" shrinkToFit="1"/>
    </xf>
    <xf numFmtId="49" fontId="47" fillId="0" borderId="86" xfId="0" applyNumberFormat="1" applyFont="1" applyFill="1" applyBorder="1" applyAlignment="1">
      <alignment horizontal="center" vertical="center" shrinkToFit="1"/>
    </xf>
    <xf numFmtId="49" fontId="47" fillId="0" borderId="165" xfId="0" applyNumberFormat="1" applyFont="1" applyFill="1" applyBorder="1" applyAlignment="1">
      <alignment horizontal="center" vertical="center" shrinkToFit="1"/>
    </xf>
    <xf numFmtId="49" fontId="47" fillId="24" borderId="1" xfId="0" applyNumberFormat="1" applyFont="1" applyFill="1" applyBorder="1" applyAlignment="1">
      <alignment horizontal="center" vertical="center" shrinkToFit="1"/>
    </xf>
    <xf numFmtId="49" fontId="45" fillId="24" borderId="44" xfId="0" applyNumberFormat="1" applyFont="1" applyFill="1" applyBorder="1" applyAlignment="1">
      <alignment horizontal="center" vertical="center" shrinkToFit="1"/>
    </xf>
    <xf numFmtId="0" fontId="17" fillId="24" borderId="165" xfId="0" applyFont="1" applyFill="1" applyBorder="1" applyAlignment="1">
      <alignment horizontal="center" vertical="center"/>
    </xf>
    <xf numFmtId="0" fontId="47" fillId="24" borderId="86" xfId="0" applyFont="1" applyFill="1" applyBorder="1" applyAlignment="1">
      <alignment horizontal="center" vertical="center"/>
    </xf>
    <xf numFmtId="49" fontId="45" fillId="0" borderId="44" xfId="0" applyNumberFormat="1" applyFont="1" applyFill="1" applyBorder="1" applyAlignment="1">
      <alignment horizontal="center" vertical="center" shrinkToFit="1"/>
    </xf>
    <xf numFmtId="49" fontId="47" fillId="0" borderId="34" xfId="0" applyNumberFormat="1" applyFont="1" applyFill="1" applyBorder="1" applyAlignment="1">
      <alignment horizontal="center" vertical="center" shrinkToFit="1"/>
    </xf>
    <xf numFmtId="49" fontId="47" fillId="0" borderId="95" xfId="0" applyNumberFormat="1" applyFont="1" applyFill="1" applyBorder="1" applyAlignment="1">
      <alignment horizontal="center" vertical="center" shrinkToFit="1"/>
    </xf>
    <xf numFmtId="0" fontId="47" fillId="0" borderId="86" xfId="0" applyFont="1" applyFill="1" applyBorder="1" applyAlignment="1">
      <alignment horizontal="center" vertical="center"/>
    </xf>
    <xf numFmtId="49" fontId="45" fillId="0" borderId="166" xfId="0" applyNumberFormat="1" applyFont="1" applyFill="1" applyBorder="1" applyAlignment="1">
      <alignment horizontal="center" vertical="center" shrinkToFit="1"/>
    </xf>
    <xf numFmtId="49" fontId="45" fillId="0" borderId="76" xfId="0" applyNumberFormat="1" applyFont="1" applyFill="1" applyBorder="1" applyAlignment="1">
      <alignment horizontal="center" vertical="center" shrinkToFit="1"/>
    </xf>
    <xf numFmtId="49" fontId="45" fillId="0" borderId="165" xfId="0" applyNumberFormat="1" applyFont="1" applyFill="1" applyBorder="1" applyAlignment="1">
      <alignment horizontal="center" vertical="center" shrinkToFit="1"/>
    </xf>
    <xf numFmtId="0" fontId="47" fillId="0" borderId="42" xfId="0" applyFont="1" applyFill="1" applyBorder="1" applyAlignment="1">
      <alignment horizontal="center" vertical="center" shrinkToFit="1"/>
    </xf>
    <xf numFmtId="49" fontId="47" fillId="0" borderId="166" xfId="0" applyNumberFormat="1" applyFont="1" applyFill="1" applyBorder="1" applyAlignment="1">
      <alignment horizontal="center" vertical="center" shrinkToFit="1"/>
    </xf>
    <xf numFmtId="49" fontId="47" fillId="24" borderId="34" xfId="0" applyNumberFormat="1" applyFont="1" applyFill="1" applyBorder="1" applyAlignment="1">
      <alignment horizontal="center" vertical="center" shrinkToFit="1"/>
    </xf>
    <xf numFmtId="49" fontId="45" fillId="24" borderId="165" xfId="0" applyNumberFormat="1" applyFont="1" applyFill="1" applyBorder="1" applyAlignment="1">
      <alignment horizontal="center" vertical="center" shrinkToFit="1"/>
    </xf>
    <xf numFmtId="49" fontId="45" fillId="24" borderId="166" xfId="0" applyNumberFormat="1" applyFont="1" applyFill="1" applyBorder="1" applyAlignment="1">
      <alignment horizontal="center" vertical="center" shrinkToFit="1"/>
    </xf>
    <xf numFmtId="49" fontId="45" fillId="24" borderId="45" xfId="0" applyNumberFormat="1" applyFont="1" applyFill="1" applyBorder="1" applyAlignment="1">
      <alignment horizontal="center" vertical="center" shrinkToFit="1"/>
    </xf>
    <xf numFmtId="49" fontId="45" fillId="24" borderId="76" xfId="0" applyNumberFormat="1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horizontal="center" vertical="center"/>
    </xf>
    <xf numFmtId="49" fontId="47" fillId="0" borderId="58" xfId="0" applyNumberFormat="1" applyFont="1" applyFill="1" applyBorder="1" applyAlignment="1">
      <alignment horizontal="center" vertical="center" shrinkToFit="1"/>
    </xf>
    <xf numFmtId="49" fontId="47" fillId="0" borderId="56" xfId="0" applyNumberFormat="1" applyFont="1" applyFill="1" applyBorder="1" applyAlignment="1">
      <alignment horizontal="center" vertical="center" shrinkToFit="1"/>
    </xf>
    <xf numFmtId="49" fontId="47" fillId="0" borderId="77" xfId="0" applyNumberFormat="1" applyFont="1" applyFill="1" applyBorder="1" applyAlignment="1">
      <alignment horizontal="center" vertical="center" shrinkToFit="1"/>
    </xf>
    <xf numFmtId="49" fontId="47" fillId="0" borderId="84" xfId="0" applyNumberFormat="1" applyFont="1" applyFill="1" applyBorder="1" applyAlignment="1">
      <alignment horizontal="center" vertical="center" shrinkToFit="1"/>
    </xf>
    <xf numFmtId="49" fontId="47" fillId="0" borderId="55" xfId="0" applyNumberFormat="1" applyFont="1" applyFill="1" applyBorder="1" applyAlignment="1">
      <alignment horizontal="center" vertical="center" shrinkToFit="1"/>
    </xf>
    <xf numFmtId="49" fontId="47" fillId="0" borderId="181" xfId="0" applyNumberFormat="1" applyFont="1" applyFill="1" applyBorder="1" applyAlignment="1">
      <alignment horizontal="center" vertical="center" shrinkToFit="1"/>
    </xf>
    <xf numFmtId="49" fontId="33" fillId="0" borderId="167" xfId="0" applyNumberFormat="1" applyFont="1" applyFill="1" applyBorder="1" applyAlignment="1">
      <alignment horizontal="center" vertical="center" shrinkToFit="1"/>
    </xf>
    <xf numFmtId="49" fontId="33" fillId="0" borderId="168" xfId="0" applyNumberFormat="1" applyFont="1" applyFill="1" applyBorder="1" applyAlignment="1">
      <alignment horizontal="center" vertical="center" shrinkToFit="1"/>
    </xf>
    <xf numFmtId="49" fontId="33" fillId="0" borderId="58" xfId="0" applyNumberFormat="1" applyFont="1" applyFill="1" applyBorder="1" applyAlignment="1">
      <alignment horizontal="center" vertical="center" shrinkToFit="1"/>
    </xf>
    <xf numFmtId="49" fontId="33" fillId="0" borderId="55" xfId="0" applyNumberFormat="1" applyFont="1" applyFill="1" applyBorder="1" applyAlignment="1">
      <alignment horizontal="center" vertical="center" shrinkToFit="1"/>
    </xf>
    <xf numFmtId="49" fontId="33" fillId="0" borderId="59" xfId="0" applyNumberFormat="1" applyFont="1" applyFill="1" applyBorder="1" applyAlignment="1">
      <alignment horizontal="center" vertical="center" shrinkToFit="1"/>
    </xf>
    <xf numFmtId="49" fontId="33" fillId="0" borderId="77" xfId="0" applyNumberFormat="1" applyFont="1" applyFill="1" applyBorder="1" applyAlignment="1">
      <alignment horizontal="center" vertical="center" shrinkToFi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shrinkToFit="1"/>
    </xf>
    <xf numFmtId="0" fontId="45" fillId="0" borderId="42" xfId="0" applyFont="1" applyBorder="1" applyAlignment="1">
      <alignment horizontal="center" vertical="center" shrinkToFit="1"/>
    </xf>
    <xf numFmtId="0" fontId="45" fillId="0" borderId="43" xfId="0" applyFont="1" applyBorder="1" applyAlignment="1">
      <alignment horizontal="center" vertical="center" shrinkToFit="1"/>
    </xf>
    <xf numFmtId="0" fontId="47" fillId="0" borderId="43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0" fontId="45" fillId="0" borderId="143" xfId="0" applyFont="1" applyBorder="1" applyAlignment="1">
      <alignment horizontal="center" vertical="center" wrapText="1" shrinkToFit="1"/>
    </xf>
    <xf numFmtId="0" fontId="45" fillId="0" borderId="143" xfId="0" applyFont="1" applyBorder="1" applyAlignment="1">
      <alignment horizontal="center" vertical="center" shrinkToFit="1"/>
    </xf>
    <xf numFmtId="49" fontId="45" fillId="0" borderId="42" xfId="0" applyNumberFormat="1" applyFont="1" applyFill="1" applyBorder="1" applyAlignment="1">
      <alignment horizontal="center" vertical="center" shrinkToFit="1"/>
    </xf>
    <xf numFmtId="49" fontId="45" fillId="0" borderId="43" xfId="0" applyNumberFormat="1" applyFont="1" applyFill="1" applyBorder="1" applyAlignment="1">
      <alignment horizontal="center" vertical="center" wrapText="1" shrinkToFit="1"/>
    </xf>
    <xf numFmtId="0" fontId="45" fillId="0" borderId="1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24" borderId="36" xfId="0" applyFont="1" applyFill="1" applyBorder="1" applyAlignment="1">
      <alignment horizontal="center" vertical="center" shrinkToFit="1"/>
    </xf>
    <xf numFmtId="0" fontId="27" fillId="24" borderId="28" xfId="0" applyFont="1" applyFill="1" applyBorder="1" applyAlignment="1">
      <alignment horizontal="center" vertical="center" shrinkToFit="1"/>
    </xf>
    <xf numFmtId="0" fontId="27" fillId="24" borderId="52" xfId="0" applyFont="1" applyFill="1" applyBorder="1" applyAlignment="1">
      <alignment horizontal="center" vertical="center" shrinkToFit="1"/>
    </xf>
    <xf numFmtId="0" fontId="27" fillId="24" borderId="104" xfId="0" applyFont="1" applyFill="1" applyBorder="1" applyAlignment="1">
      <alignment horizontal="center" vertical="center" shrinkToFit="1"/>
    </xf>
    <xf numFmtId="0" fontId="27" fillId="24" borderId="20" xfId="0" applyFont="1" applyFill="1" applyBorder="1" applyAlignment="1">
      <alignment horizontal="center" vertical="center" shrinkToFit="1"/>
    </xf>
    <xf numFmtId="0" fontId="27" fillId="24" borderId="58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" vertical="center"/>
    </xf>
    <xf numFmtId="0" fontId="47" fillId="0" borderId="59" xfId="0" applyFont="1" applyBorder="1" applyAlignment="1">
      <alignment horizontal="center" vertical="center"/>
    </xf>
    <xf numFmtId="49" fontId="47" fillId="0" borderId="69" xfId="0" applyNumberFormat="1" applyFont="1" applyFill="1" applyBorder="1" applyAlignment="1">
      <alignment horizontal="center" vertical="center" shrinkToFit="1"/>
    </xf>
    <xf numFmtId="49" fontId="47" fillId="0" borderId="167" xfId="0" applyNumberFormat="1" applyFont="1" applyFill="1" applyBorder="1" applyAlignment="1">
      <alignment horizontal="center" vertical="center" shrinkToFit="1"/>
    </xf>
    <xf numFmtId="49" fontId="47" fillId="0" borderId="90" xfId="0" applyNumberFormat="1" applyFont="1" applyFill="1" applyBorder="1" applyAlignment="1">
      <alignment horizontal="center" vertical="center" shrinkToFit="1"/>
    </xf>
    <xf numFmtId="0" fontId="27" fillId="0" borderId="45" xfId="0" applyFont="1" applyBorder="1" applyAlignment="1">
      <alignment horizontal="center" vertical="center" wrapText="1" shrinkToFit="1"/>
    </xf>
    <xf numFmtId="0" fontId="27" fillId="0" borderId="42" xfId="0" applyFont="1" applyBorder="1" applyAlignment="1">
      <alignment horizontal="center" vertical="center" wrapText="1" shrinkToFit="1"/>
    </xf>
    <xf numFmtId="0" fontId="27" fillId="0" borderId="142" xfId="0" applyFont="1" applyBorder="1" applyAlignment="1">
      <alignment horizontal="center" vertical="center" wrapText="1" shrinkToFit="1"/>
    </xf>
    <xf numFmtId="0" fontId="17" fillId="25" borderId="66" xfId="0" applyFont="1" applyFill="1" applyBorder="1" applyAlignment="1">
      <alignment horizontal="center" vertical="center"/>
    </xf>
    <xf numFmtId="0" fontId="27" fillId="25" borderId="1" xfId="0" applyFont="1" applyFill="1" applyBorder="1" applyAlignment="1">
      <alignment horizontal="center" vertical="center" shrinkToFit="1"/>
    </xf>
    <xf numFmtId="0" fontId="27" fillId="25" borderId="44" xfId="0" applyFont="1" applyFill="1" applyBorder="1" applyAlignment="1">
      <alignment horizontal="center" vertical="center" shrinkToFit="1"/>
    </xf>
    <xf numFmtId="0" fontId="17" fillId="25" borderId="66" xfId="0" applyFont="1" applyFill="1" applyBorder="1" applyAlignment="1">
      <alignment horizontal="center" vertical="center" wrapText="1"/>
    </xf>
    <xf numFmtId="0" fontId="45" fillId="25" borderId="1" xfId="0" applyFont="1" applyFill="1" applyBorder="1" applyAlignment="1">
      <alignment horizontal="center" vertical="center" shrinkToFit="1"/>
    </xf>
    <xf numFmtId="0" fontId="45" fillId="0" borderId="86" xfId="0" applyFont="1" applyFill="1" applyBorder="1" applyAlignment="1">
      <alignment horizontal="center" vertical="center"/>
    </xf>
    <xf numFmtId="0" fontId="45" fillId="0" borderId="44" xfId="0" applyFont="1" applyBorder="1" applyAlignment="1">
      <alignment horizontal="center" vertical="center" shrinkToFit="1"/>
    </xf>
    <xf numFmtId="0" fontId="48" fillId="25" borderId="1" xfId="0" applyFont="1" applyFill="1" applyBorder="1" applyAlignment="1">
      <alignment horizontal="center" vertical="center" shrinkToFit="1"/>
    </xf>
    <xf numFmtId="0" fontId="48" fillId="0" borderId="1" xfId="0" applyFont="1" applyBorder="1" applyAlignment="1">
      <alignment horizontal="center" vertical="center" shrinkToFit="1"/>
    </xf>
    <xf numFmtId="0" fontId="48" fillId="0" borderId="42" xfId="0" applyFont="1" applyBorder="1" applyAlignment="1">
      <alignment horizontal="center" vertical="center" shrinkToFit="1"/>
    </xf>
    <xf numFmtId="0" fontId="48" fillId="25" borderId="44" xfId="0" applyFont="1" applyFill="1" applyBorder="1" applyAlignment="1">
      <alignment horizontal="center" vertical="center" shrinkToFit="1"/>
    </xf>
    <xf numFmtId="0" fontId="48" fillId="0" borderId="44" xfId="0" applyFont="1" applyBorder="1" applyAlignment="1">
      <alignment horizontal="center" vertical="center" shrinkToFit="1"/>
    </xf>
    <xf numFmtId="0" fontId="48" fillId="0" borderId="66" xfId="0" applyFont="1" applyBorder="1" applyAlignment="1">
      <alignment horizontal="center" vertical="center"/>
    </xf>
    <xf numFmtId="0" fontId="48" fillId="25" borderId="66" xfId="0" applyFont="1" applyFill="1" applyBorder="1" applyAlignment="1">
      <alignment horizontal="center" vertical="center"/>
    </xf>
    <xf numFmtId="0" fontId="17" fillId="0" borderId="42" xfId="0" applyFont="1" applyBorder="1" applyAlignment="1">
      <alignment horizontal="center" vertical="center" shrinkToFit="1"/>
    </xf>
    <xf numFmtId="0" fontId="17" fillId="25" borderId="1" xfId="0" applyFont="1" applyFill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27" fillId="0" borderId="0" xfId="0" applyFont="1" applyAlignment="1">
      <alignment horizontal="center" vertical="center" shrinkToFit="1"/>
    </xf>
    <xf numFmtId="0" fontId="45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20" fontId="27" fillId="0" borderId="69" xfId="0" applyNumberFormat="1" applyFont="1" applyBorder="1" applyAlignment="1">
      <alignment horizontal="center" vertical="center" shrinkToFit="1"/>
    </xf>
    <xf numFmtId="20" fontId="27" fillId="0" borderId="70" xfId="0" applyNumberFormat="1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5" fillId="0" borderId="87" xfId="0" applyFont="1" applyBorder="1" applyAlignment="1">
      <alignment vertical="center" shrinkToFit="1"/>
    </xf>
    <xf numFmtId="0" fontId="27" fillId="0" borderId="87" xfId="0" applyFont="1" applyBorder="1" applyAlignment="1">
      <alignment vertical="center" shrinkToFit="1"/>
    </xf>
    <xf numFmtId="0" fontId="0" fillId="25" borderId="0" xfId="0" applyFill="1" applyBorder="1" applyAlignment="1">
      <alignment horizontal="center"/>
    </xf>
    <xf numFmtId="0" fontId="17" fillId="0" borderId="80" xfId="0" applyFont="1" applyBorder="1"/>
    <xf numFmtId="0" fontId="17" fillId="0" borderId="27" xfId="0" applyFont="1" applyBorder="1"/>
    <xf numFmtId="0" fontId="17" fillId="0" borderId="69" xfId="0" applyFont="1" applyBorder="1"/>
    <xf numFmtId="0" fontId="27" fillId="0" borderId="33" xfId="0" applyFont="1" applyFill="1" applyBorder="1" applyAlignment="1">
      <alignment horizontal="center" vertical="center" shrinkToFit="1"/>
    </xf>
    <xf numFmtId="0" fontId="27" fillId="24" borderId="33" xfId="0" applyFont="1" applyFill="1" applyBorder="1" applyAlignment="1">
      <alignment horizontal="center" vertical="center" shrinkToFit="1"/>
    </xf>
    <xf numFmtId="0" fontId="27" fillId="0" borderId="16" xfId="0" applyFont="1" applyFill="1" applyBorder="1" applyAlignment="1">
      <alignment horizontal="center" vertical="center" shrinkToFit="1"/>
    </xf>
    <xf numFmtId="0" fontId="27" fillId="0" borderId="70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51" xfId="0" applyFont="1" applyFill="1" applyBorder="1" applyAlignment="1">
      <alignment horizontal="center" vertical="center" shrinkToFit="1"/>
    </xf>
    <xf numFmtId="0" fontId="27" fillId="0" borderId="50" xfId="0" applyFont="1" applyFill="1" applyBorder="1" applyAlignment="1">
      <alignment horizontal="center" vertical="center" shrinkToFit="1"/>
    </xf>
    <xf numFmtId="0" fontId="27" fillId="0" borderId="80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20" fontId="27" fillId="0" borderId="69" xfId="0" applyNumberFormat="1" applyFont="1" applyBorder="1" applyAlignment="1">
      <alignment horizontal="center" vertical="center" shrinkToFit="1"/>
    </xf>
    <xf numFmtId="20" fontId="27" fillId="0" borderId="70" xfId="0" applyNumberFormat="1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27" fillId="0" borderId="80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shrinkToFit="1"/>
    </xf>
    <xf numFmtId="0" fontId="27" fillId="0" borderId="69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27" fillId="0" borderId="1" xfId="0" applyFont="1" applyBorder="1" applyAlignment="1">
      <alignment horizontal="center" vertical="center" wrapText="1" shrinkToFit="1"/>
    </xf>
    <xf numFmtId="0" fontId="48" fillId="0" borderId="45" xfId="0" applyFont="1" applyBorder="1" applyAlignment="1">
      <alignment horizontal="center" vertical="center" shrinkToFit="1"/>
    </xf>
    <xf numFmtId="49" fontId="47" fillId="0" borderId="19" xfId="0" applyNumberFormat="1" applyFont="1" applyFill="1" applyBorder="1" applyAlignment="1">
      <alignment horizontal="center" vertical="center" shrinkToFit="1"/>
    </xf>
    <xf numFmtId="49" fontId="47" fillId="0" borderId="38" xfId="0" applyNumberFormat="1" applyFont="1" applyFill="1" applyBorder="1" applyAlignment="1">
      <alignment horizontal="center" vertical="center" shrinkToFit="1"/>
    </xf>
    <xf numFmtId="49" fontId="47" fillId="0" borderId="45" xfId="0" applyNumberFormat="1" applyFont="1" applyFill="1" applyBorder="1" applyAlignment="1">
      <alignment horizontal="center" vertical="center" shrinkToFit="1"/>
    </xf>
    <xf numFmtId="49" fontId="45" fillId="0" borderId="1" xfId="0" applyNumberFormat="1" applyFont="1" applyFill="1" applyBorder="1" applyAlignment="1">
      <alignment horizontal="center" vertical="center" shrinkToFit="1"/>
    </xf>
    <xf numFmtId="49" fontId="45" fillId="0" borderId="22" xfId="0" applyNumberFormat="1" applyFont="1" applyFill="1" applyBorder="1" applyAlignment="1">
      <alignment horizontal="center" vertical="center" shrinkToFit="1"/>
    </xf>
    <xf numFmtId="49" fontId="36" fillId="0" borderId="165" xfId="0" applyNumberFormat="1" applyFont="1" applyFill="1" applyBorder="1" applyAlignment="1">
      <alignment horizontal="center" vertical="center" shrinkToFit="1"/>
    </xf>
    <xf numFmtId="49" fontId="36" fillId="0" borderId="42" xfId="0" applyNumberFormat="1" applyFont="1" applyFill="1" applyBorder="1" applyAlignment="1">
      <alignment horizontal="center" vertical="center" shrinkToFit="1"/>
    </xf>
    <xf numFmtId="49" fontId="45" fillId="0" borderId="69" xfId="0" applyNumberFormat="1" applyFont="1" applyFill="1" applyBorder="1" applyAlignment="1">
      <alignment horizontal="center" vertical="center" shrinkToFit="1"/>
    </xf>
    <xf numFmtId="49" fontId="47" fillId="24" borderId="22" xfId="0" applyNumberFormat="1" applyFont="1" applyFill="1" applyBorder="1" applyAlignment="1">
      <alignment horizontal="center" vertical="center" shrinkToFit="1"/>
    </xf>
    <xf numFmtId="49" fontId="47" fillId="24" borderId="45" xfId="0" applyNumberFormat="1" applyFont="1" applyFill="1" applyBorder="1" applyAlignment="1">
      <alignment horizontal="center" vertical="center" shrinkToFit="1"/>
    </xf>
    <xf numFmtId="49" fontId="47" fillId="0" borderId="75" xfId="0" applyNumberFormat="1" applyFont="1" applyFill="1" applyBorder="1" applyAlignment="1">
      <alignment horizontal="center" vertical="center" shrinkToFit="1"/>
    </xf>
    <xf numFmtId="49" fontId="47" fillId="0" borderId="2" xfId="0" applyNumberFormat="1" applyFont="1" applyFill="1" applyBorder="1" applyAlignment="1">
      <alignment horizontal="center" vertical="center" shrinkToFit="1"/>
    </xf>
    <xf numFmtId="49" fontId="47" fillId="0" borderId="64" xfId="0" applyNumberFormat="1" applyFont="1" applyFill="1" applyBorder="1" applyAlignment="1">
      <alignment horizontal="center" vertical="center" shrinkToFit="1"/>
    </xf>
    <xf numFmtId="49" fontId="47" fillId="0" borderId="79" xfId="0" applyNumberFormat="1" applyFont="1" applyFill="1" applyBorder="1" applyAlignment="1">
      <alignment horizontal="center" vertical="center" shrinkToFit="1"/>
    </xf>
    <xf numFmtId="49" fontId="33" fillId="0" borderId="182" xfId="0" applyNumberFormat="1" applyFont="1" applyFill="1" applyBorder="1" applyAlignment="1">
      <alignment horizontal="center" vertical="center" shrinkToFit="1"/>
    </xf>
    <xf numFmtId="49" fontId="33" fillId="0" borderId="2" xfId="0" applyNumberFormat="1" applyFont="1" applyFill="1" applyBorder="1" applyAlignment="1">
      <alignment horizontal="center" vertical="center" shrinkToFit="1"/>
    </xf>
    <xf numFmtId="49" fontId="33" fillId="0" borderId="183" xfId="0" applyNumberFormat="1" applyFont="1" applyFill="1" applyBorder="1" applyAlignment="1">
      <alignment horizontal="center" vertical="center" shrinkToFit="1"/>
    </xf>
    <xf numFmtId="49" fontId="33" fillId="0" borderId="184" xfId="0" applyNumberFormat="1" applyFont="1" applyFill="1" applyBorder="1" applyAlignment="1">
      <alignment horizontal="center" vertical="center" shrinkToFit="1"/>
    </xf>
    <xf numFmtId="49" fontId="33" fillId="0" borderId="70" xfId="0" applyNumberFormat="1" applyFont="1" applyFill="1" applyBorder="1" applyAlignment="1">
      <alignment horizontal="center" vertical="center" shrinkToFit="1"/>
    </xf>
    <xf numFmtId="49" fontId="33" fillId="0" borderId="64" xfId="0" applyNumberFormat="1" applyFont="1" applyFill="1" applyBorder="1" applyAlignment="1">
      <alignment horizontal="center" vertical="center" shrinkToFit="1"/>
    </xf>
    <xf numFmtId="49" fontId="33" fillId="0" borderId="75" xfId="0" applyNumberFormat="1" applyFont="1" applyFill="1" applyBorder="1" applyAlignment="1">
      <alignment horizontal="center" vertical="center" shrinkToFit="1"/>
    </xf>
    <xf numFmtId="49" fontId="33" fillId="0" borderId="84" xfId="0" applyNumberFormat="1" applyFont="1" applyFill="1" applyBorder="1" applyAlignment="1">
      <alignment horizontal="center" vertical="center" shrinkToFit="1"/>
    </xf>
    <xf numFmtId="49" fontId="45" fillId="24" borderId="1" xfId="0" applyNumberFormat="1" applyFont="1" applyFill="1" applyBorder="1" applyAlignment="1">
      <alignment horizontal="center" vertical="center" shrinkToFit="1"/>
    </xf>
    <xf numFmtId="0" fontId="27" fillId="29" borderId="42" xfId="0" applyFont="1" applyFill="1" applyBorder="1" applyAlignment="1">
      <alignment horizontal="center" vertical="center" shrinkToFit="1"/>
    </xf>
    <xf numFmtId="0" fontId="17" fillId="29" borderId="66" xfId="0" applyFont="1" applyFill="1" applyBorder="1" applyAlignment="1">
      <alignment horizontal="center" vertical="center"/>
    </xf>
    <xf numFmtId="0" fontId="27" fillId="29" borderId="1" xfId="0" applyFont="1" applyFill="1" applyBorder="1" applyAlignment="1">
      <alignment horizontal="center" vertical="center" shrinkToFit="1"/>
    </xf>
    <xf numFmtId="0" fontId="17" fillId="29" borderId="1" xfId="0" applyFont="1" applyFill="1" applyBorder="1" applyAlignment="1">
      <alignment horizontal="center" vertical="center" shrinkToFit="1"/>
    </xf>
    <xf numFmtId="0" fontId="27" fillId="29" borderId="76" xfId="0" applyFont="1" applyFill="1" applyBorder="1" applyAlignment="1">
      <alignment horizontal="center" vertical="center" shrinkToFit="1"/>
    </xf>
    <xf numFmtId="0" fontId="27" fillId="29" borderId="43" xfId="0" applyFont="1" applyFill="1" applyBorder="1" applyAlignment="1">
      <alignment horizontal="center" vertical="center" shrinkToFit="1"/>
    </xf>
    <xf numFmtId="49" fontId="33" fillId="29" borderId="86" xfId="0" applyNumberFormat="1" applyFont="1" applyFill="1" applyBorder="1" applyAlignment="1">
      <alignment horizontal="center" vertical="center" shrinkToFit="1"/>
    </xf>
    <xf numFmtId="49" fontId="33" fillId="29" borderId="165" xfId="0" applyNumberFormat="1" applyFont="1" applyFill="1" applyBorder="1" applyAlignment="1">
      <alignment horizontal="center" vertical="center" shrinkToFit="1"/>
    </xf>
    <xf numFmtId="49" fontId="33" fillId="29" borderId="42" xfId="0" applyNumberFormat="1" applyFont="1" applyFill="1" applyBorder="1" applyAlignment="1">
      <alignment horizontal="center" vertical="center" shrinkToFit="1"/>
    </xf>
    <xf numFmtId="49" fontId="33" fillId="29" borderId="166" xfId="0" applyNumberFormat="1" applyFont="1" applyFill="1" applyBorder="1" applyAlignment="1">
      <alignment horizontal="center" vertical="center" shrinkToFit="1"/>
    </xf>
    <xf numFmtId="0" fontId="27" fillId="29" borderId="143" xfId="0" applyFont="1" applyFill="1" applyBorder="1" applyAlignment="1">
      <alignment horizontal="center" vertical="center" shrinkToFit="1"/>
    </xf>
    <xf numFmtId="0" fontId="27" fillId="29" borderId="76" xfId="0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20" fontId="27" fillId="0" borderId="70" xfId="0" applyNumberFormat="1" applyFont="1" applyBorder="1" applyAlignment="1">
      <alignment horizontal="center" vertical="center" shrinkToFit="1"/>
    </xf>
    <xf numFmtId="0" fontId="48" fillId="43" borderId="1" xfId="0" applyFont="1" applyFill="1" applyBorder="1" applyAlignment="1">
      <alignment horizontal="center" vertical="center" shrinkToFit="1"/>
    </xf>
    <xf numFmtId="49" fontId="45" fillId="0" borderId="34" xfId="0" applyNumberFormat="1" applyFont="1" applyFill="1" applyBorder="1" applyAlignment="1">
      <alignment horizontal="center" vertical="center" shrinkToFit="1"/>
    </xf>
    <xf numFmtId="49" fontId="45" fillId="0" borderId="103" xfId="0" applyNumberFormat="1" applyFont="1" applyFill="1" applyBorder="1" applyAlignment="1">
      <alignment horizontal="center" vertical="center" shrinkToFit="1"/>
    </xf>
    <xf numFmtId="0" fontId="27" fillId="29" borderId="42" xfId="0" applyFont="1" applyFill="1" applyBorder="1" applyAlignment="1">
      <alignment horizontal="center" vertical="center" wrapText="1" shrinkToFit="1"/>
    </xf>
    <xf numFmtId="49" fontId="47" fillId="29" borderId="1" xfId="0" applyNumberFormat="1" applyFont="1" applyFill="1" applyBorder="1" applyAlignment="1">
      <alignment horizontal="center" vertical="center" shrinkToFit="1"/>
    </xf>
    <xf numFmtId="49" fontId="47" fillId="29" borderId="22" xfId="0" applyNumberFormat="1" applyFont="1" applyFill="1" applyBorder="1" applyAlignment="1">
      <alignment horizontal="center" vertical="center" shrinkToFit="1"/>
    </xf>
    <xf numFmtId="49" fontId="47" fillId="29" borderId="43" xfId="0" applyNumberFormat="1" applyFont="1" applyFill="1" applyBorder="1" applyAlignment="1">
      <alignment horizontal="center" vertical="center" shrinkToFit="1"/>
    </xf>
    <xf numFmtId="0" fontId="45" fillId="29" borderId="43" xfId="0" applyFont="1" applyFill="1" applyBorder="1" applyAlignment="1">
      <alignment horizontal="center" vertical="center" shrinkToFit="1"/>
    </xf>
    <xf numFmtId="0" fontId="17" fillId="29" borderId="44" xfId="0" applyFont="1" applyFill="1" applyBorder="1" applyAlignment="1">
      <alignment horizontal="center" vertical="center" shrinkToFit="1"/>
    </xf>
    <xf numFmtId="0" fontId="17" fillId="0" borderId="66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48" fillId="29" borderId="1" xfId="0" applyFont="1" applyFill="1" applyBorder="1" applyAlignment="1">
      <alignment horizontal="center" vertical="center" shrinkToFit="1"/>
    </xf>
    <xf numFmtId="0" fontId="27" fillId="29" borderId="43" xfId="0" applyFont="1" applyFill="1" applyBorder="1" applyAlignment="1">
      <alignment horizontal="center" vertical="center" wrapText="1" shrinkToFit="1"/>
    </xf>
    <xf numFmtId="0" fontId="27" fillId="29" borderId="44" xfId="0" applyFont="1" applyFill="1" applyBorder="1" applyAlignment="1">
      <alignment horizontal="center" vertical="center" shrinkToFit="1"/>
    </xf>
    <xf numFmtId="49" fontId="47" fillId="29" borderId="76" xfId="0" applyNumberFormat="1" applyFont="1" applyFill="1" applyBorder="1" applyAlignment="1">
      <alignment horizontal="center" vertical="center" shrinkToFit="1"/>
    </xf>
    <xf numFmtId="0" fontId="27" fillId="45" borderId="42" xfId="0" applyFont="1" applyFill="1" applyBorder="1" applyAlignment="1">
      <alignment horizontal="center" vertical="center" shrinkToFit="1"/>
    </xf>
    <xf numFmtId="0" fontId="27" fillId="45" borderId="43" xfId="0" applyFont="1" applyFill="1" applyBorder="1" applyAlignment="1">
      <alignment horizontal="center" vertical="center" shrinkToFit="1"/>
    </xf>
    <xf numFmtId="0" fontId="17" fillId="45" borderId="66" xfId="0" applyFont="1" applyFill="1" applyBorder="1" applyAlignment="1">
      <alignment horizontal="center" vertical="center"/>
    </xf>
    <xf numFmtId="0" fontId="27" fillId="45" borderId="1" xfId="0" applyFont="1" applyFill="1" applyBorder="1" applyAlignment="1">
      <alignment horizontal="center" vertical="center" shrinkToFit="1"/>
    </xf>
    <xf numFmtId="0" fontId="27" fillId="0" borderId="43" xfId="0" applyFont="1" applyFill="1" applyBorder="1" applyAlignment="1">
      <alignment horizontal="center" vertical="center" shrinkToFit="1"/>
    </xf>
    <xf numFmtId="0" fontId="27" fillId="0" borderId="45" xfId="0" applyFont="1" applyFill="1" applyBorder="1" applyAlignment="1">
      <alignment horizontal="center" vertical="center" shrinkToFit="1"/>
    </xf>
    <xf numFmtId="0" fontId="27" fillId="0" borderId="142" xfId="0" applyFont="1" applyFill="1" applyBorder="1" applyAlignment="1">
      <alignment horizontal="center" vertical="center" shrinkToFit="1"/>
    </xf>
    <xf numFmtId="0" fontId="27" fillId="0" borderId="143" xfId="0" applyFont="1" applyFill="1" applyBorder="1" applyAlignment="1">
      <alignment horizontal="center" vertical="center" shrinkToFit="1"/>
    </xf>
    <xf numFmtId="0" fontId="27" fillId="0" borderId="76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wrapText="1"/>
    </xf>
    <xf numFmtId="0" fontId="45" fillId="0" borderId="42" xfId="0" applyFont="1" applyFill="1" applyBorder="1" applyAlignment="1">
      <alignment horizontal="center" vertical="center" shrinkToFit="1"/>
    </xf>
    <xf numFmtId="0" fontId="45" fillId="0" borderId="1" xfId="0" applyFont="1" applyFill="1" applyBorder="1" applyAlignment="1">
      <alignment horizontal="center" vertical="center" shrinkToFit="1"/>
    </xf>
    <xf numFmtId="0" fontId="17" fillId="0" borderId="42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wrapText="1" shrinkToFit="1"/>
    </xf>
    <xf numFmtId="0" fontId="27" fillId="0" borderId="76" xfId="0" applyFont="1" applyFill="1" applyBorder="1" applyAlignment="1">
      <alignment horizontal="center" vertical="center" wrapText="1" shrinkToFit="1"/>
    </xf>
    <xf numFmtId="0" fontId="45" fillId="0" borderId="143" xfId="0" applyFont="1" applyFill="1" applyBorder="1" applyAlignment="1">
      <alignment horizontal="center" vertical="center" wrapText="1" shrinkToFit="1"/>
    </xf>
    <xf numFmtId="0" fontId="27" fillId="0" borderId="42" xfId="0" applyFont="1" applyFill="1" applyBorder="1" applyAlignment="1">
      <alignment horizontal="center" vertical="center" wrapText="1" shrinkToFit="1"/>
    </xf>
    <xf numFmtId="0" fontId="45" fillId="0" borderId="42" xfId="0" applyFont="1" applyFill="1" applyBorder="1" applyAlignment="1">
      <alignment horizontal="center" vertical="center" wrapText="1" shrinkToFit="1"/>
    </xf>
    <xf numFmtId="0" fontId="27" fillId="45" borderId="44" xfId="0" applyFont="1" applyFill="1" applyBorder="1" applyAlignment="1">
      <alignment horizontal="center" vertical="center" shrinkToFit="1"/>
    </xf>
    <xf numFmtId="0" fontId="45" fillId="45" borderId="1" xfId="0" applyFont="1" applyFill="1" applyBorder="1" applyAlignment="1">
      <alignment horizontal="center" vertical="center" shrinkToFit="1"/>
    </xf>
    <xf numFmtId="0" fontId="47" fillId="29" borderId="43" xfId="0" applyFont="1" applyFill="1" applyBorder="1" applyAlignment="1">
      <alignment horizontal="center" vertical="center"/>
    </xf>
    <xf numFmtId="0" fontId="47" fillId="29" borderId="45" xfId="0" applyFont="1" applyFill="1" applyBorder="1" applyAlignment="1">
      <alignment horizontal="center" vertical="center"/>
    </xf>
    <xf numFmtId="49" fontId="45" fillId="29" borderId="43" xfId="0" applyNumberFormat="1" applyFont="1" applyFill="1" applyBorder="1" applyAlignment="1">
      <alignment horizontal="center" vertical="center" shrinkToFit="1"/>
    </xf>
    <xf numFmtId="49" fontId="45" fillId="29" borderId="165" xfId="0" applyNumberFormat="1" applyFont="1" applyFill="1" applyBorder="1" applyAlignment="1">
      <alignment horizontal="center" vertical="center" shrinkToFit="1"/>
    </xf>
    <xf numFmtId="0" fontId="45" fillId="29" borderId="86" xfId="0" applyFont="1" applyFill="1" applyBorder="1" applyAlignment="1">
      <alignment horizontal="center" vertical="center"/>
    </xf>
    <xf numFmtId="0" fontId="27" fillId="45" borderId="24" xfId="0" applyFont="1" applyFill="1" applyBorder="1" applyAlignment="1">
      <alignment horizontal="center" vertical="center" shrinkToFit="1"/>
    </xf>
    <xf numFmtId="0" fontId="45" fillId="45" borderId="42" xfId="0" applyFont="1" applyFill="1" applyBorder="1" applyAlignment="1">
      <alignment horizontal="center" vertical="center" shrinkToFit="1"/>
    </xf>
    <xf numFmtId="0" fontId="27" fillId="45" borderId="42" xfId="0" applyFont="1" applyFill="1" applyBorder="1" applyAlignment="1">
      <alignment horizontal="center" vertical="center" wrapText="1" shrinkToFit="1"/>
    </xf>
    <xf numFmtId="0" fontId="45" fillId="45" borderId="42" xfId="0" applyFont="1" applyFill="1" applyBorder="1" applyAlignment="1">
      <alignment horizontal="center" vertical="center" wrapText="1" shrinkToFit="1"/>
    </xf>
    <xf numFmtId="0" fontId="5" fillId="0" borderId="8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80" xfId="0" applyFont="1" applyBorder="1"/>
    <xf numFmtId="0" fontId="5" fillId="0" borderId="27" xfId="0" applyFont="1" applyBorder="1"/>
    <xf numFmtId="0" fontId="5" fillId="0" borderId="0" xfId="0" applyFont="1"/>
    <xf numFmtId="0" fontId="5" fillId="0" borderId="69" xfId="0" applyFont="1" applyBorder="1"/>
    <xf numFmtId="0" fontId="7" fillId="0" borderId="80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 shrinkToFit="1"/>
    </xf>
    <xf numFmtId="0" fontId="18" fillId="0" borderId="69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18" fillId="0" borderId="69" xfId="0" applyNumberFormat="1" applyFont="1" applyBorder="1" applyAlignment="1">
      <alignment horizontal="center" vertical="center" shrinkToFit="1"/>
    </xf>
    <xf numFmtId="20" fontId="18" fillId="0" borderId="70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26" fillId="0" borderId="0" xfId="0" applyFont="1" applyAlignment="1">
      <alignment horizontal="center" vertical="center" shrinkToFit="1"/>
    </xf>
    <xf numFmtId="0" fontId="0" fillId="0" borderId="0" xfId="0" applyAlignment="1">
      <alignment horizontal="center"/>
    </xf>
    <xf numFmtId="0" fontId="5" fillId="0" borderId="78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27" fillId="46" borderId="43" xfId="0" applyFont="1" applyFill="1" applyBorder="1" applyAlignment="1">
      <alignment horizontal="center" vertical="center" shrinkToFit="1"/>
    </xf>
    <xf numFmtId="0" fontId="27" fillId="46" borderId="42" xfId="0" applyFont="1" applyFill="1" applyBorder="1" applyAlignment="1">
      <alignment horizontal="center" vertical="center" shrinkToFit="1"/>
    </xf>
    <xf numFmtId="0" fontId="17" fillId="29" borderId="143" xfId="0" applyFont="1" applyFill="1" applyBorder="1" applyAlignment="1">
      <alignment horizontal="center" vertical="center" wrapText="1" shrinkToFit="1"/>
    </xf>
    <xf numFmtId="0" fontId="27" fillId="0" borderId="80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20" fontId="27" fillId="0" borderId="69" xfId="0" applyNumberFormat="1" applyFont="1" applyBorder="1" applyAlignment="1">
      <alignment horizontal="center" vertical="center" shrinkToFit="1"/>
    </xf>
    <xf numFmtId="20" fontId="27" fillId="0" borderId="70" xfId="0" applyNumberFormat="1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/>
    </xf>
    <xf numFmtId="0" fontId="27" fillId="27" borderId="44" xfId="0" applyFont="1" applyFill="1" applyBorder="1" applyAlignment="1">
      <alignment horizontal="center" vertical="center" shrinkToFit="1"/>
    </xf>
    <xf numFmtId="0" fontId="27" fillId="27" borderId="50" xfId="0" applyFont="1" applyFill="1" applyBorder="1" applyAlignment="1">
      <alignment horizontal="center" vertical="center" shrinkToFit="1"/>
    </xf>
    <xf numFmtId="0" fontId="27" fillId="0" borderId="104" xfId="0" applyFont="1" applyFill="1" applyBorder="1" applyAlignment="1">
      <alignment horizontal="center" vertical="center" shrinkToFit="1"/>
    </xf>
    <xf numFmtId="0" fontId="27" fillId="0" borderId="20" xfId="0" applyFont="1" applyFill="1" applyBorder="1" applyAlignment="1">
      <alignment horizontal="center" vertical="center" shrinkToFit="1"/>
    </xf>
    <xf numFmtId="0" fontId="17" fillId="29" borderId="42" xfId="0" applyFont="1" applyFill="1" applyBorder="1" applyAlignment="1">
      <alignment horizontal="center" vertical="center"/>
    </xf>
    <xf numFmtId="0" fontId="45" fillId="29" borderId="143" xfId="0" applyFont="1" applyFill="1" applyBorder="1" applyAlignment="1">
      <alignment horizontal="center" vertical="center" wrapText="1" shrinkToFit="1"/>
    </xf>
    <xf numFmtId="49" fontId="47" fillId="29" borderId="165" xfId="0" applyNumberFormat="1" applyFont="1" applyFill="1" applyBorder="1" applyAlignment="1">
      <alignment horizontal="center" vertical="center" shrinkToFit="1"/>
    </xf>
    <xf numFmtId="49" fontId="47" fillId="29" borderId="86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77" fontId="0" fillId="0" borderId="25" xfId="0" applyNumberFormat="1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7" fontId="0" fillId="0" borderId="25" xfId="0" applyNumberFormat="1" applyFont="1" applyBorder="1" applyAlignment="1">
      <alignment horizontal="center" vertical="center"/>
    </xf>
    <xf numFmtId="177" fontId="0" fillId="24" borderId="25" xfId="0" applyNumberFormat="1" applyFont="1" applyFill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24" borderId="2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49" fillId="0" borderId="0" xfId="0" applyFont="1" applyAlignment="1">
      <alignment vertical="center" shrinkToFit="1"/>
    </xf>
    <xf numFmtId="0" fontId="49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/>
    </xf>
    <xf numFmtId="0" fontId="4" fillId="0" borderId="0" xfId="0" applyFont="1"/>
    <xf numFmtId="49" fontId="4" fillId="0" borderId="0" xfId="0" applyNumberFormat="1" applyFont="1"/>
    <xf numFmtId="0" fontId="9" fillId="0" borderId="80" xfId="0" applyFont="1" applyBorder="1"/>
    <xf numFmtId="0" fontId="9" fillId="0" borderId="80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 shrinkToFit="1"/>
    </xf>
    <xf numFmtId="0" fontId="9" fillId="0" borderId="80" xfId="0" applyFont="1" applyBorder="1" applyAlignment="1">
      <alignment vertical="center"/>
    </xf>
    <xf numFmtId="0" fontId="9" fillId="0" borderId="87" xfId="0" applyFont="1" applyBorder="1" applyAlignment="1">
      <alignment vertical="center"/>
    </xf>
    <xf numFmtId="0" fontId="9" fillId="0" borderId="10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27" xfId="0" applyFont="1" applyBorder="1"/>
    <xf numFmtId="0" fontId="9" fillId="0" borderId="27" xfId="0" applyFont="1" applyBorder="1" applyAlignment="1">
      <alignment horizontal="center" vertical="center"/>
    </xf>
    <xf numFmtId="20" fontId="9" fillId="0" borderId="33" xfId="0" applyNumberFormat="1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9" fillId="0" borderId="29" xfId="0" applyFont="1" applyBorder="1" applyAlignment="1">
      <alignment horizontal="center" vertical="center"/>
    </xf>
    <xf numFmtId="0" fontId="9" fillId="0" borderId="78" xfId="0" applyFont="1" applyBorder="1" applyAlignment="1">
      <alignment horizontal="center" vertical="center"/>
    </xf>
    <xf numFmtId="0" fontId="9" fillId="0" borderId="69" xfId="0" applyFont="1" applyBorder="1"/>
    <xf numFmtId="20" fontId="9" fillId="0" borderId="69" xfId="0" applyNumberFormat="1" applyFont="1" applyBorder="1" applyAlignment="1">
      <alignment horizontal="center" vertical="center" shrinkToFit="1"/>
    </xf>
    <xf numFmtId="20" fontId="9" fillId="0" borderId="64" xfId="0" applyNumberFormat="1" applyFont="1" applyBorder="1" applyAlignment="1">
      <alignment horizontal="center" vertical="center" shrinkToFit="1"/>
    </xf>
    <xf numFmtId="20" fontId="9" fillId="0" borderId="70" xfId="0" applyNumberFormat="1" applyFont="1" applyBorder="1" applyAlignment="1">
      <alignment horizontal="center" vertical="center" shrinkToFit="1"/>
    </xf>
    <xf numFmtId="20" fontId="9" fillId="0" borderId="56" xfId="0" applyNumberFormat="1" applyFont="1" applyBorder="1" applyAlignment="1">
      <alignment horizontal="center" vertical="center" shrinkToFit="1"/>
    </xf>
    <xf numFmtId="20" fontId="9" fillId="0" borderId="77" xfId="0" applyNumberFormat="1" applyFont="1" applyBorder="1" applyAlignment="1">
      <alignment horizontal="center" vertical="center" shrinkToFit="1"/>
    </xf>
    <xf numFmtId="20" fontId="9" fillId="0" borderId="2" xfId="0" applyNumberFormat="1" applyFont="1" applyBorder="1" applyAlignment="1">
      <alignment horizontal="center" vertical="center" shrinkToFit="1"/>
    </xf>
    <xf numFmtId="20" fontId="4" fillId="0" borderId="0" xfId="0" applyNumberFormat="1" applyFont="1" applyAlignment="1">
      <alignment horizontal="center" vertical="center"/>
    </xf>
    <xf numFmtId="20" fontId="9" fillId="0" borderId="84" xfId="0" applyNumberFormat="1" applyFont="1" applyBorder="1" applyAlignment="1">
      <alignment horizontal="center" vertical="center" shrinkToFit="1"/>
    </xf>
    <xf numFmtId="20" fontId="9" fillId="0" borderId="68" xfId="0" applyNumberFormat="1" applyFont="1" applyBorder="1" applyAlignment="1">
      <alignment horizontal="center" vertical="center" shrinkToFit="1"/>
    </xf>
    <xf numFmtId="20" fontId="9" fillId="0" borderId="58" xfId="0" applyNumberFormat="1" applyFont="1" applyBorder="1" applyAlignment="1">
      <alignment horizontal="center" vertical="center" shrinkToFit="1"/>
    </xf>
    <xf numFmtId="20" fontId="9" fillId="0" borderId="75" xfId="0" applyNumberFormat="1" applyFont="1" applyBorder="1" applyAlignment="1">
      <alignment horizontal="center" vertical="center" shrinkToFit="1"/>
    </xf>
    <xf numFmtId="0" fontId="9" fillId="0" borderId="69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49" fontId="9" fillId="0" borderId="2" xfId="0" applyNumberFormat="1" applyFont="1" applyBorder="1" applyAlignment="1">
      <alignment horizontal="center" vertical="center" shrinkToFit="1"/>
    </xf>
    <xf numFmtId="49" fontId="9" fillId="0" borderId="83" xfId="0" applyNumberFormat="1" applyFont="1" applyBorder="1" applyAlignment="1">
      <alignment horizontal="center" vertical="center" shrinkToFit="1"/>
    </xf>
    <xf numFmtId="49" fontId="9" fillId="0" borderId="58" xfId="0" applyNumberFormat="1" applyFont="1" applyBorder="1" applyAlignment="1">
      <alignment horizontal="center" vertical="center" shrinkToFit="1"/>
    </xf>
    <xf numFmtId="0" fontId="4" fillId="0" borderId="64" xfId="0" applyFont="1" applyBorder="1" applyAlignment="1">
      <alignment vertical="center" shrinkToFit="1"/>
    </xf>
    <xf numFmtId="0" fontId="4" fillId="0" borderId="7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177" fontId="4" fillId="0" borderId="25" xfId="0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177" fontId="4" fillId="24" borderId="25" xfId="0" applyNumberFormat="1" applyFont="1" applyFill="1" applyBorder="1" applyAlignment="1">
      <alignment horizontal="center" vertical="center"/>
    </xf>
    <xf numFmtId="0" fontId="9" fillId="24" borderId="41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87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shrinkToFit="1"/>
    </xf>
    <xf numFmtId="0" fontId="4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/>
    </xf>
    <xf numFmtId="0" fontId="4" fillId="0" borderId="0" xfId="0" applyFont="1" applyAlignment="1">
      <alignment shrinkToFi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shrinkToFit="1"/>
    </xf>
    <xf numFmtId="0" fontId="9" fillId="0" borderId="0" xfId="0" applyFont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shrinkToFit="1"/>
    </xf>
    <xf numFmtId="179" fontId="0" fillId="0" borderId="0" xfId="0" applyNumberFormat="1" applyAlignment="1">
      <alignment shrinkToFit="1"/>
    </xf>
    <xf numFmtId="0" fontId="0" fillId="0" borderId="0" xfId="0" applyAlignment="1">
      <alignment horizontal="center" shrinkToFit="1"/>
    </xf>
    <xf numFmtId="0" fontId="0" fillId="24" borderId="0" xfId="0" applyFill="1" applyAlignment="1">
      <alignment shrinkToFit="1"/>
    </xf>
    <xf numFmtId="0" fontId="0" fillId="0" borderId="0" xfId="0" applyFont="1" applyAlignment="1">
      <alignment horizontal="right" shrinkToFit="1"/>
    </xf>
    <xf numFmtId="177" fontId="0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 shrinkToFit="1"/>
    </xf>
    <xf numFmtId="177" fontId="0" fillId="24" borderId="0" xfId="0" applyNumberFormat="1" applyFont="1" applyFill="1" applyBorder="1" applyAlignment="1">
      <alignment horizontal="right" vertical="center"/>
    </xf>
    <xf numFmtId="0" fontId="5" fillId="24" borderId="0" xfId="0" applyFont="1" applyFill="1" applyBorder="1" applyAlignment="1">
      <alignment horizontal="right" vertical="center" shrinkToFit="1"/>
    </xf>
    <xf numFmtId="177" fontId="0" fillId="0" borderId="0" xfId="0" applyNumberFormat="1" applyFont="1" applyBorder="1" applyAlignment="1">
      <alignment horizontal="center" vertical="center"/>
    </xf>
    <xf numFmtId="177" fontId="0" fillId="24" borderId="0" xfId="0" applyNumberFormat="1" applyFont="1" applyFill="1" applyBorder="1" applyAlignment="1">
      <alignment horizontal="center" vertical="center"/>
    </xf>
    <xf numFmtId="0" fontId="5" fillId="24" borderId="0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5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shrinkToFit="1"/>
    </xf>
    <xf numFmtId="0" fontId="0" fillId="24" borderId="0" xfId="0" applyFont="1" applyFill="1" applyBorder="1" applyAlignment="1">
      <alignment horizontal="center" vertical="center"/>
    </xf>
    <xf numFmtId="0" fontId="0" fillId="24" borderId="0" xfId="0" applyFill="1" applyAlignment="1">
      <alignment horizontal="center" shrinkToFit="1"/>
    </xf>
    <xf numFmtId="176" fontId="0" fillId="0" borderId="0" xfId="0" applyNumberFormat="1" applyAlignment="1">
      <alignment shrinkToFit="1"/>
    </xf>
    <xf numFmtId="176" fontId="0" fillId="0" borderId="0" xfId="0" applyNumberFormat="1" applyFont="1" applyBorder="1" applyAlignment="1">
      <alignment horizontal="center" vertical="center" shrinkToFit="1"/>
    </xf>
    <xf numFmtId="176" fontId="0" fillId="0" borderId="0" xfId="0" applyNumberFormat="1" applyFont="1" applyBorder="1" applyAlignment="1">
      <alignment horizontal="center" vertical="center"/>
    </xf>
    <xf numFmtId="0" fontId="27" fillId="45" borderId="76" xfId="0" applyFont="1" applyFill="1" applyBorder="1" applyAlignment="1">
      <alignment horizontal="center" vertical="center" wrapText="1" shrinkToFit="1"/>
    </xf>
    <xf numFmtId="178" fontId="0" fillId="0" borderId="0" xfId="0" applyNumberFormat="1"/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7" fillId="29" borderId="44" xfId="0" applyFont="1" applyFill="1" applyBorder="1" applyAlignment="1">
      <alignment horizontal="center" vertical="center" wrapText="1" shrinkToFit="1"/>
    </xf>
    <xf numFmtId="0" fontId="17" fillId="29" borderId="66" xfId="0" applyFont="1" applyFill="1" applyBorder="1" applyAlignment="1">
      <alignment horizontal="center" vertical="center" wrapText="1"/>
    </xf>
    <xf numFmtId="0" fontId="27" fillId="29" borderId="1" xfId="0" applyFont="1" applyFill="1" applyBorder="1" applyAlignment="1">
      <alignment horizontal="center" vertical="center" wrapText="1" shrinkToFit="1"/>
    </xf>
    <xf numFmtId="49" fontId="47" fillId="29" borderId="84" xfId="0" applyNumberFormat="1" applyFont="1" applyFill="1" applyBorder="1" applyAlignment="1">
      <alignment horizontal="center" vertical="center" shrinkToFit="1"/>
    </xf>
    <xf numFmtId="0" fontId="47" fillId="0" borderId="33" xfId="0" applyFont="1" applyBorder="1" applyAlignment="1">
      <alignment horizontal="center" vertical="center"/>
    </xf>
    <xf numFmtId="0" fontId="47" fillId="0" borderId="38" xfId="0" applyFont="1" applyBorder="1" applyAlignment="1">
      <alignment horizontal="center" vertical="center"/>
    </xf>
    <xf numFmtId="49" fontId="47" fillId="0" borderId="163" xfId="0" applyNumberFormat="1" applyFont="1" applyFill="1" applyBorder="1" applyAlignment="1">
      <alignment horizontal="center" vertical="center" shrinkToFit="1"/>
    </xf>
    <xf numFmtId="49" fontId="47" fillId="0" borderId="89" xfId="0" applyNumberFormat="1" applyFont="1" applyFill="1" applyBorder="1" applyAlignment="1">
      <alignment horizontal="center" vertical="center" shrinkToFit="1"/>
    </xf>
    <xf numFmtId="49" fontId="47" fillId="0" borderId="164" xfId="0" applyNumberFormat="1" applyFont="1" applyFill="1" applyBorder="1" applyAlignment="1">
      <alignment horizontal="center" vertical="center" shrinkToFit="1"/>
    </xf>
    <xf numFmtId="49" fontId="52" fillId="0" borderId="39" xfId="0" applyNumberFormat="1" applyFont="1" applyFill="1" applyBorder="1" applyAlignment="1">
      <alignment horizontal="center" vertical="center" shrinkToFit="1"/>
    </xf>
    <xf numFmtId="0" fontId="47" fillId="0" borderId="42" xfId="0" applyFont="1" applyBorder="1" applyAlignment="1">
      <alignment horizontal="center" vertical="center"/>
    </xf>
    <xf numFmtId="49" fontId="47" fillId="0" borderId="76" xfId="0" applyNumberFormat="1" applyFont="1" applyFill="1" applyBorder="1" applyAlignment="1">
      <alignment horizontal="center" vertical="center" wrapText="1" shrinkToFit="1"/>
    </xf>
    <xf numFmtId="0" fontId="45" fillId="0" borderId="42" xfId="0" applyFont="1" applyBorder="1" applyAlignment="1">
      <alignment horizontal="center" vertical="center" wrapText="1" shrinkToFit="1"/>
    </xf>
    <xf numFmtId="0" fontId="47" fillId="0" borderId="42" xfId="0" applyFont="1" applyFill="1" applyBorder="1" applyAlignment="1">
      <alignment horizontal="center" vertical="center"/>
    </xf>
    <xf numFmtId="49" fontId="47" fillId="0" borderId="48" xfId="0" applyNumberFormat="1" applyFont="1" applyFill="1" applyBorder="1" applyAlignment="1">
      <alignment horizontal="center" vertical="center" shrinkToFit="1"/>
    </xf>
    <xf numFmtId="0" fontId="47" fillId="24" borderId="42" xfId="0" applyFont="1" applyFill="1" applyBorder="1" applyAlignment="1">
      <alignment horizontal="center" vertical="center"/>
    </xf>
    <xf numFmtId="0" fontId="47" fillId="24" borderId="45" xfId="0" applyFont="1" applyFill="1" applyBorder="1" applyAlignment="1">
      <alignment horizontal="center" vertical="center"/>
    </xf>
    <xf numFmtId="49" fontId="47" fillId="24" borderId="166" xfId="0" applyNumberFormat="1" applyFont="1" applyFill="1" applyBorder="1" applyAlignment="1">
      <alignment horizontal="center" vertical="center" shrinkToFit="1"/>
    </xf>
    <xf numFmtId="0" fontId="45" fillId="0" borderId="42" xfId="0" applyFont="1" applyBorder="1" applyAlignment="1">
      <alignment horizontal="center" vertical="center"/>
    </xf>
    <xf numFmtId="0" fontId="47" fillId="0" borderId="61" xfId="0" applyFont="1" applyBorder="1" applyAlignment="1">
      <alignment horizontal="center" vertical="center"/>
    </xf>
    <xf numFmtId="0" fontId="47" fillId="0" borderId="49" xfId="0" applyFont="1" applyBorder="1" applyAlignment="1">
      <alignment horizontal="center" vertical="center"/>
    </xf>
    <xf numFmtId="49" fontId="47" fillId="0" borderId="168" xfId="0" applyNumberFormat="1" applyFont="1" applyFill="1" applyBorder="1" applyAlignment="1">
      <alignment horizontal="center" vertical="center" shrinkToFit="1"/>
    </xf>
    <xf numFmtId="49" fontId="47" fillId="0" borderId="59" xfId="0" applyNumberFormat="1" applyFont="1" applyFill="1" applyBorder="1" applyAlignment="1">
      <alignment horizontal="center" vertical="center" shrinkToFit="1"/>
    </xf>
    <xf numFmtId="0" fontId="27" fillId="49" borderId="43" xfId="0" applyFont="1" applyFill="1" applyBorder="1" applyAlignment="1">
      <alignment horizontal="center" vertical="center" shrinkToFit="1"/>
    </xf>
    <xf numFmtId="49" fontId="47" fillId="29" borderId="42" xfId="0" applyNumberFormat="1" applyFont="1" applyFill="1" applyBorder="1" applyAlignment="1">
      <alignment horizontal="center" vertical="center" shrinkToFit="1"/>
    </xf>
    <xf numFmtId="0" fontId="17" fillId="29" borderId="24" xfId="0" applyFont="1" applyFill="1" applyBorder="1" applyAlignment="1">
      <alignment horizontal="center" vertical="center"/>
    </xf>
    <xf numFmtId="0" fontId="27" fillId="29" borderId="24" xfId="0" applyFont="1" applyFill="1" applyBorder="1" applyAlignment="1">
      <alignment horizontal="center" vertical="center" shrinkToFit="1"/>
    </xf>
    <xf numFmtId="0" fontId="45" fillId="29" borderId="42" xfId="0" applyFont="1" applyFill="1" applyBorder="1" applyAlignment="1">
      <alignment horizontal="center" vertical="center" wrapText="1" shrinkToFit="1"/>
    </xf>
    <xf numFmtId="49" fontId="45" fillId="29" borderId="1" xfId="0" applyNumberFormat="1" applyFont="1" applyFill="1" applyBorder="1" applyAlignment="1">
      <alignment horizontal="center" vertical="center" shrinkToFit="1"/>
    </xf>
    <xf numFmtId="49" fontId="53" fillId="0" borderId="165" xfId="0" applyNumberFormat="1" applyFont="1" applyFill="1" applyBorder="1" applyAlignment="1">
      <alignment horizontal="center" vertical="center" shrinkToFit="1"/>
    </xf>
    <xf numFmtId="0" fontId="27" fillId="0" borderId="76" xfId="0" applyFont="1" applyBorder="1" applyAlignment="1">
      <alignment horizontal="center" vertical="center" wrapText="1" shrinkToFit="1"/>
    </xf>
    <xf numFmtId="0" fontId="27" fillId="29" borderId="143" xfId="0" applyFont="1" applyFill="1" applyBorder="1" applyAlignment="1">
      <alignment horizontal="center" vertical="center" wrapText="1" shrinkToFit="1"/>
    </xf>
    <xf numFmtId="0" fontId="17" fillId="0" borderId="42" xfId="0" applyFont="1" applyBorder="1" applyAlignment="1">
      <alignment horizontal="center" vertical="center" wrapText="1" shrinkToFit="1"/>
    </xf>
    <xf numFmtId="49" fontId="53" fillId="0" borderId="42" xfId="0" applyNumberFormat="1" applyFont="1" applyFill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0" borderId="8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 shrinkToFit="1"/>
    </xf>
    <xf numFmtId="0" fontId="9" fillId="0" borderId="6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9" fillId="0" borderId="0" xfId="0" applyFont="1" applyAlignment="1">
      <alignment horizontal="center" vertical="center" shrinkToFit="1"/>
    </xf>
    <xf numFmtId="20" fontId="9" fillId="0" borderId="69" xfId="0" applyNumberFormat="1" applyFont="1" applyBorder="1" applyAlignment="1">
      <alignment horizontal="center" vertical="center" shrinkToFit="1"/>
    </xf>
    <xf numFmtId="20" fontId="9" fillId="0" borderId="70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7" fillId="27" borderId="42" xfId="0" applyFont="1" applyFill="1" applyBorder="1" applyAlignment="1">
      <alignment horizontal="center" vertical="center" shrinkToFit="1"/>
    </xf>
    <xf numFmtId="49" fontId="47" fillId="29" borderId="69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7" fillId="27" borderId="1" xfId="0" applyFont="1" applyFill="1" applyBorder="1" applyAlignment="1">
      <alignment horizontal="center" vertical="center" wrapText="1" shrinkToFit="1"/>
    </xf>
    <xf numFmtId="0" fontId="27" fillId="27" borderId="76" xfId="0" applyFont="1" applyFill="1" applyBorder="1" applyAlignment="1">
      <alignment horizontal="center" vertical="center" wrapText="1" shrinkToFit="1"/>
    </xf>
    <xf numFmtId="0" fontId="27" fillId="27" borderId="143" xfId="0" applyFont="1" applyFill="1" applyBorder="1" applyAlignment="1">
      <alignment horizontal="center" vertical="center" shrinkToFit="1"/>
    </xf>
    <xf numFmtId="0" fontId="17" fillId="27" borderId="66" xfId="0" applyFont="1" applyFill="1" applyBorder="1" applyAlignment="1">
      <alignment horizontal="center" vertical="center" wrapText="1"/>
    </xf>
    <xf numFmtId="0" fontId="17" fillId="27" borderId="42" xfId="0" applyFont="1" applyFill="1" applyBorder="1" applyAlignment="1">
      <alignment horizontal="center" vertical="center"/>
    </xf>
    <xf numFmtId="49" fontId="45" fillId="27" borderId="2" xfId="0" applyNumberFormat="1" applyFont="1" applyFill="1" applyBorder="1" applyAlignment="1">
      <alignment horizontal="center" vertical="center" shrinkToFit="1"/>
    </xf>
    <xf numFmtId="0" fontId="17" fillId="24" borderId="25" xfId="0" applyFont="1" applyFill="1" applyBorder="1" applyAlignment="1">
      <alignment horizontal="center" vertical="center"/>
    </xf>
    <xf numFmtId="0" fontId="27" fillId="29" borderId="45" xfId="0" applyFont="1" applyFill="1" applyBorder="1" applyAlignment="1">
      <alignment horizontal="center" vertical="center" wrapText="1" shrinkToFit="1"/>
    </xf>
    <xf numFmtId="0" fontId="45" fillId="29" borderId="42" xfId="0" applyFont="1" applyFill="1" applyBorder="1" applyAlignment="1">
      <alignment horizontal="center" vertical="center"/>
    </xf>
    <xf numFmtId="49" fontId="54" fillId="29" borderId="165" xfId="0" applyNumberFormat="1" applyFont="1" applyFill="1" applyBorder="1" applyAlignment="1">
      <alignment horizontal="center" vertical="center" shrinkToFit="1"/>
    </xf>
    <xf numFmtId="0" fontId="27" fillId="29" borderId="45" xfId="0" applyFont="1" applyFill="1" applyBorder="1" applyAlignment="1">
      <alignment horizontal="center" vertical="center" shrinkToFit="1"/>
    </xf>
    <xf numFmtId="49" fontId="9" fillId="0" borderId="193" xfId="0" applyNumberFormat="1" applyFont="1" applyBorder="1" applyAlignment="1">
      <alignment horizontal="center" vertical="center" shrinkToFit="1"/>
    </xf>
    <xf numFmtId="49" fontId="47" fillId="0" borderId="194" xfId="0" applyNumberFormat="1" applyFont="1" applyFill="1" applyBorder="1" applyAlignment="1">
      <alignment horizontal="center" vertical="center" shrinkToFit="1"/>
    </xf>
    <xf numFmtId="49" fontId="47" fillId="0" borderId="91" xfId="0" applyNumberFormat="1" applyFont="1" applyFill="1" applyBorder="1" applyAlignment="1">
      <alignment horizontal="center" vertical="center" shrinkToFit="1"/>
    </xf>
    <xf numFmtId="49" fontId="47" fillId="24" borderId="91" xfId="0" applyNumberFormat="1" applyFont="1" applyFill="1" applyBorder="1" applyAlignment="1">
      <alignment horizontal="center" vertical="center" shrinkToFit="1"/>
    </xf>
    <xf numFmtId="49" fontId="45" fillId="29" borderId="91" xfId="0" applyNumberFormat="1" applyFont="1" applyFill="1" applyBorder="1" applyAlignment="1">
      <alignment horizontal="center" vertical="center" shrinkToFit="1"/>
    </xf>
    <xf numFmtId="49" fontId="53" fillId="0" borderId="91" xfId="0" applyNumberFormat="1" applyFont="1" applyFill="1" applyBorder="1" applyAlignment="1">
      <alignment horizontal="center" vertical="center" shrinkToFit="1"/>
    </xf>
    <xf numFmtId="49" fontId="47" fillId="0" borderId="193" xfId="0" applyNumberFormat="1" applyFont="1" applyFill="1" applyBorder="1" applyAlignment="1">
      <alignment horizontal="center" vertical="center" shrinkToFit="1"/>
    </xf>
    <xf numFmtId="49" fontId="47" fillId="24" borderId="76" xfId="0" applyNumberFormat="1" applyFont="1" applyFill="1" applyBorder="1" applyAlignment="1">
      <alignment horizontal="center" vertical="center" wrapText="1" shrinkToFit="1"/>
    </xf>
    <xf numFmtId="0" fontId="47" fillId="0" borderId="38" xfId="0" applyFont="1" applyBorder="1" applyAlignment="1">
      <alignment horizontal="center" vertical="center" shrinkToFit="1"/>
    </xf>
    <xf numFmtId="0" fontId="47" fillId="0" borderId="43" xfId="0" applyFont="1" applyBorder="1" applyAlignment="1">
      <alignment horizontal="center" vertical="center" shrinkToFit="1"/>
    </xf>
    <xf numFmtId="0" fontId="47" fillId="0" borderId="45" xfId="0" applyFont="1" applyBorder="1" applyAlignment="1">
      <alignment horizontal="center" vertical="center" shrinkToFit="1"/>
    </xf>
    <xf numFmtId="0" fontId="47" fillId="24" borderId="43" xfId="0" applyFont="1" applyFill="1" applyBorder="1" applyAlignment="1">
      <alignment horizontal="center" vertical="center" shrinkToFit="1"/>
    </xf>
    <xf numFmtId="0" fontId="47" fillId="24" borderId="45" xfId="0" applyFont="1" applyFill="1" applyBorder="1" applyAlignment="1">
      <alignment horizontal="center" vertical="center" shrinkToFit="1"/>
    </xf>
    <xf numFmtId="49" fontId="47" fillId="24" borderId="48" xfId="0" applyNumberFormat="1" applyFont="1" applyFill="1" applyBorder="1" applyAlignment="1">
      <alignment horizontal="center" vertical="center" shrinkToFit="1"/>
    </xf>
    <xf numFmtId="0" fontId="47" fillId="24" borderId="165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" vertical="center" shrinkToFit="1"/>
    </xf>
    <xf numFmtId="0" fontId="47" fillId="0" borderId="59" xfId="0" applyFont="1" applyBorder="1" applyAlignment="1">
      <alignment horizontal="center" vertical="center" shrinkToFit="1"/>
    </xf>
    <xf numFmtId="49" fontId="47" fillId="0" borderId="182" xfId="0" applyNumberFormat="1" applyFont="1" applyFill="1" applyBorder="1" applyAlignment="1">
      <alignment horizontal="center" vertical="center" shrinkToFit="1"/>
    </xf>
    <xf numFmtId="49" fontId="47" fillId="0" borderId="183" xfId="0" applyNumberFormat="1" applyFont="1" applyFill="1" applyBorder="1" applyAlignment="1">
      <alignment horizontal="center" vertical="center" shrinkToFit="1"/>
    </xf>
    <xf numFmtId="49" fontId="47" fillId="0" borderId="184" xfId="0" applyNumberFormat="1" applyFont="1" applyFill="1" applyBorder="1" applyAlignment="1">
      <alignment horizontal="center" vertical="center" shrinkToFit="1"/>
    </xf>
    <xf numFmtId="49" fontId="47" fillId="0" borderId="70" xfId="0" applyNumberFormat="1" applyFont="1" applyFill="1" applyBorder="1" applyAlignment="1">
      <alignment horizontal="center" vertical="center" shrinkToFit="1"/>
    </xf>
    <xf numFmtId="0" fontId="45" fillId="0" borderId="39" xfId="0" applyFont="1" applyBorder="1" applyAlignment="1">
      <alignment horizontal="center" vertical="center" shrinkToFit="1"/>
    </xf>
    <xf numFmtId="49" fontId="47" fillId="0" borderId="45" xfId="0" applyNumberFormat="1" applyFont="1" applyFill="1" applyBorder="1" applyAlignment="1">
      <alignment horizontal="center" vertical="center" wrapText="1" shrinkToFit="1"/>
    </xf>
    <xf numFmtId="0" fontId="17" fillId="29" borderId="42" xfId="0" applyFont="1" applyFill="1" applyBorder="1" applyAlignment="1">
      <alignment horizontal="center" vertical="center" shrinkToFit="1"/>
    </xf>
    <xf numFmtId="0" fontId="45" fillId="0" borderId="45" xfId="0" applyFont="1" applyBorder="1" applyAlignment="1">
      <alignment horizontal="center" vertical="center" shrinkToFit="1"/>
    </xf>
    <xf numFmtId="0" fontId="45" fillId="0" borderId="142" xfId="0" applyFont="1" applyBorder="1" applyAlignment="1">
      <alignment horizontal="center" vertical="center" shrinkToFit="1"/>
    </xf>
    <xf numFmtId="0" fontId="27" fillId="50" borderId="43" xfId="0" applyFont="1" applyFill="1" applyBorder="1" applyAlignment="1">
      <alignment horizontal="center" vertical="center" shrinkToFit="1"/>
    </xf>
    <xf numFmtId="0" fontId="17" fillId="29" borderId="42" xfId="0" applyFont="1" applyFill="1" applyBorder="1" applyAlignment="1">
      <alignment horizontal="center" vertical="center" wrapText="1"/>
    </xf>
    <xf numFmtId="0" fontId="27" fillId="29" borderId="142" xfId="0" applyFont="1" applyFill="1" applyBorder="1" applyAlignment="1">
      <alignment horizontal="center" vertical="center" wrapText="1" shrinkToFit="1"/>
    </xf>
    <xf numFmtId="0" fontId="17" fillId="29" borderId="143" xfId="0" applyFont="1" applyFill="1" applyBorder="1" applyAlignment="1">
      <alignment horizontal="center" vertical="center" shrinkToFit="1"/>
    </xf>
    <xf numFmtId="0" fontId="47" fillId="29" borderId="42" xfId="0" applyFont="1" applyFill="1" applyBorder="1" applyAlignment="1">
      <alignment horizontal="center" vertical="center"/>
    </xf>
    <xf numFmtId="49" fontId="47" fillId="29" borderId="113" xfId="0" applyNumberFormat="1" applyFont="1" applyFill="1" applyBorder="1" applyAlignment="1">
      <alignment horizontal="center" vertical="center" shrinkToFit="1"/>
    </xf>
    <xf numFmtId="49" fontId="55" fillId="0" borderId="165" xfId="0" applyNumberFormat="1" applyFont="1" applyFill="1" applyBorder="1" applyAlignment="1">
      <alignment horizontal="center" vertical="center" shrinkToFit="1"/>
    </xf>
    <xf numFmtId="0" fontId="27" fillId="25" borderId="43" xfId="0" applyFont="1" applyFill="1" applyBorder="1" applyAlignment="1">
      <alignment horizontal="center" vertical="center" shrinkToFit="1"/>
    </xf>
    <xf numFmtId="0" fontId="45" fillId="25" borderId="66" xfId="0" applyFont="1" applyFill="1" applyBorder="1" applyAlignment="1">
      <alignment horizontal="center" vertical="center"/>
    </xf>
    <xf numFmtId="0" fontId="27" fillId="25" borderId="42" xfId="0" applyFont="1" applyFill="1" applyBorder="1" applyAlignment="1">
      <alignment horizontal="center" vertical="center" shrinkToFit="1"/>
    </xf>
    <xf numFmtId="0" fontId="48" fillId="0" borderId="43" xfId="0" applyFont="1" applyBorder="1" applyAlignment="1">
      <alignment horizontal="center" vertical="center" shrinkToFit="1"/>
    </xf>
    <xf numFmtId="0" fontId="27" fillId="29" borderId="142" xfId="0" applyFont="1" applyFill="1" applyBorder="1" applyAlignment="1">
      <alignment horizontal="center" vertical="center" shrinkToFit="1"/>
    </xf>
    <xf numFmtId="0" fontId="47" fillId="29" borderId="86" xfId="0" applyFont="1" applyFill="1" applyBorder="1" applyAlignment="1">
      <alignment horizontal="center" vertical="center"/>
    </xf>
    <xf numFmtId="0" fontId="27" fillId="27" borderId="45" xfId="0" applyFont="1" applyFill="1" applyBorder="1" applyAlignment="1">
      <alignment horizontal="center" vertical="center" shrinkToFit="1"/>
    </xf>
    <xf numFmtId="0" fontId="27" fillId="0" borderId="45" xfId="0" applyFont="1" applyFill="1" applyBorder="1" applyAlignment="1">
      <alignment horizontal="center" vertical="center" wrapText="1" shrinkToFit="1"/>
    </xf>
    <xf numFmtId="0" fontId="5" fillId="0" borderId="80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80" xfId="0" applyFont="1" applyBorder="1"/>
    <xf numFmtId="0" fontId="5" fillId="0" borderId="27" xfId="0" applyFont="1" applyBorder="1"/>
    <xf numFmtId="0" fontId="5" fillId="0" borderId="0" xfId="0" applyFont="1"/>
    <xf numFmtId="0" fontId="5" fillId="0" borderId="69" xfId="0" applyFont="1" applyBorder="1"/>
    <xf numFmtId="0" fontId="5" fillId="0" borderId="0" xfId="0" applyFont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8" fillId="0" borderId="69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shrinkToFit="1"/>
    </xf>
    <xf numFmtId="20" fontId="18" fillId="0" borderId="69" xfId="0" applyNumberFormat="1" applyFont="1" applyBorder="1" applyAlignment="1">
      <alignment horizontal="center" vertical="center" shrinkToFit="1"/>
    </xf>
    <xf numFmtId="20" fontId="18" fillId="0" borderId="70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27" fillId="0" borderId="0" xfId="0" applyFont="1" applyAlignment="1">
      <alignment horizontal="center" vertical="center" shrinkToFit="1"/>
    </xf>
    <xf numFmtId="0" fontId="26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78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27" fillId="27" borderId="42" xfId="0" applyFont="1" applyFill="1" applyBorder="1" applyAlignment="1">
      <alignment horizontal="center" vertical="center" wrapText="1" shrinkToFit="1"/>
    </xf>
    <xf numFmtId="49" fontId="47" fillId="27" borderId="43" xfId="0" applyNumberFormat="1" applyFont="1" applyFill="1" applyBorder="1" applyAlignment="1">
      <alignment horizontal="center" vertical="center" shrinkToFit="1"/>
    </xf>
    <xf numFmtId="0" fontId="27" fillId="49" borderId="42" xfId="0" applyFont="1" applyFill="1" applyBorder="1" applyAlignment="1">
      <alignment horizontal="center" vertical="center" shrinkToFit="1"/>
    </xf>
    <xf numFmtId="49" fontId="47" fillId="27" borderId="165" xfId="0" applyNumberFormat="1" applyFont="1" applyFill="1" applyBorder="1" applyAlignment="1">
      <alignment horizontal="center" vertical="center" shrinkToFit="1"/>
    </xf>
    <xf numFmtId="49" fontId="54" fillId="29" borderId="42" xfId="0" applyNumberFormat="1" applyFont="1" applyFill="1" applyBorder="1" applyAlignment="1">
      <alignment horizontal="center" vertical="center" shrinkToFit="1"/>
    </xf>
    <xf numFmtId="49" fontId="55" fillId="29" borderId="165" xfId="0" applyNumberFormat="1" applyFont="1" applyFill="1" applyBorder="1" applyAlignment="1">
      <alignment horizontal="center" vertical="center" shrinkToFit="1"/>
    </xf>
    <xf numFmtId="49" fontId="47" fillId="29" borderId="64" xfId="0" applyNumberFormat="1" applyFont="1" applyFill="1" applyBorder="1" applyAlignment="1">
      <alignment horizontal="center" vertical="center" shrinkToFit="1"/>
    </xf>
    <xf numFmtId="49" fontId="18" fillId="0" borderId="68" xfId="0" applyNumberFormat="1" applyFont="1" applyBorder="1" applyAlignment="1">
      <alignment horizontal="center" vertical="center" shrinkToFit="1"/>
    </xf>
    <xf numFmtId="0" fontId="47" fillId="24" borderId="39" xfId="0" applyFont="1" applyFill="1" applyBorder="1" applyAlignment="1">
      <alignment horizontal="center" vertical="center"/>
    </xf>
    <xf numFmtId="0" fontId="47" fillId="24" borderId="38" xfId="0" applyFont="1" applyFill="1" applyBorder="1" applyAlignment="1">
      <alignment horizontal="center" vertical="center"/>
    </xf>
    <xf numFmtId="0" fontId="47" fillId="24" borderId="43" xfId="0" applyFont="1" applyFill="1" applyBorder="1" applyAlignment="1">
      <alignment horizontal="center" vertical="center"/>
    </xf>
    <xf numFmtId="49" fontId="47" fillId="24" borderId="71" xfId="0" applyNumberFormat="1" applyFont="1" applyFill="1" applyBorder="1" applyAlignment="1">
      <alignment horizontal="center" vertical="center" shrinkToFit="1"/>
    </xf>
    <xf numFmtId="49" fontId="47" fillId="24" borderId="39" xfId="0" applyNumberFormat="1" applyFont="1" applyFill="1" applyBorder="1" applyAlignment="1">
      <alignment horizontal="center" vertical="center" shrinkToFit="1"/>
    </xf>
    <xf numFmtId="49" fontId="47" fillId="24" borderId="37" xfId="0" applyNumberFormat="1" applyFont="1" applyFill="1" applyBorder="1" applyAlignment="1">
      <alignment horizontal="center" vertical="center" shrinkToFit="1"/>
    </xf>
    <xf numFmtId="49" fontId="47" fillId="24" borderId="19" xfId="0" applyNumberFormat="1" applyFont="1" applyFill="1" applyBorder="1" applyAlignment="1">
      <alignment horizontal="center" vertical="center" shrinkToFit="1"/>
    </xf>
    <xf numFmtId="49" fontId="47" fillId="24" borderId="97" xfId="0" applyNumberFormat="1" applyFont="1" applyFill="1" applyBorder="1" applyAlignment="1">
      <alignment horizontal="center" vertical="center" shrinkToFit="1"/>
    </xf>
    <xf numFmtId="49" fontId="47" fillId="24" borderId="163" xfId="0" applyNumberFormat="1" applyFont="1" applyFill="1" applyBorder="1" applyAlignment="1">
      <alignment horizontal="center" vertical="center" shrinkToFit="1"/>
    </xf>
    <xf numFmtId="49" fontId="47" fillId="24" borderId="96" xfId="0" applyNumberFormat="1" applyFont="1" applyFill="1" applyBorder="1" applyAlignment="1">
      <alignment horizontal="center" vertical="center" shrinkToFit="1"/>
    </xf>
    <xf numFmtId="49" fontId="47" fillId="24" borderId="89" xfId="0" applyNumberFormat="1" applyFont="1" applyFill="1" applyBorder="1" applyAlignment="1">
      <alignment horizontal="center" vertical="center" shrinkToFit="1"/>
    </xf>
    <xf numFmtId="49" fontId="47" fillId="24" borderId="164" xfId="0" applyNumberFormat="1" applyFont="1" applyFill="1" applyBorder="1" applyAlignment="1">
      <alignment horizontal="center" vertical="center" shrinkToFit="1"/>
    </xf>
    <xf numFmtId="49" fontId="47" fillId="24" borderId="40" xfId="0" applyNumberFormat="1" applyFont="1" applyFill="1" applyBorder="1" applyAlignment="1">
      <alignment horizontal="center" vertical="center" shrinkToFit="1"/>
    </xf>
    <xf numFmtId="49" fontId="52" fillId="24" borderId="39" xfId="0" applyNumberFormat="1" applyFont="1" applyFill="1" applyBorder="1" applyAlignment="1">
      <alignment horizontal="center" vertical="center" shrinkToFit="1"/>
    </xf>
    <xf numFmtId="49" fontId="47" fillId="24" borderId="38" xfId="0" applyNumberFormat="1" applyFont="1" applyFill="1" applyBorder="1" applyAlignment="1">
      <alignment horizontal="center" vertical="center" shrinkToFit="1"/>
    </xf>
    <xf numFmtId="49" fontId="47" fillId="0" borderId="66" xfId="0" applyNumberFormat="1" applyFont="1" applyFill="1" applyBorder="1" applyAlignment="1">
      <alignment horizontal="center" vertical="center" shrinkToFit="1"/>
    </xf>
    <xf numFmtId="49" fontId="47" fillId="24" borderId="66" xfId="0" applyNumberFormat="1" applyFont="1" applyFill="1" applyBorder="1" applyAlignment="1">
      <alignment horizontal="center" vertical="center" shrinkToFit="1"/>
    </xf>
    <xf numFmtId="0" fontId="47" fillId="0" borderId="165" xfId="0" applyFont="1" applyFill="1" applyBorder="1" applyAlignment="1">
      <alignment horizontal="center" vertical="center"/>
    </xf>
    <xf numFmtId="0" fontId="47" fillId="0" borderId="66" xfId="0" applyFont="1" applyFill="1" applyBorder="1" applyAlignment="1">
      <alignment horizontal="center" vertical="center"/>
    </xf>
    <xf numFmtId="49" fontId="47" fillId="0" borderId="20" xfId="0" applyNumberFormat="1" applyFont="1" applyFill="1" applyBorder="1" applyAlignment="1">
      <alignment horizontal="center" vertical="center" shrinkToFit="1"/>
    </xf>
    <xf numFmtId="49" fontId="47" fillId="0" borderId="68" xfId="0" applyNumberFormat="1" applyFont="1" applyFill="1" applyBorder="1" applyAlignment="1">
      <alignment horizontal="center" vertical="center" shrinkToFit="1"/>
    </xf>
    <xf numFmtId="49" fontId="47" fillId="0" borderId="49" xfId="0" applyNumberFormat="1" applyFont="1" applyFill="1" applyBorder="1" applyAlignment="1">
      <alignment horizontal="center" vertical="center" shrinkToFit="1"/>
    </xf>
    <xf numFmtId="49" fontId="52" fillId="0" borderId="43" xfId="0" applyNumberFormat="1" applyFont="1" applyFill="1" applyBorder="1" applyAlignment="1">
      <alignment horizontal="center" vertical="center" shrinkToFit="1"/>
    </xf>
    <xf numFmtId="49" fontId="52" fillId="0" borderId="45" xfId="0" applyNumberFormat="1" applyFont="1" applyFill="1" applyBorder="1" applyAlignment="1">
      <alignment horizontal="center" vertical="center" shrinkToFit="1"/>
    </xf>
    <xf numFmtId="0" fontId="48" fillId="0" borderId="1" xfId="0" applyFont="1" applyFill="1" applyBorder="1" applyAlignment="1">
      <alignment horizontal="center" vertical="center" shrinkToFit="1"/>
    </xf>
    <xf numFmtId="0" fontId="56" fillId="0" borderId="42" xfId="0" applyFont="1" applyBorder="1" applyAlignment="1">
      <alignment horizontal="center" vertical="center" shrinkToFit="1"/>
    </xf>
    <xf numFmtId="0" fontId="45" fillId="29" borderId="44" xfId="0" applyFont="1" applyFill="1" applyBorder="1" applyAlignment="1">
      <alignment horizontal="center" vertical="center" shrinkToFit="1"/>
    </xf>
    <xf numFmtId="0" fontId="17" fillId="29" borderId="42" xfId="0" applyFont="1" applyFill="1" applyBorder="1" applyAlignment="1">
      <alignment horizontal="center" vertical="center" wrapText="1" shrinkToFit="1"/>
    </xf>
    <xf numFmtId="49" fontId="45" fillId="29" borderId="113" xfId="0" applyNumberFormat="1" applyFont="1" applyFill="1" applyBorder="1" applyAlignment="1">
      <alignment horizontal="center" vertical="center" shrinkToFit="1"/>
    </xf>
    <xf numFmtId="0" fontId="47" fillId="29" borderId="43" xfId="0" applyFont="1" applyFill="1" applyBorder="1" applyAlignment="1">
      <alignment horizontal="center" vertical="center" shrinkToFit="1"/>
    </xf>
    <xf numFmtId="49" fontId="47" fillId="27" borderId="42" xfId="0" applyNumberFormat="1" applyFont="1" applyFill="1" applyBorder="1" applyAlignment="1">
      <alignment horizontal="center" vertical="center" shrinkToFit="1"/>
    </xf>
    <xf numFmtId="0" fontId="27" fillId="27" borderId="43" xfId="0" applyFont="1" applyFill="1" applyBorder="1" applyAlignment="1">
      <alignment horizontal="center" vertical="center" shrinkToFit="1"/>
    </xf>
    <xf numFmtId="0" fontId="27" fillId="27" borderId="45" xfId="0" applyFont="1" applyFill="1" applyBorder="1" applyAlignment="1">
      <alignment horizontal="center" vertical="center" wrapText="1" shrinkToFit="1"/>
    </xf>
    <xf numFmtId="0" fontId="27" fillId="27" borderId="1" xfId="0" applyFont="1" applyFill="1" applyBorder="1" applyAlignment="1">
      <alignment horizontal="center" vertical="center" shrinkToFit="1"/>
    </xf>
    <xf numFmtId="0" fontId="27" fillId="27" borderId="143" xfId="0" applyFont="1" applyFill="1" applyBorder="1" applyAlignment="1">
      <alignment horizontal="center" vertical="center" wrapText="1" shrinkToFit="1"/>
    </xf>
    <xf numFmtId="49" fontId="47" fillId="27" borderId="1" xfId="0" applyNumberFormat="1" applyFont="1" applyFill="1" applyBorder="1" applyAlignment="1">
      <alignment horizontal="center" vertical="center" shrinkToFit="1"/>
    </xf>
    <xf numFmtId="49" fontId="47" fillId="27" borderId="166" xfId="0" applyNumberFormat="1" applyFont="1" applyFill="1" applyBorder="1" applyAlignment="1">
      <alignment horizontal="center" vertical="center" shrinkToFit="1"/>
    </xf>
    <xf numFmtId="49" fontId="47" fillId="27" borderId="44" xfId="0" applyNumberFormat="1" applyFont="1" applyFill="1" applyBorder="1" applyAlignment="1">
      <alignment horizontal="center" vertical="center" shrinkToFit="1"/>
    </xf>
    <xf numFmtId="49" fontId="47" fillId="27" borderId="76" xfId="0" applyNumberFormat="1" applyFont="1" applyFill="1" applyBorder="1" applyAlignment="1">
      <alignment horizontal="center" vertical="center" shrinkToFit="1"/>
    </xf>
    <xf numFmtId="0" fontId="45" fillId="27" borderId="43" xfId="0" applyFont="1" applyFill="1" applyBorder="1" applyAlignment="1">
      <alignment horizontal="center" vertical="center" shrinkToFit="1"/>
    </xf>
    <xf numFmtId="0" fontId="45" fillId="27" borderId="45" xfId="0" applyFont="1" applyFill="1" applyBorder="1" applyAlignment="1">
      <alignment horizontal="center" vertical="center" shrinkToFit="1"/>
    </xf>
    <xf numFmtId="0" fontId="5" fillId="0" borderId="8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80" xfId="0" applyFont="1" applyBorder="1"/>
    <xf numFmtId="0" fontId="5" fillId="0" borderId="87" xfId="0" applyFont="1" applyBorder="1"/>
    <xf numFmtId="0" fontId="5" fillId="0" borderId="27" xfId="0" applyFont="1" applyBorder="1"/>
    <xf numFmtId="0" fontId="5" fillId="0" borderId="0" xfId="0" applyFont="1"/>
    <xf numFmtId="0" fontId="5" fillId="0" borderId="69" xfId="0" applyFont="1" applyBorder="1"/>
    <xf numFmtId="0" fontId="5" fillId="0" borderId="2" xfId="0" applyFont="1" applyBorder="1"/>
    <xf numFmtId="0" fontId="5" fillId="0" borderId="8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20" fontId="8" fillId="0" borderId="69" xfId="0" applyNumberFormat="1" applyFont="1" applyBorder="1" applyAlignment="1">
      <alignment horizontal="center" vertical="center"/>
    </xf>
    <xf numFmtId="20" fontId="8" fillId="0" borderId="7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 shrinkToFit="1"/>
    </xf>
    <xf numFmtId="0" fontId="7" fillId="0" borderId="87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shrinkToFit="1"/>
    </xf>
    <xf numFmtId="0" fontId="0" fillId="0" borderId="15" xfId="0" applyBorder="1" applyAlignment="1">
      <alignment horizontal="center" shrinkToFit="1"/>
    </xf>
    <xf numFmtId="20" fontId="8" fillId="0" borderId="19" xfId="0" applyNumberFormat="1" applyFont="1" applyBorder="1" applyAlignment="1">
      <alignment horizontal="center" vertical="center"/>
    </xf>
    <xf numFmtId="20" fontId="8" fillId="0" borderId="40" xfId="0" applyNumberFormat="1" applyFont="1" applyBorder="1" applyAlignment="1">
      <alignment horizontal="center" vertical="center"/>
    </xf>
    <xf numFmtId="20" fontId="8" fillId="0" borderId="37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shrinkToFit="1"/>
    </xf>
    <xf numFmtId="0" fontId="7" fillId="0" borderId="61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6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7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0" fillId="0" borderId="70" xfId="0" applyBorder="1"/>
    <xf numFmtId="0" fontId="5" fillId="0" borderId="0" xfId="0" applyFont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69" xfId="0" applyBorder="1" applyAlignment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85" xfId="0" applyFont="1" applyBorder="1" applyAlignment="1">
      <alignment horizontal="center" vertical="center"/>
    </xf>
    <xf numFmtId="0" fontId="0" fillId="0" borderId="25" xfId="0" applyBorder="1" applyAlignment="1">
      <alignment horizontal="center" shrinkToFit="1"/>
    </xf>
    <xf numFmtId="49" fontId="25" fillId="0" borderId="25" xfId="0" applyNumberFormat="1" applyFont="1" applyBorder="1" applyAlignment="1">
      <alignment horizontal="center" vertical="center"/>
    </xf>
    <xf numFmtId="20" fontId="18" fillId="0" borderId="87" xfId="0" applyNumberFormat="1" applyFont="1" applyBorder="1" applyAlignment="1">
      <alignment horizontal="center" vertical="center" shrinkToFit="1"/>
    </xf>
    <xf numFmtId="20" fontId="18" fillId="0" borderId="88" xfId="0" applyNumberFormat="1" applyFont="1" applyBorder="1" applyAlignment="1">
      <alignment horizontal="center" vertical="center" shrinkToFit="1"/>
    </xf>
    <xf numFmtId="49" fontId="25" fillId="0" borderId="22" xfId="0" applyNumberFormat="1" applyFont="1" applyBorder="1" applyAlignment="1">
      <alignment horizontal="center" vertical="center"/>
    </xf>
    <xf numFmtId="49" fontId="25" fillId="0" borderId="34" xfId="0" applyNumberFormat="1" applyFont="1" applyBorder="1" applyAlignment="1">
      <alignment horizontal="center" vertical="center"/>
    </xf>
    <xf numFmtId="49" fontId="24" fillId="0" borderId="27" xfId="0" applyNumberFormat="1" applyFont="1" applyBorder="1" applyAlignment="1">
      <alignment horizontal="center" vertical="center"/>
    </xf>
    <xf numFmtId="49" fontId="24" fillId="0" borderId="34" xfId="0" applyNumberFormat="1" applyFont="1" applyBorder="1" applyAlignment="1">
      <alignment horizontal="center" vertical="center"/>
    </xf>
    <xf numFmtId="20" fontId="18" fillId="0" borderId="108" xfId="0" applyNumberFormat="1" applyFont="1" applyBorder="1" applyAlignment="1">
      <alignment horizontal="center" vertical="center" shrinkToFit="1"/>
    </xf>
    <xf numFmtId="20" fontId="18" fillId="0" borderId="169" xfId="0" applyNumberFormat="1" applyFont="1" applyBorder="1" applyAlignment="1">
      <alignment horizontal="center" vertical="center" shrinkToFit="1"/>
    </xf>
    <xf numFmtId="49" fontId="25" fillId="0" borderId="81" xfId="0" applyNumberFormat="1" applyFont="1" applyBorder="1" applyAlignment="1">
      <alignment horizontal="center" vertical="center"/>
    </xf>
    <xf numFmtId="0" fontId="7" fillId="20" borderId="12" xfId="0" applyFont="1" applyFill="1" applyBorder="1" applyAlignment="1">
      <alignment horizontal="center" vertical="center" shrinkToFit="1"/>
    </xf>
    <xf numFmtId="0" fontId="7" fillId="20" borderId="5" xfId="0" applyFont="1" applyFill="1" applyBorder="1" applyAlignment="1">
      <alignment horizontal="center" vertical="center" shrinkToFit="1"/>
    </xf>
    <xf numFmtId="0" fontId="7" fillId="19" borderId="80" xfId="0" applyFont="1" applyFill="1" applyBorder="1" applyAlignment="1">
      <alignment horizontal="center" vertical="center" wrapText="1" shrinkToFit="1"/>
    </xf>
    <xf numFmtId="0" fontId="7" fillId="19" borderId="34" xfId="0" applyFont="1" applyFill="1" applyBorder="1" applyAlignment="1">
      <alignment horizontal="center" vertical="center" shrinkToFit="1"/>
    </xf>
    <xf numFmtId="20" fontId="18" fillId="0" borderId="170" xfId="0" applyNumberFormat="1" applyFont="1" applyBorder="1" applyAlignment="1">
      <alignment horizontal="center" vertical="center" shrinkToFit="1"/>
    </xf>
    <xf numFmtId="49" fontId="25" fillId="0" borderId="69" xfId="0" applyNumberFormat="1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shrinkToFit="1"/>
    </xf>
    <xf numFmtId="0" fontId="18" fillId="0" borderId="13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70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 shrinkToFit="1"/>
    </xf>
    <xf numFmtId="0" fontId="18" fillId="0" borderId="80" xfId="0" applyFont="1" applyBorder="1" applyAlignment="1">
      <alignment horizontal="center" vertical="center" shrinkToFit="1"/>
    </xf>
    <xf numFmtId="0" fontId="18" fillId="0" borderId="27" xfId="0" applyFont="1" applyBorder="1" applyAlignment="1">
      <alignment horizontal="center" vertical="center" shrinkToFit="1"/>
    </xf>
    <xf numFmtId="0" fontId="18" fillId="0" borderId="69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7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180" xfId="0" applyBorder="1" applyAlignment="1">
      <alignment horizontal="center" vertical="center"/>
    </xf>
    <xf numFmtId="0" fontId="0" fillId="0" borderId="187" xfId="0" applyBorder="1" applyAlignment="1">
      <alignment horizontal="center" vertical="center"/>
    </xf>
    <xf numFmtId="0" fontId="0" fillId="0" borderId="188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0" fontId="0" fillId="0" borderId="18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shrinkToFit="1"/>
    </xf>
    <xf numFmtId="0" fontId="51" fillId="0" borderId="0" xfId="0" applyFont="1" applyAlignment="1">
      <alignment horizontal="center" shrinkToFit="1"/>
    </xf>
    <xf numFmtId="0" fontId="51" fillId="0" borderId="0" xfId="0" applyFont="1" applyBorder="1" applyAlignment="1">
      <alignment horizontal="center" shrinkToFit="1"/>
    </xf>
    <xf numFmtId="49" fontId="51" fillId="0" borderId="0" xfId="0" applyNumberFormat="1" applyFont="1" applyAlignment="1">
      <alignment horizontal="center" shrinkToFit="1"/>
    </xf>
    <xf numFmtId="176" fontId="0" fillId="0" borderId="0" xfId="0" applyNumberFormat="1" applyAlignment="1">
      <alignment horizontal="center" shrinkToFit="1"/>
    </xf>
    <xf numFmtId="49" fontId="0" fillId="43" borderId="6" xfId="0" applyNumberFormat="1" applyFill="1" applyBorder="1" applyAlignment="1">
      <alignment horizontal="center" vertical="center"/>
    </xf>
    <xf numFmtId="49" fontId="0" fillId="48" borderId="6" xfId="0" applyNumberFormat="1" applyFill="1" applyBorder="1" applyAlignment="1">
      <alignment horizontal="center" vertical="center"/>
    </xf>
    <xf numFmtId="49" fontId="0" fillId="47" borderId="6" xfId="0" applyNumberFormat="1" applyFill="1" applyBorder="1" applyAlignment="1">
      <alignment horizontal="center" vertical="center"/>
    </xf>
    <xf numFmtId="49" fontId="0" fillId="41" borderId="6" xfId="0" applyNumberFormat="1" applyFill="1" applyBorder="1" applyAlignment="1">
      <alignment horizontal="center" vertical="center"/>
    </xf>
    <xf numFmtId="49" fontId="0" fillId="44" borderId="6" xfId="0" applyNumberFormat="1" applyFill="1" applyBorder="1" applyAlignment="1">
      <alignment horizontal="center" vertical="center"/>
    </xf>
    <xf numFmtId="20" fontId="18" fillId="0" borderId="190" xfId="0" applyNumberFormat="1" applyFont="1" applyBorder="1" applyAlignment="1">
      <alignment horizontal="center" vertical="center" shrinkToFit="1"/>
    </xf>
    <xf numFmtId="20" fontId="18" fillId="0" borderId="191" xfId="0" applyNumberFormat="1" applyFont="1" applyBorder="1" applyAlignment="1">
      <alignment horizontal="center" vertical="center" shrinkToFit="1"/>
    </xf>
    <xf numFmtId="0" fontId="7" fillId="0" borderId="189" xfId="0" applyFont="1" applyBorder="1" applyAlignment="1">
      <alignment horizontal="center" vertical="center"/>
    </xf>
    <xf numFmtId="0" fontId="7" fillId="0" borderId="14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49" fontId="0" fillId="42" borderId="6" xfId="0" applyNumberForma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shrinkToFit="1"/>
    </xf>
    <xf numFmtId="20" fontId="18" fillId="0" borderId="69" xfId="0" applyNumberFormat="1" applyFont="1" applyBorder="1" applyAlignment="1">
      <alignment horizontal="center" vertical="center" shrinkToFit="1"/>
    </xf>
    <xf numFmtId="20" fontId="18" fillId="0" borderId="70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 shrinkToFit="1"/>
    </xf>
    <xf numFmtId="0" fontId="27" fillId="0" borderId="0" xfId="0" applyFont="1" applyAlignment="1">
      <alignment horizontal="center" vertical="center" shrinkToFit="1"/>
    </xf>
    <xf numFmtId="0" fontId="27" fillId="0" borderId="80" xfId="0" applyFont="1" applyBorder="1" applyAlignment="1">
      <alignment horizontal="center" vertical="center"/>
    </xf>
    <xf numFmtId="0" fontId="27" fillId="0" borderId="87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69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70" xfId="0" applyFont="1" applyBorder="1" applyAlignment="1">
      <alignment horizontal="center" vertical="center"/>
    </xf>
    <xf numFmtId="0" fontId="17" fillId="0" borderId="93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 shrinkToFit="1"/>
    </xf>
    <xf numFmtId="0" fontId="27" fillId="0" borderId="87" xfId="0" applyFont="1" applyBorder="1" applyAlignment="1">
      <alignment horizontal="center" vertical="center" shrinkToFit="1"/>
    </xf>
    <xf numFmtId="0" fontId="27" fillId="0" borderId="34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27" fillId="0" borderId="33" xfId="0" applyFont="1" applyBorder="1" applyAlignment="1">
      <alignment horizontal="center" vertical="center"/>
    </xf>
    <xf numFmtId="0" fontId="27" fillId="0" borderId="94" xfId="0" applyFont="1" applyBorder="1" applyAlignment="1">
      <alignment horizontal="center" vertical="center"/>
    </xf>
    <xf numFmtId="0" fontId="27" fillId="0" borderId="185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 shrinkToFit="1"/>
    </xf>
    <xf numFmtId="0" fontId="27" fillId="0" borderId="27" xfId="0" applyFont="1" applyBorder="1" applyAlignment="1">
      <alignment horizontal="center" vertical="center" shrinkToFit="1"/>
    </xf>
    <xf numFmtId="0" fontId="27" fillId="0" borderId="15" xfId="0" applyFont="1" applyBorder="1" applyAlignment="1">
      <alignment horizontal="center" vertical="center" shrinkToFit="1"/>
    </xf>
    <xf numFmtId="0" fontId="27" fillId="0" borderId="69" xfId="0" applyFont="1" applyBorder="1" applyAlignment="1">
      <alignment horizontal="center" vertical="center" shrinkToFit="1"/>
    </xf>
    <xf numFmtId="0" fontId="27" fillId="0" borderId="70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/>
    </xf>
    <xf numFmtId="20" fontId="27" fillId="0" borderId="192" xfId="0" applyNumberFormat="1" applyFont="1" applyBorder="1" applyAlignment="1">
      <alignment horizontal="center" vertical="center" shrinkToFit="1"/>
    </xf>
    <xf numFmtId="20" fontId="27" fillId="0" borderId="87" xfId="0" applyNumberFormat="1" applyFont="1" applyBorder="1" applyAlignment="1">
      <alignment horizontal="center" vertical="center" shrinkToFit="1"/>
    </xf>
    <xf numFmtId="20" fontId="27" fillId="0" borderId="169" xfId="0" applyNumberFormat="1" applyFont="1" applyBorder="1" applyAlignment="1">
      <alignment horizontal="center" vertical="center" shrinkToFit="1"/>
    </xf>
    <xf numFmtId="20" fontId="27" fillId="0" borderId="69" xfId="0" applyNumberFormat="1" applyFont="1" applyBorder="1" applyAlignment="1">
      <alignment horizontal="center" vertical="center" shrinkToFit="1"/>
    </xf>
    <xf numFmtId="20" fontId="27" fillId="0" borderId="70" xfId="0" applyNumberFormat="1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16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7" fillId="0" borderId="80" xfId="0" applyFont="1" applyBorder="1" applyAlignment="1">
      <alignment horizontal="center" vertical="center"/>
    </xf>
    <xf numFmtId="0" fontId="17" fillId="0" borderId="87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8" fillId="0" borderId="12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/>
    </xf>
    <xf numFmtId="0" fontId="5" fillId="0" borderId="94" xfId="0" applyFont="1" applyBorder="1" applyAlignment="1">
      <alignment horizontal="center" vertical="center"/>
    </xf>
    <xf numFmtId="20" fontId="18" fillId="0" borderId="192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0" borderId="8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 shrinkToFit="1"/>
    </xf>
    <xf numFmtId="0" fontId="9" fillId="0" borderId="87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87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69" xfId="0" applyFont="1" applyBorder="1" applyAlignment="1">
      <alignment horizontal="center" vertical="center" shrinkToFit="1"/>
    </xf>
    <xf numFmtId="0" fontId="9" fillId="0" borderId="7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61" xfId="0" applyFont="1" applyBorder="1" applyAlignment="1">
      <alignment horizontal="center" vertical="center" shrinkToFit="1"/>
    </xf>
    <xf numFmtId="0" fontId="4" fillId="0" borderId="9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94" xfId="0" applyFont="1" applyBorder="1" applyAlignment="1">
      <alignment horizontal="center" vertical="center"/>
    </xf>
    <xf numFmtId="0" fontId="9" fillId="0" borderId="18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 shrinkToFit="1"/>
    </xf>
    <xf numFmtId="0" fontId="49" fillId="0" borderId="0" xfId="0" applyFont="1" applyAlignment="1">
      <alignment horizontal="center" vertical="center" shrinkToFit="1"/>
    </xf>
    <xf numFmtId="20" fontId="9" fillId="0" borderId="192" xfId="0" applyNumberFormat="1" applyFont="1" applyBorder="1" applyAlignment="1">
      <alignment horizontal="center" vertical="center" shrinkToFit="1"/>
    </xf>
    <xf numFmtId="20" fontId="9" fillId="0" borderId="87" xfId="0" applyNumberFormat="1" applyFont="1" applyBorder="1" applyAlignment="1">
      <alignment horizontal="center" vertical="center" shrinkToFit="1"/>
    </xf>
    <xf numFmtId="20" fontId="9" fillId="0" borderId="169" xfId="0" applyNumberFormat="1" applyFont="1" applyBorder="1" applyAlignment="1">
      <alignment horizontal="center" vertical="center" shrinkToFit="1"/>
    </xf>
    <xf numFmtId="20" fontId="9" fillId="0" borderId="69" xfId="0" applyNumberFormat="1" applyFont="1" applyBorder="1" applyAlignment="1">
      <alignment horizontal="center" vertical="center" shrinkToFit="1"/>
    </xf>
    <xf numFmtId="20" fontId="9" fillId="0" borderId="70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7" fillId="0" borderId="0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5" fillId="0" borderId="87" xfId="0" applyFont="1" applyBorder="1" applyAlignment="1">
      <alignment horizontal="center" vertical="center" shrinkToFi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6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4" borderId="0" xfId="0" applyFill="1" applyAlignment="1">
      <alignment horizontal="center" vertical="center"/>
    </xf>
    <xf numFmtId="0" fontId="0" fillId="25" borderId="0" xfId="0" applyFill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06" xfId="0" applyFont="1" applyBorder="1" applyAlignment="1">
      <alignment horizontal="center" vertical="center"/>
    </xf>
    <xf numFmtId="20" fontId="8" fillId="0" borderId="20" xfId="0" applyNumberFormat="1" applyFont="1" applyBorder="1" applyAlignment="1">
      <alignment horizontal="center" vertical="center"/>
    </xf>
    <xf numFmtId="20" fontId="8" fillId="0" borderId="56" xfId="0" applyNumberFormat="1" applyFont="1" applyBorder="1" applyAlignment="1">
      <alignment horizontal="center" vertical="center"/>
    </xf>
    <xf numFmtId="20" fontId="8" fillId="0" borderId="58" xfId="0" applyNumberFormat="1" applyFont="1" applyBorder="1" applyAlignment="1">
      <alignment horizontal="center" vertical="center"/>
    </xf>
    <xf numFmtId="49" fontId="0" fillId="10" borderId="15" xfId="0" applyNumberFormat="1" applyFill="1" applyBorder="1" applyAlignment="1">
      <alignment horizontal="center" vertical="center" shrinkToFit="1"/>
    </xf>
    <xf numFmtId="49" fontId="0" fillId="23" borderId="15" xfId="0" applyNumberFormat="1" applyFill="1" applyBorder="1" applyAlignment="1">
      <alignment horizontal="center" vertical="center" shrinkToFit="1"/>
    </xf>
    <xf numFmtId="49" fontId="0" fillId="21" borderId="15" xfId="0" applyNumberFormat="1" applyFill="1" applyBorder="1" applyAlignment="1">
      <alignment horizontal="center" vertical="center" shrinkToFit="1"/>
    </xf>
    <xf numFmtId="49" fontId="0" fillId="19" borderId="15" xfId="0" applyNumberFormat="1" applyFill="1" applyBorder="1" applyAlignment="1">
      <alignment horizontal="center" vertical="center" shrinkToFit="1"/>
    </xf>
    <xf numFmtId="49" fontId="0" fillId="4" borderId="15" xfId="0" applyNumberFormat="1" applyFill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49" fontId="0" fillId="20" borderId="15" xfId="0" applyNumberForma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0" xfId="0" applyFont="1" applyBorder="1" applyAlignment="1">
      <alignment shrinkToFit="1"/>
    </xf>
    <xf numFmtId="0" fontId="5" fillId="0" borderId="13" xfId="0" applyFont="1" applyBorder="1" applyAlignment="1">
      <alignment shrinkToFit="1"/>
    </xf>
    <xf numFmtId="0" fontId="5" fillId="0" borderId="27" xfId="0" applyFont="1" applyBorder="1" applyAlignment="1">
      <alignment shrinkToFit="1"/>
    </xf>
    <xf numFmtId="0" fontId="5" fillId="0" borderId="15" xfId="0" applyFont="1" applyBorder="1" applyAlignment="1">
      <alignment shrinkToFit="1"/>
    </xf>
    <xf numFmtId="0" fontId="5" fillId="0" borderId="69" xfId="0" applyFont="1" applyBorder="1" applyAlignment="1">
      <alignment shrinkToFit="1"/>
    </xf>
    <xf numFmtId="0" fontId="5" fillId="0" borderId="70" xfId="0" applyFont="1" applyBorder="1" applyAlignment="1">
      <alignment shrinkToFit="1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20" fontId="8" fillId="0" borderId="2" xfId="0" applyNumberFormat="1" applyFont="1" applyBorder="1" applyAlignment="1">
      <alignment horizontal="center" vertical="center"/>
    </xf>
    <xf numFmtId="49" fontId="5" fillId="12" borderId="15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99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50"/>
  <sheetViews>
    <sheetView zoomScale="50" zoomScaleNormal="50" workbookViewId="0">
      <selection sqref="A1:AK1"/>
    </sheetView>
  </sheetViews>
  <sheetFormatPr defaultRowHeight="13.5" x14ac:dyDescent="0.15"/>
  <cols>
    <col min="1" max="2" width="3.75" customWidth="1"/>
    <col min="3" max="3" width="6.375" style="2" customWidth="1"/>
    <col min="4" max="4" width="6.375" style="111" customWidth="1"/>
    <col min="5" max="6" width="6.375" style="2" customWidth="1"/>
    <col min="7" max="8" width="6.375" style="111" customWidth="1"/>
    <col min="9" max="39" width="6.375" style="2" customWidth="1"/>
    <col min="40" max="41" width="6.375" customWidth="1"/>
    <col min="42" max="42" width="6.375" style="141" customWidth="1"/>
    <col min="43" max="43" width="6.375" customWidth="1"/>
    <col min="44" max="48" width="6.375" style="141" customWidth="1"/>
    <col min="58" max="58" width="12.875" bestFit="1" customWidth="1"/>
  </cols>
  <sheetData>
    <row r="1" spans="1:62" ht="30" customHeight="1" x14ac:dyDescent="0.15">
      <c r="A1" s="1666" t="s">
        <v>158</v>
      </c>
      <c r="B1" s="1666"/>
      <c r="C1" s="1667"/>
      <c r="D1" s="1667"/>
      <c r="E1" s="1667"/>
      <c r="F1" s="1667"/>
      <c r="G1" s="1667"/>
      <c r="H1" s="1667"/>
      <c r="I1" s="1667"/>
      <c r="J1" s="1667"/>
      <c r="K1" s="1667"/>
      <c r="L1" s="1667"/>
      <c r="M1" s="1667"/>
      <c r="N1" s="1667"/>
      <c r="O1" s="1667"/>
      <c r="P1" s="1667"/>
      <c r="Q1" s="1667"/>
      <c r="R1" s="1667"/>
      <c r="S1" s="1667"/>
      <c r="T1" s="1667"/>
      <c r="U1" s="1667"/>
      <c r="V1" s="1667"/>
      <c r="W1" s="1667"/>
      <c r="X1" s="1667"/>
      <c r="Y1" s="1667"/>
      <c r="Z1" s="1667"/>
      <c r="AA1" s="1667"/>
      <c r="AB1" s="1667"/>
      <c r="AC1" s="1667"/>
      <c r="AD1" s="1667"/>
      <c r="AE1" s="1667"/>
      <c r="AF1" s="1667"/>
      <c r="AG1" s="1667"/>
      <c r="AH1" s="1667"/>
      <c r="AI1" s="1667"/>
      <c r="AJ1" s="1667"/>
      <c r="AK1" s="1667"/>
      <c r="AL1" s="40"/>
      <c r="AM1" s="40"/>
    </row>
    <row r="2" spans="1:62" ht="18" customHeight="1" thickBot="1" x14ac:dyDescent="0.2">
      <c r="A2" s="7"/>
      <c r="B2" s="7"/>
      <c r="C2" s="8" t="s">
        <v>47</v>
      </c>
      <c r="D2" s="108"/>
      <c r="E2" s="9"/>
      <c r="F2" s="9"/>
      <c r="G2" s="108"/>
      <c r="H2" s="10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142"/>
      <c r="AQ2" s="6"/>
      <c r="AR2" s="142"/>
      <c r="AS2" s="142"/>
      <c r="AT2" s="142"/>
      <c r="AU2" s="142"/>
      <c r="AV2" s="142"/>
    </row>
    <row r="3" spans="1:62" ht="21" customHeight="1" x14ac:dyDescent="0.15">
      <c r="A3" s="1668"/>
      <c r="B3" s="1669"/>
      <c r="C3" s="18" t="s">
        <v>0</v>
      </c>
      <c r="D3" s="17" t="s">
        <v>112</v>
      </c>
      <c r="E3" s="1674" t="s">
        <v>97</v>
      </c>
      <c r="F3" s="1675"/>
      <c r="G3" s="19" t="s">
        <v>3</v>
      </c>
      <c r="H3" s="1685" t="s">
        <v>5</v>
      </c>
      <c r="I3" s="1686"/>
      <c r="J3" s="1692" t="s">
        <v>15</v>
      </c>
      <c r="K3" s="1693"/>
      <c r="L3" s="1694"/>
      <c r="M3" s="1681" t="s">
        <v>113</v>
      </c>
      <c r="N3" s="1684"/>
      <c r="O3" s="1680" t="s">
        <v>54</v>
      </c>
      <c r="P3" s="1681"/>
      <c r="Q3" s="1681"/>
      <c r="R3" s="1680" t="s">
        <v>55</v>
      </c>
      <c r="S3" s="1684"/>
      <c r="T3" s="1680" t="s">
        <v>59</v>
      </c>
      <c r="U3" s="1684"/>
      <c r="V3" s="1662" t="s">
        <v>32</v>
      </c>
      <c r="W3" s="1663"/>
      <c r="X3" s="1681" t="s">
        <v>7</v>
      </c>
      <c r="Y3" s="1681"/>
      <c r="Z3" s="1684"/>
      <c r="AA3" s="104"/>
      <c r="AB3" s="262"/>
      <c r="AC3" s="19"/>
      <c r="AD3" s="1662" t="s">
        <v>10</v>
      </c>
      <c r="AE3" s="1685"/>
      <c r="AF3" s="1686"/>
      <c r="AG3" s="1685" t="s">
        <v>11</v>
      </c>
      <c r="AH3" s="1685"/>
      <c r="AI3" s="1686"/>
      <c r="AJ3" s="1662" t="s">
        <v>13</v>
      </c>
      <c r="AK3" s="1685"/>
      <c r="AL3" s="1686"/>
      <c r="AM3" s="1662" t="s">
        <v>12</v>
      </c>
      <c r="AN3" s="1686"/>
      <c r="AO3" s="1662" t="s">
        <v>154</v>
      </c>
      <c r="AP3" s="1686"/>
      <c r="AQ3" s="1662" t="s">
        <v>61</v>
      </c>
      <c r="AR3" s="1685"/>
      <c r="AS3" s="1685"/>
      <c r="AT3" s="1685"/>
      <c r="AU3" s="1685"/>
      <c r="AV3" s="1686"/>
      <c r="AW3" s="1733" t="s">
        <v>62</v>
      </c>
      <c r="AX3" s="1663"/>
      <c r="AY3" s="4"/>
    </row>
    <row r="4" spans="1:62" ht="21" customHeight="1" thickBot="1" x14ac:dyDescent="0.2">
      <c r="A4" s="1670"/>
      <c r="B4" s="1671"/>
      <c r="C4" s="10" t="s">
        <v>1</v>
      </c>
      <c r="D4" s="11" t="s">
        <v>2</v>
      </c>
      <c r="E4" s="52" t="s">
        <v>16</v>
      </c>
      <c r="F4" s="122" t="s">
        <v>17</v>
      </c>
      <c r="G4" s="12" t="s">
        <v>4</v>
      </c>
      <c r="H4" s="1678" t="s">
        <v>6</v>
      </c>
      <c r="I4" s="1679"/>
      <c r="J4" s="1695"/>
      <c r="K4" s="1696"/>
      <c r="L4" s="1697"/>
      <c r="M4" s="272" t="s">
        <v>114</v>
      </c>
      <c r="N4" s="274" t="s">
        <v>115</v>
      </c>
      <c r="O4" s="1682"/>
      <c r="P4" s="1683"/>
      <c r="Q4" s="1683"/>
      <c r="R4" s="1698" t="s">
        <v>96</v>
      </c>
      <c r="S4" s="1699"/>
      <c r="T4" s="1682"/>
      <c r="U4" s="1687"/>
      <c r="V4" s="1664"/>
      <c r="W4" s="1665"/>
      <c r="X4" s="22" t="s">
        <v>1</v>
      </c>
      <c r="Y4" s="42" t="s">
        <v>2</v>
      </c>
      <c r="Z4" s="23" t="s">
        <v>60</v>
      </c>
      <c r="AA4" s="105" t="s">
        <v>8</v>
      </c>
      <c r="AB4" s="22" t="s">
        <v>9</v>
      </c>
      <c r="AC4" s="12" t="s">
        <v>18</v>
      </c>
      <c r="AD4" s="1688"/>
      <c r="AE4" s="1678"/>
      <c r="AF4" s="1679"/>
      <c r="AG4" s="1678"/>
      <c r="AH4" s="1678"/>
      <c r="AI4" s="1679"/>
      <c r="AJ4" s="1688"/>
      <c r="AK4" s="1678"/>
      <c r="AL4" s="1679"/>
      <c r="AM4" s="1688"/>
      <c r="AN4" s="1679"/>
      <c r="AO4" s="1688"/>
      <c r="AP4" s="1679"/>
      <c r="AQ4" s="1727">
        <v>1</v>
      </c>
      <c r="AR4" s="1728"/>
      <c r="AS4" s="1728"/>
      <c r="AT4" s="1728"/>
      <c r="AU4" s="1728">
        <v>0.5</v>
      </c>
      <c r="AV4" s="1732"/>
      <c r="AW4" s="1664"/>
      <c r="AX4" s="1665"/>
      <c r="AY4" s="4"/>
    </row>
    <row r="5" spans="1:62" ht="21" customHeight="1" thickBot="1" x14ac:dyDescent="0.2">
      <c r="A5" s="1672"/>
      <c r="B5" s="1673"/>
      <c r="C5" s="124" t="s">
        <v>35</v>
      </c>
      <c r="D5" s="135">
        <v>0.39583333333333331</v>
      </c>
      <c r="E5" s="1676">
        <v>0.3125</v>
      </c>
      <c r="F5" s="1677"/>
      <c r="G5" s="24">
        <v>0.33333333333333331</v>
      </c>
      <c r="H5" s="136" t="s">
        <v>122</v>
      </c>
      <c r="I5" s="172">
        <v>0.33333333333333331</v>
      </c>
      <c r="J5" s="261">
        <v>0.35416666666666669</v>
      </c>
      <c r="K5" s="346"/>
      <c r="L5" s="269"/>
      <c r="M5" s="136" t="s">
        <v>116</v>
      </c>
      <c r="N5" s="172" t="s">
        <v>117</v>
      </c>
      <c r="O5" s="137" t="s">
        <v>57</v>
      </c>
      <c r="P5" s="136"/>
      <c r="Q5" s="136" t="s">
        <v>58</v>
      </c>
      <c r="R5" s="161" t="s">
        <v>89</v>
      </c>
      <c r="S5" s="172" t="s">
        <v>58</v>
      </c>
      <c r="T5" s="187" t="s">
        <v>58</v>
      </c>
      <c r="U5" s="186" t="s">
        <v>104</v>
      </c>
      <c r="V5" s="137">
        <v>0.3125</v>
      </c>
      <c r="W5" s="138">
        <v>0.35416666666666669</v>
      </c>
      <c r="X5" s="136">
        <v>0.3125</v>
      </c>
      <c r="Y5" s="140">
        <v>0.3125</v>
      </c>
      <c r="Z5" s="186">
        <v>0.3125</v>
      </c>
      <c r="AA5" s="125"/>
      <c r="AB5" s="329"/>
      <c r="AC5" s="139"/>
      <c r="AD5" s="1689"/>
      <c r="AE5" s="1690"/>
      <c r="AF5" s="1691"/>
      <c r="AG5" s="1690"/>
      <c r="AH5" s="1690"/>
      <c r="AI5" s="1691"/>
      <c r="AJ5" s="1689"/>
      <c r="AK5" s="1690"/>
      <c r="AL5" s="1691"/>
      <c r="AM5" s="1689"/>
      <c r="AN5" s="1691"/>
      <c r="AO5" s="1689"/>
      <c r="AP5" s="1691"/>
      <c r="AQ5" s="116"/>
      <c r="AR5" s="189" t="s">
        <v>62</v>
      </c>
      <c r="AS5" s="189"/>
      <c r="AT5" s="189" t="s">
        <v>62</v>
      </c>
      <c r="AU5" s="224"/>
      <c r="AV5" s="225" t="s">
        <v>62</v>
      </c>
      <c r="AW5" s="320"/>
      <c r="AX5" s="324" t="s">
        <v>128</v>
      </c>
      <c r="AY5" s="4"/>
      <c r="AZ5" s="250"/>
      <c r="BA5" s="252" t="s">
        <v>41</v>
      </c>
      <c r="BB5" s="252" t="s">
        <v>42</v>
      </c>
      <c r="BC5" s="252" t="s">
        <v>45</v>
      </c>
      <c r="BD5" s="252" t="s">
        <v>44</v>
      </c>
      <c r="BE5" s="252" t="s">
        <v>154</v>
      </c>
      <c r="BF5" s="1729" t="s">
        <v>46</v>
      </c>
      <c r="BG5" s="1730"/>
      <c r="BH5" s="1"/>
      <c r="BI5" s="1"/>
      <c r="BJ5" s="1"/>
    </row>
    <row r="6" spans="1:62" s="4" customFormat="1" ht="30.95" customHeight="1" thickBot="1" x14ac:dyDescent="0.2">
      <c r="A6" s="27">
        <v>1</v>
      </c>
      <c r="B6" s="57"/>
      <c r="C6" s="102"/>
      <c r="D6" s="238"/>
      <c r="E6" s="69"/>
      <c r="F6" s="67"/>
      <c r="G6" s="330"/>
      <c r="H6" s="290"/>
      <c r="I6" s="70"/>
      <c r="J6" s="57"/>
      <c r="K6" s="67"/>
      <c r="L6" s="121"/>
      <c r="M6" s="69"/>
      <c r="N6" s="67"/>
      <c r="O6" s="106"/>
      <c r="P6" s="375"/>
      <c r="Q6" s="67"/>
      <c r="R6" s="106"/>
      <c r="S6" s="121"/>
      <c r="T6" s="69"/>
      <c r="U6" s="126"/>
      <c r="V6" s="57"/>
      <c r="W6" s="70"/>
      <c r="X6" s="67"/>
      <c r="Y6" s="67"/>
      <c r="Z6" s="67"/>
      <c r="AA6" s="154"/>
      <c r="AB6" s="335"/>
      <c r="AC6" s="337"/>
      <c r="AD6" s="154"/>
      <c r="AE6" s="153"/>
      <c r="AF6" s="152"/>
      <c r="AG6" s="155"/>
      <c r="AH6" s="153"/>
      <c r="AI6" s="155"/>
      <c r="AJ6" s="154"/>
      <c r="AK6" s="153"/>
      <c r="AL6" s="152"/>
      <c r="AM6" s="154"/>
      <c r="AN6" s="195"/>
      <c r="AO6" s="155"/>
      <c r="AP6" s="155"/>
      <c r="AQ6" s="196"/>
      <c r="AR6" s="220"/>
      <c r="AS6" s="221"/>
      <c r="AT6" s="220"/>
      <c r="AU6" s="221"/>
      <c r="AV6" s="197"/>
      <c r="AW6" s="196"/>
      <c r="AX6" s="197"/>
      <c r="AY6" s="292"/>
      <c r="AZ6" s="251"/>
      <c r="BA6" s="253"/>
      <c r="BB6" s="253"/>
      <c r="BC6" s="253"/>
      <c r="BD6" s="253"/>
      <c r="BE6" s="373"/>
      <c r="BF6" s="232">
        <v>1</v>
      </c>
      <c r="BG6" s="175">
        <v>0.5</v>
      </c>
    </row>
    <row r="7" spans="1:62" s="4" customFormat="1" ht="30.95" customHeight="1" x14ac:dyDescent="0.15">
      <c r="A7" s="5">
        <v>2</v>
      </c>
      <c r="B7" s="52"/>
      <c r="C7" s="77"/>
      <c r="D7" s="239"/>
      <c r="E7" s="76"/>
      <c r="F7" s="75"/>
      <c r="G7" s="331"/>
      <c r="H7" s="114"/>
      <c r="I7" s="66"/>
      <c r="J7" s="64"/>
      <c r="K7" s="63"/>
      <c r="L7" s="273"/>
      <c r="M7" s="243"/>
      <c r="N7" s="75"/>
      <c r="O7" s="76"/>
      <c r="P7" s="75"/>
      <c r="Q7" s="75"/>
      <c r="R7" s="76"/>
      <c r="S7" s="63"/>
      <c r="T7" s="76"/>
      <c r="U7" s="78"/>
      <c r="V7" s="71"/>
      <c r="W7" s="78"/>
      <c r="X7" s="75"/>
      <c r="Y7" s="75"/>
      <c r="Z7" s="75"/>
      <c r="AA7" s="129"/>
      <c r="AB7" s="336">
        <f>AA6</f>
        <v>0</v>
      </c>
      <c r="AC7" s="81"/>
      <c r="AD7" s="129"/>
      <c r="AE7" s="127"/>
      <c r="AF7" s="217"/>
      <c r="AG7" s="143"/>
      <c r="AH7" s="127"/>
      <c r="AI7" s="143"/>
      <c r="AJ7" s="129"/>
      <c r="AK7" s="127"/>
      <c r="AL7" s="128"/>
      <c r="AM7" s="129"/>
      <c r="AN7" s="156"/>
      <c r="AO7" s="143"/>
      <c r="AP7" s="143"/>
      <c r="AQ7" s="173"/>
      <c r="AR7" s="167"/>
      <c r="AS7" s="222"/>
      <c r="AT7" s="167"/>
      <c r="AU7" s="222"/>
      <c r="AV7" s="157"/>
      <c r="AW7" s="173"/>
      <c r="AX7" s="157"/>
      <c r="AY7" s="292"/>
      <c r="AZ7" s="337" t="s">
        <v>28</v>
      </c>
      <c r="BA7" s="392">
        <f>COUNTIF(AD3:AF32,"小室")</f>
        <v>0</v>
      </c>
      <c r="BB7" s="389">
        <f>COUNTIF(AG3:AI32,"小室")</f>
        <v>0</v>
      </c>
      <c r="BC7" s="389">
        <f>COUNTIF(AJ3:AL32,"小室")</f>
        <v>0</v>
      </c>
      <c r="BD7" s="389">
        <f>COUNTIF(AM3:AN32,"小室")</f>
        <v>0</v>
      </c>
      <c r="BE7" s="389">
        <f>COUNTIF(AO3:AP32,"小室")</f>
        <v>0</v>
      </c>
      <c r="BF7" s="390">
        <f>COUNTIF(AQ3:AT32,"小室")</f>
        <v>0</v>
      </c>
      <c r="BG7" s="391">
        <f>COUNTIF(AU3:AV32,"小室")</f>
        <v>0</v>
      </c>
      <c r="BH7" s="401">
        <v>0</v>
      </c>
      <c r="BI7" s="401">
        <f>BA7+BB7*0.5+BC7*0.5+BD7+BE7+BF7+BG7*0.5</f>
        <v>0</v>
      </c>
    </row>
    <row r="8" spans="1:62" s="4" customFormat="1" ht="30.95" customHeight="1" x14ac:dyDescent="0.15">
      <c r="A8" s="5">
        <v>3</v>
      </c>
      <c r="B8" s="71"/>
      <c r="C8" s="77"/>
      <c r="D8" s="239"/>
      <c r="E8" s="76"/>
      <c r="F8" s="75"/>
      <c r="G8" s="332"/>
      <c r="H8" s="114"/>
      <c r="I8" s="66"/>
      <c r="J8" s="64"/>
      <c r="K8" s="63"/>
      <c r="L8" s="273"/>
      <c r="M8" s="76"/>
      <c r="N8" s="75"/>
      <c r="O8" s="62"/>
      <c r="P8" s="63"/>
      <c r="Q8" s="75"/>
      <c r="R8" s="62"/>
      <c r="S8" s="75"/>
      <c r="T8" s="76"/>
      <c r="U8" s="78"/>
      <c r="V8" s="71"/>
      <c r="W8" s="78"/>
      <c r="X8" s="75"/>
      <c r="Y8" s="75"/>
      <c r="Z8" s="75"/>
      <c r="AA8" s="129"/>
      <c r="AB8" s="336">
        <f t="shared" ref="AB8:AB36" si="0">AA7</f>
        <v>0</v>
      </c>
      <c r="AC8" s="81"/>
      <c r="AD8" s="129"/>
      <c r="AE8" s="214"/>
      <c r="AF8" s="128"/>
      <c r="AG8" s="212"/>
      <c r="AH8" s="127"/>
      <c r="AI8" s="143"/>
      <c r="AJ8" s="129"/>
      <c r="AK8" s="127"/>
      <c r="AL8" s="128"/>
      <c r="AM8" s="129"/>
      <c r="AN8" s="156"/>
      <c r="AO8" s="143"/>
      <c r="AP8" s="143"/>
      <c r="AQ8" s="173"/>
      <c r="AR8" s="167"/>
      <c r="AS8" s="222"/>
      <c r="AT8" s="229"/>
      <c r="AU8" s="228"/>
      <c r="AV8" s="157"/>
      <c r="AW8" s="173"/>
      <c r="AX8" s="157"/>
      <c r="AY8" s="292"/>
      <c r="AZ8" s="81" t="s">
        <v>143</v>
      </c>
      <c r="BA8" s="286">
        <f>COUNTIF(AD3:AF32,"大城")</f>
        <v>0</v>
      </c>
      <c r="BB8" s="287">
        <f>COUNTIF(AG3:AI32,"大城")</f>
        <v>0</v>
      </c>
      <c r="BC8" s="287">
        <f>COUNTIF(AJ3:AL32,"大城")</f>
        <v>0</v>
      </c>
      <c r="BD8" s="287">
        <f>COUNTIF(AM3:AN32,"大城")</f>
        <v>0</v>
      </c>
      <c r="BE8" s="287">
        <f>COUNTIF(AO3:AP32,"大城")</f>
        <v>0</v>
      </c>
      <c r="BF8" s="280">
        <f>COUNTIF(AQ3:AT32,"大城")</f>
        <v>0</v>
      </c>
      <c r="BG8" s="281">
        <f>COUNTIF(AU3:AV32,"大城")</f>
        <v>0</v>
      </c>
      <c r="BH8" s="401">
        <v>0</v>
      </c>
      <c r="BI8" s="401">
        <f>BA8+BB8*0.5+BC8*0.5+BD8+BE8+BF8+BG8*0.5</f>
        <v>0</v>
      </c>
    </row>
    <row r="9" spans="1:62" s="4" customFormat="1" ht="30.95" customHeight="1" x14ac:dyDescent="0.15">
      <c r="A9" s="5">
        <v>4</v>
      </c>
      <c r="B9" s="71"/>
      <c r="C9" s="77"/>
      <c r="D9" s="239"/>
      <c r="E9" s="76"/>
      <c r="F9" s="75"/>
      <c r="G9" s="331"/>
      <c r="H9" s="114"/>
      <c r="I9" s="66"/>
      <c r="J9" s="64"/>
      <c r="K9" s="63"/>
      <c r="L9" s="273"/>
      <c r="M9" s="76"/>
      <c r="N9" s="75"/>
      <c r="O9" s="62"/>
      <c r="P9" s="63"/>
      <c r="Q9" s="75"/>
      <c r="R9" s="76"/>
      <c r="S9" s="75"/>
      <c r="T9" s="76"/>
      <c r="U9" s="78"/>
      <c r="V9" s="71"/>
      <c r="W9" s="78"/>
      <c r="X9" s="75"/>
      <c r="Y9" s="75"/>
      <c r="Z9" s="75"/>
      <c r="AA9" s="129"/>
      <c r="AB9" s="336">
        <f t="shared" si="0"/>
        <v>0</v>
      </c>
      <c r="AC9" s="81"/>
      <c r="AD9" s="129"/>
      <c r="AE9" s="127"/>
      <c r="AF9" s="128"/>
      <c r="AG9" s="212"/>
      <c r="AH9" s="127"/>
      <c r="AI9" s="143"/>
      <c r="AJ9" s="129"/>
      <c r="AK9" s="127"/>
      <c r="AL9" s="128"/>
      <c r="AM9" s="129"/>
      <c r="AN9" s="156"/>
      <c r="AO9" s="143"/>
      <c r="AP9" s="143"/>
      <c r="AQ9" s="173"/>
      <c r="AR9" s="167"/>
      <c r="AS9" s="222"/>
      <c r="AT9" s="167"/>
      <c r="AU9" s="222"/>
      <c r="AV9" s="157"/>
      <c r="AW9" s="173"/>
      <c r="AX9" s="128"/>
      <c r="AY9" s="40"/>
      <c r="AZ9" s="120" t="s">
        <v>71</v>
      </c>
      <c r="BA9" s="286">
        <f>COUNTIF(AD3:AF32,"田原")</f>
        <v>0</v>
      </c>
      <c r="BB9" s="287">
        <f>COUNTIF(AG3:AI32,"田原")</f>
        <v>0</v>
      </c>
      <c r="BC9" s="287">
        <f>COUNTIF(AJ3:AL32,"田原")</f>
        <v>0</v>
      </c>
      <c r="BD9" s="287">
        <f>COUNTIF(AM3:AN32,"田原")</f>
        <v>0</v>
      </c>
      <c r="BE9" s="287">
        <f>COUNTIF(AO3:AP32,"田原")</f>
        <v>0</v>
      </c>
      <c r="BF9" s="280">
        <f>COUNTIF(AQ3:AT32,"田原")</f>
        <v>0</v>
      </c>
      <c r="BG9" s="281">
        <f>COUNTIF(AU3:AV32,"田原")</f>
        <v>0</v>
      </c>
      <c r="BH9" s="401">
        <v>0</v>
      </c>
      <c r="BI9" s="401">
        <f t="shared" ref="BI9:BI23" si="1">BA9+BB9*0.5+BC9*0.5+BD9+BE9+BF9+BG9*0.5</f>
        <v>0</v>
      </c>
    </row>
    <row r="10" spans="1:62" s="4" customFormat="1" ht="30.95" customHeight="1" x14ac:dyDescent="0.15">
      <c r="A10" s="5">
        <v>5</v>
      </c>
      <c r="B10" s="64"/>
      <c r="C10" s="77"/>
      <c r="D10" s="239"/>
      <c r="E10" s="76"/>
      <c r="F10" s="75"/>
      <c r="G10" s="332"/>
      <c r="H10" s="114"/>
      <c r="I10" s="66"/>
      <c r="J10" s="64"/>
      <c r="K10" s="63"/>
      <c r="L10" s="273"/>
      <c r="M10" s="76"/>
      <c r="N10" s="75"/>
      <c r="O10" s="76"/>
      <c r="P10" s="75"/>
      <c r="Q10" s="75"/>
      <c r="R10" s="76"/>
      <c r="S10" s="75"/>
      <c r="T10" s="76"/>
      <c r="U10" s="78"/>
      <c r="V10" s="71"/>
      <c r="W10" s="78"/>
      <c r="X10" s="63"/>
      <c r="Y10" s="63"/>
      <c r="Z10" s="63"/>
      <c r="AA10" s="131"/>
      <c r="AB10" s="336">
        <f t="shared" si="0"/>
        <v>0</v>
      </c>
      <c r="AC10" s="80"/>
      <c r="AD10" s="129"/>
      <c r="AE10" s="127"/>
      <c r="AF10" s="128"/>
      <c r="AG10" s="143"/>
      <c r="AH10" s="127"/>
      <c r="AI10" s="143"/>
      <c r="AJ10" s="129"/>
      <c r="AK10" s="127"/>
      <c r="AL10" s="128"/>
      <c r="AM10" s="129"/>
      <c r="AN10" s="156"/>
      <c r="AO10" s="143"/>
      <c r="AP10" s="143"/>
      <c r="AQ10" s="173"/>
      <c r="AR10" s="167"/>
      <c r="AS10" s="222"/>
      <c r="AT10" s="167"/>
      <c r="AU10" s="222"/>
      <c r="AV10" s="157"/>
      <c r="AW10" s="173"/>
      <c r="AX10" s="128"/>
      <c r="AY10" s="40"/>
      <c r="AZ10" s="36" t="s">
        <v>63</v>
      </c>
      <c r="BA10" s="286">
        <f>COUNTIF(AD3:AF32,"萩原")</f>
        <v>0</v>
      </c>
      <c r="BB10" s="287">
        <f>COUNTIF(AG3:AI32,"萩原")</f>
        <v>0</v>
      </c>
      <c r="BC10" s="287">
        <f>COUNTIF(AJ3:AL32,"萩原")</f>
        <v>0</v>
      </c>
      <c r="BD10" s="287">
        <f>COUNTIF(AM3:AN32,"萩原")</f>
        <v>0</v>
      </c>
      <c r="BE10" s="287">
        <f>COUNTIF(AO3:AP32,"萩原")</f>
        <v>0</v>
      </c>
      <c r="BF10" s="280">
        <f>COUNTIF(AQ3:AT32,"萩原")</f>
        <v>0</v>
      </c>
      <c r="BG10" s="281">
        <f>COUNTIF(AU3:AV32,"萩原")</f>
        <v>0</v>
      </c>
      <c r="BH10" s="401">
        <v>0</v>
      </c>
      <c r="BI10" s="401">
        <f t="shared" si="1"/>
        <v>0</v>
      </c>
    </row>
    <row r="11" spans="1:62" s="4" customFormat="1" ht="30.95" customHeight="1" x14ac:dyDescent="0.15">
      <c r="A11" s="5">
        <v>6</v>
      </c>
      <c r="B11" s="64"/>
      <c r="C11" s="77"/>
      <c r="D11" s="239"/>
      <c r="E11" s="76"/>
      <c r="F11" s="75"/>
      <c r="G11" s="331"/>
      <c r="H11" s="114"/>
      <c r="I11" s="66"/>
      <c r="J11" s="64"/>
      <c r="K11" s="63"/>
      <c r="L11" s="273"/>
      <c r="M11" s="76"/>
      <c r="N11" s="75"/>
      <c r="O11" s="76"/>
      <c r="P11" s="75"/>
      <c r="Q11" s="75"/>
      <c r="R11" s="211"/>
      <c r="S11" s="75"/>
      <c r="T11" s="76"/>
      <c r="U11" s="66"/>
      <c r="V11" s="64"/>
      <c r="W11" s="78"/>
      <c r="X11" s="75"/>
      <c r="Y11" s="75"/>
      <c r="Z11" s="75"/>
      <c r="AA11" s="129"/>
      <c r="AB11" s="336">
        <f t="shared" si="0"/>
        <v>0</v>
      </c>
      <c r="AC11" s="81"/>
      <c r="AD11" s="129"/>
      <c r="AE11" s="127"/>
      <c r="AF11" s="128"/>
      <c r="AG11" s="143"/>
      <c r="AH11" s="127"/>
      <c r="AI11" s="143"/>
      <c r="AJ11" s="129"/>
      <c r="AK11" s="127"/>
      <c r="AL11" s="128"/>
      <c r="AM11" s="129"/>
      <c r="AN11" s="156"/>
      <c r="AO11" s="143"/>
      <c r="AP11" s="143"/>
      <c r="AQ11" s="173"/>
      <c r="AR11" s="167"/>
      <c r="AS11" s="222"/>
      <c r="AT11" s="167"/>
      <c r="AU11" s="222"/>
      <c r="AV11" s="157"/>
      <c r="AW11" s="173"/>
      <c r="AX11" s="128"/>
      <c r="AY11" s="40"/>
      <c r="AZ11" s="81" t="s">
        <v>33</v>
      </c>
      <c r="BA11" s="286">
        <f>COUNTIF(AD3:AF32,"中村淳")</f>
        <v>0</v>
      </c>
      <c r="BB11" s="287">
        <f>COUNTIF(AG3:AI32,"中村淳")</f>
        <v>0</v>
      </c>
      <c r="BC11" s="287">
        <f>COUNTIF(AJ3:AL32,"中村淳")</f>
        <v>0</v>
      </c>
      <c r="BD11" s="287">
        <f>COUNTIF(AM3:AN32,"中村淳")</f>
        <v>0</v>
      </c>
      <c r="BE11" s="287">
        <f>COUNTIF(AO3:AP32,"中村淳")</f>
        <v>0</v>
      </c>
      <c r="BF11" s="280">
        <f>COUNTIF(AQ3:AT32,"中村淳")</f>
        <v>0</v>
      </c>
      <c r="BG11" s="281">
        <f>COUNTIF(AU3:AV32,"中村淳")</f>
        <v>0</v>
      </c>
      <c r="BH11" s="401">
        <v>0</v>
      </c>
      <c r="BI11" s="401">
        <f t="shared" si="1"/>
        <v>0</v>
      </c>
    </row>
    <row r="12" spans="1:62" s="4" customFormat="1" ht="30.95" customHeight="1" x14ac:dyDescent="0.15">
      <c r="A12" s="5">
        <v>7</v>
      </c>
      <c r="B12" s="52"/>
      <c r="C12" s="77"/>
      <c r="D12" s="239"/>
      <c r="E12" s="76"/>
      <c r="F12" s="75"/>
      <c r="G12" s="333"/>
      <c r="H12" s="113"/>
      <c r="I12" s="78"/>
      <c r="J12" s="71"/>
      <c r="K12" s="75"/>
      <c r="L12" s="270"/>
      <c r="M12" s="76"/>
      <c r="N12" s="75"/>
      <c r="O12" s="76"/>
      <c r="P12" s="75"/>
      <c r="Q12" s="75"/>
      <c r="R12" s="76"/>
      <c r="S12" s="75"/>
      <c r="T12" s="76"/>
      <c r="U12" s="78"/>
      <c r="V12" s="71"/>
      <c r="W12" s="78"/>
      <c r="X12" s="75"/>
      <c r="Y12" s="75"/>
      <c r="Z12" s="75"/>
      <c r="AA12" s="129"/>
      <c r="AB12" s="336">
        <f t="shared" si="0"/>
        <v>0</v>
      </c>
      <c r="AC12" s="81"/>
      <c r="AD12" s="129"/>
      <c r="AE12" s="127"/>
      <c r="AF12" s="128"/>
      <c r="AG12" s="143"/>
      <c r="AH12" s="127"/>
      <c r="AI12" s="143"/>
      <c r="AJ12" s="129"/>
      <c r="AK12" s="127"/>
      <c r="AL12" s="128"/>
      <c r="AM12" s="129"/>
      <c r="AN12" s="156"/>
      <c r="AO12" s="143"/>
      <c r="AP12" s="143"/>
      <c r="AQ12" s="173"/>
      <c r="AR12" s="167"/>
      <c r="AS12" s="222"/>
      <c r="AT12" s="167"/>
      <c r="AU12" s="222"/>
      <c r="AV12" s="157"/>
      <c r="AW12" s="173"/>
      <c r="AX12" s="128"/>
      <c r="AY12" s="40"/>
      <c r="AZ12" s="41" t="s">
        <v>64</v>
      </c>
      <c r="BA12" s="284">
        <f>COUNTIF(AD3:AF32,"堀毛")</f>
        <v>0</v>
      </c>
      <c r="BB12" s="285">
        <f>COUNTIF(AG3:AI32,"堀毛")</f>
        <v>0</v>
      </c>
      <c r="BC12" s="285">
        <f>COUNTIF(AJ3:AL32,"堀毛")</f>
        <v>0</v>
      </c>
      <c r="BD12" s="285">
        <f>COUNTIF(AM3:AN32,"堀毛")</f>
        <v>0</v>
      </c>
      <c r="BE12" s="285">
        <f>COUNTIF(AO3:AP32,"堀毛")</f>
        <v>0</v>
      </c>
      <c r="BF12" s="278">
        <f>COUNTIF(AQ3:AT32,"堀毛")</f>
        <v>0</v>
      </c>
      <c r="BG12" s="279">
        <f>COUNTIF(AU3:AV32,"堀毛")</f>
        <v>0</v>
      </c>
      <c r="BH12" s="401">
        <v>0</v>
      </c>
      <c r="BI12" s="401">
        <f t="shared" si="1"/>
        <v>0</v>
      </c>
    </row>
    <row r="13" spans="1:62" s="4" customFormat="1" ht="30.95" customHeight="1" x14ac:dyDescent="0.15">
      <c r="A13" s="5">
        <v>8</v>
      </c>
      <c r="B13" s="71"/>
      <c r="C13" s="77"/>
      <c r="D13" s="239"/>
      <c r="E13" s="76"/>
      <c r="F13" s="75"/>
      <c r="G13" s="331"/>
      <c r="H13" s="114"/>
      <c r="I13" s="66"/>
      <c r="J13" s="64"/>
      <c r="K13" s="63"/>
      <c r="L13" s="273"/>
      <c r="M13" s="76"/>
      <c r="N13" s="75"/>
      <c r="O13" s="76"/>
      <c r="P13" s="75"/>
      <c r="Q13" s="75"/>
      <c r="R13" s="76"/>
      <c r="S13" s="75"/>
      <c r="T13" s="76"/>
      <c r="U13" s="78"/>
      <c r="V13" s="64"/>
      <c r="W13" s="78"/>
      <c r="X13" s="75"/>
      <c r="Y13" s="75"/>
      <c r="Z13" s="75"/>
      <c r="AA13" s="129"/>
      <c r="AB13" s="336">
        <f t="shared" si="0"/>
        <v>0</v>
      </c>
      <c r="AC13" s="81"/>
      <c r="AD13" s="129"/>
      <c r="AE13" s="127"/>
      <c r="AF13" s="128"/>
      <c r="AG13" s="143"/>
      <c r="AH13" s="127"/>
      <c r="AI13" s="143"/>
      <c r="AJ13" s="129"/>
      <c r="AK13" s="127"/>
      <c r="AL13" s="128"/>
      <c r="AM13" s="129"/>
      <c r="AN13" s="156"/>
      <c r="AO13" s="143"/>
      <c r="AP13" s="143"/>
      <c r="AQ13" s="173"/>
      <c r="AR13" s="167"/>
      <c r="AS13" s="222"/>
      <c r="AT13" s="167"/>
      <c r="AU13" s="222"/>
      <c r="AV13" s="157"/>
      <c r="AW13" s="173"/>
      <c r="AX13" s="128"/>
      <c r="AY13" s="40"/>
      <c r="AZ13" s="81" t="s">
        <v>27</v>
      </c>
      <c r="BA13" s="286">
        <f>COUNTIF(AD3:AF32,"前澤")</f>
        <v>0</v>
      </c>
      <c r="BB13" s="287">
        <f>COUNTIF(AG3:AI32,"前澤")</f>
        <v>0</v>
      </c>
      <c r="BC13" s="287">
        <f>COUNTIF(AJ3:AL32,"前澤")</f>
        <v>0</v>
      </c>
      <c r="BD13" s="287">
        <f>COUNTIF(AM3:AN32,"前澤")</f>
        <v>0</v>
      </c>
      <c r="BE13" s="287">
        <f>COUNTIF(AO3:AP32,"前澤")</f>
        <v>0</v>
      </c>
      <c r="BF13" s="280">
        <f>COUNTIF(AQ3:AT32,"前澤")</f>
        <v>0</v>
      </c>
      <c r="BG13" s="281">
        <f>COUNTIF(AU3:AV32,"前澤")</f>
        <v>0</v>
      </c>
      <c r="BH13" s="401">
        <v>0</v>
      </c>
      <c r="BI13" s="401">
        <f t="shared" si="1"/>
        <v>0</v>
      </c>
    </row>
    <row r="14" spans="1:62" s="4" customFormat="1" ht="30.95" customHeight="1" x14ac:dyDescent="0.15">
      <c r="A14" s="5">
        <v>9</v>
      </c>
      <c r="B14" s="52"/>
      <c r="C14" s="77"/>
      <c r="D14" s="239"/>
      <c r="E14" s="76"/>
      <c r="F14" s="75"/>
      <c r="G14" s="331"/>
      <c r="H14" s="114"/>
      <c r="I14" s="66"/>
      <c r="J14" s="64"/>
      <c r="K14" s="63"/>
      <c r="L14" s="273"/>
      <c r="M14" s="76"/>
      <c r="N14" s="75"/>
      <c r="O14" s="76"/>
      <c r="P14" s="75"/>
      <c r="Q14" s="75"/>
      <c r="R14" s="76"/>
      <c r="S14" s="75"/>
      <c r="T14" s="76"/>
      <c r="U14" s="78"/>
      <c r="V14" s="71"/>
      <c r="W14" s="78"/>
      <c r="X14" s="75"/>
      <c r="Y14" s="75"/>
      <c r="Z14" s="75"/>
      <c r="AA14" s="129"/>
      <c r="AB14" s="336">
        <f t="shared" si="0"/>
        <v>0</v>
      </c>
      <c r="AC14" s="81"/>
      <c r="AD14" s="129"/>
      <c r="AE14" s="127"/>
      <c r="AF14" s="128"/>
      <c r="AG14" s="143"/>
      <c r="AH14" s="127"/>
      <c r="AI14" s="143"/>
      <c r="AJ14" s="129"/>
      <c r="AK14" s="127"/>
      <c r="AL14" s="128"/>
      <c r="AM14" s="129"/>
      <c r="AN14" s="156"/>
      <c r="AO14" s="143"/>
      <c r="AP14" s="143"/>
      <c r="AQ14" s="173"/>
      <c r="AR14" s="167"/>
      <c r="AS14" s="222"/>
      <c r="AT14" s="167"/>
      <c r="AU14" s="222"/>
      <c r="AV14" s="157"/>
      <c r="AW14" s="173"/>
      <c r="AX14" s="128"/>
      <c r="AY14" s="40"/>
      <c r="AZ14" s="81" t="s">
        <v>30</v>
      </c>
      <c r="BA14" s="286">
        <f>COUNTIF(AD3:AF32,"岩田")</f>
        <v>0</v>
      </c>
      <c r="BB14" s="287">
        <f>COUNTIF(AG3:AI32,"岩田")</f>
        <v>0</v>
      </c>
      <c r="BC14" s="287">
        <f>COUNTIF(AJ3:AL32,"岩田")</f>
        <v>0</v>
      </c>
      <c r="BD14" s="287">
        <f>COUNTIF(AM3:AN32,"岩田")</f>
        <v>0</v>
      </c>
      <c r="BE14" s="287">
        <f>COUNTIF(AO3:AP32,"岩田")</f>
        <v>0</v>
      </c>
      <c r="BF14" s="280">
        <f>COUNTIF(AQ3:AT32,"岩田")</f>
        <v>0</v>
      </c>
      <c r="BG14" s="281">
        <f>COUNTIF(AU3:AV32,"岩田")</f>
        <v>0</v>
      </c>
      <c r="BH14" s="401">
        <v>0</v>
      </c>
      <c r="BI14" s="401">
        <f t="shared" si="1"/>
        <v>0</v>
      </c>
    </row>
    <row r="15" spans="1:62" s="4" customFormat="1" ht="30.95" customHeight="1" x14ac:dyDescent="0.15">
      <c r="A15" s="5">
        <v>10</v>
      </c>
      <c r="B15" s="71"/>
      <c r="C15" s="77"/>
      <c r="D15" s="239"/>
      <c r="E15" s="76"/>
      <c r="F15" s="75"/>
      <c r="G15" s="331"/>
      <c r="H15" s="114"/>
      <c r="I15" s="66"/>
      <c r="J15" s="64"/>
      <c r="K15" s="63"/>
      <c r="L15" s="273"/>
      <c r="M15" s="76"/>
      <c r="N15" s="75"/>
      <c r="O15" s="76"/>
      <c r="P15" s="75"/>
      <c r="Q15" s="75"/>
      <c r="R15" s="76"/>
      <c r="S15" s="75"/>
      <c r="T15" s="76"/>
      <c r="U15" s="78"/>
      <c r="V15" s="71"/>
      <c r="W15" s="78"/>
      <c r="X15" s="75"/>
      <c r="Y15" s="75"/>
      <c r="Z15" s="75"/>
      <c r="AA15" s="129"/>
      <c r="AB15" s="336">
        <f t="shared" si="0"/>
        <v>0</v>
      </c>
      <c r="AC15" s="81"/>
      <c r="AD15" s="129"/>
      <c r="AE15" s="127"/>
      <c r="AF15" s="128"/>
      <c r="AG15" s="143"/>
      <c r="AH15" s="127"/>
      <c r="AI15" s="143"/>
      <c r="AJ15" s="129"/>
      <c r="AK15" s="127"/>
      <c r="AL15" s="128"/>
      <c r="AM15" s="129"/>
      <c r="AN15" s="156"/>
      <c r="AO15" s="143"/>
      <c r="AP15" s="143"/>
      <c r="AQ15" s="173"/>
      <c r="AR15" s="167"/>
      <c r="AS15" s="222"/>
      <c r="AT15" s="167"/>
      <c r="AU15" s="222"/>
      <c r="AV15" s="157"/>
      <c r="AW15" s="173"/>
      <c r="AX15" s="128"/>
      <c r="AY15" s="40"/>
      <c r="AZ15" s="81" t="s">
        <v>34</v>
      </c>
      <c r="BA15" s="286">
        <f>COUNTIF(AD3:AF32,"中村太")</f>
        <v>0</v>
      </c>
      <c r="BB15" s="287">
        <f>COUNTIF(AG3:AI32,"中村太")</f>
        <v>0</v>
      </c>
      <c r="BC15" s="287">
        <f>COUNTIF(AJ3:AL32,"中村太")</f>
        <v>0</v>
      </c>
      <c r="BD15" s="287">
        <f>COUNTIF(AM3:AN32,"中村太")</f>
        <v>0</v>
      </c>
      <c r="BE15" s="287">
        <f>COUNTIF(AO3:AP32,"中村太")</f>
        <v>0</v>
      </c>
      <c r="BF15" s="280">
        <f>COUNTIF(AQ3:AT32,"中村太")</f>
        <v>0</v>
      </c>
      <c r="BG15" s="281">
        <f>COUNTIF(AU3:AV32,"中村太")</f>
        <v>0</v>
      </c>
      <c r="BH15" s="401">
        <v>0</v>
      </c>
      <c r="BI15" s="401">
        <f t="shared" si="1"/>
        <v>0</v>
      </c>
    </row>
    <row r="16" spans="1:62" s="4" customFormat="1" ht="30.95" customHeight="1" x14ac:dyDescent="0.15">
      <c r="A16" s="5">
        <v>11</v>
      </c>
      <c r="B16" s="71"/>
      <c r="C16" s="77"/>
      <c r="D16" s="239"/>
      <c r="E16" s="76"/>
      <c r="F16" s="75"/>
      <c r="G16" s="331"/>
      <c r="H16" s="114"/>
      <c r="I16" s="66"/>
      <c r="J16" s="64"/>
      <c r="K16" s="63"/>
      <c r="L16" s="273"/>
      <c r="M16" s="76"/>
      <c r="N16" s="75"/>
      <c r="O16" s="76"/>
      <c r="P16" s="75"/>
      <c r="Q16" s="75"/>
      <c r="R16" s="76"/>
      <c r="S16" s="75"/>
      <c r="T16" s="76"/>
      <c r="U16" s="78"/>
      <c r="V16" s="71"/>
      <c r="W16" s="78"/>
      <c r="X16" s="103"/>
      <c r="Y16" s="103"/>
      <c r="Z16" s="103"/>
      <c r="AA16" s="132"/>
      <c r="AB16" s="336">
        <f t="shared" si="0"/>
        <v>0</v>
      </c>
      <c r="AC16" s="119"/>
      <c r="AD16" s="129"/>
      <c r="AE16" s="127"/>
      <c r="AF16" s="128"/>
      <c r="AG16" s="143"/>
      <c r="AH16" s="127"/>
      <c r="AI16" s="143"/>
      <c r="AJ16" s="129"/>
      <c r="AK16" s="127"/>
      <c r="AL16" s="128"/>
      <c r="AM16" s="129"/>
      <c r="AN16" s="156"/>
      <c r="AO16" s="143"/>
      <c r="AP16" s="143"/>
      <c r="AQ16" s="173"/>
      <c r="AR16" s="167"/>
      <c r="AS16" s="222"/>
      <c r="AT16" s="167"/>
      <c r="AU16" s="222"/>
      <c r="AV16" s="157"/>
      <c r="AW16" s="173"/>
      <c r="AX16" s="128"/>
      <c r="AY16" s="40"/>
      <c r="AZ16" s="81" t="s">
        <v>37</v>
      </c>
      <c r="BA16" s="286">
        <f>COUNTIF(AD3:AF32,"栗山")</f>
        <v>0</v>
      </c>
      <c r="BB16" s="287">
        <f>COUNTIF(AG3:AI32,"栗山")</f>
        <v>0</v>
      </c>
      <c r="BC16" s="287">
        <f>COUNTIF(AJ3:AL32,"栗山")</f>
        <v>0</v>
      </c>
      <c r="BD16" s="287">
        <f>COUNTIF(AM3:AN32,"栗山")</f>
        <v>0</v>
      </c>
      <c r="BE16" s="287">
        <f>COUNTIF(AO3:AP32,"栗山")</f>
        <v>0</v>
      </c>
      <c r="BF16" s="280">
        <f>COUNTIF(AQ3:AT32,"栗山")</f>
        <v>0</v>
      </c>
      <c r="BG16" s="281">
        <f>COUNTIF(AU3:AV32,"栗山")</f>
        <v>0</v>
      </c>
      <c r="BH16" s="401">
        <v>0</v>
      </c>
      <c r="BI16" s="401">
        <f t="shared" si="1"/>
        <v>0</v>
      </c>
    </row>
    <row r="17" spans="1:61" s="4" customFormat="1" ht="30.95" customHeight="1" x14ac:dyDescent="0.15">
      <c r="A17" s="5">
        <v>12</v>
      </c>
      <c r="B17" s="64"/>
      <c r="C17" s="237"/>
      <c r="D17" s="239"/>
      <c r="E17" s="76"/>
      <c r="F17" s="75"/>
      <c r="G17" s="331"/>
      <c r="H17" s="114"/>
      <c r="I17" s="66"/>
      <c r="J17" s="64"/>
      <c r="K17" s="63"/>
      <c r="L17" s="273"/>
      <c r="M17" s="76"/>
      <c r="N17" s="75"/>
      <c r="O17" s="76"/>
      <c r="P17" s="75"/>
      <c r="Q17" s="75"/>
      <c r="R17" s="76"/>
      <c r="S17" s="75"/>
      <c r="T17" s="76"/>
      <c r="U17" s="78"/>
      <c r="V17" s="129"/>
      <c r="W17" s="78"/>
      <c r="X17" s="75"/>
      <c r="Y17" s="75"/>
      <c r="Z17" s="75"/>
      <c r="AA17" s="129"/>
      <c r="AB17" s="336">
        <f t="shared" si="0"/>
        <v>0</v>
      </c>
      <c r="AC17" s="81"/>
      <c r="AD17" s="129"/>
      <c r="AE17" s="127"/>
      <c r="AF17" s="128"/>
      <c r="AG17" s="212"/>
      <c r="AH17" s="214"/>
      <c r="AI17" s="143"/>
      <c r="AJ17" s="215"/>
      <c r="AK17" s="127"/>
      <c r="AL17" s="128"/>
      <c r="AM17" s="380"/>
      <c r="AN17" s="156"/>
      <c r="AO17" s="143"/>
      <c r="AP17" s="143"/>
      <c r="AQ17" s="173"/>
      <c r="AR17" s="167"/>
      <c r="AS17" s="222"/>
      <c r="AT17" s="167"/>
      <c r="AU17" s="222"/>
      <c r="AV17" s="157"/>
      <c r="AW17" s="173"/>
      <c r="AX17" s="128"/>
      <c r="AY17" s="40"/>
      <c r="AZ17" s="81" t="s">
        <v>66</v>
      </c>
      <c r="BA17" s="393">
        <f>COUNTIF(AD3:AF32,"平田")</f>
        <v>0</v>
      </c>
      <c r="BB17" s="288">
        <f>COUNTIF(AG3:AI32,"平田")</f>
        <v>0</v>
      </c>
      <c r="BC17" s="288">
        <f>COUNTIF(AJ3:AL32,"平田")</f>
        <v>0</v>
      </c>
      <c r="BD17" s="288">
        <f>COUNTIF(AM3:AN32,"平田")</f>
        <v>0</v>
      </c>
      <c r="BE17" s="288">
        <f>COUNTIF(AO3:AP32,"平田")</f>
        <v>0</v>
      </c>
      <c r="BF17" s="282">
        <f>COUNTIF(AQ3:AT32,"平田")</f>
        <v>0</v>
      </c>
      <c r="BG17" s="283">
        <f>COUNTIF(AU3:AV32,"平田")</f>
        <v>0</v>
      </c>
      <c r="BH17" s="401">
        <v>0</v>
      </c>
      <c r="BI17" s="401">
        <f t="shared" si="1"/>
        <v>0</v>
      </c>
    </row>
    <row r="18" spans="1:61" s="4" customFormat="1" ht="30.95" customHeight="1" x14ac:dyDescent="0.15">
      <c r="A18" s="5">
        <v>13</v>
      </c>
      <c r="B18" s="64"/>
      <c r="C18" s="77"/>
      <c r="D18" s="239"/>
      <c r="E18" s="76"/>
      <c r="F18" s="75"/>
      <c r="G18" s="331"/>
      <c r="H18" s="114"/>
      <c r="I18" s="66"/>
      <c r="J18" s="64"/>
      <c r="K18" s="63"/>
      <c r="L18" s="273"/>
      <c r="M18" s="76"/>
      <c r="N18" s="75"/>
      <c r="O18" s="76"/>
      <c r="P18" s="75"/>
      <c r="Q18" s="75"/>
      <c r="R18" s="76"/>
      <c r="S18" s="75"/>
      <c r="T18" s="76"/>
      <c r="U18" s="78"/>
      <c r="V18" s="64"/>
      <c r="W18" s="78"/>
      <c r="X18" s="63"/>
      <c r="Y18" s="63"/>
      <c r="Z18" s="63"/>
      <c r="AA18" s="131"/>
      <c r="AB18" s="336">
        <f t="shared" si="0"/>
        <v>0</v>
      </c>
      <c r="AC18" s="80"/>
      <c r="AD18" s="129"/>
      <c r="AE18" s="127"/>
      <c r="AF18" s="128"/>
      <c r="AG18" s="143"/>
      <c r="AH18" s="127"/>
      <c r="AI18" s="143"/>
      <c r="AJ18" s="129"/>
      <c r="AK18" s="127"/>
      <c r="AL18" s="128"/>
      <c r="AM18" s="129"/>
      <c r="AN18" s="156"/>
      <c r="AO18" s="143"/>
      <c r="AP18" s="143"/>
      <c r="AQ18" s="173"/>
      <c r="AR18" s="167"/>
      <c r="AS18" s="222"/>
      <c r="AT18" s="167"/>
      <c r="AU18" s="222"/>
      <c r="AV18" s="157"/>
      <c r="AW18" s="173"/>
      <c r="AX18" s="128"/>
      <c r="AY18" s="40"/>
      <c r="AZ18" s="41" t="s">
        <v>38</v>
      </c>
      <c r="BA18" s="284">
        <f>COUNTIF(AD3:AF32,"白原")</f>
        <v>0</v>
      </c>
      <c r="BB18" s="285">
        <f>COUNTIF(AG3:AI32,"白原")</f>
        <v>0</v>
      </c>
      <c r="BC18" s="285">
        <f>COUNTIF(AJ3:AL32,"白原")</f>
        <v>0</v>
      </c>
      <c r="BD18" s="285">
        <f>COUNTIF(AM3:AN32,"白原")</f>
        <v>0</v>
      </c>
      <c r="BE18" s="285">
        <f>COUNTIF(AO3:AP32,"白原")</f>
        <v>0</v>
      </c>
      <c r="BF18" s="278">
        <f>COUNTIF(AQ3:AT32,"白原")</f>
        <v>0</v>
      </c>
      <c r="BG18" s="279">
        <f>COUNTIF(AU3:AV32,"白原")</f>
        <v>0</v>
      </c>
      <c r="BH18" s="401">
        <v>0</v>
      </c>
      <c r="BI18" s="401">
        <f t="shared" si="1"/>
        <v>0</v>
      </c>
    </row>
    <row r="19" spans="1:61" s="4" customFormat="1" ht="30.95" customHeight="1" x14ac:dyDescent="0.15">
      <c r="A19" s="5">
        <v>14</v>
      </c>
      <c r="B19" s="52"/>
      <c r="C19" s="77"/>
      <c r="D19" s="239"/>
      <c r="E19" s="76"/>
      <c r="F19" s="75"/>
      <c r="G19" s="331"/>
      <c r="H19" s="113"/>
      <c r="I19" s="78"/>
      <c r="J19" s="71"/>
      <c r="K19" s="75"/>
      <c r="L19" s="270"/>
      <c r="M19" s="76"/>
      <c r="N19" s="75"/>
      <c r="O19" s="76"/>
      <c r="P19" s="75"/>
      <c r="Q19" s="75"/>
      <c r="R19" s="76"/>
      <c r="S19" s="75"/>
      <c r="T19" s="246"/>
      <c r="U19" s="247"/>
      <c r="V19" s="71"/>
      <c r="W19" s="78"/>
      <c r="X19" s="75"/>
      <c r="Y19" s="75"/>
      <c r="Z19" s="75"/>
      <c r="AA19" s="129"/>
      <c r="AB19" s="336">
        <f t="shared" si="0"/>
        <v>0</v>
      </c>
      <c r="AC19" s="81"/>
      <c r="AD19" s="129"/>
      <c r="AE19" s="127"/>
      <c r="AF19" s="128"/>
      <c r="AG19" s="143"/>
      <c r="AH19" s="127"/>
      <c r="AI19" s="143"/>
      <c r="AJ19" s="129"/>
      <c r="AK19" s="127"/>
      <c r="AL19" s="128"/>
      <c r="AM19" s="129"/>
      <c r="AN19" s="156"/>
      <c r="AO19" s="143"/>
      <c r="AP19" s="143"/>
      <c r="AQ19" s="173"/>
      <c r="AR19" s="167"/>
      <c r="AS19" s="222"/>
      <c r="AT19" s="167"/>
      <c r="AU19" s="222"/>
      <c r="AV19" s="157"/>
      <c r="AW19" s="173"/>
      <c r="AX19" s="128"/>
      <c r="AY19" s="40"/>
      <c r="AZ19" s="41" t="s">
        <v>144</v>
      </c>
      <c r="BA19" s="284">
        <f>COUNTIF(AD3:AF32,"石原")</f>
        <v>0</v>
      </c>
      <c r="BB19" s="285">
        <f>COUNTIF(AG3:AI32,"石原")</f>
        <v>0</v>
      </c>
      <c r="BC19" s="285">
        <f>COUNTIF(AJ3:AL32,"石原")</f>
        <v>0</v>
      </c>
      <c r="BD19" s="285">
        <f>COUNTIF(AM3:AN32,"石原")</f>
        <v>0</v>
      </c>
      <c r="BE19" s="285">
        <f>COUNTIF(AO3:AP32,"石原")</f>
        <v>0</v>
      </c>
      <c r="BF19" s="278">
        <f>COUNTIF(AQ3:AT32,"石原")</f>
        <v>0</v>
      </c>
      <c r="BG19" s="279">
        <f>COUNTIF(AU3:AV32,"石原")</f>
        <v>0</v>
      </c>
      <c r="BH19" s="401">
        <v>0</v>
      </c>
      <c r="BI19" s="401">
        <f t="shared" si="1"/>
        <v>0</v>
      </c>
    </row>
    <row r="20" spans="1:61" s="4" customFormat="1" ht="30.95" customHeight="1" x14ac:dyDescent="0.15">
      <c r="A20" s="5">
        <v>15</v>
      </c>
      <c r="B20" s="71"/>
      <c r="C20" s="77"/>
      <c r="D20" s="239"/>
      <c r="E20" s="76"/>
      <c r="F20" s="75"/>
      <c r="G20" s="331"/>
      <c r="H20" s="114"/>
      <c r="I20" s="66"/>
      <c r="J20" s="64"/>
      <c r="K20" s="63"/>
      <c r="L20" s="273"/>
      <c r="M20" s="76"/>
      <c r="N20" s="75"/>
      <c r="O20" s="213"/>
      <c r="P20" s="376"/>
      <c r="Q20" s="75"/>
      <c r="R20" s="76"/>
      <c r="S20" s="75"/>
      <c r="T20" s="76"/>
      <c r="U20" s="78"/>
      <c r="V20" s="64"/>
      <c r="W20" s="78"/>
      <c r="X20" s="75"/>
      <c r="Y20" s="75"/>
      <c r="Z20" s="75"/>
      <c r="AA20" s="129"/>
      <c r="AB20" s="336">
        <f t="shared" si="0"/>
        <v>0</v>
      </c>
      <c r="AC20" s="81"/>
      <c r="AD20" s="129"/>
      <c r="AE20" s="127"/>
      <c r="AF20" s="128"/>
      <c r="AG20" s="212"/>
      <c r="AH20" s="214"/>
      <c r="AI20" s="143"/>
      <c r="AJ20" s="215"/>
      <c r="AK20" s="127"/>
      <c r="AL20" s="128"/>
      <c r="AM20" s="129"/>
      <c r="AN20" s="156"/>
      <c r="AO20" s="143"/>
      <c r="AP20" s="143"/>
      <c r="AQ20" s="173"/>
      <c r="AR20" s="167"/>
      <c r="AS20" s="222"/>
      <c r="AT20" s="167"/>
      <c r="AU20" s="222"/>
      <c r="AV20" s="157"/>
      <c r="AW20" s="173"/>
      <c r="AX20" s="128"/>
      <c r="AY20" s="40"/>
      <c r="AZ20" s="41" t="s">
        <v>200</v>
      </c>
      <c r="BA20" s="284">
        <f>COUNTIF(AD3:AF32,"篠原")</f>
        <v>0</v>
      </c>
      <c r="BB20" s="285">
        <f>COUNTIF(AG3:AI32,"篠原")</f>
        <v>0</v>
      </c>
      <c r="BC20" s="285">
        <f>COUNTIF(AJ3:AL32,"篠原")</f>
        <v>0</v>
      </c>
      <c r="BD20" s="285">
        <f>COUNTIF(AM3:AN32,"篠原")</f>
        <v>0</v>
      </c>
      <c r="BE20" s="285">
        <f>COUNTIF(AO3:AP32,"篠原")</f>
        <v>0</v>
      </c>
      <c r="BF20" s="278">
        <f>COUNTIF(AQ3:AT32,"篠原")</f>
        <v>0</v>
      </c>
      <c r="BG20" s="279">
        <f>COUNTIF(AU3:AV32,"篠原")</f>
        <v>0</v>
      </c>
      <c r="BH20" s="401">
        <v>1</v>
      </c>
      <c r="BI20" s="401">
        <f t="shared" si="1"/>
        <v>0</v>
      </c>
    </row>
    <row r="21" spans="1:61" s="4" customFormat="1" ht="30.95" customHeight="1" x14ac:dyDescent="0.15">
      <c r="A21" s="5">
        <v>16</v>
      </c>
      <c r="B21" s="52"/>
      <c r="C21" s="77"/>
      <c r="D21" s="239"/>
      <c r="E21" s="76"/>
      <c r="F21" s="75"/>
      <c r="G21" s="331"/>
      <c r="H21" s="114"/>
      <c r="I21" s="66"/>
      <c r="J21" s="64"/>
      <c r="K21" s="63"/>
      <c r="L21" s="273"/>
      <c r="M21" s="76"/>
      <c r="N21" s="75"/>
      <c r="O21" s="76"/>
      <c r="P21" s="75"/>
      <c r="Q21" s="75"/>
      <c r="R21" s="76"/>
      <c r="S21" s="75"/>
      <c r="T21" s="76"/>
      <c r="U21" s="78"/>
      <c r="V21" s="71"/>
      <c r="W21" s="78"/>
      <c r="X21" s="75"/>
      <c r="Y21" s="75"/>
      <c r="Z21" s="75"/>
      <c r="AA21" s="129"/>
      <c r="AB21" s="336">
        <f t="shared" si="0"/>
        <v>0</v>
      </c>
      <c r="AC21" s="81"/>
      <c r="AD21" s="129"/>
      <c r="AE21" s="127"/>
      <c r="AF21" s="128"/>
      <c r="AG21" s="143"/>
      <c r="AH21" s="127"/>
      <c r="AI21" s="143"/>
      <c r="AJ21" s="129"/>
      <c r="AK21" s="127"/>
      <c r="AL21" s="128"/>
      <c r="AM21" s="129"/>
      <c r="AN21" s="156"/>
      <c r="AO21" s="143"/>
      <c r="AP21" s="143"/>
      <c r="AQ21" s="173"/>
      <c r="AR21" s="167"/>
      <c r="AS21" s="222"/>
      <c r="AT21" s="167"/>
      <c r="AU21" s="222"/>
      <c r="AV21" s="157"/>
      <c r="AW21" s="173"/>
      <c r="AX21" s="128"/>
      <c r="AY21" s="40"/>
      <c r="AZ21" s="41" t="s">
        <v>65</v>
      </c>
      <c r="BA21" s="284">
        <f>COUNTIF(AD3:AF32,"春日")</f>
        <v>0</v>
      </c>
      <c r="BB21" s="285">
        <f>COUNTIF(AG3:AI32,"春日")</f>
        <v>0</v>
      </c>
      <c r="BC21" s="285">
        <f>COUNTIF(AJ3:AL32,"春日")</f>
        <v>0</v>
      </c>
      <c r="BD21" s="285">
        <f>COUNTIF(AM3:AN32,"春日")</f>
        <v>0</v>
      </c>
      <c r="BE21" s="285">
        <f>COUNTIF(AO3:AP32,"春日")</f>
        <v>0</v>
      </c>
      <c r="BF21" s="278">
        <f>COUNTIF(AQ3:AT32,"春日")</f>
        <v>0</v>
      </c>
      <c r="BG21" s="279">
        <f>COUNTIF(AU3:AV32,"春日")</f>
        <v>0</v>
      </c>
      <c r="BH21" s="401">
        <v>0</v>
      </c>
      <c r="BI21" s="401">
        <f t="shared" si="1"/>
        <v>0</v>
      </c>
    </row>
    <row r="22" spans="1:61" s="4" customFormat="1" ht="30.95" customHeight="1" x14ac:dyDescent="0.15">
      <c r="A22" s="5">
        <v>17</v>
      </c>
      <c r="B22" s="71"/>
      <c r="C22" s="77"/>
      <c r="D22" s="239"/>
      <c r="E22" s="76"/>
      <c r="F22" s="75"/>
      <c r="G22" s="331"/>
      <c r="H22" s="114"/>
      <c r="I22" s="66"/>
      <c r="J22" s="64"/>
      <c r="K22" s="63"/>
      <c r="L22" s="273"/>
      <c r="M22" s="76"/>
      <c r="N22" s="75"/>
      <c r="O22" s="246"/>
      <c r="P22" s="377"/>
      <c r="Q22" s="247"/>
      <c r="R22" s="76"/>
      <c r="S22" s="75"/>
      <c r="T22" s="76"/>
      <c r="U22" s="78"/>
      <c r="V22" s="71"/>
      <c r="W22" s="78"/>
      <c r="X22" s="103"/>
      <c r="Y22" s="103"/>
      <c r="Z22" s="103"/>
      <c r="AA22" s="132"/>
      <c r="AB22" s="336">
        <f t="shared" si="0"/>
        <v>0</v>
      </c>
      <c r="AC22" s="119"/>
      <c r="AD22" s="129"/>
      <c r="AE22" s="127"/>
      <c r="AF22" s="128"/>
      <c r="AG22" s="143"/>
      <c r="AH22" s="127"/>
      <c r="AI22" s="143"/>
      <c r="AJ22" s="129"/>
      <c r="AK22" s="127"/>
      <c r="AL22" s="128"/>
      <c r="AM22" s="380"/>
      <c r="AN22" s="156"/>
      <c r="AO22" s="143"/>
      <c r="AP22" s="143"/>
      <c r="AQ22" s="173"/>
      <c r="AR22" s="167"/>
      <c r="AS22" s="222"/>
      <c r="AT22" s="167"/>
      <c r="AU22" s="222"/>
      <c r="AV22" s="157"/>
      <c r="AW22" s="173"/>
      <c r="AX22" s="128"/>
      <c r="AY22" s="40"/>
      <c r="AZ22" s="81" t="s">
        <v>31</v>
      </c>
      <c r="BA22" s="286">
        <f>COUNTIF(AD3:AF32,"松井")</f>
        <v>0</v>
      </c>
      <c r="BB22" s="287">
        <f>COUNTIF(AG3:AI32,"松井")</f>
        <v>0</v>
      </c>
      <c r="BC22" s="287">
        <f>COUNTIF(AJ3:AL32,"松井")</f>
        <v>0</v>
      </c>
      <c r="BD22" s="287">
        <f>COUNTIF(AM3:AN32,"松井")</f>
        <v>0</v>
      </c>
      <c r="BE22" s="287">
        <f>COUNTIF(AO3:AP32,"松井")</f>
        <v>0</v>
      </c>
      <c r="BF22" s="280">
        <f>COUNTIF(AQ3:AT32,"松井")</f>
        <v>0</v>
      </c>
      <c r="BG22" s="281">
        <f>COUNTIF(AU3:AV32,"松井")</f>
        <v>0</v>
      </c>
      <c r="BH22" s="401">
        <v>0</v>
      </c>
      <c r="BI22" s="401">
        <f t="shared" si="1"/>
        <v>0</v>
      </c>
    </row>
    <row r="23" spans="1:61" s="4" customFormat="1" ht="30.95" customHeight="1" x14ac:dyDescent="0.15">
      <c r="A23" s="5">
        <v>18</v>
      </c>
      <c r="B23" s="71"/>
      <c r="C23" s="77"/>
      <c r="D23" s="239"/>
      <c r="E23" s="76"/>
      <c r="F23" s="75"/>
      <c r="G23" s="331"/>
      <c r="H23" s="114"/>
      <c r="I23" s="66"/>
      <c r="J23" s="64"/>
      <c r="K23" s="63"/>
      <c r="L23" s="273"/>
      <c r="M23" s="76"/>
      <c r="N23" s="75"/>
      <c r="O23" s="76"/>
      <c r="P23" s="75"/>
      <c r="Q23" s="75"/>
      <c r="R23" s="76"/>
      <c r="S23" s="75"/>
      <c r="T23" s="76"/>
      <c r="U23" s="78"/>
      <c r="V23" s="71"/>
      <c r="W23" s="78"/>
      <c r="X23" s="75"/>
      <c r="Y23" s="75"/>
      <c r="Z23" s="75"/>
      <c r="AA23" s="129"/>
      <c r="AB23" s="336">
        <f t="shared" si="0"/>
        <v>0</v>
      </c>
      <c r="AC23" s="81"/>
      <c r="AD23" s="129"/>
      <c r="AE23" s="127"/>
      <c r="AF23" s="128"/>
      <c r="AG23" s="143"/>
      <c r="AH23" s="127"/>
      <c r="AI23" s="143"/>
      <c r="AJ23" s="129"/>
      <c r="AK23" s="127"/>
      <c r="AL23" s="128"/>
      <c r="AM23" s="129"/>
      <c r="AN23" s="156"/>
      <c r="AO23" s="143"/>
      <c r="AP23" s="143"/>
      <c r="AQ23" s="173"/>
      <c r="AR23" s="167"/>
      <c r="AS23" s="222"/>
      <c r="AT23" s="167"/>
      <c r="AU23" s="222"/>
      <c r="AV23" s="157"/>
      <c r="AW23" s="173"/>
      <c r="AX23" s="128"/>
      <c r="AY23" s="40"/>
      <c r="AZ23" s="41" t="s">
        <v>145</v>
      </c>
      <c r="BA23" s="284">
        <f>COUNTIF(AD3:AF32,"高長根")</f>
        <v>0</v>
      </c>
      <c r="BB23" s="285">
        <f>COUNTIF(AG3:AI32,"高長根")</f>
        <v>0</v>
      </c>
      <c r="BC23" s="285">
        <f>COUNTIF(AJ3:AL32,"高長根")</f>
        <v>0</v>
      </c>
      <c r="BD23" s="285">
        <f>COUNTIF(AM3:AN32,"高長根")</f>
        <v>0</v>
      </c>
      <c r="BE23" s="285">
        <f>COUNTIF(AO3:AP32,"高長根")</f>
        <v>0</v>
      </c>
      <c r="BF23" s="278">
        <f>COUNTIF(AQ3:AT32,"高長根")</f>
        <v>0</v>
      </c>
      <c r="BG23" s="279">
        <f>COUNTIF(AU3:AV32,"高長根")</f>
        <v>0</v>
      </c>
      <c r="BH23" s="401">
        <v>0</v>
      </c>
      <c r="BI23" s="401">
        <f t="shared" si="1"/>
        <v>0</v>
      </c>
    </row>
    <row r="24" spans="1:61" s="4" customFormat="1" ht="30.95" customHeight="1" x14ac:dyDescent="0.15">
      <c r="A24" s="5">
        <v>19</v>
      </c>
      <c r="B24" s="64"/>
      <c r="C24" s="77"/>
      <c r="D24" s="239"/>
      <c r="E24" s="76"/>
      <c r="F24" s="75"/>
      <c r="G24" s="331"/>
      <c r="H24" s="114"/>
      <c r="I24" s="66"/>
      <c r="J24" s="64"/>
      <c r="K24" s="63"/>
      <c r="L24" s="273"/>
      <c r="M24" s="76"/>
      <c r="N24" s="75"/>
      <c r="O24" s="76"/>
      <c r="P24" s="75"/>
      <c r="Q24" s="75"/>
      <c r="R24" s="76"/>
      <c r="S24" s="75"/>
      <c r="T24" s="76"/>
      <c r="U24" s="78"/>
      <c r="V24" s="71"/>
      <c r="W24" s="78"/>
      <c r="X24" s="63"/>
      <c r="Y24" s="63"/>
      <c r="Z24" s="63"/>
      <c r="AA24" s="131"/>
      <c r="AB24" s="336">
        <f t="shared" si="0"/>
        <v>0</v>
      </c>
      <c r="AC24" s="80"/>
      <c r="AD24" s="129"/>
      <c r="AE24" s="127"/>
      <c r="AF24" s="128"/>
      <c r="AG24" s="143"/>
      <c r="AH24" s="127"/>
      <c r="AI24" s="143"/>
      <c r="AJ24" s="129"/>
      <c r="AK24" s="127"/>
      <c r="AL24" s="128"/>
      <c r="AM24" s="129"/>
      <c r="AN24" s="156"/>
      <c r="AO24" s="143"/>
      <c r="AP24" s="143"/>
      <c r="AQ24" s="173"/>
      <c r="AR24" s="167"/>
      <c r="AS24" s="222"/>
      <c r="AT24" s="167"/>
      <c r="AU24" s="222"/>
      <c r="AV24" s="157"/>
      <c r="AW24" s="173"/>
      <c r="AX24" s="128"/>
      <c r="AY24" s="40"/>
      <c r="BA24" s="289"/>
      <c r="BB24" s="289"/>
      <c r="BC24" s="289"/>
      <c r="BD24" s="289"/>
      <c r="BE24" s="289"/>
      <c r="BF24" s="289"/>
      <c r="BG24" s="289"/>
      <c r="BH24" s="289"/>
      <c r="BI24" s="289"/>
    </row>
    <row r="25" spans="1:61" s="4" customFormat="1" ht="30.95" customHeight="1" x14ac:dyDescent="0.15">
      <c r="A25" s="5">
        <v>20</v>
      </c>
      <c r="B25" s="64"/>
      <c r="C25" s="77"/>
      <c r="D25" s="239"/>
      <c r="E25" s="76"/>
      <c r="F25" s="75"/>
      <c r="G25" s="331"/>
      <c r="H25" s="114"/>
      <c r="I25" s="66"/>
      <c r="J25" s="64"/>
      <c r="K25" s="63"/>
      <c r="L25" s="273"/>
      <c r="M25" s="76"/>
      <c r="N25" s="75"/>
      <c r="O25" s="76"/>
      <c r="P25" s="75"/>
      <c r="Q25" s="75"/>
      <c r="R25" s="76"/>
      <c r="S25" s="75"/>
      <c r="T25" s="76"/>
      <c r="U25" s="78"/>
      <c r="V25" s="64"/>
      <c r="W25" s="78"/>
      <c r="X25" s="75"/>
      <c r="Y25" s="75"/>
      <c r="Z25" s="75"/>
      <c r="AA25" s="129"/>
      <c r="AB25" s="336">
        <f t="shared" si="0"/>
        <v>0</v>
      </c>
      <c r="AC25" s="81"/>
      <c r="AD25" s="129"/>
      <c r="AE25" s="127"/>
      <c r="AF25" s="128"/>
      <c r="AG25" s="143"/>
      <c r="AH25" s="127"/>
      <c r="AI25" s="143"/>
      <c r="AJ25" s="129"/>
      <c r="AK25" s="127"/>
      <c r="AL25" s="128"/>
      <c r="AM25" s="129"/>
      <c r="AN25" s="156"/>
      <c r="AO25" s="143"/>
      <c r="AP25" s="143"/>
      <c r="AQ25" s="173"/>
      <c r="AR25" s="167"/>
      <c r="AS25" s="222"/>
      <c r="AT25" s="167"/>
      <c r="AU25" s="222"/>
      <c r="AV25" s="157"/>
      <c r="AW25" s="173"/>
      <c r="AX25" s="128"/>
      <c r="AY25" s="40"/>
      <c r="BA25" s="289">
        <f t="shared" ref="BA25:BG25" si="2">SUM(BA7:BA23)</f>
        <v>0</v>
      </c>
      <c r="BB25" s="289">
        <f t="shared" si="2"/>
        <v>0</v>
      </c>
      <c r="BC25" s="289">
        <f t="shared" si="2"/>
        <v>0</v>
      </c>
      <c r="BD25" s="289">
        <f t="shared" si="2"/>
        <v>0</v>
      </c>
      <c r="BE25" s="289">
        <f t="shared" si="2"/>
        <v>0</v>
      </c>
      <c r="BF25" s="289">
        <f t="shared" si="2"/>
        <v>0</v>
      </c>
      <c r="BG25" s="289">
        <f t="shared" si="2"/>
        <v>0</v>
      </c>
      <c r="BH25" s="289"/>
      <c r="BI25" s="422">
        <f>SUM(BI7:BI23)</f>
        <v>0</v>
      </c>
    </row>
    <row r="26" spans="1:61" s="4" customFormat="1" ht="30.95" customHeight="1" x14ac:dyDescent="0.15">
      <c r="A26" s="5">
        <v>21</v>
      </c>
      <c r="B26" s="52"/>
      <c r="C26" s="77"/>
      <c r="D26" s="239"/>
      <c r="E26" s="76"/>
      <c r="F26" s="75"/>
      <c r="G26" s="331"/>
      <c r="H26" s="113"/>
      <c r="I26" s="78"/>
      <c r="J26" s="71"/>
      <c r="K26" s="75"/>
      <c r="L26" s="270"/>
      <c r="M26" s="76"/>
      <c r="N26" s="75"/>
      <c r="O26" s="76"/>
      <c r="P26" s="75"/>
      <c r="Q26" s="75"/>
      <c r="R26" s="76"/>
      <c r="S26" s="75"/>
      <c r="T26" s="76"/>
      <c r="U26" s="78"/>
      <c r="V26" s="71"/>
      <c r="W26" s="78"/>
      <c r="X26" s="75"/>
      <c r="Y26" s="75"/>
      <c r="Z26" s="75"/>
      <c r="AA26" s="129"/>
      <c r="AB26" s="336">
        <f t="shared" si="0"/>
        <v>0</v>
      </c>
      <c r="AC26" s="81"/>
      <c r="AD26" s="129"/>
      <c r="AE26" s="127"/>
      <c r="AF26" s="128"/>
      <c r="AG26" s="143"/>
      <c r="AH26" s="127"/>
      <c r="AI26" s="143"/>
      <c r="AJ26" s="129"/>
      <c r="AK26" s="127"/>
      <c r="AL26" s="128"/>
      <c r="AM26" s="129"/>
      <c r="AN26" s="156"/>
      <c r="AO26" s="143"/>
      <c r="AP26" s="143"/>
      <c r="AQ26" s="173"/>
      <c r="AR26" s="167"/>
      <c r="AS26" s="222"/>
      <c r="AT26" s="167"/>
      <c r="AU26" s="222"/>
      <c r="AV26" s="157"/>
      <c r="AW26" s="173"/>
      <c r="AX26" s="128"/>
      <c r="AY26" s="40"/>
      <c r="BA26" s="289">
        <f>BA25+BB25*0.5</f>
        <v>0</v>
      </c>
      <c r="BB26" s="289"/>
      <c r="BC26" s="289">
        <f>BD25+BC25*0.5</f>
        <v>0</v>
      </c>
      <c r="BD26" s="289"/>
      <c r="BE26" s="289">
        <f>BE25</f>
        <v>0</v>
      </c>
      <c r="BF26" s="289">
        <f>BF25+0.5*BG25</f>
        <v>0</v>
      </c>
      <c r="BG26" s="289"/>
    </row>
    <row r="27" spans="1:61" s="4" customFormat="1" ht="30.95" customHeight="1" x14ac:dyDescent="0.15">
      <c r="A27" s="5">
        <v>22</v>
      </c>
      <c r="B27" s="71"/>
      <c r="C27" s="77"/>
      <c r="D27" s="239"/>
      <c r="E27" s="76"/>
      <c r="F27" s="75"/>
      <c r="G27" s="331"/>
      <c r="H27" s="114"/>
      <c r="I27" s="66"/>
      <c r="J27" s="64"/>
      <c r="K27" s="63"/>
      <c r="L27" s="273"/>
      <c r="M27" s="76"/>
      <c r="N27" s="75"/>
      <c r="O27" s="76"/>
      <c r="P27" s="75"/>
      <c r="Q27" s="75"/>
      <c r="R27" s="76"/>
      <c r="S27" s="75"/>
      <c r="T27" s="76"/>
      <c r="U27" s="78"/>
      <c r="V27" s="64"/>
      <c r="W27" s="78"/>
      <c r="X27" s="75"/>
      <c r="Y27" s="75"/>
      <c r="Z27" s="75"/>
      <c r="AA27" s="129"/>
      <c r="AB27" s="336">
        <f t="shared" si="0"/>
        <v>0</v>
      </c>
      <c r="AC27" s="81"/>
      <c r="AD27" s="129"/>
      <c r="AE27" s="127"/>
      <c r="AF27" s="128"/>
      <c r="AG27" s="143"/>
      <c r="AH27" s="127"/>
      <c r="AI27" s="143"/>
      <c r="AJ27" s="129"/>
      <c r="AK27" s="127"/>
      <c r="AL27" s="128"/>
      <c r="AM27" s="129"/>
      <c r="AN27" s="156"/>
      <c r="AO27" s="143"/>
      <c r="AP27" s="143"/>
      <c r="AQ27" s="173"/>
      <c r="AR27" s="167"/>
      <c r="AS27" s="222"/>
      <c r="AT27" s="167"/>
      <c r="AU27" s="222"/>
      <c r="AV27" s="157"/>
      <c r="AW27" s="173"/>
      <c r="AX27" s="128"/>
      <c r="AY27" s="40"/>
    </row>
    <row r="28" spans="1:61" s="4" customFormat="1" ht="30.95" customHeight="1" x14ac:dyDescent="0.15">
      <c r="A28" s="5">
        <v>23</v>
      </c>
      <c r="B28" s="52"/>
      <c r="C28" s="77"/>
      <c r="D28" s="239"/>
      <c r="E28" s="76"/>
      <c r="F28" s="75"/>
      <c r="G28" s="331"/>
      <c r="H28" s="114"/>
      <c r="I28" s="66"/>
      <c r="J28" s="64"/>
      <c r="K28" s="63"/>
      <c r="L28" s="273"/>
      <c r="M28" s="76"/>
      <c r="N28" s="75"/>
      <c r="O28" s="76"/>
      <c r="P28" s="75"/>
      <c r="Q28" s="75"/>
      <c r="R28" s="76"/>
      <c r="S28" s="75"/>
      <c r="T28" s="76"/>
      <c r="U28" s="78"/>
      <c r="V28" s="71"/>
      <c r="W28" s="78"/>
      <c r="X28" s="75"/>
      <c r="Y28" s="75"/>
      <c r="Z28" s="75"/>
      <c r="AA28" s="129"/>
      <c r="AB28" s="336">
        <f t="shared" si="0"/>
        <v>0</v>
      </c>
      <c r="AC28" s="81"/>
      <c r="AD28" s="129"/>
      <c r="AE28" s="127"/>
      <c r="AF28" s="128"/>
      <c r="AG28" s="212"/>
      <c r="AH28" s="127"/>
      <c r="AI28" s="143"/>
      <c r="AJ28" s="242"/>
      <c r="AK28" s="127"/>
      <c r="AL28" s="128"/>
      <c r="AM28" s="129"/>
      <c r="AN28" s="156"/>
      <c r="AO28" s="143"/>
      <c r="AP28" s="143"/>
      <c r="AQ28" s="173"/>
      <c r="AR28" s="167"/>
      <c r="AS28" s="222"/>
      <c r="AT28" s="167"/>
      <c r="AU28" s="222"/>
      <c r="AV28" s="157"/>
      <c r="AW28" s="173"/>
      <c r="AX28" s="128"/>
      <c r="AY28" s="40"/>
    </row>
    <row r="29" spans="1:61" s="4" customFormat="1" ht="30.95" customHeight="1" x14ac:dyDescent="0.15">
      <c r="A29" s="5">
        <v>24</v>
      </c>
      <c r="B29" s="71"/>
      <c r="C29" s="77"/>
      <c r="D29" s="239"/>
      <c r="E29" s="76"/>
      <c r="F29" s="75"/>
      <c r="G29" s="331"/>
      <c r="H29" s="114"/>
      <c r="I29" s="66"/>
      <c r="J29" s="64"/>
      <c r="K29" s="63"/>
      <c r="L29" s="273"/>
      <c r="M29" s="76"/>
      <c r="N29" s="75"/>
      <c r="O29" s="76"/>
      <c r="P29" s="75"/>
      <c r="Q29" s="75"/>
      <c r="R29" s="76"/>
      <c r="S29" s="75"/>
      <c r="T29" s="76"/>
      <c r="U29" s="78"/>
      <c r="V29" s="71"/>
      <c r="W29" s="78"/>
      <c r="X29" s="75"/>
      <c r="Y29" s="75"/>
      <c r="Z29" s="75"/>
      <c r="AA29" s="129"/>
      <c r="AB29" s="336">
        <f t="shared" si="0"/>
        <v>0</v>
      </c>
      <c r="AC29" s="81"/>
      <c r="AD29" s="129"/>
      <c r="AE29" s="127"/>
      <c r="AF29" s="128"/>
      <c r="AG29" s="143"/>
      <c r="AH29" s="127"/>
      <c r="AI29" s="143"/>
      <c r="AJ29" s="129"/>
      <c r="AK29" s="127"/>
      <c r="AL29" s="128"/>
      <c r="AM29" s="380"/>
      <c r="AN29" s="156"/>
      <c r="AO29" s="143"/>
      <c r="AP29" s="143"/>
      <c r="AQ29" s="173"/>
      <c r="AR29" s="167"/>
      <c r="AS29" s="222"/>
      <c r="AT29" s="167"/>
      <c r="AU29" s="222"/>
      <c r="AV29" s="157"/>
      <c r="AW29" s="173"/>
      <c r="AX29" s="128"/>
      <c r="AY29" s="40"/>
    </row>
    <row r="30" spans="1:61" s="4" customFormat="1" ht="30.95" customHeight="1" x14ac:dyDescent="0.15">
      <c r="A30" s="5">
        <v>25</v>
      </c>
      <c r="B30" s="71"/>
      <c r="C30" s="77"/>
      <c r="D30" s="239"/>
      <c r="E30" s="76"/>
      <c r="F30" s="75"/>
      <c r="G30" s="331"/>
      <c r="H30" s="114"/>
      <c r="I30" s="66"/>
      <c r="J30" s="64"/>
      <c r="K30" s="63"/>
      <c r="L30" s="273"/>
      <c r="M30" s="76"/>
      <c r="N30" s="75"/>
      <c r="O30" s="76"/>
      <c r="P30" s="75"/>
      <c r="Q30" s="75"/>
      <c r="R30" s="76"/>
      <c r="S30" s="75"/>
      <c r="T30" s="76"/>
      <c r="U30" s="78"/>
      <c r="V30" s="71"/>
      <c r="W30" s="78"/>
      <c r="X30" s="75"/>
      <c r="Y30" s="75"/>
      <c r="Z30" s="75"/>
      <c r="AA30" s="129"/>
      <c r="AB30" s="336">
        <f t="shared" si="0"/>
        <v>0</v>
      </c>
      <c r="AC30" s="81"/>
      <c r="AD30" s="129"/>
      <c r="AE30" s="127"/>
      <c r="AF30" s="128"/>
      <c r="AG30" s="143"/>
      <c r="AH30" s="127"/>
      <c r="AI30" s="143"/>
      <c r="AJ30" s="129"/>
      <c r="AK30" s="127"/>
      <c r="AL30" s="128"/>
      <c r="AM30" s="129"/>
      <c r="AN30" s="156"/>
      <c r="AO30" s="143"/>
      <c r="AP30" s="143"/>
      <c r="AQ30" s="173"/>
      <c r="AR30" s="167"/>
      <c r="AS30" s="222"/>
      <c r="AT30" s="167"/>
      <c r="AU30" s="222"/>
      <c r="AV30" s="157"/>
      <c r="AW30" s="173"/>
      <c r="AX30" s="128"/>
      <c r="AY30" s="40"/>
    </row>
    <row r="31" spans="1:61" s="4" customFormat="1" ht="30.95" customHeight="1" x14ac:dyDescent="0.15">
      <c r="A31" s="5">
        <v>26</v>
      </c>
      <c r="B31" s="64"/>
      <c r="C31" s="237"/>
      <c r="D31" s="239"/>
      <c r="E31" s="76"/>
      <c r="F31" s="75"/>
      <c r="G31" s="331"/>
      <c r="H31" s="114"/>
      <c r="I31" s="66"/>
      <c r="J31" s="64"/>
      <c r="K31" s="63"/>
      <c r="L31" s="273"/>
      <c r="M31" s="76"/>
      <c r="N31" s="75"/>
      <c r="O31" s="76"/>
      <c r="P31" s="75"/>
      <c r="Q31" s="75"/>
      <c r="R31" s="76"/>
      <c r="S31" s="75"/>
      <c r="T31" s="76"/>
      <c r="U31" s="78"/>
      <c r="V31" s="129"/>
      <c r="W31" s="78"/>
      <c r="X31" s="63"/>
      <c r="Y31" s="63"/>
      <c r="Z31" s="63"/>
      <c r="AA31" s="131"/>
      <c r="AB31" s="336">
        <f t="shared" si="0"/>
        <v>0</v>
      </c>
      <c r="AC31" s="80"/>
      <c r="AD31" s="129"/>
      <c r="AE31" s="127"/>
      <c r="AF31" s="128"/>
      <c r="AG31" s="143"/>
      <c r="AH31" s="127"/>
      <c r="AI31" s="143"/>
      <c r="AJ31" s="129"/>
      <c r="AK31" s="127"/>
      <c r="AL31" s="128"/>
      <c r="AM31" s="129"/>
      <c r="AN31" s="156"/>
      <c r="AO31" s="143"/>
      <c r="AP31" s="143"/>
      <c r="AQ31" s="173"/>
      <c r="AR31" s="167"/>
      <c r="AS31" s="222"/>
      <c r="AT31" s="167"/>
      <c r="AU31" s="222"/>
      <c r="AV31" s="157"/>
      <c r="AW31" s="173"/>
      <c r="AX31" s="157"/>
      <c r="AY31" s="292"/>
    </row>
    <row r="32" spans="1:61" s="4" customFormat="1" ht="30.95" customHeight="1" x14ac:dyDescent="0.15">
      <c r="A32" s="5">
        <v>27</v>
      </c>
      <c r="B32" s="64"/>
      <c r="C32" s="77"/>
      <c r="D32" s="239"/>
      <c r="E32" s="76"/>
      <c r="F32" s="75"/>
      <c r="G32" s="331"/>
      <c r="H32" s="114"/>
      <c r="I32" s="66"/>
      <c r="J32" s="64"/>
      <c r="K32" s="63"/>
      <c r="L32" s="273"/>
      <c r="M32" s="76"/>
      <c r="N32" s="75"/>
      <c r="O32" s="76"/>
      <c r="P32" s="75"/>
      <c r="Q32" s="75"/>
      <c r="R32" s="76"/>
      <c r="S32" s="75"/>
      <c r="T32" s="76"/>
      <c r="U32" s="78"/>
      <c r="V32" s="64"/>
      <c r="W32" s="78"/>
      <c r="X32" s="75"/>
      <c r="Y32" s="75"/>
      <c r="Z32" s="75"/>
      <c r="AA32" s="129"/>
      <c r="AB32" s="336">
        <f t="shared" si="0"/>
        <v>0</v>
      </c>
      <c r="AC32" s="81"/>
      <c r="AD32" s="129"/>
      <c r="AE32" s="127"/>
      <c r="AF32" s="128"/>
      <c r="AG32" s="143"/>
      <c r="AH32" s="127"/>
      <c r="AI32" s="143"/>
      <c r="AJ32" s="129"/>
      <c r="AK32" s="127"/>
      <c r="AL32" s="128"/>
      <c r="AM32" s="129"/>
      <c r="AN32" s="156"/>
      <c r="AO32" s="143"/>
      <c r="AP32" s="143"/>
      <c r="AQ32" s="173"/>
      <c r="AR32" s="167"/>
      <c r="AS32" s="222"/>
      <c r="AT32" s="167"/>
      <c r="AU32" s="222"/>
      <c r="AV32" s="157"/>
      <c r="AW32" s="173"/>
      <c r="AX32" s="157"/>
      <c r="AY32" s="292"/>
    </row>
    <row r="33" spans="1:61" s="4" customFormat="1" ht="30.95" customHeight="1" x14ac:dyDescent="0.15">
      <c r="A33" s="33">
        <v>28</v>
      </c>
      <c r="B33" s="52"/>
      <c r="C33" s="77"/>
      <c r="D33" s="239"/>
      <c r="E33" s="76"/>
      <c r="F33" s="75"/>
      <c r="G33" s="331"/>
      <c r="H33" s="113"/>
      <c r="I33" s="78"/>
      <c r="J33" s="71"/>
      <c r="K33" s="75"/>
      <c r="L33" s="270"/>
      <c r="M33" s="76"/>
      <c r="N33" s="75"/>
      <c r="O33" s="76"/>
      <c r="P33" s="75"/>
      <c r="Q33" s="75"/>
      <c r="R33" s="76"/>
      <c r="S33" s="75"/>
      <c r="T33" s="246"/>
      <c r="U33" s="247"/>
      <c r="V33" s="71"/>
      <c r="W33" s="78"/>
      <c r="X33" s="103"/>
      <c r="Y33" s="103"/>
      <c r="Z33" s="103"/>
      <c r="AA33" s="132"/>
      <c r="AB33" s="336">
        <f t="shared" si="0"/>
        <v>0</v>
      </c>
      <c r="AC33" s="119"/>
      <c r="AD33" s="129"/>
      <c r="AE33" s="127"/>
      <c r="AF33" s="128"/>
      <c r="AG33" s="143"/>
      <c r="AH33" s="127"/>
      <c r="AI33" s="143"/>
      <c r="AJ33" s="129"/>
      <c r="AK33" s="127"/>
      <c r="AL33" s="128"/>
      <c r="AM33" s="129"/>
      <c r="AN33" s="156"/>
      <c r="AO33" s="143"/>
      <c r="AP33" s="143"/>
      <c r="AQ33" s="173"/>
      <c r="AR33" s="167"/>
      <c r="AS33" s="222"/>
      <c r="AT33" s="167"/>
      <c r="AU33" s="222"/>
      <c r="AV33" s="157"/>
      <c r="AW33" s="173"/>
      <c r="AX33" s="157"/>
      <c r="AY33" s="292"/>
    </row>
    <row r="34" spans="1:61" s="4" customFormat="1" ht="30.95" customHeight="1" x14ac:dyDescent="0.15">
      <c r="A34" s="5">
        <v>29</v>
      </c>
      <c r="B34" s="71"/>
      <c r="C34" s="77"/>
      <c r="D34" s="239"/>
      <c r="E34" s="76"/>
      <c r="F34" s="75"/>
      <c r="G34" s="331"/>
      <c r="H34" s="114"/>
      <c r="I34" s="66"/>
      <c r="J34" s="64"/>
      <c r="K34" s="63"/>
      <c r="L34" s="273"/>
      <c r="M34" s="76"/>
      <c r="N34" s="75"/>
      <c r="O34" s="76"/>
      <c r="P34" s="75"/>
      <c r="Q34" s="75"/>
      <c r="R34" s="76"/>
      <c r="S34" s="75"/>
      <c r="T34" s="76"/>
      <c r="U34" s="78"/>
      <c r="V34" s="71"/>
      <c r="W34" s="78"/>
      <c r="X34" s="75"/>
      <c r="Y34" s="75"/>
      <c r="Z34" s="75"/>
      <c r="AA34" s="129"/>
      <c r="AB34" s="336">
        <f t="shared" si="0"/>
        <v>0</v>
      </c>
      <c r="AC34" s="81"/>
      <c r="AD34" s="129"/>
      <c r="AE34" s="127"/>
      <c r="AF34" s="128"/>
      <c r="AG34" s="212"/>
      <c r="AH34" s="127"/>
      <c r="AI34" s="143"/>
      <c r="AJ34" s="129"/>
      <c r="AK34" s="127"/>
      <c r="AL34" s="128"/>
      <c r="AM34" s="129"/>
      <c r="AN34" s="156"/>
      <c r="AO34" s="143"/>
      <c r="AP34" s="143"/>
      <c r="AQ34" s="173"/>
      <c r="AR34" s="167"/>
      <c r="AS34" s="222"/>
      <c r="AT34" s="167"/>
      <c r="AU34" s="222"/>
      <c r="AV34" s="157"/>
      <c r="AW34" s="173"/>
      <c r="AX34" s="157"/>
      <c r="AY34" s="292"/>
    </row>
    <row r="35" spans="1:61" s="4" customFormat="1" ht="30.95" customHeight="1" x14ac:dyDescent="0.15">
      <c r="A35" s="33">
        <v>30</v>
      </c>
      <c r="B35" s="52"/>
      <c r="C35" s="77"/>
      <c r="D35" s="239"/>
      <c r="E35" s="76"/>
      <c r="F35" s="75"/>
      <c r="G35" s="331"/>
      <c r="H35" s="114"/>
      <c r="I35" s="66"/>
      <c r="J35" s="64"/>
      <c r="K35" s="63"/>
      <c r="L35" s="273"/>
      <c r="M35" s="76"/>
      <c r="N35" s="75"/>
      <c r="O35" s="76"/>
      <c r="P35" s="75"/>
      <c r="Q35" s="75"/>
      <c r="R35" s="76"/>
      <c r="S35" s="75"/>
      <c r="T35" s="76"/>
      <c r="U35" s="78"/>
      <c r="V35" s="71"/>
      <c r="W35" s="78"/>
      <c r="X35" s="75"/>
      <c r="Y35" s="75"/>
      <c r="Z35" s="75"/>
      <c r="AA35" s="129"/>
      <c r="AB35" s="336">
        <f t="shared" si="0"/>
        <v>0</v>
      </c>
      <c r="AC35" s="81"/>
      <c r="AD35" s="129"/>
      <c r="AE35" s="127"/>
      <c r="AF35" s="128"/>
      <c r="AG35" s="212"/>
      <c r="AH35" s="127"/>
      <c r="AI35" s="143"/>
      <c r="AJ35" s="129"/>
      <c r="AK35" s="127"/>
      <c r="AL35" s="128"/>
      <c r="AM35" s="129"/>
      <c r="AN35" s="156"/>
      <c r="AO35" s="143"/>
      <c r="AP35" s="143"/>
      <c r="AQ35" s="173"/>
      <c r="AR35" s="167"/>
      <c r="AS35" s="222"/>
      <c r="AT35" s="167"/>
      <c r="AU35" s="222"/>
      <c r="AV35" s="157"/>
      <c r="AW35" s="173"/>
      <c r="AX35" s="157"/>
      <c r="AY35" s="292"/>
      <c r="AZ35" s="292"/>
    </row>
    <row r="36" spans="1:61" s="4" customFormat="1" ht="30.95" customHeight="1" thickBot="1" x14ac:dyDescent="0.2">
      <c r="A36" s="28">
        <v>31</v>
      </c>
      <c r="B36" s="89"/>
      <c r="C36" s="95"/>
      <c r="D36" s="240"/>
      <c r="E36" s="93"/>
      <c r="F36" s="94"/>
      <c r="G36" s="334"/>
      <c r="H36" s="115"/>
      <c r="I36" s="96"/>
      <c r="J36" s="89"/>
      <c r="K36" s="94"/>
      <c r="L36" s="271"/>
      <c r="M36" s="93"/>
      <c r="N36" s="94"/>
      <c r="O36" s="248"/>
      <c r="P36" s="378"/>
      <c r="Q36" s="249"/>
      <c r="R36" s="93"/>
      <c r="S36" s="94"/>
      <c r="T36" s="93"/>
      <c r="U36" s="78"/>
      <c r="V36" s="89"/>
      <c r="W36" s="96"/>
      <c r="X36" s="94"/>
      <c r="Y36" s="94"/>
      <c r="Z36" s="94"/>
      <c r="AA36" s="130"/>
      <c r="AB36" s="336">
        <f t="shared" si="0"/>
        <v>0</v>
      </c>
      <c r="AC36" s="338"/>
      <c r="AD36" s="130"/>
      <c r="AE36" s="133"/>
      <c r="AF36" s="134"/>
      <c r="AG36" s="218"/>
      <c r="AH36" s="133"/>
      <c r="AI36" s="145"/>
      <c r="AJ36" s="219"/>
      <c r="AK36" s="133"/>
      <c r="AL36" s="134"/>
      <c r="AM36" s="130"/>
      <c r="AN36" s="381"/>
      <c r="AO36" s="379"/>
      <c r="AP36" s="145"/>
      <c r="AQ36" s="191"/>
      <c r="AR36" s="174"/>
      <c r="AS36" s="223"/>
      <c r="AT36" s="174"/>
      <c r="AU36" s="223"/>
      <c r="AV36" s="198"/>
      <c r="AW36" s="191"/>
      <c r="AX36" s="198"/>
      <c r="AY36" s="292"/>
      <c r="AZ36" s="292"/>
    </row>
    <row r="37" spans="1:61" s="4" customFormat="1" ht="30.95" customHeight="1" x14ac:dyDescent="0.15">
      <c r="A37" s="1662"/>
      <c r="B37" s="1686"/>
      <c r="C37" s="301" t="s">
        <v>132</v>
      </c>
      <c r="D37" s="302">
        <v>0.35416666666666669</v>
      </c>
      <c r="E37" s="1700">
        <v>0.3125</v>
      </c>
      <c r="F37" s="1701"/>
      <c r="G37" s="302">
        <v>0.33333333333333331</v>
      </c>
      <c r="H37" s="310" t="s">
        <v>122</v>
      </c>
      <c r="I37" s="307">
        <v>0.33333333333333331</v>
      </c>
      <c r="J37" s="1700">
        <v>0.35416666666666669</v>
      </c>
      <c r="K37" s="1702"/>
      <c r="L37" s="1701"/>
      <c r="M37" s="309" t="s">
        <v>133</v>
      </c>
      <c r="N37" s="308" t="s">
        <v>134</v>
      </c>
      <c r="O37" s="310" t="s">
        <v>135</v>
      </c>
      <c r="P37" s="309"/>
      <c r="Q37" s="309" t="s">
        <v>136</v>
      </c>
      <c r="R37" s="311" t="s">
        <v>137</v>
      </c>
      <c r="S37" s="308" t="s">
        <v>136</v>
      </c>
      <c r="T37" s="310" t="s">
        <v>136</v>
      </c>
      <c r="U37" s="312" t="s">
        <v>138</v>
      </c>
      <c r="V37" s="313">
        <v>0.3125</v>
      </c>
      <c r="W37" s="312">
        <v>0.35416666666666669</v>
      </c>
      <c r="X37" s="311">
        <v>0.3125</v>
      </c>
      <c r="Y37" s="314">
        <v>0.3125</v>
      </c>
      <c r="Z37" s="312">
        <v>0.3125</v>
      </c>
      <c r="AA37" s="104"/>
      <c r="AB37" s="20"/>
      <c r="AC37" s="19"/>
      <c r="AD37" s="1662" t="s">
        <v>10</v>
      </c>
      <c r="AE37" s="1685"/>
      <c r="AF37" s="1686"/>
      <c r="AG37" s="1662" t="s">
        <v>11</v>
      </c>
      <c r="AH37" s="1685"/>
      <c r="AI37" s="1686"/>
      <c r="AJ37" s="1662" t="s">
        <v>13</v>
      </c>
      <c r="AK37" s="1685"/>
      <c r="AL37" s="1686"/>
      <c r="AM37" s="1662" t="s">
        <v>12</v>
      </c>
      <c r="AN37" s="1686"/>
      <c r="AO37" s="1662" t="s">
        <v>154</v>
      </c>
      <c r="AP37" s="1686"/>
      <c r="AQ37" s="316"/>
      <c r="AR37" s="319" t="s">
        <v>62</v>
      </c>
      <c r="AS37" s="317"/>
      <c r="AT37" s="319" t="s">
        <v>62</v>
      </c>
      <c r="AU37" s="318"/>
      <c r="AV37" s="322" t="s">
        <v>62</v>
      </c>
      <c r="AW37" s="321"/>
      <c r="AX37" s="328" t="s">
        <v>128</v>
      </c>
      <c r="AY37" s="292"/>
      <c r="AZ37" s="292"/>
    </row>
    <row r="38" spans="1:61" s="4" customFormat="1" ht="30.95" customHeight="1" x14ac:dyDescent="0.15">
      <c r="A38" s="1688"/>
      <c r="B38" s="1679"/>
      <c r="C38" s="303" t="s">
        <v>1</v>
      </c>
      <c r="D38" s="304" t="s">
        <v>2</v>
      </c>
      <c r="E38" s="71" t="s">
        <v>16</v>
      </c>
      <c r="F38" s="270" t="s">
        <v>17</v>
      </c>
      <c r="G38" s="325" t="s">
        <v>4</v>
      </c>
      <c r="H38" s="1703" t="s">
        <v>5</v>
      </c>
      <c r="I38" s="1704"/>
      <c r="J38" s="1705" t="s">
        <v>15</v>
      </c>
      <c r="K38" s="1706"/>
      <c r="L38" s="1707"/>
      <c r="M38" s="327" t="s">
        <v>114</v>
      </c>
      <c r="N38" s="305" t="s">
        <v>115</v>
      </c>
      <c r="O38" s="1718" t="s">
        <v>54</v>
      </c>
      <c r="P38" s="1719"/>
      <c r="Q38" s="1719"/>
      <c r="R38" s="1718" t="s">
        <v>55</v>
      </c>
      <c r="S38" s="1724"/>
      <c r="T38" s="1718" t="s">
        <v>59</v>
      </c>
      <c r="U38" s="1724"/>
      <c r="V38" s="1678" t="s">
        <v>32</v>
      </c>
      <c r="W38" s="1665"/>
      <c r="X38" s="5" t="s">
        <v>1</v>
      </c>
      <c r="Y38" s="315" t="s">
        <v>2</v>
      </c>
      <c r="Z38" s="306" t="s">
        <v>139</v>
      </c>
      <c r="AA38" s="105" t="s">
        <v>8</v>
      </c>
      <c r="AB38" s="23" t="s">
        <v>9</v>
      </c>
      <c r="AC38" s="12" t="s">
        <v>18</v>
      </c>
      <c r="AD38" s="1688"/>
      <c r="AE38" s="1678"/>
      <c r="AF38" s="1679"/>
      <c r="AG38" s="1688"/>
      <c r="AH38" s="1678"/>
      <c r="AI38" s="1679"/>
      <c r="AJ38" s="1688"/>
      <c r="AK38" s="1678"/>
      <c r="AL38" s="1679"/>
      <c r="AM38" s="1688"/>
      <c r="AN38" s="1679"/>
      <c r="AO38" s="1688"/>
      <c r="AP38" s="1679"/>
      <c r="AQ38" s="1734">
        <v>1</v>
      </c>
      <c r="AR38" s="1735"/>
      <c r="AS38" s="1735"/>
      <c r="AT38" s="1735"/>
      <c r="AU38" s="1735">
        <v>0.5</v>
      </c>
      <c r="AV38" s="1736"/>
      <c r="AW38" s="1664" t="s">
        <v>62</v>
      </c>
      <c r="AX38" s="1665"/>
      <c r="AY38" s="292"/>
    </row>
    <row r="39" spans="1:61" s="4" customFormat="1" ht="30.95" customHeight="1" thickBot="1" x14ac:dyDescent="0.2">
      <c r="A39" s="1689"/>
      <c r="B39" s="1691"/>
      <c r="C39" s="1711" t="s">
        <v>0</v>
      </c>
      <c r="D39" s="1712"/>
      <c r="E39" s="1713" t="s">
        <v>97</v>
      </c>
      <c r="F39" s="1714"/>
      <c r="G39" s="326" t="s">
        <v>3</v>
      </c>
      <c r="H39" s="1689" t="s">
        <v>6</v>
      </c>
      <c r="I39" s="1691"/>
      <c r="J39" s="1708"/>
      <c r="K39" s="1709"/>
      <c r="L39" s="1710"/>
      <c r="M39" s="1715" t="s">
        <v>113</v>
      </c>
      <c r="N39" s="1716"/>
      <c r="O39" s="1720"/>
      <c r="P39" s="1715"/>
      <c r="Q39" s="1715"/>
      <c r="R39" s="1725" t="s">
        <v>96</v>
      </c>
      <c r="S39" s="1726"/>
      <c r="T39" s="1720"/>
      <c r="U39" s="1721"/>
      <c r="V39" s="1722"/>
      <c r="W39" s="1723"/>
      <c r="X39" s="1720" t="s">
        <v>7</v>
      </c>
      <c r="Y39" s="1715"/>
      <c r="Z39" s="1721"/>
      <c r="AA39" s="125"/>
      <c r="AB39" s="117"/>
      <c r="AC39" s="139"/>
      <c r="AD39" s="1689"/>
      <c r="AE39" s="1690"/>
      <c r="AF39" s="1691"/>
      <c r="AG39" s="1689"/>
      <c r="AH39" s="1690"/>
      <c r="AI39" s="1691"/>
      <c r="AJ39" s="1689"/>
      <c r="AK39" s="1690"/>
      <c r="AL39" s="1691"/>
      <c r="AM39" s="1689"/>
      <c r="AN39" s="1691"/>
      <c r="AO39" s="1689"/>
      <c r="AP39" s="1691"/>
      <c r="AQ39" s="1689" t="s">
        <v>140</v>
      </c>
      <c r="AR39" s="1690"/>
      <c r="AS39" s="1690"/>
      <c r="AT39" s="1690"/>
      <c r="AU39" s="1690"/>
      <c r="AV39" s="1690"/>
      <c r="AW39" s="1731"/>
      <c r="AX39" s="1723"/>
      <c r="AY39" s="292"/>
    </row>
    <row r="40" spans="1:61" s="4" customFormat="1" ht="30.95" customHeight="1" x14ac:dyDescent="0.2">
      <c r="A40" s="22"/>
      <c r="B40" s="55"/>
      <c r="C40" s="29" t="s">
        <v>111</v>
      </c>
      <c r="D40" s="110"/>
      <c r="E40" s="110"/>
      <c r="F40" s="30"/>
      <c r="G40" s="30"/>
      <c r="H40" s="110"/>
      <c r="I40" s="110"/>
      <c r="J40" s="110"/>
      <c r="K40" s="110"/>
      <c r="L40" s="110"/>
      <c r="M40" s="110"/>
      <c r="N40" s="30"/>
      <c r="O40" s="30"/>
      <c r="P40" s="30"/>
      <c r="Q40" s="31" t="s">
        <v>124</v>
      </c>
      <c r="R40" s="30"/>
      <c r="S40" s="30"/>
      <c r="T40" s="30"/>
      <c r="U40" s="30"/>
      <c r="V40" s="40"/>
      <c r="W40" s="30"/>
      <c r="X40" s="6" t="s">
        <v>105</v>
      </c>
      <c r="Y40" s="6"/>
      <c r="Z40" s="6"/>
      <c r="AA40" s="6"/>
      <c r="AB40" s="6"/>
      <c r="AC40" s="30"/>
      <c r="AD40" s="30"/>
      <c r="AE40" s="30"/>
      <c r="AF40" s="30"/>
      <c r="AG40" s="30"/>
      <c r="AH40" s="30"/>
      <c r="AI40" s="30"/>
      <c r="AJ40" s="30"/>
      <c r="AK40" s="30"/>
      <c r="AL40" s="1717" t="s">
        <v>83</v>
      </c>
      <c r="AM40" s="1717"/>
      <c r="AN40" s="1717"/>
      <c r="AO40" s="55"/>
      <c r="AP40" s="55"/>
      <c r="AQ40" s="1717" t="s">
        <v>84</v>
      </c>
      <c r="AR40" s="1717"/>
      <c r="AS40" s="1717"/>
      <c r="AT40" s="55"/>
      <c r="AU40" s="1717" t="s">
        <v>130</v>
      </c>
      <c r="AV40" s="1717"/>
      <c r="AW40" s="55"/>
    </row>
    <row r="41" spans="1:61" s="4" customFormat="1" ht="30.95" customHeight="1" x14ac:dyDescent="0.2">
      <c r="A41" s="47"/>
      <c r="B41" s="47"/>
      <c r="C41" s="31" t="s">
        <v>85</v>
      </c>
      <c r="D41" s="110"/>
      <c r="E41" s="110"/>
      <c r="F41" s="30"/>
      <c r="G41" s="30"/>
      <c r="H41" s="110"/>
      <c r="I41" s="110"/>
      <c r="J41" s="110"/>
      <c r="K41" s="110"/>
      <c r="L41" s="110"/>
      <c r="M41" s="110"/>
      <c r="N41" s="30"/>
      <c r="O41" s="30"/>
      <c r="P41" s="30"/>
      <c r="Q41" s="6" t="s">
        <v>106</v>
      </c>
      <c r="R41" s="30"/>
      <c r="S41" s="30"/>
      <c r="T41" s="30"/>
      <c r="U41" s="30"/>
      <c r="V41" s="30"/>
      <c r="W41" s="30"/>
      <c r="X41" s="6" t="s">
        <v>82</v>
      </c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1717" t="s">
        <v>86</v>
      </c>
      <c r="AM41" s="1717"/>
      <c r="AN41" s="1717"/>
      <c r="AO41" s="55"/>
      <c r="AP41" s="55"/>
      <c r="AQ41" s="1717" t="s">
        <v>87</v>
      </c>
      <c r="AR41" s="1717"/>
      <c r="AS41" s="1717"/>
      <c r="AT41" s="55"/>
      <c r="AU41" s="276"/>
      <c r="AV41" s="40"/>
      <c r="AW41" s="40"/>
      <c r="AZ41" s="277"/>
      <c r="BA41" s="277"/>
      <c r="BB41" s="277"/>
      <c r="BC41" s="277"/>
      <c r="BD41" s="277"/>
      <c r="BE41" s="277"/>
      <c r="BF41" s="277"/>
      <c r="BG41" s="277"/>
      <c r="BH41" s="40"/>
    </row>
    <row r="42" spans="1:61" s="4" customFormat="1" ht="30.95" customHeight="1" x14ac:dyDescent="0.2">
      <c r="A42" s="47"/>
      <c r="B42" s="47"/>
      <c r="C42" s="3" t="s">
        <v>125</v>
      </c>
      <c r="D42" s="109"/>
      <c r="E42" s="109"/>
      <c r="F42" s="6"/>
      <c r="G42" s="6"/>
      <c r="H42" s="109"/>
      <c r="I42" s="109"/>
      <c r="J42" s="109"/>
      <c r="K42" s="109"/>
      <c r="L42" s="109"/>
      <c r="M42" s="109"/>
      <c r="N42" s="43"/>
      <c r="O42" s="6"/>
      <c r="P42" s="6"/>
      <c r="Q42" s="6"/>
      <c r="R42" s="6"/>
      <c r="S42" s="6"/>
      <c r="T42" s="6"/>
      <c r="U42" s="43"/>
      <c r="V42" s="6"/>
      <c r="W42" s="6"/>
      <c r="X42" s="6"/>
      <c r="Y42" s="6"/>
      <c r="Z42" s="6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1717" t="s">
        <v>131</v>
      </c>
      <c r="AM42" s="1717"/>
      <c r="AN42" s="1717"/>
      <c r="AO42" s="55"/>
      <c r="AP42" s="55"/>
      <c r="AQ42" s="1717" t="s">
        <v>88</v>
      </c>
      <c r="AR42" s="1717"/>
      <c r="AS42" s="1717"/>
      <c r="AT42" s="55"/>
      <c r="AU42" s="55"/>
      <c r="AV42" s="277"/>
      <c r="AW42" s="43"/>
      <c r="AZ42" s="323"/>
      <c r="BA42" s="323"/>
      <c r="BB42" s="323"/>
      <c r="BC42" s="323"/>
      <c r="BD42" s="323"/>
      <c r="BE42" s="323"/>
      <c r="BF42" s="323"/>
      <c r="BG42" s="323"/>
      <c r="BH42" s="40"/>
    </row>
    <row r="43" spans="1:61" s="4" customFormat="1" ht="27.95" customHeight="1" x14ac:dyDescent="0.15">
      <c r="A43" s="6"/>
      <c r="B43" s="55"/>
      <c r="C43" s="2"/>
      <c r="D43" s="111"/>
      <c r="E43" s="111"/>
      <c r="F43" s="2"/>
      <c r="G43" s="2"/>
      <c r="H43" s="111"/>
      <c r="I43" s="111"/>
      <c r="J43" s="111"/>
      <c r="K43" s="111"/>
      <c r="L43" s="111"/>
      <c r="M43" s="111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101"/>
      <c r="AU43" s="146"/>
      <c r="AV43"/>
      <c r="AW43"/>
      <c r="AY43" s="277"/>
      <c r="AZ43" s="323"/>
      <c r="BA43" s="323"/>
      <c r="BB43" s="323"/>
      <c r="BC43" s="323"/>
      <c r="BD43" s="323"/>
      <c r="BE43" s="323"/>
      <c r="BF43" s="323"/>
      <c r="BG43" s="323"/>
      <c r="BH43" s="277"/>
      <c r="BI43" s="40"/>
    </row>
    <row r="44" spans="1:61" s="40" customFormat="1" ht="27.95" customHeight="1" x14ac:dyDescent="0.15">
      <c r="A44"/>
      <c r="B44" s="55"/>
      <c r="C44" s="55"/>
      <c r="D44" s="241"/>
      <c r="E44" s="241"/>
      <c r="F44" s="55"/>
      <c r="G44" s="55"/>
      <c r="H44" s="241"/>
      <c r="I44" s="241"/>
      <c r="J44" s="241"/>
      <c r="K44" s="241"/>
      <c r="L44" s="241"/>
      <c r="M44" s="241"/>
      <c r="N44" s="55"/>
      <c r="O44" s="55"/>
      <c r="P44" s="55"/>
      <c r="Q44" s="55"/>
      <c r="R44" s="55"/>
      <c r="S44" s="55"/>
      <c r="T44" s="55"/>
      <c r="U44" s="55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/>
      <c r="AV44"/>
      <c r="AW44" s="141"/>
      <c r="AX44" s="277"/>
      <c r="AY44" s="323"/>
      <c r="AZ44"/>
      <c r="BA44"/>
      <c r="BB44"/>
      <c r="BC44"/>
      <c r="BD44"/>
      <c r="BE44"/>
      <c r="BF44"/>
      <c r="BG44"/>
      <c r="BH44"/>
      <c r="BI44" s="277"/>
    </row>
    <row r="45" spans="1:61" s="277" customFormat="1" ht="27.95" customHeight="1" x14ac:dyDescent="0.15">
      <c r="A45"/>
      <c r="B45" s="55"/>
      <c r="C45" s="55"/>
      <c r="D45" s="241"/>
      <c r="E45" s="241"/>
      <c r="F45" s="55"/>
      <c r="G45" s="55"/>
      <c r="H45" s="241"/>
      <c r="I45" s="241"/>
      <c r="J45" s="241"/>
      <c r="K45" s="241"/>
      <c r="L45" s="241"/>
      <c r="M45" s="241"/>
      <c r="N45" s="55"/>
      <c r="O45" s="55"/>
      <c r="P45" s="55"/>
      <c r="Q45" s="55"/>
      <c r="R45" s="55"/>
      <c r="S45" s="55"/>
      <c r="T45" s="55"/>
      <c r="U45" s="55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/>
      <c r="AV45"/>
      <c r="AW45" s="141"/>
      <c r="AX45" s="323"/>
      <c r="AY45"/>
      <c r="AZ45"/>
      <c r="BA45"/>
      <c r="BB45"/>
      <c r="BC45"/>
      <c r="BD45"/>
      <c r="BE45"/>
      <c r="BF45"/>
      <c r="BG45"/>
      <c r="BH45"/>
      <c r="BI45"/>
    </row>
    <row r="46" spans="1:61" ht="27.95" customHeight="1" x14ac:dyDescent="0.15">
      <c r="B46" s="55"/>
      <c r="C46" s="55"/>
      <c r="D46" s="241"/>
      <c r="E46" s="241"/>
      <c r="F46" s="55"/>
      <c r="G46" s="55"/>
      <c r="H46" s="241"/>
      <c r="I46" s="241"/>
      <c r="J46" s="241"/>
      <c r="K46" s="241"/>
      <c r="L46" s="241"/>
      <c r="M46" s="241"/>
      <c r="N46" s="55"/>
      <c r="O46" s="55"/>
      <c r="P46" s="55"/>
      <c r="Q46" s="55"/>
      <c r="R46" s="55"/>
      <c r="S46" s="55"/>
      <c r="T46" s="55"/>
      <c r="U46" s="55"/>
      <c r="AN46" s="2"/>
      <c r="AO46" s="2"/>
      <c r="AP46" s="2"/>
      <c r="AQ46" s="2"/>
      <c r="AR46" s="2"/>
      <c r="AS46" s="2"/>
      <c r="AT46" s="2"/>
      <c r="AU46"/>
      <c r="AV46"/>
      <c r="AW46" s="141"/>
    </row>
    <row r="47" spans="1:61" ht="24.95" customHeight="1" x14ac:dyDescent="0.15">
      <c r="B47" s="55"/>
      <c r="C47" s="55"/>
      <c r="D47" s="241"/>
      <c r="E47" s="241"/>
      <c r="F47" s="55"/>
      <c r="G47" s="55"/>
      <c r="H47" s="241"/>
      <c r="I47" s="241"/>
      <c r="J47" s="241"/>
      <c r="K47" s="241"/>
      <c r="L47" s="241"/>
      <c r="M47" s="241"/>
      <c r="N47" s="55"/>
      <c r="O47" s="55"/>
      <c r="P47" s="55"/>
      <c r="Q47" s="55"/>
      <c r="R47" s="55"/>
      <c r="S47" s="55"/>
      <c r="T47" s="55"/>
      <c r="U47" s="55"/>
      <c r="AN47" s="2"/>
      <c r="AO47" s="2"/>
      <c r="AP47" s="2"/>
      <c r="AQ47" s="2"/>
      <c r="AR47" s="2"/>
      <c r="AS47" s="2"/>
      <c r="AT47" s="2"/>
      <c r="AU47"/>
      <c r="AV47"/>
      <c r="AW47" s="141"/>
    </row>
    <row r="48" spans="1:61" ht="24.95" customHeight="1" x14ac:dyDescent="0.15">
      <c r="E48" s="111"/>
      <c r="G48" s="2"/>
      <c r="I48" s="111"/>
      <c r="J48" s="111"/>
      <c r="K48" s="111"/>
      <c r="L48" s="111"/>
      <c r="M48" s="111"/>
      <c r="AN48" s="2"/>
      <c r="AO48" s="2"/>
      <c r="AP48" s="2"/>
      <c r="AQ48" s="2"/>
      <c r="AR48" s="2"/>
      <c r="AS48" s="2"/>
      <c r="AT48" s="2"/>
      <c r="AU48"/>
      <c r="AV48"/>
      <c r="AW48" s="141"/>
    </row>
    <row r="49" spans="5:49" x14ac:dyDescent="0.15">
      <c r="E49" s="111"/>
      <c r="G49" s="2"/>
      <c r="I49" s="111"/>
      <c r="J49" s="111"/>
      <c r="K49" s="111"/>
      <c r="L49" s="111"/>
      <c r="M49" s="111"/>
      <c r="AN49" s="2"/>
      <c r="AO49" s="2"/>
      <c r="AP49" s="2"/>
      <c r="AQ49" s="2"/>
      <c r="AR49" s="2"/>
      <c r="AS49" s="2"/>
      <c r="AT49" s="2"/>
      <c r="AU49"/>
      <c r="AV49"/>
      <c r="AW49" s="141"/>
    </row>
    <row r="50" spans="5:49" x14ac:dyDescent="0.15">
      <c r="E50" s="111"/>
      <c r="G50" s="2"/>
      <c r="I50" s="111"/>
      <c r="J50" s="111"/>
      <c r="K50" s="111"/>
      <c r="L50" s="111"/>
      <c r="M50" s="111"/>
      <c r="AN50" s="2"/>
      <c r="AO50" s="2"/>
      <c r="AP50" s="2"/>
      <c r="AQ50" s="2"/>
      <c r="AR50" s="2"/>
      <c r="AS50" s="2"/>
      <c r="AT50" s="2"/>
      <c r="AU50"/>
      <c r="AV50"/>
      <c r="AW50" s="141"/>
    </row>
  </sheetData>
  <mergeCells count="55">
    <mergeCell ref="BF5:BG5"/>
    <mergeCell ref="AW38:AX39"/>
    <mergeCell ref="AU4:AV4"/>
    <mergeCell ref="AW3:AX4"/>
    <mergeCell ref="AQ3:AV3"/>
    <mergeCell ref="AQ38:AT38"/>
    <mergeCell ref="AQ39:AV39"/>
    <mergeCell ref="AU38:AV38"/>
    <mergeCell ref="AM37:AN39"/>
    <mergeCell ref="AO37:AP39"/>
    <mergeCell ref="AO3:AP5"/>
    <mergeCell ref="AU40:AV40"/>
    <mergeCell ref="AQ4:AT4"/>
    <mergeCell ref="AM3:AN5"/>
    <mergeCell ref="AJ37:AL39"/>
    <mergeCell ref="AG37:AI39"/>
    <mergeCell ref="AD37:AF39"/>
    <mergeCell ref="O38:Q39"/>
    <mergeCell ref="X39:Z39"/>
    <mergeCell ref="V38:W39"/>
    <mergeCell ref="T38:U39"/>
    <mergeCell ref="R39:S39"/>
    <mergeCell ref="R38:S38"/>
    <mergeCell ref="AL42:AN42"/>
    <mergeCell ref="AQ42:AS42"/>
    <mergeCell ref="AL40:AN40"/>
    <mergeCell ref="AQ40:AS40"/>
    <mergeCell ref="AL41:AN41"/>
    <mergeCell ref="AQ41:AS41"/>
    <mergeCell ref="R4:S4"/>
    <mergeCell ref="A37:B39"/>
    <mergeCell ref="E37:F37"/>
    <mergeCell ref="J37:L37"/>
    <mergeCell ref="H38:I38"/>
    <mergeCell ref="J38:L39"/>
    <mergeCell ref="H39:I39"/>
    <mergeCell ref="C39:D39"/>
    <mergeCell ref="E39:F39"/>
    <mergeCell ref="M39:N39"/>
    <mergeCell ref="V3:W4"/>
    <mergeCell ref="A1:AK1"/>
    <mergeCell ref="A3:B5"/>
    <mergeCell ref="E3:F3"/>
    <mergeCell ref="E5:F5"/>
    <mergeCell ref="H4:I4"/>
    <mergeCell ref="O3:Q4"/>
    <mergeCell ref="R3:S3"/>
    <mergeCell ref="H3:I3"/>
    <mergeCell ref="T3:U4"/>
    <mergeCell ref="AJ3:AL5"/>
    <mergeCell ref="X3:Z3"/>
    <mergeCell ref="AG3:AI5"/>
    <mergeCell ref="AD3:AF5"/>
    <mergeCell ref="J3:L4"/>
    <mergeCell ref="M3:N3"/>
  </mergeCells>
  <phoneticPr fontId="1"/>
  <pageMargins left="0" right="0" top="0.19685039370078741" bottom="0.19685039370078741" header="0.11811023622047245" footer="0.11811023622047245"/>
  <pageSetup paperSize="9" scale="5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D880"/>
  <sheetViews>
    <sheetView zoomScale="55" zoomScaleNormal="55" workbookViewId="0">
      <pane xSplit="1" ySplit="5" topLeftCell="B152" activePane="bottomRight" state="frozen"/>
      <selection activeCell="AH15" sqref="AH15"/>
      <selection pane="topRight" activeCell="AH15" sqref="AH15"/>
      <selection pane="bottomLeft" activeCell="AH15" sqref="AH15"/>
      <selection pane="bottomRight" activeCell="B159" sqref="B159:AJ189"/>
    </sheetView>
  </sheetViews>
  <sheetFormatPr defaultColWidth="9" defaultRowHeight="13.5" x14ac:dyDescent="0.15"/>
  <cols>
    <col min="1" max="1" width="8.375" style="190" customWidth="1"/>
    <col min="2" max="2" width="6.125" style="1384" customWidth="1"/>
    <col min="3" max="5" width="6.125" style="4" customWidth="1"/>
    <col min="6" max="6" width="6.125" style="433" customWidth="1"/>
    <col min="7" max="7" width="6.125" style="4" customWidth="1"/>
    <col min="8" max="8" width="6.125" style="434" customWidth="1"/>
    <col min="9" max="15" width="6.125" style="4" customWidth="1"/>
    <col min="16" max="16" width="6.125" style="605" customWidth="1"/>
    <col min="17" max="17" width="6.125" style="606" customWidth="1"/>
    <col min="18" max="20" width="6.125" style="4" customWidth="1"/>
    <col min="21" max="21" width="6.125" style="428" customWidth="1"/>
    <col min="22" max="22" width="6.125" style="434" customWidth="1"/>
    <col min="23" max="33" width="6.125" style="4" customWidth="1"/>
    <col min="34" max="34" width="6.125" style="433" customWidth="1"/>
    <col min="35" max="35" width="6.125" style="435" customWidth="1"/>
    <col min="36" max="36" width="8.125" style="36" customWidth="1"/>
    <col min="37" max="48" width="9" style="4"/>
    <col min="49" max="49" width="17.125" style="4" customWidth="1"/>
    <col min="50" max="50" width="17.375" style="4" customWidth="1"/>
    <col min="51" max="16384" width="9" style="4"/>
  </cols>
  <sheetData>
    <row r="1" spans="1:56" ht="21" x14ac:dyDescent="0.15">
      <c r="A1" s="399" t="s">
        <v>69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40"/>
      <c r="N1" s="399"/>
      <c r="O1" s="399"/>
      <c r="P1" s="399"/>
      <c r="Q1" s="399"/>
      <c r="R1" s="399"/>
      <c r="S1" s="399"/>
      <c r="T1" s="399"/>
      <c r="U1" s="643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</row>
    <row r="2" spans="1:56" ht="14.25" thickBot="1" x14ac:dyDescent="0.2">
      <c r="A2" s="429"/>
      <c r="B2" s="1381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599"/>
      <c r="Q2" s="600"/>
      <c r="R2" s="46"/>
      <c r="S2" s="46"/>
      <c r="T2" s="46"/>
      <c r="U2" s="430"/>
      <c r="V2" s="341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342"/>
      <c r="AK2" s="40"/>
      <c r="AL2" s="40"/>
      <c r="AM2" s="40"/>
      <c r="AN2" s="40"/>
      <c r="AO2" s="40"/>
      <c r="AP2" s="40"/>
      <c r="AQ2" s="40"/>
      <c r="AR2" s="40"/>
    </row>
    <row r="3" spans="1:56" ht="21" customHeight="1" x14ac:dyDescent="0.15">
      <c r="A3" s="39"/>
      <c r="B3" s="1382"/>
      <c r="C3" s="22"/>
      <c r="D3" s="39" t="s">
        <v>0</v>
      </c>
      <c r="E3" s="39"/>
      <c r="F3" s="39" t="s">
        <v>3</v>
      </c>
      <c r="G3" s="168" t="s">
        <v>175</v>
      </c>
      <c r="H3" s="1662" t="s">
        <v>5</v>
      </c>
      <c r="I3" s="1663"/>
      <c r="J3" s="343" t="s">
        <v>159</v>
      </c>
      <c r="K3" s="343"/>
      <c r="L3" s="344"/>
      <c r="M3" s="235" t="s">
        <v>55</v>
      </c>
      <c r="N3" s="1680" t="s">
        <v>54</v>
      </c>
      <c r="O3" s="1681"/>
      <c r="P3" s="1681"/>
      <c r="Q3" s="1681"/>
      <c r="R3" s="1681"/>
      <c r="S3" s="1684"/>
      <c r="T3" s="1680" t="s">
        <v>113</v>
      </c>
      <c r="U3" s="1684"/>
      <c r="V3" s="1718" t="s">
        <v>59</v>
      </c>
      <c r="W3" s="1719"/>
      <c r="X3" s="1798" t="s">
        <v>327</v>
      </c>
      <c r="Y3" s="1799"/>
      <c r="Z3" s="1680" t="s">
        <v>323</v>
      </c>
      <c r="AA3" s="1684"/>
      <c r="AB3" s="1678" t="s">
        <v>32</v>
      </c>
      <c r="AC3" s="1665"/>
      <c r="AD3" s="1718" t="s">
        <v>7</v>
      </c>
      <c r="AE3" s="1719"/>
      <c r="AF3" s="1719"/>
      <c r="AG3" s="626"/>
      <c r="AH3" s="39"/>
      <c r="AI3" s="340"/>
      <c r="AJ3" s="1759" t="s">
        <v>18</v>
      </c>
      <c r="AK3" s="1662" t="s">
        <v>10</v>
      </c>
      <c r="AL3" s="1685"/>
      <c r="AM3" s="1686"/>
      <c r="AN3" s="1685" t="s">
        <v>11</v>
      </c>
      <c r="AO3" s="1685"/>
      <c r="AP3" s="1686"/>
      <c r="AQ3" s="1662" t="s">
        <v>13</v>
      </c>
      <c r="AR3" s="1685"/>
      <c r="AS3" s="1686"/>
      <c r="AT3" s="1662" t="s">
        <v>12</v>
      </c>
      <c r="AU3" s="1685"/>
      <c r="AV3" s="1685"/>
      <c r="AW3" s="1662" t="s">
        <v>61</v>
      </c>
      <c r="AX3" s="1685"/>
      <c r="AY3" s="1685"/>
      <c r="AZ3" s="1685"/>
      <c r="BA3" s="1685"/>
      <c r="BB3" s="1686"/>
      <c r="BC3" s="1733" t="s">
        <v>62</v>
      </c>
      <c r="BD3" s="1663"/>
    </row>
    <row r="4" spans="1:56" ht="21" customHeight="1" thickBot="1" x14ac:dyDescent="0.2">
      <c r="A4" s="39"/>
      <c r="B4" s="1382"/>
      <c r="C4" s="22"/>
      <c r="D4" s="39" t="s">
        <v>1</v>
      </c>
      <c r="E4" s="39"/>
      <c r="F4" s="39" t="s">
        <v>4</v>
      </c>
      <c r="G4" s="39"/>
      <c r="H4" s="1688" t="s">
        <v>6</v>
      </c>
      <c r="I4" s="1665"/>
      <c r="J4" s="345"/>
      <c r="K4" s="345"/>
      <c r="L4" s="339"/>
      <c r="M4" s="609" t="s">
        <v>96</v>
      </c>
      <c r="N4" s="1720"/>
      <c r="O4" s="1715"/>
      <c r="P4" s="1715"/>
      <c r="Q4" s="1715"/>
      <c r="R4" s="1715"/>
      <c r="S4" s="1721"/>
      <c r="T4" s="427" t="s">
        <v>114</v>
      </c>
      <c r="U4" s="428" t="s">
        <v>173</v>
      </c>
      <c r="V4" s="1682"/>
      <c r="W4" s="1683"/>
      <c r="X4" s="1800"/>
      <c r="Y4" s="1801"/>
      <c r="Z4" s="444" t="s">
        <v>323</v>
      </c>
      <c r="AA4" s="917" t="s">
        <v>335</v>
      </c>
      <c r="AB4" s="1769"/>
      <c r="AC4" s="1665"/>
      <c r="AD4" s="39" t="s">
        <v>1</v>
      </c>
      <c r="AE4" s="42" t="s">
        <v>2</v>
      </c>
      <c r="AF4" s="22" t="s">
        <v>60</v>
      </c>
      <c r="AG4" s="22" t="s">
        <v>262</v>
      </c>
      <c r="AH4" s="39" t="s">
        <v>8</v>
      </c>
      <c r="AI4" s="340" t="s">
        <v>9</v>
      </c>
      <c r="AJ4" s="1759"/>
      <c r="AK4" s="1688"/>
      <c r="AL4" s="1678"/>
      <c r="AM4" s="1679"/>
      <c r="AN4" s="1678"/>
      <c r="AO4" s="1678"/>
      <c r="AP4" s="1679"/>
      <c r="AQ4" s="1688"/>
      <c r="AR4" s="1678"/>
      <c r="AS4" s="1679"/>
      <c r="AT4" s="1688"/>
      <c r="AU4" s="1678"/>
      <c r="AV4" s="1678"/>
      <c r="AW4" s="1727">
        <v>1</v>
      </c>
      <c r="AX4" s="1728"/>
      <c r="AY4" s="1728"/>
      <c r="AZ4" s="1728"/>
      <c r="BA4" s="1728">
        <v>0.5</v>
      </c>
      <c r="BB4" s="1732"/>
      <c r="BC4" s="1664"/>
      <c r="BD4" s="1665"/>
    </row>
    <row r="5" spans="1:56" s="432" customFormat="1" ht="21" customHeight="1" thickBot="1" x14ac:dyDescent="0.2">
      <c r="A5" s="425"/>
      <c r="B5" s="1383"/>
      <c r="C5" s="9"/>
      <c r="D5" s="357">
        <v>0.3125</v>
      </c>
      <c r="E5" s="357"/>
      <c r="F5" s="357">
        <v>0.33333333333333331</v>
      </c>
      <c r="G5" s="357"/>
      <c r="H5" s="358" t="s">
        <v>122</v>
      </c>
      <c r="I5" s="351">
        <v>0.3125</v>
      </c>
      <c r="J5" s="402" t="s">
        <v>52</v>
      </c>
      <c r="K5" s="402" t="s">
        <v>17</v>
      </c>
      <c r="L5" s="417"/>
      <c r="M5" s="354" t="s">
        <v>266</v>
      </c>
      <c r="N5" s="384">
        <v>0.3125</v>
      </c>
      <c r="O5" s="847" t="s">
        <v>328</v>
      </c>
      <c r="P5" s="1796">
        <v>0.33333333333333331</v>
      </c>
      <c r="Q5" s="1797"/>
      <c r="R5" s="1746" t="s">
        <v>58</v>
      </c>
      <c r="S5" s="1746"/>
      <c r="T5" s="354" t="s">
        <v>116</v>
      </c>
      <c r="U5" s="355" t="s">
        <v>174</v>
      </c>
      <c r="V5" s="358" t="s">
        <v>58</v>
      </c>
      <c r="W5" s="354"/>
      <c r="X5" s="360"/>
      <c r="Y5" s="355"/>
      <c r="Z5" s="1804" t="s">
        <v>324</v>
      </c>
      <c r="AA5" s="1805"/>
      <c r="AB5" s="356">
        <v>0.3125</v>
      </c>
      <c r="AC5" s="359">
        <v>0.35416666666666669</v>
      </c>
      <c r="AD5" s="357">
        <v>0.3125</v>
      </c>
      <c r="AE5" s="360">
        <v>0.3125</v>
      </c>
      <c r="AF5" s="354">
        <v>0.3125</v>
      </c>
      <c r="AG5" s="354"/>
      <c r="AH5" s="361"/>
      <c r="AI5" s="362"/>
      <c r="AJ5" s="1760"/>
      <c r="AK5" s="1689"/>
      <c r="AL5" s="1690"/>
      <c r="AM5" s="1691"/>
      <c r="AN5" s="1690"/>
      <c r="AO5" s="1690"/>
      <c r="AP5" s="1691"/>
      <c r="AQ5" s="1689"/>
      <c r="AR5" s="1690"/>
      <c r="AS5" s="1691"/>
      <c r="AT5" s="1765" t="s">
        <v>36</v>
      </c>
      <c r="AU5" s="1803"/>
      <c r="AV5" s="1803"/>
      <c r="AW5" s="361"/>
      <c r="AX5" s="363" t="s">
        <v>62</v>
      </c>
      <c r="AY5" s="363"/>
      <c r="AZ5" s="363" t="s">
        <v>62</v>
      </c>
      <c r="BA5" s="364"/>
      <c r="BB5" s="365" t="s">
        <v>62</v>
      </c>
      <c r="BC5" s="431"/>
      <c r="BD5" s="349" t="s">
        <v>128</v>
      </c>
    </row>
    <row r="6" spans="1:56" ht="21" customHeight="1" x14ac:dyDescent="0.15">
      <c r="A6" s="1794" t="s">
        <v>329</v>
      </c>
      <c r="B6" s="1384">
        <v>1</v>
      </c>
      <c r="C6" s="73" t="s">
        <v>20</v>
      </c>
      <c r="D6" s="597" t="s">
        <v>299</v>
      </c>
      <c r="E6" s="327"/>
      <c r="F6" s="71" t="s">
        <v>199</v>
      </c>
      <c r="G6" s="71" t="s">
        <v>31</v>
      </c>
      <c r="H6" s="76">
        <f>AH5</f>
        <v>0</v>
      </c>
      <c r="I6" s="78" t="s">
        <v>267</v>
      </c>
      <c r="J6" s="75" t="s">
        <v>237</v>
      </c>
      <c r="K6" s="79" t="s">
        <v>28</v>
      </c>
      <c r="L6" s="78" t="s">
        <v>300</v>
      </c>
      <c r="M6" s="72" t="s">
        <v>65</v>
      </c>
      <c r="N6" s="75" t="s">
        <v>38</v>
      </c>
      <c r="O6" s="75"/>
      <c r="P6" s="601"/>
      <c r="Q6" s="602" t="s">
        <v>309</v>
      </c>
      <c r="R6" s="75" t="s">
        <v>242</v>
      </c>
      <c r="S6" s="75" t="s">
        <v>203</v>
      </c>
      <c r="T6" s="71" t="s">
        <v>233</v>
      </c>
      <c r="U6" s="270" t="s">
        <v>301</v>
      </c>
      <c r="V6" s="76" t="s">
        <v>71</v>
      </c>
      <c r="W6" s="75"/>
      <c r="X6" s="76"/>
      <c r="Y6" s="270"/>
      <c r="Z6" s="75"/>
      <c r="AA6" s="75"/>
      <c r="AB6" s="76" t="s">
        <v>27</v>
      </c>
      <c r="AC6" s="78" t="s">
        <v>63</v>
      </c>
      <c r="AD6" s="76" t="s">
        <v>284</v>
      </c>
      <c r="AE6" s="113" t="s">
        <v>241</v>
      </c>
      <c r="AF6" s="75" t="s">
        <v>243</v>
      </c>
      <c r="AG6" s="75" t="s">
        <v>247</v>
      </c>
      <c r="AH6" s="37" t="s">
        <v>290</v>
      </c>
      <c r="AI6" s="347">
        <f>AH5</f>
        <v>0</v>
      </c>
      <c r="AJ6" s="883"/>
    </row>
    <row r="7" spans="1:56" ht="21" customHeight="1" x14ac:dyDescent="0.15">
      <c r="A7" s="1794"/>
      <c r="B7" s="1384">
        <v>2</v>
      </c>
      <c r="C7" s="73" t="s">
        <v>21</v>
      </c>
      <c r="D7" s="597" t="s">
        <v>299</v>
      </c>
      <c r="E7" s="327"/>
      <c r="F7" s="71" t="s">
        <v>199</v>
      </c>
      <c r="G7" s="71" t="s">
        <v>31</v>
      </c>
      <c r="H7" s="76" t="str">
        <f t="shared" ref="H7:H34" si="0">AH6</f>
        <v>髙野</v>
      </c>
      <c r="I7" s="78" t="s">
        <v>267</v>
      </c>
      <c r="J7" s="75" t="s">
        <v>237</v>
      </c>
      <c r="K7" s="79" t="s">
        <v>28</v>
      </c>
      <c r="L7" s="78" t="s">
        <v>300</v>
      </c>
      <c r="M7" s="72" t="s">
        <v>65</v>
      </c>
      <c r="N7" s="75" t="s">
        <v>38</v>
      </c>
      <c r="O7" s="75"/>
      <c r="P7" s="601" t="s">
        <v>242</v>
      </c>
      <c r="Q7" s="602" t="s">
        <v>309</v>
      </c>
      <c r="R7" s="75"/>
      <c r="S7" s="75" t="s">
        <v>203</v>
      </c>
      <c r="T7" s="71" t="s">
        <v>233</v>
      </c>
      <c r="U7" s="270" t="s">
        <v>301</v>
      </c>
      <c r="V7" s="76" t="s">
        <v>71</v>
      </c>
      <c r="W7" s="75"/>
      <c r="X7" s="76"/>
      <c r="Y7" s="270"/>
      <c r="Z7" s="75"/>
      <c r="AA7" s="75"/>
      <c r="AB7" s="76" t="s">
        <v>27</v>
      </c>
      <c r="AC7" s="78" t="s">
        <v>63</v>
      </c>
      <c r="AD7" s="76" t="s">
        <v>284</v>
      </c>
      <c r="AE7" s="113" t="s">
        <v>241</v>
      </c>
      <c r="AF7" s="75" t="s">
        <v>243</v>
      </c>
      <c r="AG7" s="75" t="s">
        <v>247</v>
      </c>
      <c r="AH7" s="973" t="s">
        <v>27</v>
      </c>
      <c r="AI7" s="347" t="str">
        <f t="shared" ref="AI7:AI34" si="1">AH6</f>
        <v>髙野</v>
      </c>
      <c r="AJ7" s="882"/>
      <c r="AN7" s="4" t="s">
        <v>71</v>
      </c>
    </row>
    <row r="8" spans="1:56" ht="21" customHeight="1" x14ac:dyDescent="0.15">
      <c r="A8" s="1794"/>
      <c r="B8" s="1384">
        <v>3</v>
      </c>
      <c r="C8" s="73" t="s">
        <v>22</v>
      </c>
      <c r="D8" s="597" t="s">
        <v>299</v>
      </c>
      <c r="E8" s="327"/>
      <c r="F8" s="71" t="s">
        <v>199</v>
      </c>
      <c r="G8" s="71" t="s">
        <v>31</v>
      </c>
      <c r="H8" s="76" t="str">
        <f t="shared" si="0"/>
        <v>前澤</v>
      </c>
      <c r="I8" s="78" t="s">
        <v>267</v>
      </c>
      <c r="J8" s="75" t="s">
        <v>237</v>
      </c>
      <c r="K8" s="79" t="s">
        <v>28</v>
      </c>
      <c r="L8" s="78" t="s">
        <v>300</v>
      </c>
      <c r="M8" s="72" t="s">
        <v>65</v>
      </c>
      <c r="N8" s="75" t="s">
        <v>38</v>
      </c>
      <c r="O8" s="75"/>
      <c r="P8" s="601"/>
      <c r="Q8" s="602" t="s">
        <v>309</v>
      </c>
      <c r="R8" s="75"/>
      <c r="S8" s="75" t="s">
        <v>203</v>
      </c>
      <c r="T8" s="71" t="s">
        <v>233</v>
      </c>
      <c r="U8" s="270" t="s">
        <v>301</v>
      </c>
      <c r="V8" s="76" t="s">
        <v>71</v>
      </c>
      <c r="W8" s="75"/>
      <c r="X8" s="76"/>
      <c r="Y8" s="270"/>
      <c r="Z8" s="75"/>
      <c r="AA8" s="75"/>
      <c r="AB8" s="76" t="s">
        <v>27</v>
      </c>
      <c r="AC8" s="78" t="s">
        <v>63</v>
      </c>
      <c r="AD8" s="76" t="s">
        <v>284</v>
      </c>
      <c r="AE8" s="113" t="s">
        <v>241</v>
      </c>
      <c r="AF8" s="75" t="s">
        <v>243</v>
      </c>
      <c r="AG8" s="75" t="s">
        <v>247</v>
      </c>
      <c r="AH8" s="973" t="s">
        <v>278</v>
      </c>
      <c r="AI8" s="347" t="str">
        <f t="shared" si="1"/>
        <v>前澤</v>
      </c>
      <c r="AJ8" s="884"/>
      <c r="AN8" s="4" t="s">
        <v>28</v>
      </c>
      <c r="AO8" s="4">
        <v>1</v>
      </c>
      <c r="AP8" s="668"/>
    </row>
    <row r="9" spans="1:56" ht="21" customHeight="1" x14ac:dyDescent="0.15">
      <c r="A9" s="1794"/>
      <c r="B9" s="1384">
        <v>4</v>
      </c>
      <c r="C9" s="73" t="s">
        <v>23</v>
      </c>
      <c r="D9" s="597" t="s">
        <v>299</v>
      </c>
      <c r="E9" s="327"/>
      <c r="F9" s="71" t="s">
        <v>199</v>
      </c>
      <c r="G9" s="71" t="s">
        <v>31</v>
      </c>
      <c r="H9" s="76" t="str">
        <f t="shared" si="0"/>
        <v>石橋</v>
      </c>
      <c r="I9" s="78" t="s">
        <v>267</v>
      </c>
      <c r="J9" s="75" t="s">
        <v>237</v>
      </c>
      <c r="K9" s="79" t="s">
        <v>28</v>
      </c>
      <c r="L9" s="78" t="s">
        <v>300</v>
      </c>
      <c r="M9" s="72" t="s">
        <v>65</v>
      </c>
      <c r="N9" s="75" t="s">
        <v>38</v>
      </c>
      <c r="O9" s="75"/>
      <c r="P9" s="601"/>
      <c r="Q9" s="602"/>
      <c r="R9" s="75" t="s">
        <v>242</v>
      </c>
      <c r="S9" s="75"/>
      <c r="T9" s="71" t="s">
        <v>233</v>
      </c>
      <c r="U9" s="270" t="s">
        <v>301</v>
      </c>
      <c r="V9" s="76" t="s">
        <v>71</v>
      </c>
      <c r="W9" s="75"/>
      <c r="X9" s="76"/>
      <c r="Y9" s="270"/>
      <c r="Z9" s="75"/>
      <c r="AA9" s="75"/>
      <c r="AB9" s="76" t="s">
        <v>27</v>
      </c>
      <c r="AC9" s="78" t="s">
        <v>63</v>
      </c>
      <c r="AD9" s="76" t="s">
        <v>284</v>
      </c>
      <c r="AE9" s="113" t="s">
        <v>241</v>
      </c>
      <c r="AF9" s="75" t="s">
        <v>243</v>
      </c>
      <c r="AG9" s="75" t="s">
        <v>247</v>
      </c>
      <c r="AH9" s="973" t="s">
        <v>298</v>
      </c>
      <c r="AI9" s="347" t="str">
        <f t="shared" si="1"/>
        <v>石橋</v>
      </c>
      <c r="AJ9" s="884"/>
      <c r="AN9" s="4" t="s">
        <v>237</v>
      </c>
      <c r="AO9" s="4">
        <v>2</v>
      </c>
      <c r="AP9" s="668"/>
    </row>
    <row r="10" spans="1:56" ht="21" customHeight="1" x14ac:dyDescent="0.15">
      <c r="A10" s="1794"/>
      <c r="B10" s="1384">
        <v>5</v>
      </c>
      <c r="C10" s="73" t="s">
        <v>24</v>
      </c>
      <c r="D10" s="597" t="s">
        <v>299</v>
      </c>
      <c r="E10" s="327"/>
      <c r="F10" s="71" t="s">
        <v>199</v>
      </c>
      <c r="G10" s="71" t="s">
        <v>31</v>
      </c>
      <c r="H10" s="76" t="str">
        <f t="shared" si="0"/>
        <v>岸井</v>
      </c>
      <c r="I10" s="78" t="s">
        <v>267</v>
      </c>
      <c r="J10" s="75" t="s">
        <v>237</v>
      </c>
      <c r="K10" s="79" t="s">
        <v>28</v>
      </c>
      <c r="L10" s="78" t="s">
        <v>300</v>
      </c>
      <c r="M10" s="72" t="s">
        <v>65</v>
      </c>
      <c r="N10" s="75" t="s">
        <v>38</v>
      </c>
      <c r="O10" s="75"/>
      <c r="P10" s="601" t="s">
        <v>242</v>
      </c>
      <c r="Q10" s="602"/>
      <c r="R10" s="75"/>
      <c r="S10" s="75"/>
      <c r="T10" s="71" t="s">
        <v>233</v>
      </c>
      <c r="U10" s="270" t="s">
        <v>301</v>
      </c>
      <c r="V10" s="76" t="s">
        <v>71</v>
      </c>
      <c r="W10" s="75"/>
      <c r="X10" s="76"/>
      <c r="Y10" s="270"/>
      <c r="Z10" s="75"/>
      <c r="AA10" s="75"/>
      <c r="AB10" s="76" t="s">
        <v>27</v>
      </c>
      <c r="AC10" s="78" t="s">
        <v>63</v>
      </c>
      <c r="AD10" s="76" t="s">
        <v>284</v>
      </c>
      <c r="AE10" s="113" t="s">
        <v>241</v>
      </c>
      <c r="AF10" s="75" t="s">
        <v>243</v>
      </c>
      <c r="AG10" s="75" t="s">
        <v>247</v>
      </c>
      <c r="AH10" s="973" t="s">
        <v>38</v>
      </c>
      <c r="AI10" s="347" t="str">
        <f t="shared" si="1"/>
        <v>岸井</v>
      </c>
      <c r="AJ10" s="884"/>
      <c r="AN10" s="4" t="s">
        <v>63</v>
      </c>
      <c r="AO10" s="4">
        <v>3</v>
      </c>
      <c r="AP10" s="668"/>
    </row>
    <row r="11" spans="1:56" ht="21" customHeight="1" x14ac:dyDescent="0.15">
      <c r="A11" s="1794"/>
      <c r="B11" s="1384">
        <v>6</v>
      </c>
      <c r="C11" s="73" t="s">
        <v>25</v>
      </c>
      <c r="D11" s="597" t="s">
        <v>299</v>
      </c>
      <c r="E11" s="327"/>
      <c r="F11" s="71" t="s">
        <v>199</v>
      </c>
      <c r="G11" s="71" t="s">
        <v>31</v>
      </c>
      <c r="H11" s="76" t="str">
        <f t="shared" si="0"/>
        <v>白原</v>
      </c>
      <c r="I11" s="78" t="s">
        <v>267</v>
      </c>
      <c r="J11" s="75" t="s">
        <v>237</v>
      </c>
      <c r="K11" s="79" t="s">
        <v>28</v>
      </c>
      <c r="L11" s="78" t="s">
        <v>300</v>
      </c>
      <c r="M11" s="72" t="s">
        <v>65</v>
      </c>
      <c r="N11" s="75" t="s">
        <v>38</v>
      </c>
      <c r="O11" s="75"/>
      <c r="P11" s="601"/>
      <c r="Q11" s="602"/>
      <c r="R11" s="75" t="s">
        <v>242</v>
      </c>
      <c r="S11" s="75"/>
      <c r="T11" s="71" t="s">
        <v>233</v>
      </c>
      <c r="U11" s="270" t="s">
        <v>301</v>
      </c>
      <c r="V11" s="76" t="s">
        <v>71</v>
      </c>
      <c r="W11" s="75"/>
      <c r="X11" s="76"/>
      <c r="Y11" s="270"/>
      <c r="Z11" s="75"/>
      <c r="AA11" s="75"/>
      <c r="AB11" s="76" t="s">
        <v>27</v>
      </c>
      <c r="AC11" s="78" t="s">
        <v>63</v>
      </c>
      <c r="AD11" s="76" t="s">
        <v>284</v>
      </c>
      <c r="AE11" s="113" t="s">
        <v>241</v>
      </c>
      <c r="AF11" s="75" t="s">
        <v>243</v>
      </c>
      <c r="AG11" s="75" t="s">
        <v>247</v>
      </c>
      <c r="AH11" s="973" t="s">
        <v>258</v>
      </c>
      <c r="AI11" s="347" t="str">
        <f t="shared" si="1"/>
        <v>白原</v>
      </c>
      <c r="AJ11" s="973" t="s">
        <v>298</v>
      </c>
      <c r="AM11" s="4">
        <v>1</v>
      </c>
      <c r="AN11" s="4" t="s">
        <v>284</v>
      </c>
      <c r="AO11" s="4">
        <v>4</v>
      </c>
      <c r="AP11" s="668"/>
    </row>
    <row r="12" spans="1:56" ht="21" customHeight="1" x14ac:dyDescent="0.15">
      <c r="A12" s="1794"/>
      <c r="B12" s="1385">
        <v>7</v>
      </c>
      <c r="C12" s="570" t="s">
        <v>19</v>
      </c>
      <c r="D12" s="571"/>
      <c r="E12" s="880"/>
      <c r="F12" s="572"/>
      <c r="G12" s="572"/>
      <c r="H12" s="573" t="str">
        <f t="shared" si="0"/>
        <v>知久</v>
      </c>
      <c r="I12" s="574"/>
      <c r="J12" s="575"/>
      <c r="K12" s="576"/>
      <c r="L12" s="574"/>
      <c r="M12" s="649"/>
      <c r="N12" s="575"/>
      <c r="O12" s="575"/>
      <c r="P12" s="603"/>
      <c r="Q12" s="604"/>
      <c r="R12" s="575"/>
      <c r="S12" s="575"/>
      <c r="T12" s="572"/>
      <c r="U12" s="577"/>
      <c r="V12" s="573"/>
      <c r="W12" s="575"/>
      <c r="X12" s="573"/>
      <c r="Y12" s="577"/>
      <c r="Z12" s="575"/>
      <c r="AA12" s="575"/>
      <c r="AB12" s="573"/>
      <c r="AC12" s="574"/>
      <c r="AD12" s="573"/>
      <c r="AE12" s="578"/>
      <c r="AF12" s="575"/>
      <c r="AG12" s="575"/>
      <c r="AH12" s="974" t="s">
        <v>199</v>
      </c>
      <c r="AI12" s="579" t="str">
        <f t="shared" si="1"/>
        <v>知久</v>
      </c>
      <c r="AJ12" s="974" t="s">
        <v>70</v>
      </c>
      <c r="AM12" s="4">
        <v>2</v>
      </c>
      <c r="AN12" s="4" t="s">
        <v>27</v>
      </c>
      <c r="AO12" s="4">
        <v>5</v>
      </c>
      <c r="AP12" s="668"/>
    </row>
    <row r="13" spans="1:56" ht="21" customHeight="1" x14ac:dyDescent="0.15">
      <c r="A13" s="1794"/>
      <c r="B13" s="1384">
        <v>8</v>
      </c>
      <c r="C13" s="73" t="s">
        <v>20</v>
      </c>
      <c r="D13" s="597" t="s">
        <v>247</v>
      </c>
      <c r="E13" s="327"/>
      <c r="F13" s="71" t="s">
        <v>199</v>
      </c>
      <c r="G13" s="71" t="s">
        <v>31</v>
      </c>
      <c r="H13" s="76" t="str">
        <f t="shared" si="0"/>
        <v>篠原</v>
      </c>
      <c r="I13" s="78" t="s">
        <v>267</v>
      </c>
      <c r="J13" s="75" t="s">
        <v>28</v>
      </c>
      <c r="K13" s="79" t="s">
        <v>237</v>
      </c>
      <c r="L13" s="78" t="s">
        <v>37</v>
      </c>
      <c r="M13" s="72" t="s">
        <v>65</v>
      </c>
      <c r="N13" s="75" t="s">
        <v>243</v>
      </c>
      <c r="O13" s="75"/>
      <c r="P13" s="601"/>
      <c r="Q13" s="602" t="s">
        <v>309</v>
      </c>
      <c r="R13" s="75" t="s">
        <v>242</v>
      </c>
      <c r="S13" s="75" t="s">
        <v>203</v>
      </c>
      <c r="T13" s="71" t="s">
        <v>284</v>
      </c>
      <c r="U13" s="270" t="s">
        <v>233</v>
      </c>
      <c r="V13" s="76" t="s">
        <v>71</v>
      </c>
      <c r="W13" s="75"/>
      <c r="X13" s="76"/>
      <c r="Y13" s="270"/>
      <c r="Z13" s="75"/>
      <c r="AA13" s="75"/>
      <c r="AB13" s="76" t="s">
        <v>63</v>
      </c>
      <c r="AC13" s="78" t="s">
        <v>27</v>
      </c>
      <c r="AD13" s="76" t="s">
        <v>38</v>
      </c>
      <c r="AE13" s="113" t="s">
        <v>299</v>
      </c>
      <c r="AF13" s="75" t="s">
        <v>300</v>
      </c>
      <c r="AG13" s="75" t="s">
        <v>301</v>
      </c>
      <c r="AH13" s="37" t="s">
        <v>276</v>
      </c>
      <c r="AI13" s="347" t="str">
        <f t="shared" si="1"/>
        <v>篠原</v>
      </c>
      <c r="AJ13" s="973"/>
      <c r="AM13" s="4">
        <v>3</v>
      </c>
      <c r="AN13" s="4" t="s">
        <v>38</v>
      </c>
      <c r="AO13" s="4">
        <v>6</v>
      </c>
      <c r="AP13" s="668"/>
    </row>
    <row r="14" spans="1:56" ht="21" customHeight="1" x14ac:dyDescent="0.15">
      <c r="A14" s="1794"/>
      <c r="B14" s="1384">
        <v>9</v>
      </c>
      <c r="C14" s="73" t="s">
        <v>21</v>
      </c>
      <c r="D14" s="597" t="s">
        <v>247</v>
      </c>
      <c r="E14" s="327"/>
      <c r="F14" s="71" t="s">
        <v>199</v>
      </c>
      <c r="G14" s="71" t="s">
        <v>31</v>
      </c>
      <c r="H14" s="76" t="str">
        <f t="shared" si="0"/>
        <v>村山</v>
      </c>
      <c r="I14" s="78" t="s">
        <v>267</v>
      </c>
      <c r="J14" s="75" t="s">
        <v>28</v>
      </c>
      <c r="K14" s="79" t="s">
        <v>237</v>
      </c>
      <c r="L14" s="78" t="s">
        <v>37</v>
      </c>
      <c r="M14" s="72" t="s">
        <v>65</v>
      </c>
      <c r="N14" s="75" t="s">
        <v>243</v>
      </c>
      <c r="O14" s="75"/>
      <c r="P14" s="601" t="s">
        <v>242</v>
      </c>
      <c r="Q14" s="602" t="s">
        <v>309</v>
      </c>
      <c r="R14" s="75"/>
      <c r="S14" s="75" t="s">
        <v>203</v>
      </c>
      <c r="T14" s="71" t="s">
        <v>284</v>
      </c>
      <c r="U14" s="270" t="s">
        <v>233</v>
      </c>
      <c r="V14" s="76" t="s">
        <v>71</v>
      </c>
      <c r="W14" s="75"/>
      <c r="X14" s="76"/>
      <c r="Y14" s="270"/>
      <c r="Z14" s="75"/>
      <c r="AA14" s="75"/>
      <c r="AB14" s="76" t="s">
        <v>63</v>
      </c>
      <c r="AC14" s="78" t="s">
        <v>27</v>
      </c>
      <c r="AD14" s="76" t="s">
        <v>38</v>
      </c>
      <c r="AE14" s="113" t="s">
        <v>299</v>
      </c>
      <c r="AF14" s="75" t="s">
        <v>300</v>
      </c>
      <c r="AG14" s="75" t="s">
        <v>301</v>
      </c>
      <c r="AH14" s="37" t="s">
        <v>298</v>
      </c>
      <c r="AI14" s="347" t="str">
        <f t="shared" si="1"/>
        <v>村山</v>
      </c>
      <c r="AJ14" s="973"/>
      <c r="AN14" s="4" t="s">
        <v>243</v>
      </c>
      <c r="AP14" s="668"/>
    </row>
    <row r="15" spans="1:56" ht="21" customHeight="1" x14ac:dyDescent="0.15">
      <c r="A15" s="1794"/>
      <c r="B15" s="1384">
        <v>10</v>
      </c>
      <c r="C15" s="73" t="s">
        <v>22</v>
      </c>
      <c r="D15" s="597" t="s">
        <v>247</v>
      </c>
      <c r="E15" s="327"/>
      <c r="F15" s="71" t="s">
        <v>199</v>
      </c>
      <c r="G15" s="71" t="s">
        <v>31</v>
      </c>
      <c r="H15" s="76" t="str">
        <f t="shared" si="0"/>
        <v>岸井</v>
      </c>
      <c r="I15" s="78" t="s">
        <v>267</v>
      </c>
      <c r="J15" s="75" t="s">
        <v>28</v>
      </c>
      <c r="K15" s="79" t="s">
        <v>237</v>
      </c>
      <c r="L15" s="78" t="s">
        <v>37</v>
      </c>
      <c r="M15" s="72" t="s">
        <v>65</v>
      </c>
      <c r="N15" s="75" t="s">
        <v>243</v>
      </c>
      <c r="O15" s="75"/>
      <c r="P15" s="601"/>
      <c r="Q15" s="602" t="s">
        <v>309</v>
      </c>
      <c r="R15" s="75"/>
      <c r="S15" s="75" t="s">
        <v>203</v>
      </c>
      <c r="T15" s="71" t="s">
        <v>284</v>
      </c>
      <c r="U15" s="270" t="s">
        <v>233</v>
      </c>
      <c r="V15" s="76" t="s">
        <v>71</v>
      </c>
      <c r="W15" s="75"/>
      <c r="X15" s="76"/>
      <c r="Y15" s="270"/>
      <c r="Z15" s="75"/>
      <c r="AA15" s="75"/>
      <c r="AB15" s="76" t="s">
        <v>63</v>
      </c>
      <c r="AC15" s="78" t="s">
        <v>27</v>
      </c>
      <c r="AD15" s="76" t="s">
        <v>38</v>
      </c>
      <c r="AE15" s="113" t="s">
        <v>299</v>
      </c>
      <c r="AF15" s="75" t="s">
        <v>300</v>
      </c>
      <c r="AG15" s="75" t="s">
        <v>301</v>
      </c>
      <c r="AH15" s="37" t="s">
        <v>233</v>
      </c>
      <c r="AI15" s="347" t="str">
        <f t="shared" si="1"/>
        <v>岸井</v>
      </c>
      <c r="AJ15" s="37"/>
      <c r="AM15" s="4">
        <v>4</v>
      </c>
      <c r="AN15" s="4" t="s">
        <v>342</v>
      </c>
      <c r="AO15" s="4">
        <v>7</v>
      </c>
      <c r="AP15" s="668"/>
    </row>
    <row r="16" spans="1:56" ht="21" customHeight="1" x14ac:dyDescent="0.15">
      <c r="A16" s="1794"/>
      <c r="B16" s="1384">
        <v>11</v>
      </c>
      <c r="C16" s="73" t="s">
        <v>23</v>
      </c>
      <c r="D16" s="597" t="s">
        <v>247</v>
      </c>
      <c r="E16" s="327"/>
      <c r="F16" s="71" t="s">
        <v>199</v>
      </c>
      <c r="G16" s="71" t="s">
        <v>31</v>
      </c>
      <c r="H16" s="76" t="str">
        <f t="shared" si="0"/>
        <v>大橋</v>
      </c>
      <c r="I16" s="78" t="s">
        <v>267</v>
      </c>
      <c r="J16" s="75" t="s">
        <v>28</v>
      </c>
      <c r="K16" s="79" t="s">
        <v>237</v>
      </c>
      <c r="L16" s="78" t="s">
        <v>37</v>
      </c>
      <c r="M16" s="72" t="s">
        <v>65</v>
      </c>
      <c r="N16" s="75" t="s">
        <v>243</v>
      </c>
      <c r="O16" s="75"/>
      <c r="P16" s="601"/>
      <c r="Q16" s="602"/>
      <c r="R16" s="75" t="s">
        <v>242</v>
      </c>
      <c r="S16" s="75"/>
      <c r="T16" s="71" t="s">
        <v>284</v>
      </c>
      <c r="U16" s="270" t="s">
        <v>233</v>
      </c>
      <c r="V16" s="76" t="s">
        <v>71</v>
      </c>
      <c r="W16" s="75"/>
      <c r="X16" s="76"/>
      <c r="Y16" s="270"/>
      <c r="Z16" s="75"/>
      <c r="AA16" s="75"/>
      <c r="AB16" s="76" t="s">
        <v>63</v>
      </c>
      <c r="AC16" s="78" t="s">
        <v>27</v>
      </c>
      <c r="AD16" s="76" t="s">
        <v>38</v>
      </c>
      <c r="AE16" s="113" t="s">
        <v>299</v>
      </c>
      <c r="AF16" s="75" t="s">
        <v>300</v>
      </c>
      <c r="AG16" s="75" t="s">
        <v>301</v>
      </c>
      <c r="AH16" s="37" t="s">
        <v>259</v>
      </c>
      <c r="AI16" s="347" t="str">
        <f t="shared" si="1"/>
        <v>大橋</v>
      </c>
      <c r="AJ16" s="975"/>
      <c r="AM16" s="4">
        <v>5</v>
      </c>
      <c r="AN16" s="4" t="s">
        <v>233</v>
      </c>
      <c r="AO16" s="4">
        <v>8</v>
      </c>
      <c r="AP16" s="668"/>
    </row>
    <row r="17" spans="1:46" ht="21" customHeight="1" x14ac:dyDescent="0.15">
      <c r="A17" s="1794"/>
      <c r="B17" s="1384">
        <v>12</v>
      </c>
      <c r="C17" s="73" t="s">
        <v>24</v>
      </c>
      <c r="D17" s="597" t="s">
        <v>247</v>
      </c>
      <c r="E17" s="327"/>
      <c r="F17" s="71" t="s">
        <v>199</v>
      </c>
      <c r="G17" s="71" t="s">
        <v>31</v>
      </c>
      <c r="H17" s="76" t="str">
        <f t="shared" si="0"/>
        <v>小清水</v>
      </c>
      <c r="I17" s="78" t="s">
        <v>267</v>
      </c>
      <c r="J17" s="75" t="s">
        <v>28</v>
      </c>
      <c r="K17" s="79" t="s">
        <v>237</v>
      </c>
      <c r="L17" s="78" t="s">
        <v>37</v>
      </c>
      <c r="M17" s="72" t="s">
        <v>65</v>
      </c>
      <c r="N17" s="75" t="s">
        <v>243</v>
      </c>
      <c r="O17" s="75"/>
      <c r="P17" s="601" t="s">
        <v>242</v>
      </c>
      <c r="Q17" s="602"/>
      <c r="R17" s="75"/>
      <c r="S17" s="75"/>
      <c r="T17" s="71" t="s">
        <v>284</v>
      </c>
      <c r="U17" s="270" t="s">
        <v>233</v>
      </c>
      <c r="V17" s="76" t="s">
        <v>71</v>
      </c>
      <c r="W17" s="75"/>
      <c r="X17" s="76"/>
      <c r="Y17" s="270"/>
      <c r="Z17" s="75"/>
      <c r="AA17" s="75"/>
      <c r="AB17" s="76" t="s">
        <v>63</v>
      </c>
      <c r="AC17" s="78" t="s">
        <v>27</v>
      </c>
      <c r="AD17" s="76" t="s">
        <v>38</v>
      </c>
      <c r="AE17" s="113" t="s">
        <v>299</v>
      </c>
      <c r="AF17" s="75" t="s">
        <v>300</v>
      </c>
      <c r="AG17" s="75" t="s">
        <v>301</v>
      </c>
      <c r="AH17" s="37" t="s">
        <v>70</v>
      </c>
      <c r="AI17" s="347" t="str">
        <f t="shared" si="1"/>
        <v>小清水</v>
      </c>
      <c r="AJ17" s="975"/>
      <c r="AM17" s="4">
        <v>6</v>
      </c>
      <c r="AN17" s="4" t="s">
        <v>267</v>
      </c>
      <c r="AO17" s="4">
        <v>9</v>
      </c>
      <c r="AP17" s="668"/>
    </row>
    <row r="18" spans="1:46" ht="21" customHeight="1" x14ac:dyDescent="0.15">
      <c r="A18" s="1794"/>
      <c r="B18" s="1384">
        <v>13</v>
      </c>
      <c r="C18" s="73" t="s">
        <v>25</v>
      </c>
      <c r="D18" s="597" t="s">
        <v>247</v>
      </c>
      <c r="E18" s="327"/>
      <c r="F18" s="71" t="s">
        <v>199</v>
      </c>
      <c r="G18" s="71" t="s">
        <v>31</v>
      </c>
      <c r="H18" s="76" t="str">
        <f t="shared" si="0"/>
        <v>山口</v>
      </c>
      <c r="I18" s="78" t="s">
        <v>267</v>
      </c>
      <c r="J18" s="75" t="s">
        <v>28</v>
      </c>
      <c r="K18" s="79" t="s">
        <v>237</v>
      </c>
      <c r="L18" s="78" t="s">
        <v>37</v>
      </c>
      <c r="M18" s="72" t="s">
        <v>65</v>
      </c>
      <c r="N18" s="75" t="s">
        <v>243</v>
      </c>
      <c r="O18" s="75"/>
      <c r="P18" s="601"/>
      <c r="Q18" s="602"/>
      <c r="R18" s="75" t="s">
        <v>242</v>
      </c>
      <c r="S18" s="75"/>
      <c r="T18" s="71" t="s">
        <v>284</v>
      </c>
      <c r="U18" s="270" t="s">
        <v>233</v>
      </c>
      <c r="V18" s="76" t="s">
        <v>71</v>
      </c>
      <c r="W18" s="75"/>
      <c r="X18" s="76"/>
      <c r="Y18" s="270"/>
      <c r="Z18" s="75"/>
      <c r="AA18" s="75"/>
      <c r="AB18" s="76" t="s">
        <v>63</v>
      </c>
      <c r="AC18" s="78" t="s">
        <v>27</v>
      </c>
      <c r="AD18" s="76" t="s">
        <v>38</v>
      </c>
      <c r="AE18" s="113" t="s">
        <v>299</v>
      </c>
      <c r="AF18" s="75" t="s">
        <v>300</v>
      </c>
      <c r="AG18" s="75" t="s">
        <v>301</v>
      </c>
      <c r="AH18" s="37" t="s">
        <v>301</v>
      </c>
      <c r="AI18" s="347" t="str">
        <f t="shared" si="1"/>
        <v>山口</v>
      </c>
      <c r="AJ18" s="973" t="s">
        <v>119</v>
      </c>
      <c r="AM18" s="4">
        <v>7</v>
      </c>
      <c r="AN18" s="4" t="s">
        <v>70</v>
      </c>
      <c r="AO18" s="4">
        <v>10</v>
      </c>
      <c r="AP18" s="668"/>
    </row>
    <row r="19" spans="1:46" ht="21" customHeight="1" x14ac:dyDescent="0.15">
      <c r="A19" s="1794"/>
      <c r="B19" s="1385">
        <v>14</v>
      </c>
      <c r="C19" s="570" t="s">
        <v>19</v>
      </c>
      <c r="D19" s="571"/>
      <c r="E19" s="880"/>
      <c r="F19" s="572"/>
      <c r="G19" s="572"/>
      <c r="H19" s="573" t="str">
        <f t="shared" si="0"/>
        <v>戸田</v>
      </c>
      <c r="I19" s="574"/>
      <c r="J19" s="575"/>
      <c r="K19" s="576"/>
      <c r="L19" s="574"/>
      <c r="M19" s="649"/>
      <c r="N19" s="575"/>
      <c r="O19" s="575"/>
      <c r="P19" s="603"/>
      <c r="Q19" s="604"/>
      <c r="R19" s="575"/>
      <c r="S19" s="575"/>
      <c r="T19" s="572"/>
      <c r="U19" s="577"/>
      <c r="V19" s="573"/>
      <c r="W19" s="575"/>
      <c r="X19" s="573"/>
      <c r="Y19" s="577"/>
      <c r="Z19" s="575"/>
      <c r="AA19" s="575"/>
      <c r="AB19" s="573"/>
      <c r="AC19" s="574"/>
      <c r="AD19" s="573"/>
      <c r="AE19" s="578"/>
      <c r="AF19" s="575"/>
      <c r="AG19" s="575"/>
      <c r="AH19" s="974" t="s">
        <v>267</v>
      </c>
      <c r="AI19" s="579" t="str">
        <f t="shared" si="1"/>
        <v>戸田</v>
      </c>
      <c r="AJ19" s="974" t="s">
        <v>259</v>
      </c>
      <c r="AM19" s="4">
        <v>8</v>
      </c>
      <c r="AN19" s="4" t="s">
        <v>343</v>
      </c>
      <c r="AO19" s="4">
        <v>11</v>
      </c>
      <c r="AP19" s="668"/>
    </row>
    <row r="20" spans="1:46" ht="21" customHeight="1" x14ac:dyDescent="0.15">
      <c r="A20" s="1794"/>
      <c r="B20" s="1384">
        <v>15</v>
      </c>
      <c r="C20" s="73" t="s">
        <v>20</v>
      </c>
      <c r="D20" s="597" t="s">
        <v>301</v>
      </c>
      <c r="E20" s="327"/>
      <c r="F20" s="71" t="s">
        <v>199</v>
      </c>
      <c r="G20" s="71" t="s">
        <v>31</v>
      </c>
      <c r="H20" s="76" t="str">
        <f t="shared" si="0"/>
        <v>中西</v>
      </c>
      <c r="I20" s="78" t="s">
        <v>267</v>
      </c>
      <c r="J20" s="75" t="s">
        <v>237</v>
      </c>
      <c r="K20" s="79" t="s">
        <v>28</v>
      </c>
      <c r="L20" s="78" t="s">
        <v>299</v>
      </c>
      <c r="M20" s="72" t="s">
        <v>65</v>
      </c>
      <c r="N20" s="75" t="s">
        <v>300</v>
      </c>
      <c r="O20" s="75"/>
      <c r="P20" s="601"/>
      <c r="Q20" s="602" t="s">
        <v>309</v>
      </c>
      <c r="R20" s="75" t="s">
        <v>242</v>
      </c>
      <c r="S20" s="75" t="s">
        <v>203</v>
      </c>
      <c r="T20" s="71" t="s">
        <v>38</v>
      </c>
      <c r="U20" s="270" t="s">
        <v>284</v>
      </c>
      <c r="V20" s="76" t="s">
        <v>71</v>
      </c>
      <c r="W20" s="75"/>
      <c r="X20" s="76"/>
      <c r="Y20" s="270"/>
      <c r="Z20" s="75"/>
      <c r="AA20" s="75"/>
      <c r="AB20" s="76" t="s">
        <v>27</v>
      </c>
      <c r="AC20" s="78" t="s">
        <v>63</v>
      </c>
      <c r="AD20" s="76" t="s">
        <v>243</v>
      </c>
      <c r="AE20" s="113" t="s">
        <v>247</v>
      </c>
      <c r="AF20" s="75" t="s">
        <v>37</v>
      </c>
      <c r="AG20" s="75" t="s">
        <v>233</v>
      </c>
      <c r="AH20" s="37" t="s">
        <v>300</v>
      </c>
      <c r="AI20" s="347" t="str">
        <f t="shared" si="1"/>
        <v>中西</v>
      </c>
      <c r="AJ20" s="973"/>
      <c r="AM20" s="4">
        <v>9</v>
      </c>
      <c r="AN20" s="4" t="s">
        <v>301</v>
      </c>
      <c r="AO20" s="4">
        <v>12</v>
      </c>
      <c r="AP20" s="668"/>
    </row>
    <row r="21" spans="1:46" ht="21" customHeight="1" x14ac:dyDescent="0.15">
      <c r="A21" s="1794"/>
      <c r="B21" s="1384">
        <v>16</v>
      </c>
      <c r="C21" s="73" t="s">
        <v>21</v>
      </c>
      <c r="D21" s="597" t="s">
        <v>301</v>
      </c>
      <c r="E21" s="327"/>
      <c r="F21" s="71" t="s">
        <v>199</v>
      </c>
      <c r="G21" s="71" t="s">
        <v>31</v>
      </c>
      <c r="H21" s="76" t="str">
        <f t="shared" si="0"/>
        <v>バタ</v>
      </c>
      <c r="I21" s="78" t="s">
        <v>267</v>
      </c>
      <c r="J21" s="75" t="s">
        <v>237</v>
      </c>
      <c r="K21" s="79" t="s">
        <v>28</v>
      </c>
      <c r="L21" s="78" t="s">
        <v>299</v>
      </c>
      <c r="M21" s="72" t="s">
        <v>65</v>
      </c>
      <c r="N21" s="75" t="s">
        <v>300</v>
      </c>
      <c r="O21" s="75"/>
      <c r="P21" s="601" t="s">
        <v>242</v>
      </c>
      <c r="Q21" s="602" t="s">
        <v>309</v>
      </c>
      <c r="R21" s="75"/>
      <c r="S21" s="75" t="s">
        <v>203</v>
      </c>
      <c r="T21" s="71" t="s">
        <v>38</v>
      </c>
      <c r="U21" s="270" t="s">
        <v>284</v>
      </c>
      <c r="V21" s="76" t="s">
        <v>71</v>
      </c>
      <c r="W21" s="75"/>
      <c r="X21" s="76"/>
      <c r="Y21" s="270"/>
      <c r="Z21" s="75"/>
      <c r="AA21" s="75"/>
      <c r="AB21" s="76" t="s">
        <v>27</v>
      </c>
      <c r="AC21" s="78" t="s">
        <v>63</v>
      </c>
      <c r="AD21" s="76" t="s">
        <v>243</v>
      </c>
      <c r="AE21" s="113" t="s">
        <v>247</v>
      </c>
      <c r="AF21" s="75" t="s">
        <v>37</v>
      </c>
      <c r="AG21" s="75" t="s">
        <v>233</v>
      </c>
      <c r="AH21" s="37" t="s">
        <v>277</v>
      </c>
      <c r="AI21" s="347" t="str">
        <f t="shared" si="1"/>
        <v>バタ</v>
      </c>
      <c r="AJ21" s="973"/>
      <c r="AN21" s="4" t="s">
        <v>299</v>
      </c>
      <c r="AO21" s="4">
        <v>13</v>
      </c>
      <c r="AP21" s="668"/>
    </row>
    <row r="22" spans="1:46" ht="21" customHeight="1" x14ac:dyDescent="0.15">
      <c r="A22" s="1794"/>
      <c r="B22" s="1384">
        <v>17</v>
      </c>
      <c r="C22" s="73" t="s">
        <v>22</v>
      </c>
      <c r="D22" s="597" t="s">
        <v>301</v>
      </c>
      <c r="E22" s="327"/>
      <c r="F22" s="71" t="s">
        <v>199</v>
      </c>
      <c r="G22" s="71" t="s">
        <v>31</v>
      </c>
      <c r="H22" s="76" t="str">
        <f t="shared" si="0"/>
        <v>福島</v>
      </c>
      <c r="I22" s="78" t="s">
        <v>267</v>
      </c>
      <c r="J22" s="75" t="s">
        <v>237</v>
      </c>
      <c r="K22" s="79" t="s">
        <v>28</v>
      </c>
      <c r="L22" s="78" t="s">
        <v>299</v>
      </c>
      <c r="M22" s="72" t="s">
        <v>65</v>
      </c>
      <c r="N22" s="75" t="s">
        <v>300</v>
      </c>
      <c r="O22" s="75"/>
      <c r="P22" s="601"/>
      <c r="Q22" s="602" t="s">
        <v>309</v>
      </c>
      <c r="R22" s="75"/>
      <c r="S22" s="75" t="s">
        <v>203</v>
      </c>
      <c r="T22" s="71" t="s">
        <v>38</v>
      </c>
      <c r="U22" s="270" t="s">
        <v>284</v>
      </c>
      <c r="V22" s="76" t="s">
        <v>71</v>
      </c>
      <c r="W22" s="75"/>
      <c r="X22" s="76"/>
      <c r="Y22" s="270"/>
      <c r="Z22" s="75"/>
      <c r="AA22" s="75"/>
      <c r="AB22" s="76" t="s">
        <v>27</v>
      </c>
      <c r="AC22" s="78" t="s">
        <v>63</v>
      </c>
      <c r="AD22" s="76" t="s">
        <v>243</v>
      </c>
      <c r="AE22" s="113" t="s">
        <v>247</v>
      </c>
      <c r="AF22" s="75" t="s">
        <v>37</v>
      </c>
      <c r="AG22" s="75" t="s">
        <v>233</v>
      </c>
      <c r="AH22" s="37" t="s">
        <v>299</v>
      </c>
      <c r="AI22" s="347" t="str">
        <f t="shared" si="1"/>
        <v>福島</v>
      </c>
      <c r="AJ22" s="975"/>
      <c r="AN22" s="4" t="s">
        <v>65</v>
      </c>
      <c r="AO22" s="4">
        <v>14</v>
      </c>
      <c r="AP22" s="668"/>
    </row>
    <row r="23" spans="1:46" ht="21" customHeight="1" x14ac:dyDescent="0.15">
      <c r="A23" s="1794"/>
      <c r="B23" s="1384">
        <v>18</v>
      </c>
      <c r="C23" s="73" t="s">
        <v>23</v>
      </c>
      <c r="D23" s="597" t="s">
        <v>301</v>
      </c>
      <c r="E23" s="327"/>
      <c r="F23" s="71" t="s">
        <v>199</v>
      </c>
      <c r="G23" s="71" t="s">
        <v>31</v>
      </c>
      <c r="H23" s="76" t="str">
        <f t="shared" si="0"/>
        <v>斎藤</v>
      </c>
      <c r="I23" s="78" t="s">
        <v>267</v>
      </c>
      <c r="J23" s="75" t="s">
        <v>237</v>
      </c>
      <c r="K23" s="79" t="s">
        <v>28</v>
      </c>
      <c r="L23" s="78" t="s">
        <v>299</v>
      </c>
      <c r="M23" s="72" t="s">
        <v>65</v>
      </c>
      <c r="N23" s="75" t="s">
        <v>300</v>
      </c>
      <c r="O23" s="75"/>
      <c r="P23" s="601"/>
      <c r="Q23" s="602"/>
      <c r="R23" s="75" t="s">
        <v>242</v>
      </c>
      <c r="S23" s="75"/>
      <c r="T23" s="71" t="s">
        <v>38</v>
      </c>
      <c r="U23" s="270" t="s">
        <v>284</v>
      </c>
      <c r="V23" s="76" t="s">
        <v>71</v>
      </c>
      <c r="W23" s="75"/>
      <c r="X23" s="76"/>
      <c r="Y23" s="270"/>
      <c r="Z23" s="75"/>
      <c r="AA23" s="75"/>
      <c r="AB23" s="76" t="s">
        <v>27</v>
      </c>
      <c r="AC23" s="78" t="s">
        <v>63</v>
      </c>
      <c r="AD23" s="76" t="s">
        <v>243</v>
      </c>
      <c r="AE23" s="113" t="s">
        <v>247</v>
      </c>
      <c r="AF23" s="75" t="s">
        <v>37</v>
      </c>
      <c r="AG23" s="75" t="s">
        <v>233</v>
      </c>
      <c r="AH23" s="37" t="s">
        <v>237</v>
      </c>
      <c r="AI23" s="347" t="str">
        <f t="shared" si="1"/>
        <v>斎藤</v>
      </c>
      <c r="AJ23" s="975"/>
      <c r="AN23" s="4" t="s">
        <v>31</v>
      </c>
      <c r="AO23" s="4">
        <v>15</v>
      </c>
      <c r="AP23" s="668"/>
    </row>
    <row r="24" spans="1:46" ht="21" customHeight="1" x14ac:dyDescent="0.15">
      <c r="A24" s="1794"/>
      <c r="B24" s="1384">
        <v>19</v>
      </c>
      <c r="C24" s="73" t="s">
        <v>24</v>
      </c>
      <c r="D24" s="597" t="s">
        <v>301</v>
      </c>
      <c r="E24" s="327"/>
      <c r="F24" s="71" t="s">
        <v>199</v>
      </c>
      <c r="G24" s="71" t="s">
        <v>31</v>
      </c>
      <c r="H24" s="76" t="str">
        <f t="shared" si="0"/>
        <v>渡辺</v>
      </c>
      <c r="I24" s="78" t="s">
        <v>267</v>
      </c>
      <c r="J24" s="75" t="s">
        <v>237</v>
      </c>
      <c r="K24" s="79" t="s">
        <v>28</v>
      </c>
      <c r="L24" s="78" t="s">
        <v>299</v>
      </c>
      <c r="M24" s="72" t="s">
        <v>65</v>
      </c>
      <c r="N24" s="75" t="s">
        <v>300</v>
      </c>
      <c r="O24" s="75"/>
      <c r="P24" s="601" t="s">
        <v>242</v>
      </c>
      <c r="Q24" s="602"/>
      <c r="R24" s="75"/>
      <c r="S24" s="75"/>
      <c r="T24" s="71" t="s">
        <v>38</v>
      </c>
      <c r="U24" s="270" t="s">
        <v>284</v>
      </c>
      <c r="V24" s="76" t="s">
        <v>71</v>
      </c>
      <c r="W24" s="75"/>
      <c r="X24" s="76"/>
      <c r="Y24" s="270"/>
      <c r="Z24" s="75"/>
      <c r="AA24" s="75"/>
      <c r="AB24" s="76" t="s">
        <v>27</v>
      </c>
      <c r="AC24" s="78" t="s">
        <v>63</v>
      </c>
      <c r="AD24" s="76" t="s">
        <v>243</v>
      </c>
      <c r="AE24" s="113" t="s">
        <v>247</v>
      </c>
      <c r="AF24" s="75" t="s">
        <v>37</v>
      </c>
      <c r="AG24" s="75" t="s">
        <v>233</v>
      </c>
      <c r="AH24" s="37" t="s">
        <v>278</v>
      </c>
      <c r="AI24" s="347" t="str">
        <f t="shared" si="1"/>
        <v>渡辺</v>
      </c>
      <c r="AJ24" s="976"/>
    </row>
    <row r="25" spans="1:46" ht="21" customHeight="1" x14ac:dyDescent="0.15">
      <c r="A25" s="1794"/>
      <c r="B25" s="1385">
        <v>20</v>
      </c>
      <c r="C25" s="570" t="s">
        <v>25</v>
      </c>
      <c r="D25" s="571"/>
      <c r="E25" s="880"/>
      <c r="F25" s="572"/>
      <c r="G25" s="572"/>
      <c r="H25" s="573" t="str">
        <f t="shared" si="0"/>
        <v>石橋</v>
      </c>
      <c r="I25" s="574"/>
      <c r="J25" s="575"/>
      <c r="K25" s="576"/>
      <c r="L25" s="574"/>
      <c r="M25" s="649"/>
      <c r="N25" s="575"/>
      <c r="O25" s="575"/>
      <c r="P25" s="603"/>
      <c r="Q25" s="604"/>
      <c r="R25" s="575"/>
      <c r="S25" s="575"/>
      <c r="T25" s="572"/>
      <c r="U25" s="577"/>
      <c r="V25" s="573"/>
      <c r="W25" s="575"/>
      <c r="X25" s="573"/>
      <c r="Y25" s="577"/>
      <c r="Z25" s="575"/>
      <c r="AA25" s="575"/>
      <c r="AB25" s="573"/>
      <c r="AC25" s="574"/>
      <c r="AD25" s="573"/>
      <c r="AE25" s="578"/>
      <c r="AF25" s="575"/>
      <c r="AG25" s="575"/>
      <c r="AH25" s="974" t="s">
        <v>284</v>
      </c>
      <c r="AI25" s="579" t="str">
        <f t="shared" si="1"/>
        <v>石橋</v>
      </c>
      <c r="AJ25" s="974" t="s">
        <v>233</v>
      </c>
    </row>
    <row r="26" spans="1:46" ht="21" customHeight="1" x14ac:dyDescent="0.15">
      <c r="A26" s="1794"/>
      <c r="B26" s="1385">
        <v>21</v>
      </c>
      <c r="C26" s="570" t="s">
        <v>19</v>
      </c>
      <c r="D26" s="571"/>
      <c r="E26" s="880"/>
      <c r="F26" s="572"/>
      <c r="G26" s="572"/>
      <c r="H26" s="573" t="str">
        <f t="shared" si="0"/>
        <v>中村</v>
      </c>
      <c r="I26" s="574"/>
      <c r="J26" s="575"/>
      <c r="K26" s="576"/>
      <c r="L26" s="574"/>
      <c r="M26" s="649"/>
      <c r="N26" s="575"/>
      <c r="O26" s="575"/>
      <c r="P26" s="603"/>
      <c r="Q26" s="604"/>
      <c r="R26" s="575"/>
      <c r="S26" s="575"/>
      <c r="T26" s="572"/>
      <c r="U26" s="577"/>
      <c r="V26" s="573"/>
      <c r="W26" s="575"/>
      <c r="X26" s="573"/>
      <c r="Y26" s="577"/>
      <c r="Z26" s="575"/>
      <c r="AA26" s="575"/>
      <c r="AB26" s="573"/>
      <c r="AC26" s="574"/>
      <c r="AD26" s="573"/>
      <c r="AE26" s="578"/>
      <c r="AF26" s="575"/>
      <c r="AG26" s="575"/>
      <c r="AH26" s="974" t="s">
        <v>276</v>
      </c>
      <c r="AI26" s="579" t="str">
        <f t="shared" si="1"/>
        <v>中村</v>
      </c>
      <c r="AJ26" s="974" t="s">
        <v>70</v>
      </c>
      <c r="AN26" s="585" t="s">
        <v>94</v>
      </c>
      <c r="AO26" s="585" t="s">
        <v>202</v>
      </c>
      <c r="AS26" s="607">
        <v>0.33333333333333331</v>
      </c>
      <c r="AT26" s="607">
        <v>0.35416666666666669</v>
      </c>
    </row>
    <row r="27" spans="1:46" ht="21" customHeight="1" x14ac:dyDescent="0.15">
      <c r="A27" s="1794"/>
      <c r="B27" s="1384">
        <v>22</v>
      </c>
      <c r="C27" s="73" t="s">
        <v>20</v>
      </c>
      <c r="D27" s="597" t="s">
        <v>233</v>
      </c>
      <c r="E27" s="327"/>
      <c r="F27" s="71" t="s">
        <v>199</v>
      </c>
      <c r="G27" s="71" t="s">
        <v>31</v>
      </c>
      <c r="H27" s="76" t="str">
        <f t="shared" si="0"/>
        <v>村山</v>
      </c>
      <c r="I27" s="78" t="s">
        <v>267</v>
      </c>
      <c r="J27" s="75" t="s">
        <v>28</v>
      </c>
      <c r="K27" s="79" t="s">
        <v>237</v>
      </c>
      <c r="L27" s="78" t="s">
        <v>247</v>
      </c>
      <c r="M27" s="72" t="s">
        <v>65</v>
      </c>
      <c r="N27" s="75" t="s">
        <v>37</v>
      </c>
      <c r="O27" s="75"/>
      <c r="P27" s="601"/>
      <c r="Q27" s="602" t="s">
        <v>309</v>
      </c>
      <c r="R27" s="75" t="s">
        <v>242</v>
      </c>
      <c r="S27" s="75" t="s">
        <v>203</v>
      </c>
      <c r="T27" s="71" t="s">
        <v>243</v>
      </c>
      <c r="U27" s="270" t="s">
        <v>38</v>
      </c>
      <c r="V27" s="76" t="s">
        <v>71</v>
      </c>
      <c r="W27" s="75"/>
      <c r="X27" s="76"/>
      <c r="Y27" s="270"/>
      <c r="Z27" s="75"/>
      <c r="AA27" s="75"/>
      <c r="AB27" s="76" t="s">
        <v>63</v>
      </c>
      <c r="AC27" s="78" t="s">
        <v>27</v>
      </c>
      <c r="AD27" s="76" t="s">
        <v>300</v>
      </c>
      <c r="AE27" s="113" t="s">
        <v>301</v>
      </c>
      <c r="AF27" s="75" t="s">
        <v>299</v>
      </c>
      <c r="AG27" s="75" t="s">
        <v>284</v>
      </c>
      <c r="AH27" s="973" t="s">
        <v>27</v>
      </c>
      <c r="AI27" s="347" t="str">
        <f t="shared" si="1"/>
        <v>村山</v>
      </c>
      <c r="AJ27" s="973"/>
      <c r="AN27" s="585" t="s">
        <v>96</v>
      </c>
      <c r="AO27" s="585" t="s">
        <v>60</v>
      </c>
      <c r="AR27" s="4" t="s">
        <v>245</v>
      </c>
      <c r="AS27" s="4" t="s">
        <v>242</v>
      </c>
    </row>
    <row r="28" spans="1:46" ht="21" customHeight="1" x14ac:dyDescent="0.15">
      <c r="A28" s="1794"/>
      <c r="B28" s="1384">
        <v>23</v>
      </c>
      <c r="C28" s="73" t="s">
        <v>21</v>
      </c>
      <c r="D28" s="597" t="s">
        <v>233</v>
      </c>
      <c r="E28" s="327"/>
      <c r="F28" s="71" t="s">
        <v>199</v>
      </c>
      <c r="G28" s="71" t="s">
        <v>31</v>
      </c>
      <c r="H28" s="76" t="str">
        <f t="shared" si="0"/>
        <v>前澤</v>
      </c>
      <c r="I28" s="78" t="s">
        <v>267</v>
      </c>
      <c r="J28" s="75" t="s">
        <v>28</v>
      </c>
      <c r="K28" s="79" t="s">
        <v>237</v>
      </c>
      <c r="L28" s="78" t="s">
        <v>247</v>
      </c>
      <c r="M28" s="72" t="s">
        <v>65</v>
      </c>
      <c r="N28" s="75" t="s">
        <v>37</v>
      </c>
      <c r="O28" s="75"/>
      <c r="P28" s="601" t="s">
        <v>242</v>
      </c>
      <c r="Q28" s="602" t="s">
        <v>309</v>
      </c>
      <c r="R28" s="75"/>
      <c r="S28" s="75" t="s">
        <v>203</v>
      </c>
      <c r="T28" s="71" t="s">
        <v>243</v>
      </c>
      <c r="U28" s="270" t="s">
        <v>38</v>
      </c>
      <c r="V28" s="76" t="s">
        <v>71</v>
      </c>
      <c r="W28" s="75"/>
      <c r="X28" s="76"/>
      <c r="Y28" s="270"/>
      <c r="Z28" s="75"/>
      <c r="AA28" s="75"/>
      <c r="AB28" s="76" t="s">
        <v>63</v>
      </c>
      <c r="AC28" s="78" t="s">
        <v>27</v>
      </c>
      <c r="AD28" s="76" t="s">
        <v>300</v>
      </c>
      <c r="AE28" s="113" t="s">
        <v>301</v>
      </c>
      <c r="AF28" s="75" t="s">
        <v>299</v>
      </c>
      <c r="AG28" s="75" t="s">
        <v>284</v>
      </c>
      <c r="AH28" s="973" t="s">
        <v>267</v>
      </c>
      <c r="AI28" s="347" t="str">
        <f t="shared" si="1"/>
        <v>前澤</v>
      </c>
      <c r="AJ28" s="976"/>
      <c r="AN28" s="585" t="s">
        <v>240</v>
      </c>
      <c r="AO28" s="585" t="s">
        <v>201</v>
      </c>
      <c r="AR28" s="4" t="s">
        <v>21</v>
      </c>
    </row>
    <row r="29" spans="1:46" ht="21" customHeight="1" x14ac:dyDescent="0.15">
      <c r="A29" s="1794"/>
      <c r="B29" s="1384">
        <v>24</v>
      </c>
      <c r="C29" s="73" t="s">
        <v>22</v>
      </c>
      <c r="D29" s="597" t="s">
        <v>233</v>
      </c>
      <c r="E29" s="327"/>
      <c r="F29" s="71" t="s">
        <v>199</v>
      </c>
      <c r="G29" s="71" t="s">
        <v>31</v>
      </c>
      <c r="H29" s="76" t="str">
        <f t="shared" si="0"/>
        <v>中西</v>
      </c>
      <c r="I29" s="78" t="s">
        <v>267</v>
      </c>
      <c r="J29" s="75" t="s">
        <v>28</v>
      </c>
      <c r="K29" s="79" t="s">
        <v>237</v>
      </c>
      <c r="L29" s="78" t="s">
        <v>247</v>
      </c>
      <c r="M29" s="72" t="s">
        <v>65</v>
      </c>
      <c r="N29" s="75" t="s">
        <v>37</v>
      </c>
      <c r="O29" s="75"/>
      <c r="P29" s="601"/>
      <c r="Q29" s="602" t="s">
        <v>309</v>
      </c>
      <c r="R29" s="75"/>
      <c r="S29" s="75" t="s">
        <v>203</v>
      </c>
      <c r="T29" s="71" t="s">
        <v>243</v>
      </c>
      <c r="U29" s="270" t="s">
        <v>38</v>
      </c>
      <c r="V29" s="76" t="s">
        <v>71</v>
      </c>
      <c r="W29" s="75"/>
      <c r="X29" s="76"/>
      <c r="Y29" s="270"/>
      <c r="Z29" s="75"/>
      <c r="AA29" s="75"/>
      <c r="AB29" s="76" t="s">
        <v>63</v>
      </c>
      <c r="AC29" s="78" t="s">
        <v>27</v>
      </c>
      <c r="AD29" s="76" t="s">
        <v>300</v>
      </c>
      <c r="AE29" s="113" t="s">
        <v>301</v>
      </c>
      <c r="AF29" s="75" t="s">
        <v>299</v>
      </c>
      <c r="AG29" s="75" t="s">
        <v>284</v>
      </c>
      <c r="AH29" s="973" t="s">
        <v>298</v>
      </c>
      <c r="AI29" s="347" t="str">
        <f t="shared" si="1"/>
        <v>中西</v>
      </c>
      <c r="AJ29" s="975"/>
      <c r="AN29" s="585" t="s">
        <v>235</v>
      </c>
      <c r="AO29" s="585" t="s">
        <v>234</v>
      </c>
      <c r="AR29" s="4" t="s">
        <v>22</v>
      </c>
      <c r="AS29" s="4" t="s">
        <v>242</v>
      </c>
    </row>
    <row r="30" spans="1:46" ht="21" customHeight="1" x14ac:dyDescent="0.15">
      <c r="A30" s="1794"/>
      <c r="B30" s="1384">
        <v>25</v>
      </c>
      <c r="C30" s="73" t="s">
        <v>23</v>
      </c>
      <c r="D30" s="597" t="s">
        <v>233</v>
      </c>
      <c r="E30" s="327"/>
      <c r="F30" s="71" t="s">
        <v>199</v>
      </c>
      <c r="G30" s="71" t="s">
        <v>31</v>
      </c>
      <c r="H30" s="76" t="str">
        <f t="shared" si="0"/>
        <v>岸井</v>
      </c>
      <c r="I30" s="78" t="s">
        <v>267</v>
      </c>
      <c r="J30" s="75" t="s">
        <v>28</v>
      </c>
      <c r="K30" s="79" t="s">
        <v>237</v>
      </c>
      <c r="L30" s="78" t="s">
        <v>247</v>
      </c>
      <c r="M30" s="72" t="s">
        <v>65</v>
      </c>
      <c r="N30" s="75" t="s">
        <v>37</v>
      </c>
      <c r="O30" s="75"/>
      <c r="P30" s="601"/>
      <c r="Q30" s="602"/>
      <c r="R30" s="75" t="s">
        <v>242</v>
      </c>
      <c r="S30" s="75"/>
      <c r="T30" s="71" t="s">
        <v>243</v>
      </c>
      <c r="U30" s="270" t="s">
        <v>38</v>
      </c>
      <c r="V30" s="76" t="s">
        <v>71</v>
      </c>
      <c r="W30" s="75"/>
      <c r="X30" s="76"/>
      <c r="Y30" s="270"/>
      <c r="Z30" s="75"/>
      <c r="AA30" s="75"/>
      <c r="AB30" s="76" t="s">
        <v>63</v>
      </c>
      <c r="AC30" s="78" t="s">
        <v>27</v>
      </c>
      <c r="AD30" s="76" t="s">
        <v>300</v>
      </c>
      <c r="AE30" s="113" t="s">
        <v>301</v>
      </c>
      <c r="AF30" s="75" t="s">
        <v>299</v>
      </c>
      <c r="AG30" s="75" t="s">
        <v>284</v>
      </c>
      <c r="AH30" s="973" t="s">
        <v>199</v>
      </c>
      <c r="AI30" s="347" t="str">
        <f t="shared" si="1"/>
        <v>岸井</v>
      </c>
      <c r="AJ30" s="975"/>
      <c r="AN30" s="585" t="s">
        <v>234</v>
      </c>
      <c r="AO30" s="585" t="s">
        <v>262</v>
      </c>
      <c r="AR30" s="4" t="s">
        <v>23</v>
      </c>
      <c r="AT30" s="4" t="s">
        <v>242</v>
      </c>
    </row>
    <row r="31" spans="1:46" ht="21" customHeight="1" x14ac:dyDescent="0.15">
      <c r="A31" s="1794"/>
      <c r="B31" s="1384">
        <v>26</v>
      </c>
      <c r="C31" s="73" t="s">
        <v>24</v>
      </c>
      <c r="D31" s="597" t="s">
        <v>233</v>
      </c>
      <c r="E31" s="327"/>
      <c r="F31" s="71" t="s">
        <v>199</v>
      </c>
      <c r="G31" s="71" t="s">
        <v>31</v>
      </c>
      <c r="H31" s="76" t="str">
        <f t="shared" si="0"/>
        <v>篠原</v>
      </c>
      <c r="I31" s="78" t="s">
        <v>267</v>
      </c>
      <c r="J31" s="75" t="s">
        <v>28</v>
      </c>
      <c r="K31" s="79" t="s">
        <v>237</v>
      </c>
      <c r="L31" s="78" t="s">
        <v>247</v>
      </c>
      <c r="M31" s="72" t="s">
        <v>65</v>
      </c>
      <c r="N31" s="75" t="s">
        <v>37</v>
      </c>
      <c r="O31" s="75"/>
      <c r="P31" s="601" t="s">
        <v>242</v>
      </c>
      <c r="Q31" s="602"/>
      <c r="R31" s="75"/>
      <c r="S31" s="75"/>
      <c r="T31" s="71" t="s">
        <v>243</v>
      </c>
      <c r="U31" s="270" t="s">
        <v>38</v>
      </c>
      <c r="V31" s="76" t="s">
        <v>71</v>
      </c>
      <c r="W31" s="75"/>
      <c r="X31" s="76"/>
      <c r="Y31" s="270"/>
      <c r="Z31" s="75"/>
      <c r="AA31" s="75"/>
      <c r="AB31" s="76" t="s">
        <v>63</v>
      </c>
      <c r="AC31" s="78" t="s">
        <v>27</v>
      </c>
      <c r="AD31" s="76" t="s">
        <v>300</v>
      </c>
      <c r="AE31" s="113" t="s">
        <v>301</v>
      </c>
      <c r="AF31" s="75" t="s">
        <v>299</v>
      </c>
      <c r="AG31" s="75" t="s">
        <v>284</v>
      </c>
      <c r="AH31" s="973" t="s">
        <v>258</v>
      </c>
      <c r="AI31" s="347" t="str">
        <f t="shared" si="1"/>
        <v>篠原</v>
      </c>
      <c r="AJ31" s="975"/>
      <c r="AN31" s="585" t="s">
        <v>201</v>
      </c>
      <c r="AO31" s="585" t="s">
        <v>235</v>
      </c>
      <c r="AR31" s="4" t="s">
        <v>24</v>
      </c>
      <c r="AS31" s="4" t="s">
        <v>242</v>
      </c>
    </row>
    <row r="32" spans="1:46" ht="21" customHeight="1" x14ac:dyDescent="0.15">
      <c r="A32" s="1794"/>
      <c r="B32" s="1384">
        <v>27</v>
      </c>
      <c r="C32" s="73" t="s">
        <v>25</v>
      </c>
      <c r="D32" s="597" t="s">
        <v>233</v>
      </c>
      <c r="E32" s="327"/>
      <c r="F32" s="71" t="s">
        <v>199</v>
      </c>
      <c r="G32" s="71" t="s">
        <v>31</v>
      </c>
      <c r="H32" s="76" t="str">
        <f t="shared" si="0"/>
        <v>知久</v>
      </c>
      <c r="I32" s="78" t="s">
        <v>267</v>
      </c>
      <c r="J32" s="75" t="s">
        <v>28</v>
      </c>
      <c r="K32" s="79" t="s">
        <v>237</v>
      </c>
      <c r="L32" s="78" t="s">
        <v>247</v>
      </c>
      <c r="M32" s="72" t="s">
        <v>65</v>
      </c>
      <c r="N32" s="75" t="s">
        <v>37</v>
      </c>
      <c r="O32" s="75"/>
      <c r="P32" s="601"/>
      <c r="Q32" s="602"/>
      <c r="R32" s="75" t="s">
        <v>242</v>
      </c>
      <c r="S32" s="75"/>
      <c r="T32" s="71" t="s">
        <v>243</v>
      </c>
      <c r="U32" s="270" t="s">
        <v>38</v>
      </c>
      <c r="V32" s="76" t="s">
        <v>71</v>
      </c>
      <c r="W32" s="75"/>
      <c r="X32" s="76"/>
      <c r="Y32" s="270"/>
      <c r="Z32" s="75"/>
      <c r="AA32" s="75"/>
      <c r="AB32" s="76" t="s">
        <v>63</v>
      </c>
      <c r="AC32" s="78" t="s">
        <v>27</v>
      </c>
      <c r="AD32" s="76" t="s">
        <v>300</v>
      </c>
      <c r="AE32" s="113" t="s">
        <v>301</v>
      </c>
      <c r="AF32" s="75" t="s">
        <v>299</v>
      </c>
      <c r="AG32" s="75" t="s">
        <v>284</v>
      </c>
      <c r="AH32" s="37" t="s">
        <v>38</v>
      </c>
      <c r="AI32" s="347" t="str">
        <f t="shared" si="1"/>
        <v>知久</v>
      </c>
      <c r="AJ32" s="973" t="s">
        <v>237</v>
      </c>
      <c r="AN32" s="586" t="s">
        <v>202</v>
      </c>
      <c r="AO32" s="585" t="s">
        <v>96</v>
      </c>
      <c r="AR32" s="4" t="s">
        <v>25</v>
      </c>
      <c r="AT32" s="4" t="s">
        <v>254</v>
      </c>
    </row>
    <row r="33" spans="1:41" ht="21" customHeight="1" x14ac:dyDescent="0.15">
      <c r="A33" s="1794"/>
      <c r="B33" s="1385">
        <v>28</v>
      </c>
      <c r="C33" s="570" t="s">
        <v>19</v>
      </c>
      <c r="D33" s="571"/>
      <c r="E33" s="880"/>
      <c r="F33" s="572"/>
      <c r="G33" s="572"/>
      <c r="H33" s="573" t="str">
        <f t="shared" si="0"/>
        <v>白原</v>
      </c>
      <c r="I33" s="574"/>
      <c r="J33" s="575"/>
      <c r="K33" s="576"/>
      <c r="L33" s="574"/>
      <c r="M33" s="649"/>
      <c r="N33" s="575"/>
      <c r="O33" s="575"/>
      <c r="P33" s="603"/>
      <c r="Q33" s="604"/>
      <c r="R33" s="575"/>
      <c r="S33" s="575"/>
      <c r="T33" s="572"/>
      <c r="U33" s="577"/>
      <c r="V33" s="573"/>
      <c r="W33" s="575"/>
      <c r="X33" s="573"/>
      <c r="Y33" s="577"/>
      <c r="Z33" s="575"/>
      <c r="AA33" s="575"/>
      <c r="AB33" s="573"/>
      <c r="AC33" s="574"/>
      <c r="AD33" s="573"/>
      <c r="AE33" s="578"/>
      <c r="AF33" s="575"/>
      <c r="AG33" s="575"/>
      <c r="AH33" s="974" t="s">
        <v>290</v>
      </c>
      <c r="AI33" s="579" t="str">
        <f t="shared" si="1"/>
        <v>白原</v>
      </c>
      <c r="AJ33" s="974" t="s">
        <v>276</v>
      </c>
      <c r="AN33" s="585" t="s">
        <v>60</v>
      </c>
      <c r="AO33" s="585" t="s">
        <v>240</v>
      </c>
    </row>
    <row r="34" spans="1:41" ht="21" customHeight="1" x14ac:dyDescent="0.15">
      <c r="A34" s="1794"/>
      <c r="B34" s="1384">
        <v>29</v>
      </c>
      <c r="C34" s="73" t="s">
        <v>20</v>
      </c>
      <c r="D34" s="597" t="s">
        <v>284</v>
      </c>
      <c r="E34" s="327"/>
      <c r="F34" s="71" t="s">
        <v>199</v>
      </c>
      <c r="G34" s="71" t="s">
        <v>31</v>
      </c>
      <c r="H34" s="76" t="str">
        <f t="shared" si="0"/>
        <v>髙野</v>
      </c>
      <c r="I34" s="78" t="s">
        <v>267</v>
      </c>
      <c r="J34" s="75" t="s">
        <v>237</v>
      </c>
      <c r="K34" s="79" t="s">
        <v>28</v>
      </c>
      <c r="L34" s="78" t="s">
        <v>301</v>
      </c>
      <c r="M34" s="72" t="s">
        <v>65</v>
      </c>
      <c r="N34" s="75" t="s">
        <v>299</v>
      </c>
      <c r="O34" s="75"/>
      <c r="P34" s="601"/>
      <c r="Q34" s="602" t="s">
        <v>309</v>
      </c>
      <c r="R34" s="75" t="s">
        <v>242</v>
      </c>
      <c r="S34" s="75" t="s">
        <v>203</v>
      </c>
      <c r="T34" s="71" t="s">
        <v>300</v>
      </c>
      <c r="U34" s="270" t="s">
        <v>243</v>
      </c>
      <c r="V34" s="76" t="s">
        <v>71</v>
      </c>
      <c r="W34" s="75"/>
      <c r="X34" s="76"/>
      <c r="Y34" s="270"/>
      <c r="Z34" s="75"/>
      <c r="AA34" s="75"/>
      <c r="AB34" s="76" t="s">
        <v>27</v>
      </c>
      <c r="AC34" s="78" t="s">
        <v>63</v>
      </c>
      <c r="AD34" s="76" t="s">
        <v>37</v>
      </c>
      <c r="AE34" s="113" t="s">
        <v>233</v>
      </c>
      <c r="AF34" s="75" t="s">
        <v>247</v>
      </c>
      <c r="AG34" s="75" t="s">
        <v>38</v>
      </c>
      <c r="AH34" s="37" t="s">
        <v>70</v>
      </c>
      <c r="AI34" s="347" t="str">
        <f t="shared" si="1"/>
        <v>髙野</v>
      </c>
      <c r="AN34" s="585" t="s">
        <v>262</v>
      </c>
      <c r="AO34" s="585" t="s">
        <v>94</v>
      </c>
    </row>
    <row r="35" spans="1:41" ht="21" customHeight="1" x14ac:dyDescent="0.15">
      <c r="A35" s="1794"/>
      <c r="B35" s="1384">
        <v>30</v>
      </c>
      <c r="C35" s="73" t="s">
        <v>21</v>
      </c>
      <c r="D35" s="597" t="s">
        <v>284</v>
      </c>
      <c r="E35" s="327"/>
      <c r="F35" s="71" t="s">
        <v>199</v>
      </c>
      <c r="G35" s="71" t="s">
        <v>31</v>
      </c>
      <c r="H35" s="76" t="str">
        <f t="shared" ref="H35:H67" si="2">AH34</f>
        <v>山口</v>
      </c>
      <c r="I35" s="78" t="s">
        <v>267</v>
      </c>
      <c r="J35" s="75" t="s">
        <v>237</v>
      </c>
      <c r="K35" s="79" t="s">
        <v>28</v>
      </c>
      <c r="L35" s="78" t="s">
        <v>301</v>
      </c>
      <c r="M35" s="72" t="s">
        <v>65</v>
      </c>
      <c r="N35" s="75" t="s">
        <v>299</v>
      </c>
      <c r="O35" s="75"/>
      <c r="P35" s="601" t="s">
        <v>242</v>
      </c>
      <c r="Q35" s="602" t="s">
        <v>309</v>
      </c>
      <c r="R35" s="75"/>
      <c r="S35" s="75" t="s">
        <v>203</v>
      </c>
      <c r="T35" s="71" t="s">
        <v>300</v>
      </c>
      <c r="U35" s="270" t="s">
        <v>243</v>
      </c>
      <c r="V35" s="76" t="s">
        <v>71</v>
      </c>
      <c r="W35" s="75"/>
      <c r="X35" s="76"/>
      <c r="Y35" s="270"/>
      <c r="Z35" s="75"/>
      <c r="AA35" s="75"/>
      <c r="AB35" s="76" t="s">
        <v>27</v>
      </c>
      <c r="AC35" s="78" t="s">
        <v>63</v>
      </c>
      <c r="AD35" s="76" t="s">
        <v>37</v>
      </c>
      <c r="AE35" s="113" t="s">
        <v>233</v>
      </c>
      <c r="AF35" s="75" t="s">
        <v>247</v>
      </c>
      <c r="AG35" s="75" t="s">
        <v>38</v>
      </c>
      <c r="AH35" s="37" t="s">
        <v>233</v>
      </c>
      <c r="AI35" s="347" t="str">
        <f>AH34</f>
        <v>山口</v>
      </c>
    </row>
    <row r="36" spans="1:41" ht="21" customHeight="1" x14ac:dyDescent="0.15">
      <c r="A36" s="1794"/>
      <c r="B36" s="1384">
        <v>31</v>
      </c>
      <c r="C36" s="73" t="s">
        <v>22</v>
      </c>
      <c r="D36" s="597" t="s">
        <v>284</v>
      </c>
      <c r="E36" s="327"/>
      <c r="F36" s="71" t="s">
        <v>199</v>
      </c>
      <c r="G36" s="71" t="s">
        <v>31</v>
      </c>
      <c r="H36" s="76" t="str">
        <f t="shared" si="2"/>
        <v>大橋</v>
      </c>
      <c r="I36" s="78" t="s">
        <v>267</v>
      </c>
      <c r="J36" s="75" t="s">
        <v>237</v>
      </c>
      <c r="K36" s="79" t="s">
        <v>28</v>
      </c>
      <c r="L36" s="78" t="s">
        <v>301</v>
      </c>
      <c r="M36" s="72" t="s">
        <v>65</v>
      </c>
      <c r="N36" s="75" t="s">
        <v>299</v>
      </c>
      <c r="O36" s="75"/>
      <c r="P36" s="601"/>
      <c r="Q36" s="602" t="s">
        <v>309</v>
      </c>
      <c r="R36" s="75"/>
      <c r="S36" s="75" t="s">
        <v>203</v>
      </c>
      <c r="T36" s="71" t="s">
        <v>300</v>
      </c>
      <c r="U36" s="270" t="s">
        <v>243</v>
      </c>
      <c r="V36" s="76" t="s">
        <v>71</v>
      </c>
      <c r="W36" s="75"/>
      <c r="X36" s="76"/>
      <c r="Y36" s="270"/>
      <c r="Z36" s="75"/>
      <c r="AA36" s="75"/>
      <c r="AB36" s="76" t="s">
        <v>27</v>
      </c>
      <c r="AC36" s="78" t="s">
        <v>63</v>
      </c>
      <c r="AD36" s="76" t="s">
        <v>37</v>
      </c>
      <c r="AE36" s="113" t="s">
        <v>233</v>
      </c>
      <c r="AF36" s="75" t="s">
        <v>247</v>
      </c>
      <c r="AG36" s="75" t="s">
        <v>38</v>
      </c>
      <c r="AH36" s="37" t="s">
        <v>259</v>
      </c>
      <c r="AI36" s="347" t="str">
        <f>AH35</f>
        <v>大橋</v>
      </c>
    </row>
    <row r="37" spans="1:41" ht="21" customHeight="1" x14ac:dyDescent="0.15">
      <c r="A37" s="1802" t="s">
        <v>347</v>
      </c>
      <c r="B37" s="1384">
        <v>1</v>
      </c>
      <c r="C37" s="73" t="s">
        <v>23</v>
      </c>
      <c r="D37" s="597" t="s">
        <v>300</v>
      </c>
      <c r="E37" s="327"/>
      <c r="F37" s="71" t="s">
        <v>31</v>
      </c>
      <c r="G37" s="71" t="s">
        <v>284</v>
      </c>
      <c r="H37" s="76" t="str">
        <f t="shared" si="2"/>
        <v>小清水</v>
      </c>
      <c r="I37" s="78" t="s">
        <v>301</v>
      </c>
      <c r="J37" s="75" t="s">
        <v>237</v>
      </c>
      <c r="K37" s="79" t="s">
        <v>28</v>
      </c>
      <c r="L37" s="78" t="s">
        <v>199</v>
      </c>
      <c r="M37" s="72" t="s">
        <v>65</v>
      </c>
      <c r="N37" s="75" t="s">
        <v>70</v>
      </c>
      <c r="O37" s="75"/>
      <c r="P37" s="601"/>
      <c r="Q37" s="602"/>
      <c r="R37" s="75"/>
      <c r="S37" s="75"/>
      <c r="T37" s="71" t="s">
        <v>38</v>
      </c>
      <c r="U37" s="270"/>
      <c r="V37" s="76" t="s">
        <v>63</v>
      </c>
      <c r="W37" s="75"/>
      <c r="X37" s="76" t="s">
        <v>299</v>
      </c>
      <c r="Y37" s="270"/>
      <c r="Z37" s="75"/>
      <c r="AA37" s="75"/>
      <c r="AB37" s="76" t="s">
        <v>27</v>
      </c>
      <c r="AC37" s="78" t="s">
        <v>233</v>
      </c>
      <c r="AD37" s="76" t="s">
        <v>267</v>
      </c>
      <c r="AE37" s="113"/>
      <c r="AF37" s="75"/>
      <c r="AG37" s="75"/>
      <c r="AH37" s="129" t="s">
        <v>38</v>
      </c>
      <c r="AI37" s="347" t="str">
        <f>AH36</f>
        <v>小清水</v>
      </c>
    </row>
    <row r="38" spans="1:41" ht="21" customHeight="1" x14ac:dyDescent="0.15">
      <c r="A38" s="1802"/>
      <c r="B38" s="1384">
        <v>2</v>
      </c>
      <c r="C38" s="73" t="s">
        <v>24</v>
      </c>
      <c r="D38" s="597" t="s">
        <v>300</v>
      </c>
      <c r="E38" s="327"/>
      <c r="F38" s="71" t="s">
        <v>31</v>
      </c>
      <c r="G38" s="71" t="s">
        <v>284</v>
      </c>
      <c r="H38" s="76" t="str">
        <f t="shared" si="2"/>
        <v>白原</v>
      </c>
      <c r="I38" s="78" t="s">
        <v>301</v>
      </c>
      <c r="J38" s="75" t="s">
        <v>237</v>
      </c>
      <c r="K38" s="79" t="s">
        <v>28</v>
      </c>
      <c r="L38" s="78" t="s">
        <v>199</v>
      </c>
      <c r="M38" s="72" t="s">
        <v>65</v>
      </c>
      <c r="N38" s="75" t="s">
        <v>70</v>
      </c>
      <c r="O38" s="75"/>
      <c r="P38" s="601"/>
      <c r="Q38" s="602"/>
      <c r="R38" s="75"/>
      <c r="S38" s="75"/>
      <c r="T38" s="71" t="s">
        <v>38</v>
      </c>
      <c r="U38" s="270"/>
      <c r="V38" s="76" t="s">
        <v>63</v>
      </c>
      <c r="W38" s="75"/>
      <c r="X38" s="76" t="s">
        <v>299</v>
      </c>
      <c r="Y38" s="270"/>
      <c r="Z38" s="75"/>
      <c r="AA38" s="75"/>
      <c r="AB38" s="76" t="s">
        <v>27</v>
      </c>
      <c r="AC38" s="78" t="s">
        <v>233</v>
      </c>
      <c r="AD38" s="76" t="s">
        <v>267</v>
      </c>
      <c r="AE38" s="113"/>
      <c r="AF38" s="75"/>
      <c r="AG38" s="75"/>
      <c r="AH38" s="129" t="s">
        <v>278</v>
      </c>
      <c r="AI38" s="347" t="str">
        <f t="shared" ref="AI38:AI67" si="3">AH37</f>
        <v>白原</v>
      </c>
    </row>
    <row r="39" spans="1:41" ht="21" customHeight="1" x14ac:dyDescent="0.15">
      <c r="A39" s="1802"/>
      <c r="B39" s="1384">
        <v>3</v>
      </c>
      <c r="C39" s="73" t="s">
        <v>25</v>
      </c>
      <c r="D39" s="597" t="s">
        <v>300</v>
      </c>
      <c r="E39" s="327"/>
      <c r="F39" s="71" t="s">
        <v>31</v>
      </c>
      <c r="G39" s="71" t="s">
        <v>284</v>
      </c>
      <c r="H39" s="76" t="str">
        <f t="shared" si="2"/>
        <v>石橋</v>
      </c>
      <c r="I39" s="78" t="s">
        <v>301</v>
      </c>
      <c r="J39" s="75" t="s">
        <v>237</v>
      </c>
      <c r="K39" s="79" t="s">
        <v>28</v>
      </c>
      <c r="L39" s="78" t="s">
        <v>199</v>
      </c>
      <c r="M39" s="72" t="s">
        <v>65</v>
      </c>
      <c r="N39" s="75" t="s">
        <v>70</v>
      </c>
      <c r="O39" s="75"/>
      <c r="P39" s="601"/>
      <c r="Q39" s="602"/>
      <c r="R39" s="75"/>
      <c r="S39" s="75"/>
      <c r="T39" s="71" t="s">
        <v>38</v>
      </c>
      <c r="U39" s="270"/>
      <c r="V39" s="76" t="s">
        <v>63</v>
      </c>
      <c r="W39" s="75"/>
      <c r="X39" s="76" t="s">
        <v>299</v>
      </c>
      <c r="Y39" s="270"/>
      <c r="Z39" s="75"/>
      <c r="AA39" s="75"/>
      <c r="AB39" s="76" t="s">
        <v>27</v>
      </c>
      <c r="AC39" s="78" t="s">
        <v>233</v>
      </c>
      <c r="AD39" s="76" t="s">
        <v>267</v>
      </c>
      <c r="AE39" s="113"/>
      <c r="AF39" s="75"/>
      <c r="AG39" s="75"/>
      <c r="AH39" s="129" t="s">
        <v>284</v>
      </c>
      <c r="AI39" s="347" t="str">
        <f t="shared" si="3"/>
        <v>石橋</v>
      </c>
      <c r="AJ39" s="36" t="s">
        <v>299</v>
      </c>
    </row>
    <row r="40" spans="1:41" ht="21" customHeight="1" x14ac:dyDescent="0.15">
      <c r="A40" s="1802"/>
      <c r="B40" s="1385">
        <v>4</v>
      </c>
      <c r="C40" s="570" t="s">
        <v>19</v>
      </c>
      <c r="D40" s="571"/>
      <c r="E40" s="880"/>
      <c r="F40" s="572"/>
      <c r="G40" s="572"/>
      <c r="H40" s="573" t="str">
        <f t="shared" si="2"/>
        <v>中村</v>
      </c>
      <c r="I40" s="574"/>
      <c r="J40" s="575"/>
      <c r="K40" s="576"/>
      <c r="L40" s="574"/>
      <c r="M40" s="649"/>
      <c r="N40" s="575"/>
      <c r="O40" s="575"/>
      <c r="P40" s="603"/>
      <c r="Q40" s="604"/>
      <c r="R40" s="575"/>
      <c r="S40" s="575"/>
      <c r="T40" s="572"/>
      <c r="U40" s="577"/>
      <c r="V40" s="573"/>
      <c r="W40" s="575"/>
      <c r="X40" s="573" t="s">
        <v>301</v>
      </c>
      <c r="Y40" s="577"/>
      <c r="Z40" s="575"/>
      <c r="AA40" s="575"/>
      <c r="AB40" s="573"/>
      <c r="AC40" s="574"/>
      <c r="AD40" s="573"/>
      <c r="AE40" s="578"/>
      <c r="AF40" s="575"/>
      <c r="AG40" s="575"/>
      <c r="AH40" s="1004" t="s">
        <v>290</v>
      </c>
      <c r="AI40" s="579" t="str">
        <f t="shared" si="3"/>
        <v>中村</v>
      </c>
      <c r="AJ40" s="1005" t="s">
        <v>70</v>
      </c>
    </row>
    <row r="41" spans="1:41" ht="21" customHeight="1" x14ac:dyDescent="0.15">
      <c r="A41" s="1802"/>
      <c r="B41" s="1384">
        <v>5</v>
      </c>
      <c r="C41" s="73" t="s">
        <v>20</v>
      </c>
      <c r="D41" s="597" t="s">
        <v>199</v>
      </c>
      <c r="E41" s="327"/>
      <c r="F41" s="71" t="s">
        <v>31</v>
      </c>
      <c r="G41" s="71" t="s">
        <v>284</v>
      </c>
      <c r="H41" s="76" t="str">
        <f t="shared" si="2"/>
        <v>髙野</v>
      </c>
      <c r="I41" s="78" t="s">
        <v>301</v>
      </c>
      <c r="J41" s="75" t="s">
        <v>28</v>
      </c>
      <c r="K41" s="79" t="s">
        <v>237</v>
      </c>
      <c r="L41" s="78" t="s">
        <v>38</v>
      </c>
      <c r="M41" s="72" t="s">
        <v>65</v>
      </c>
      <c r="N41" s="75" t="s">
        <v>300</v>
      </c>
      <c r="O41" s="75"/>
      <c r="P41" s="601"/>
      <c r="Q41" s="602" t="s">
        <v>309</v>
      </c>
      <c r="R41" s="75"/>
      <c r="S41" s="75" t="s">
        <v>203</v>
      </c>
      <c r="T41" s="71" t="s">
        <v>267</v>
      </c>
      <c r="U41" s="270"/>
      <c r="V41" s="76" t="s">
        <v>63</v>
      </c>
      <c r="W41" s="75"/>
      <c r="X41" s="76" t="s">
        <v>299</v>
      </c>
      <c r="Y41" s="270"/>
      <c r="Z41" s="75"/>
      <c r="AA41" s="75"/>
      <c r="AB41" s="76" t="s">
        <v>233</v>
      </c>
      <c r="AC41" s="78" t="s">
        <v>27</v>
      </c>
      <c r="AD41" s="76" t="s">
        <v>70</v>
      </c>
      <c r="AE41" s="113"/>
      <c r="AF41" s="75"/>
      <c r="AG41" s="75"/>
      <c r="AH41" s="129" t="s">
        <v>27</v>
      </c>
      <c r="AI41" s="347" t="str">
        <f t="shared" si="3"/>
        <v>髙野</v>
      </c>
    </row>
    <row r="42" spans="1:41" ht="21" customHeight="1" x14ac:dyDescent="0.15">
      <c r="A42" s="1802"/>
      <c r="B42" s="1384">
        <v>6</v>
      </c>
      <c r="C42" s="73" t="s">
        <v>21</v>
      </c>
      <c r="D42" s="597" t="s">
        <v>199</v>
      </c>
      <c r="E42" s="327"/>
      <c r="F42" s="71" t="s">
        <v>31</v>
      </c>
      <c r="G42" s="71" t="s">
        <v>284</v>
      </c>
      <c r="H42" s="76" t="str">
        <f t="shared" si="2"/>
        <v>前澤</v>
      </c>
      <c r="I42" s="78" t="s">
        <v>301</v>
      </c>
      <c r="J42" s="75" t="s">
        <v>28</v>
      </c>
      <c r="K42" s="79" t="s">
        <v>237</v>
      </c>
      <c r="L42" s="78" t="s">
        <v>38</v>
      </c>
      <c r="M42" s="72" t="s">
        <v>65</v>
      </c>
      <c r="N42" s="75" t="s">
        <v>300</v>
      </c>
      <c r="O42" s="75"/>
      <c r="P42" s="601"/>
      <c r="Q42" s="602" t="s">
        <v>309</v>
      </c>
      <c r="R42" s="75"/>
      <c r="S42" s="75" t="s">
        <v>203</v>
      </c>
      <c r="T42" s="71" t="s">
        <v>267</v>
      </c>
      <c r="U42" s="270"/>
      <c r="V42" s="76" t="s">
        <v>63</v>
      </c>
      <c r="W42" s="75"/>
      <c r="X42" s="76" t="s">
        <v>299</v>
      </c>
      <c r="Y42" s="270"/>
      <c r="Z42" s="75"/>
      <c r="AA42" s="75"/>
      <c r="AB42" s="76" t="s">
        <v>233</v>
      </c>
      <c r="AC42" s="78" t="s">
        <v>27</v>
      </c>
      <c r="AD42" s="76" t="s">
        <v>70</v>
      </c>
      <c r="AE42" s="113"/>
      <c r="AF42" s="75"/>
      <c r="AG42" s="75"/>
      <c r="AH42" s="129" t="s">
        <v>237</v>
      </c>
      <c r="AI42" s="347" t="str">
        <f t="shared" si="3"/>
        <v>前澤</v>
      </c>
    </row>
    <row r="43" spans="1:41" ht="21" customHeight="1" x14ac:dyDescent="0.15">
      <c r="A43" s="1802"/>
      <c r="B43" s="1384">
        <v>7</v>
      </c>
      <c r="C43" s="73" t="s">
        <v>22</v>
      </c>
      <c r="D43" s="597" t="s">
        <v>199</v>
      </c>
      <c r="E43" s="327"/>
      <c r="F43" s="71" t="s">
        <v>31</v>
      </c>
      <c r="G43" s="71" t="s">
        <v>284</v>
      </c>
      <c r="H43" s="76" t="str">
        <f t="shared" si="2"/>
        <v>渡辺</v>
      </c>
      <c r="I43" s="78" t="s">
        <v>301</v>
      </c>
      <c r="J43" s="75" t="s">
        <v>28</v>
      </c>
      <c r="K43" s="79" t="s">
        <v>237</v>
      </c>
      <c r="L43" s="78" t="s">
        <v>38</v>
      </c>
      <c r="M43" s="72" t="s">
        <v>65</v>
      </c>
      <c r="N43" s="75" t="s">
        <v>300</v>
      </c>
      <c r="O43" s="75"/>
      <c r="P43" s="601"/>
      <c r="Q43" s="602" t="s">
        <v>309</v>
      </c>
      <c r="R43" s="75"/>
      <c r="S43" s="75" t="s">
        <v>203</v>
      </c>
      <c r="T43" s="71" t="s">
        <v>267</v>
      </c>
      <c r="U43" s="270"/>
      <c r="V43" s="76" t="s">
        <v>63</v>
      </c>
      <c r="W43" s="75"/>
      <c r="X43" s="76" t="s">
        <v>299</v>
      </c>
      <c r="Y43" s="270"/>
      <c r="Z43" s="75"/>
      <c r="AA43" s="75"/>
      <c r="AB43" s="76" t="s">
        <v>233</v>
      </c>
      <c r="AC43" s="78" t="s">
        <v>27</v>
      </c>
      <c r="AD43" s="76" t="s">
        <v>70</v>
      </c>
      <c r="AE43" s="113"/>
      <c r="AF43" s="75"/>
      <c r="AG43" s="75"/>
      <c r="AH43" s="129" t="s">
        <v>298</v>
      </c>
      <c r="AI43" s="347" t="str">
        <f t="shared" si="3"/>
        <v>渡辺</v>
      </c>
    </row>
    <row r="44" spans="1:41" ht="21" customHeight="1" x14ac:dyDescent="0.15">
      <c r="A44" s="1802"/>
      <c r="B44" s="1384">
        <v>8</v>
      </c>
      <c r="C44" s="73" t="s">
        <v>23</v>
      </c>
      <c r="D44" s="597" t="s">
        <v>199</v>
      </c>
      <c r="E44" s="327"/>
      <c r="F44" s="71" t="s">
        <v>31</v>
      </c>
      <c r="G44" s="71" t="s">
        <v>284</v>
      </c>
      <c r="H44" s="76" t="str">
        <f t="shared" si="2"/>
        <v>岸井</v>
      </c>
      <c r="I44" s="78" t="s">
        <v>301</v>
      </c>
      <c r="J44" s="75" t="s">
        <v>28</v>
      </c>
      <c r="K44" s="79" t="s">
        <v>237</v>
      </c>
      <c r="L44" s="78" t="s">
        <v>38</v>
      </c>
      <c r="M44" s="72" t="s">
        <v>65</v>
      </c>
      <c r="N44" s="75" t="s">
        <v>300</v>
      </c>
      <c r="O44" s="75"/>
      <c r="P44" s="601"/>
      <c r="Q44" s="602"/>
      <c r="R44" s="75"/>
      <c r="S44" s="75"/>
      <c r="T44" s="71" t="s">
        <v>267</v>
      </c>
      <c r="U44" s="270"/>
      <c r="V44" s="76" t="s">
        <v>63</v>
      </c>
      <c r="W44" s="75"/>
      <c r="X44" s="76" t="s">
        <v>299</v>
      </c>
      <c r="Y44" s="270"/>
      <c r="Z44" s="75"/>
      <c r="AA44" s="75"/>
      <c r="AB44" s="76" t="s">
        <v>233</v>
      </c>
      <c r="AC44" s="78" t="s">
        <v>27</v>
      </c>
      <c r="AD44" s="76" t="s">
        <v>70</v>
      </c>
      <c r="AE44" s="113"/>
      <c r="AF44" s="75"/>
      <c r="AG44" s="75"/>
      <c r="AH44" s="129" t="s">
        <v>199</v>
      </c>
      <c r="AI44" s="347" t="str">
        <f t="shared" si="3"/>
        <v>岸井</v>
      </c>
    </row>
    <row r="45" spans="1:41" ht="21" customHeight="1" x14ac:dyDescent="0.15">
      <c r="A45" s="1802"/>
      <c r="B45" s="1384">
        <v>9</v>
      </c>
      <c r="C45" s="73" t="s">
        <v>24</v>
      </c>
      <c r="D45" s="597" t="s">
        <v>199</v>
      </c>
      <c r="E45" s="327"/>
      <c r="F45" s="71" t="s">
        <v>31</v>
      </c>
      <c r="G45" s="71" t="s">
        <v>284</v>
      </c>
      <c r="H45" s="76" t="str">
        <f t="shared" si="2"/>
        <v>篠原</v>
      </c>
      <c r="I45" s="78" t="s">
        <v>301</v>
      </c>
      <c r="J45" s="75" t="s">
        <v>28</v>
      </c>
      <c r="K45" s="79" t="s">
        <v>237</v>
      </c>
      <c r="L45" s="78" t="s">
        <v>38</v>
      </c>
      <c r="M45" s="72" t="s">
        <v>65</v>
      </c>
      <c r="N45" s="75" t="s">
        <v>300</v>
      </c>
      <c r="O45" s="75"/>
      <c r="P45" s="601"/>
      <c r="Q45" s="602"/>
      <c r="R45" s="75"/>
      <c r="S45" s="75"/>
      <c r="T45" s="71" t="s">
        <v>267</v>
      </c>
      <c r="U45" s="270"/>
      <c r="V45" s="76" t="s">
        <v>63</v>
      </c>
      <c r="W45" s="75"/>
      <c r="X45" s="76" t="s">
        <v>299</v>
      </c>
      <c r="Y45" s="270"/>
      <c r="Z45" s="75"/>
      <c r="AA45" s="75"/>
      <c r="AB45" s="76" t="s">
        <v>233</v>
      </c>
      <c r="AC45" s="78" t="s">
        <v>27</v>
      </c>
      <c r="AD45" s="76" t="s">
        <v>70</v>
      </c>
      <c r="AE45" s="113"/>
      <c r="AF45" s="75"/>
      <c r="AG45" s="75"/>
      <c r="AH45" s="129" t="s">
        <v>258</v>
      </c>
      <c r="AI45" s="347" t="str">
        <f t="shared" si="3"/>
        <v>篠原</v>
      </c>
    </row>
    <row r="46" spans="1:41" ht="21" customHeight="1" x14ac:dyDescent="0.15">
      <c r="A46" s="1802"/>
      <c r="B46" s="1384">
        <v>10</v>
      </c>
      <c r="C46" s="73" t="s">
        <v>25</v>
      </c>
      <c r="D46" s="597" t="s">
        <v>199</v>
      </c>
      <c r="E46" s="327"/>
      <c r="F46" s="71" t="s">
        <v>31</v>
      </c>
      <c r="G46" s="71" t="s">
        <v>284</v>
      </c>
      <c r="H46" s="76" t="str">
        <f t="shared" si="2"/>
        <v>知久</v>
      </c>
      <c r="I46" s="78" t="s">
        <v>301</v>
      </c>
      <c r="J46" s="75" t="s">
        <v>28</v>
      </c>
      <c r="K46" s="79" t="s">
        <v>237</v>
      </c>
      <c r="L46" s="78" t="s">
        <v>38</v>
      </c>
      <c r="M46" s="72" t="s">
        <v>65</v>
      </c>
      <c r="N46" s="75" t="s">
        <v>300</v>
      </c>
      <c r="O46" s="75"/>
      <c r="P46" s="601"/>
      <c r="Q46" s="602"/>
      <c r="R46" s="75"/>
      <c r="S46" s="75"/>
      <c r="T46" s="71" t="s">
        <v>267</v>
      </c>
      <c r="U46" s="270"/>
      <c r="V46" s="76" t="s">
        <v>63</v>
      </c>
      <c r="W46" s="75"/>
      <c r="X46" s="76" t="s">
        <v>299</v>
      </c>
      <c r="Y46" s="270"/>
      <c r="Z46" s="75"/>
      <c r="AA46" s="75"/>
      <c r="AB46" s="76" t="s">
        <v>233</v>
      </c>
      <c r="AC46" s="78" t="s">
        <v>27</v>
      </c>
      <c r="AD46" s="76" t="s">
        <v>70</v>
      </c>
      <c r="AE46" s="113"/>
      <c r="AF46" s="75"/>
      <c r="AG46" s="75"/>
      <c r="AH46" s="129" t="s">
        <v>233</v>
      </c>
      <c r="AI46" s="347" t="str">
        <f t="shared" si="3"/>
        <v>知久</v>
      </c>
      <c r="AJ46" s="36" t="s">
        <v>277</v>
      </c>
    </row>
    <row r="47" spans="1:41" ht="21" customHeight="1" x14ac:dyDescent="0.15">
      <c r="A47" s="1802"/>
      <c r="B47" s="1385">
        <v>11</v>
      </c>
      <c r="C47" s="570" t="s">
        <v>19</v>
      </c>
      <c r="D47" s="571"/>
      <c r="E47" s="880"/>
      <c r="F47" s="572"/>
      <c r="G47" s="572"/>
      <c r="H47" s="573" t="str">
        <f t="shared" si="2"/>
        <v>大橋</v>
      </c>
      <c r="I47" s="574"/>
      <c r="J47" s="575"/>
      <c r="K47" s="576"/>
      <c r="L47" s="574"/>
      <c r="M47" s="649"/>
      <c r="N47" s="575"/>
      <c r="O47" s="575"/>
      <c r="P47" s="603"/>
      <c r="Q47" s="604"/>
      <c r="R47" s="575"/>
      <c r="S47" s="575"/>
      <c r="T47" s="572"/>
      <c r="U47" s="577"/>
      <c r="V47" s="573"/>
      <c r="W47" s="575"/>
      <c r="X47" s="573" t="s">
        <v>343</v>
      </c>
      <c r="Y47" s="577"/>
      <c r="Z47" s="575"/>
      <c r="AA47" s="575"/>
      <c r="AB47" s="573"/>
      <c r="AC47" s="574"/>
      <c r="AD47" s="573"/>
      <c r="AE47" s="578"/>
      <c r="AF47" s="575"/>
      <c r="AG47" s="575"/>
      <c r="AH47" s="1004" t="s">
        <v>276</v>
      </c>
      <c r="AI47" s="579" t="str">
        <f t="shared" si="3"/>
        <v>大橋</v>
      </c>
      <c r="AJ47" s="1005" t="s">
        <v>301</v>
      </c>
    </row>
    <row r="48" spans="1:41" ht="21" customHeight="1" x14ac:dyDescent="0.15">
      <c r="A48" s="1802"/>
      <c r="B48" s="1384">
        <v>12</v>
      </c>
      <c r="C48" s="73" t="s">
        <v>20</v>
      </c>
      <c r="D48" s="597" t="s">
        <v>38</v>
      </c>
      <c r="E48" s="327"/>
      <c r="F48" s="71" t="s">
        <v>31</v>
      </c>
      <c r="G48" s="71" t="s">
        <v>284</v>
      </c>
      <c r="H48" s="76" t="str">
        <f t="shared" si="2"/>
        <v>村山</v>
      </c>
      <c r="I48" s="78" t="s">
        <v>301</v>
      </c>
      <c r="J48" s="75" t="s">
        <v>237</v>
      </c>
      <c r="K48" s="79" t="s">
        <v>28</v>
      </c>
      <c r="L48" s="78" t="s">
        <v>267</v>
      </c>
      <c r="M48" s="72" t="s">
        <v>65</v>
      </c>
      <c r="N48" s="75" t="s">
        <v>199</v>
      </c>
      <c r="O48" s="75"/>
      <c r="P48" s="601"/>
      <c r="Q48" s="602" t="s">
        <v>309</v>
      </c>
      <c r="R48" s="75"/>
      <c r="S48" s="75" t="s">
        <v>203</v>
      </c>
      <c r="T48" s="71" t="s">
        <v>70</v>
      </c>
      <c r="U48" s="270"/>
      <c r="V48" s="76" t="s">
        <v>63</v>
      </c>
      <c r="W48" s="75"/>
      <c r="X48" s="76" t="s">
        <v>299</v>
      </c>
      <c r="Y48" s="270"/>
      <c r="Z48" s="75"/>
      <c r="AA48" s="75"/>
      <c r="AB48" s="76" t="s">
        <v>27</v>
      </c>
      <c r="AC48" s="78" t="s">
        <v>233</v>
      </c>
      <c r="AD48" s="76" t="s">
        <v>300</v>
      </c>
      <c r="AE48" s="113"/>
      <c r="AF48" s="75"/>
      <c r="AG48" s="75"/>
      <c r="AH48" s="129" t="s">
        <v>343</v>
      </c>
      <c r="AI48" s="347" t="str">
        <f t="shared" si="3"/>
        <v>村山</v>
      </c>
    </row>
    <row r="49" spans="1:36" ht="21" customHeight="1" x14ac:dyDescent="0.15">
      <c r="A49" s="1802"/>
      <c r="B49" s="1384">
        <v>13</v>
      </c>
      <c r="C49" s="73" t="s">
        <v>21</v>
      </c>
      <c r="D49" s="597" t="s">
        <v>38</v>
      </c>
      <c r="E49" s="327"/>
      <c r="F49" s="71" t="s">
        <v>31</v>
      </c>
      <c r="G49" s="71" t="s">
        <v>284</v>
      </c>
      <c r="H49" s="76" t="str">
        <f t="shared" si="2"/>
        <v>バタ</v>
      </c>
      <c r="I49" s="78" t="s">
        <v>301</v>
      </c>
      <c r="J49" s="75" t="s">
        <v>237</v>
      </c>
      <c r="K49" s="79" t="s">
        <v>28</v>
      </c>
      <c r="L49" s="78" t="s">
        <v>267</v>
      </c>
      <c r="M49" s="72" t="s">
        <v>65</v>
      </c>
      <c r="N49" s="75" t="s">
        <v>199</v>
      </c>
      <c r="O49" s="75"/>
      <c r="P49" s="601"/>
      <c r="Q49" s="602" t="s">
        <v>309</v>
      </c>
      <c r="R49" s="75"/>
      <c r="S49" s="75" t="s">
        <v>203</v>
      </c>
      <c r="T49" s="71" t="s">
        <v>70</v>
      </c>
      <c r="U49" s="270"/>
      <c r="V49" s="76" t="s">
        <v>63</v>
      </c>
      <c r="W49" s="75"/>
      <c r="X49" s="76" t="s">
        <v>299</v>
      </c>
      <c r="Y49" s="270"/>
      <c r="Z49" s="75"/>
      <c r="AA49" s="75"/>
      <c r="AB49" s="76" t="s">
        <v>27</v>
      </c>
      <c r="AC49" s="78" t="s">
        <v>233</v>
      </c>
      <c r="AD49" s="76" t="s">
        <v>300</v>
      </c>
      <c r="AE49" s="113"/>
      <c r="AF49" s="75"/>
      <c r="AG49" s="75"/>
      <c r="AH49" s="129" t="s">
        <v>259</v>
      </c>
      <c r="AI49" s="347" t="str">
        <f t="shared" si="3"/>
        <v>バタ</v>
      </c>
    </row>
    <row r="50" spans="1:36" ht="21" customHeight="1" x14ac:dyDescent="0.15">
      <c r="A50" s="1802"/>
      <c r="B50" s="1384">
        <v>14</v>
      </c>
      <c r="C50" s="73" t="s">
        <v>22</v>
      </c>
      <c r="D50" s="597" t="s">
        <v>38</v>
      </c>
      <c r="E50" s="327"/>
      <c r="F50" s="71" t="s">
        <v>31</v>
      </c>
      <c r="G50" s="71" t="s">
        <v>284</v>
      </c>
      <c r="H50" s="76" t="str">
        <f t="shared" si="2"/>
        <v>小清水</v>
      </c>
      <c r="I50" s="78" t="s">
        <v>301</v>
      </c>
      <c r="J50" s="75" t="s">
        <v>237</v>
      </c>
      <c r="K50" s="79" t="s">
        <v>28</v>
      </c>
      <c r="L50" s="78" t="s">
        <v>267</v>
      </c>
      <c r="M50" s="72" t="s">
        <v>65</v>
      </c>
      <c r="N50" s="75" t="s">
        <v>199</v>
      </c>
      <c r="O50" s="75"/>
      <c r="P50" s="601"/>
      <c r="Q50" s="602" t="s">
        <v>309</v>
      </c>
      <c r="R50" s="75"/>
      <c r="S50" s="75" t="s">
        <v>203</v>
      </c>
      <c r="T50" s="71" t="s">
        <v>70</v>
      </c>
      <c r="U50" s="270"/>
      <c r="V50" s="76" t="s">
        <v>63</v>
      </c>
      <c r="W50" s="75"/>
      <c r="X50" s="76" t="s">
        <v>299</v>
      </c>
      <c r="Y50" s="270"/>
      <c r="Z50" s="75"/>
      <c r="AA50" s="75"/>
      <c r="AB50" s="76" t="s">
        <v>27</v>
      </c>
      <c r="AC50" s="78" t="s">
        <v>233</v>
      </c>
      <c r="AD50" s="76" t="s">
        <v>300</v>
      </c>
      <c r="AE50" s="113"/>
      <c r="AF50" s="75"/>
      <c r="AG50" s="75"/>
      <c r="AH50" s="129" t="s">
        <v>301</v>
      </c>
      <c r="AI50" s="347" t="str">
        <f t="shared" si="3"/>
        <v>小清水</v>
      </c>
    </row>
    <row r="51" spans="1:36" ht="21" customHeight="1" x14ac:dyDescent="0.15">
      <c r="A51" s="1802"/>
      <c r="B51" s="1384">
        <v>15</v>
      </c>
      <c r="C51" s="73" t="s">
        <v>23</v>
      </c>
      <c r="D51" s="597" t="s">
        <v>38</v>
      </c>
      <c r="E51" s="327"/>
      <c r="F51" s="71" t="s">
        <v>31</v>
      </c>
      <c r="G51" s="71" t="s">
        <v>284</v>
      </c>
      <c r="H51" s="76" t="str">
        <f t="shared" si="2"/>
        <v>戸田</v>
      </c>
      <c r="I51" s="78" t="s">
        <v>301</v>
      </c>
      <c r="J51" s="75" t="s">
        <v>237</v>
      </c>
      <c r="K51" s="79" t="s">
        <v>28</v>
      </c>
      <c r="L51" s="78" t="s">
        <v>267</v>
      </c>
      <c r="M51" s="72" t="s">
        <v>65</v>
      </c>
      <c r="N51" s="75" t="s">
        <v>199</v>
      </c>
      <c r="O51" s="75"/>
      <c r="P51" s="601"/>
      <c r="Q51" s="602"/>
      <c r="R51" s="75"/>
      <c r="S51" s="75"/>
      <c r="T51" s="71" t="s">
        <v>70</v>
      </c>
      <c r="U51" s="270"/>
      <c r="V51" s="76" t="s">
        <v>63</v>
      </c>
      <c r="W51" s="75"/>
      <c r="X51" s="76" t="s">
        <v>299</v>
      </c>
      <c r="Y51" s="270"/>
      <c r="Z51" s="75"/>
      <c r="AA51" s="75"/>
      <c r="AB51" s="76" t="s">
        <v>27</v>
      </c>
      <c r="AC51" s="78" t="s">
        <v>233</v>
      </c>
      <c r="AD51" s="76" t="s">
        <v>300</v>
      </c>
      <c r="AE51" s="113"/>
      <c r="AF51" s="75"/>
      <c r="AG51" s="75"/>
      <c r="AH51" s="129" t="s">
        <v>277</v>
      </c>
      <c r="AI51" s="347" t="str">
        <f t="shared" si="3"/>
        <v>戸田</v>
      </c>
    </row>
    <row r="52" spans="1:36" ht="21" customHeight="1" x14ac:dyDescent="0.15">
      <c r="A52" s="1802"/>
      <c r="B52" s="1384">
        <v>16</v>
      </c>
      <c r="C52" s="73" t="s">
        <v>24</v>
      </c>
      <c r="D52" s="597" t="s">
        <v>38</v>
      </c>
      <c r="E52" s="327"/>
      <c r="F52" s="71" t="s">
        <v>31</v>
      </c>
      <c r="G52" s="71" t="s">
        <v>284</v>
      </c>
      <c r="H52" s="76" t="str">
        <f t="shared" si="2"/>
        <v>福島</v>
      </c>
      <c r="I52" s="78" t="s">
        <v>301</v>
      </c>
      <c r="J52" s="75" t="s">
        <v>237</v>
      </c>
      <c r="K52" s="79" t="s">
        <v>28</v>
      </c>
      <c r="L52" s="78" t="s">
        <v>267</v>
      </c>
      <c r="M52" s="72" t="s">
        <v>65</v>
      </c>
      <c r="N52" s="75" t="s">
        <v>199</v>
      </c>
      <c r="O52" s="75"/>
      <c r="P52" s="601"/>
      <c r="Q52" s="602"/>
      <c r="R52" s="75"/>
      <c r="S52" s="75"/>
      <c r="T52" s="71" t="s">
        <v>70</v>
      </c>
      <c r="U52" s="270"/>
      <c r="V52" s="76" t="s">
        <v>63</v>
      </c>
      <c r="W52" s="75"/>
      <c r="X52" s="76" t="s">
        <v>299</v>
      </c>
      <c r="Y52" s="270"/>
      <c r="Z52" s="75"/>
      <c r="AA52" s="75"/>
      <c r="AB52" s="76" t="s">
        <v>27</v>
      </c>
      <c r="AC52" s="78" t="s">
        <v>233</v>
      </c>
      <c r="AD52" s="76" t="s">
        <v>300</v>
      </c>
      <c r="AE52" s="113"/>
      <c r="AF52" s="75"/>
      <c r="AG52" s="75"/>
      <c r="AH52" s="129" t="s">
        <v>70</v>
      </c>
      <c r="AI52" s="347" t="str">
        <f t="shared" si="3"/>
        <v>福島</v>
      </c>
    </row>
    <row r="53" spans="1:36" ht="21" customHeight="1" x14ac:dyDescent="0.15">
      <c r="A53" s="1802"/>
      <c r="B53" s="1385">
        <v>17</v>
      </c>
      <c r="C53" s="570" t="s">
        <v>25</v>
      </c>
      <c r="D53" s="571"/>
      <c r="E53" s="880"/>
      <c r="F53" s="572"/>
      <c r="G53" s="572"/>
      <c r="H53" s="573" t="str">
        <f t="shared" si="2"/>
        <v>山口</v>
      </c>
      <c r="I53" s="574"/>
      <c r="J53" s="575"/>
      <c r="K53" s="576"/>
      <c r="L53" s="574"/>
      <c r="M53" s="649"/>
      <c r="N53" s="575"/>
      <c r="O53" s="575"/>
      <c r="P53" s="603"/>
      <c r="Q53" s="604"/>
      <c r="R53" s="575"/>
      <c r="S53" s="575"/>
      <c r="T53" s="572"/>
      <c r="U53" s="577"/>
      <c r="V53" s="573"/>
      <c r="W53" s="575"/>
      <c r="X53" s="573" t="s">
        <v>199</v>
      </c>
      <c r="Y53" s="577"/>
      <c r="Z53" s="575"/>
      <c r="AA53" s="575"/>
      <c r="AB53" s="573"/>
      <c r="AC53" s="574"/>
      <c r="AD53" s="573"/>
      <c r="AE53" s="578"/>
      <c r="AF53" s="575"/>
      <c r="AG53" s="575"/>
      <c r="AH53" s="1004" t="s">
        <v>299</v>
      </c>
      <c r="AI53" s="579" t="str">
        <f t="shared" si="3"/>
        <v>山口</v>
      </c>
      <c r="AJ53" s="1005" t="s">
        <v>259</v>
      </c>
    </row>
    <row r="54" spans="1:36" ht="21" customHeight="1" x14ac:dyDescent="0.15">
      <c r="A54" s="1802"/>
      <c r="B54" s="1385">
        <v>18</v>
      </c>
      <c r="C54" s="570" t="s">
        <v>19</v>
      </c>
      <c r="D54" s="571"/>
      <c r="E54" s="880"/>
      <c r="F54" s="572"/>
      <c r="G54" s="572"/>
      <c r="H54" s="573" t="str">
        <f t="shared" si="2"/>
        <v>斎藤</v>
      </c>
      <c r="I54" s="574"/>
      <c r="J54" s="575"/>
      <c r="K54" s="576"/>
      <c r="L54" s="574"/>
      <c r="M54" s="649"/>
      <c r="N54" s="575"/>
      <c r="O54" s="575"/>
      <c r="P54" s="603"/>
      <c r="Q54" s="604"/>
      <c r="R54" s="575"/>
      <c r="S54" s="575"/>
      <c r="T54" s="572"/>
      <c r="U54" s="577"/>
      <c r="V54" s="573"/>
      <c r="W54" s="575"/>
      <c r="X54" s="573" t="s">
        <v>27</v>
      </c>
      <c r="Y54" s="577"/>
      <c r="Z54" s="575"/>
      <c r="AA54" s="575"/>
      <c r="AB54" s="573"/>
      <c r="AC54" s="574"/>
      <c r="AD54" s="573"/>
      <c r="AE54" s="578"/>
      <c r="AF54" s="575"/>
      <c r="AG54" s="575"/>
      <c r="AH54" s="1004" t="s">
        <v>278</v>
      </c>
      <c r="AI54" s="579" t="str">
        <f t="shared" si="3"/>
        <v>斎藤</v>
      </c>
      <c r="AJ54" s="1005" t="s">
        <v>343</v>
      </c>
    </row>
    <row r="55" spans="1:36" ht="21" customHeight="1" x14ac:dyDescent="0.15">
      <c r="A55" s="1802"/>
      <c r="B55" s="1384">
        <v>19</v>
      </c>
      <c r="C55" s="73" t="s">
        <v>20</v>
      </c>
      <c r="D55" s="597" t="s">
        <v>267</v>
      </c>
      <c r="E55" s="327"/>
      <c r="F55" s="71" t="s">
        <v>31</v>
      </c>
      <c r="G55" s="71" t="s">
        <v>284</v>
      </c>
      <c r="H55" s="76" t="str">
        <f t="shared" si="2"/>
        <v>石橋</v>
      </c>
      <c r="I55" s="78" t="s">
        <v>301</v>
      </c>
      <c r="J55" s="75" t="s">
        <v>28</v>
      </c>
      <c r="K55" s="79" t="s">
        <v>237</v>
      </c>
      <c r="L55" s="78" t="s">
        <v>70</v>
      </c>
      <c r="M55" s="72" t="s">
        <v>65</v>
      </c>
      <c r="N55" s="75" t="s">
        <v>38</v>
      </c>
      <c r="O55" s="75"/>
      <c r="P55" s="601"/>
      <c r="Q55" s="602" t="s">
        <v>309</v>
      </c>
      <c r="R55" s="75"/>
      <c r="S55" s="75" t="s">
        <v>203</v>
      </c>
      <c r="T55" s="71" t="s">
        <v>300</v>
      </c>
      <c r="U55" s="270"/>
      <c r="V55" s="76" t="s">
        <v>63</v>
      </c>
      <c r="W55" s="75"/>
      <c r="X55" s="76" t="s">
        <v>299</v>
      </c>
      <c r="Y55" s="270"/>
      <c r="Z55" s="75"/>
      <c r="AA55" s="75"/>
      <c r="AB55" s="76" t="s">
        <v>233</v>
      </c>
      <c r="AC55" s="78" t="s">
        <v>27</v>
      </c>
      <c r="AD55" s="76" t="s">
        <v>199</v>
      </c>
      <c r="AE55" s="113"/>
      <c r="AF55" s="75"/>
      <c r="AG55" s="75"/>
      <c r="AH55" s="129" t="s">
        <v>284</v>
      </c>
      <c r="AI55" s="347" t="str">
        <f t="shared" si="3"/>
        <v>石橋</v>
      </c>
    </row>
    <row r="56" spans="1:36" ht="21" customHeight="1" x14ac:dyDescent="0.15">
      <c r="A56" s="1802"/>
      <c r="B56" s="1384">
        <v>20</v>
      </c>
      <c r="C56" s="73" t="s">
        <v>21</v>
      </c>
      <c r="D56" s="597" t="s">
        <v>267</v>
      </c>
      <c r="E56" s="327"/>
      <c r="F56" s="71" t="s">
        <v>31</v>
      </c>
      <c r="G56" s="71" t="s">
        <v>284</v>
      </c>
      <c r="H56" s="76" t="str">
        <f t="shared" si="2"/>
        <v>中村</v>
      </c>
      <c r="I56" s="78" t="s">
        <v>301</v>
      </c>
      <c r="J56" s="75" t="s">
        <v>28</v>
      </c>
      <c r="K56" s="79" t="s">
        <v>237</v>
      </c>
      <c r="L56" s="78" t="s">
        <v>70</v>
      </c>
      <c r="M56" s="72" t="s">
        <v>65</v>
      </c>
      <c r="N56" s="75" t="s">
        <v>38</v>
      </c>
      <c r="O56" s="75"/>
      <c r="P56" s="601"/>
      <c r="Q56" s="602" t="s">
        <v>309</v>
      </c>
      <c r="R56" s="75"/>
      <c r="S56" s="75" t="s">
        <v>203</v>
      </c>
      <c r="T56" s="71" t="s">
        <v>300</v>
      </c>
      <c r="U56" s="270"/>
      <c r="V56" s="76" t="s">
        <v>63</v>
      </c>
      <c r="W56" s="75"/>
      <c r="X56" s="76" t="s">
        <v>299</v>
      </c>
      <c r="Y56" s="270"/>
      <c r="Z56" s="75"/>
      <c r="AA56" s="75"/>
      <c r="AB56" s="76" t="s">
        <v>233</v>
      </c>
      <c r="AC56" s="78" t="s">
        <v>27</v>
      </c>
      <c r="AD56" s="76" t="s">
        <v>199</v>
      </c>
      <c r="AE56" s="113"/>
      <c r="AF56" s="75"/>
      <c r="AG56" s="75"/>
      <c r="AH56" s="129" t="s">
        <v>290</v>
      </c>
      <c r="AI56" s="347" t="str">
        <f t="shared" si="3"/>
        <v>中村</v>
      </c>
    </row>
    <row r="57" spans="1:36" ht="21" customHeight="1" x14ac:dyDescent="0.15">
      <c r="A57" s="1802"/>
      <c r="B57" s="1384">
        <v>21</v>
      </c>
      <c r="C57" s="73" t="s">
        <v>22</v>
      </c>
      <c r="D57" s="597" t="s">
        <v>267</v>
      </c>
      <c r="E57" s="327"/>
      <c r="F57" s="71" t="s">
        <v>31</v>
      </c>
      <c r="G57" s="71" t="s">
        <v>284</v>
      </c>
      <c r="H57" s="76" t="str">
        <f t="shared" si="2"/>
        <v>髙野</v>
      </c>
      <c r="I57" s="78" t="s">
        <v>301</v>
      </c>
      <c r="J57" s="75" t="s">
        <v>28</v>
      </c>
      <c r="K57" s="79" t="s">
        <v>237</v>
      </c>
      <c r="L57" s="78" t="s">
        <v>70</v>
      </c>
      <c r="M57" s="72" t="s">
        <v>65</v>
      </c>
      <c r="N57" s="75" t="s">
        <v>38</v>
      </c>
      <c r="O57" s="75"/>
      <c r="P57" s="601"/>
      <c r="Q57" s="602" t="s">
        <v>309</v>
      </c>
      <c r="R57" s="75"/>
      <c r="S57" s="75" t="s">
        <v>203</v>
      </c>
      <c r="T57" s="71" t="s">
        <v>300</v>
      </c>
      <c r="U57" s="270"/>
      <c r="V57" s="76" t="s">
        <v>63</v>
      </c>
      <c r="W57" s="75"/>
      <c r="X57" s="76" t="s">
        <v>299</v>
      </c>
      <c r="Y57" s="270"/>
      <c r="Z57" s="75"/>
      <c r="AA57" s="75"/>
      <c r="AB57" s="76" t="s">
        <v>233</v>
      </c>
      <c r="AC57" s="78" t="s">
        <v>27</v>
      </c>
      <c r="AD57" s="76" t="s">
        <v>199</v>
      </c>
      <c r="AE57" s="113"/>
      <c r="AF57" s="75"/>
      <c r="AG57" s="75"/>
      <c r="AH57" s="129" t="s">
        <v>27</v>
      </c>
      <c r="AI57" s="347" t="str">
        <f t="shared" si="3"/>
        <v>髙野</v>
      </c>
    </row>
    <row r="58" spans="1:36" ht="21" customHeight="1" x14ac:dyDescent="0.15">
      <c r="A58" s="1802"/>
      <c r="B58" s="1384">
        <v>22</v>
      </c>
      <c r="C58" s="73" t="s">
        <v>23</v>
      </c>
      <c r="D58" s="597" t="s">
        <v>267</v>
      </c>
      <c r="E58" s="327"/>
      <c r="F58" s="71" t="s">
        <v>31</v>
      </c>
      <c r="G58" s="71" t="s">
        <v>284</v>
      </c>
      <c r="H58" s="76" t="str">
        <f t="shared" si="2"/>
        <v>前澤</v>
      </c>
      <c r="I58" s="78" t="s">
        <v>301</v>
      </c>
      <c r="J58" s="75" t="s">
        <v>28</v>
      </c>
      <c r="K58" s="79" t="s">
        <v>237</v>
      </c>
      <c r="L58" s="78" t="s">
        <v>70</v>
      </c>
      <c r="M58" s="72" t="s">
        <v>65</v>
      </c>
      <c r="N58" s="75" t="s">
        <v>38</v>
      </c>
      <c r="O58" s="75"/>
      <c r="P58" s="601"/>
      <c r="Q58" s="602"/>
      <c r="R58" s="75"/>
      <c r="S58" s="75"/>
      <c r="T58" s="71" t="s">
        <v>300</v>
      </c>
      <c r="U58" s="270"/>
      <c r="V58" s="76" t="s">
        <v>63</v>
      </c>
      <c r="W58" s="75"/>
      <c r="X58" s="76" t="s">
        <v>299</v>
      </c>
      <c r="Y58" s="270"/>
      <c r="Z58" s="75"/>
      <c r="AA58" s="75"/>
      <c r="AB58" s="76" t="s">
        <v>233</v>
      </c>
      <c r="AC58" s="78" t="s">
        <v>27</v>
      </c>
      <c r="AD58" s="76" t="s">
        <v>199</v>
      </c>
      <c r="AE58" s="113"/>
      <c r="AF58" s="75"/>
      <c r="AG58" s="75"/>
      <c r="AH58" s="129" t="s">
        <v>38</v>
      </c>
      <c r="AI58" s="347" t="str">
        <f t="shared" si="3"/>
        <v>前澤</v>
      </c>
    </row>
    <row r="59" spans="1:36" ht="21" customHeight="1" x14ac:dyDescent="0.15">
      <c r="A59" s="1802"/>
      <c r="B59" s="1384">
        <v>23</v>
      </c>
      <c r="C59" s="73" t="s">
        <v>24</v>
      </c>
      <c r="D59" s="597" t="s">
        <v>267</v>
      </c>
      <c r="E59" s="327"/>
      <c r="F59" s="71" t="s">
        <v>31</v>
      </c>
      <c r="G59" s="71" t="s">
        <v>284</v>
      </c>
      <c r="H59" s="76" t="str">
        <f t="shared" si="2"/>
        <v>白原</v>
      </c>
      <c r="I59" s="78" t="s">
        <v>301</v>
      </c>
      <c r="J59" s="75" t="s">
        <v>28</v>
      </c>
      <c r="K59" s="79" t="s">
        <v>237</v>
      </c>
      <c r="L59" s="78" t="s">
        <v>70</v>
      </c>
      <c r="M59" s="72" t="s">
        <v>65</v>
      </c>
      <c r="N59" s="75" t="s">
        <v>38</v>
      </c>
      <c r="O59" s="75"/>
      <c r="P59" s="601"/>
      <c r="Q59" s="602"/>
      <c r="R59" s="75"/>
      <c r="S59" s="75"/>
      <c r="T59" s="71" t="s">
        <v>300</v>
      </c>
      <c r="U59" s="270"/>
      <c r="V59" s="76" t="s">
        <v>63</v>
      </c>
      <c r="W59" s="75"/>
      <c r="X59" s="76" t="s">
        <v>299</v>
      </c>
      <c r="Y59" s="270"/>
      <c r="Z59" s="75"/>
      <c r="AA59" s="75"/>
      <c r="AB59" s="76" t="s">
        <v>233</v>
      </c>
      <c r="AC59" s="78" t="s">
        <v>27</v>
      </c>
      <c r="AD59" s="76" t="s">
        <v>199</v>
      </c>
      <c r="AE59" s="113"/>
      <c r="AF59" s="75"/>
      <c r="AG59" s="75"/>
      <c r="AH59" s="129" t="s">
        <v>298</v>
      </c>
      <c r="AI59" s="347" t="str">
        <f t="shared" si="3"/>
        <v>白原</v>
      </c>
    </row>
    <row r="60" spans="1:36" ht="21" customHeight="1" x14ac:dyDescent="0.15">
      <c r="A60" s="1802"/>
      <c r="B60" s="1384">
        <v>24</v>
      </c>
      <c r="C60" s="73" t="s">
        <v>25</v>
      </c>
      <c r="D60" s="597" t="s">
        <v>267</v>
      </c>
      <c r="E60" s="327"/>
      <c r="F60" s="71" t="s">
        <v>31</v>
      </c>
      <c r="G60" s="71" t="s">
        <v>284</v>
      </c>
      <c r="H60" s="76" t="str">
        <f t="shared" si="2"/>
        <v>岸井</v>
      </c>
      <c r="I60" s="78" t="s">
        <v>301</v>
      </c>
      <c r="J60" s="75" t="s">
        <v>28</v>
      </c>
      <c r="K60" s="79" t="s">
        <v>237</v>
      </c>
      <c r="L60" s="78" t="s">
        <v>70</v>
      </c>
      <c r="M60" s="72" t="s">
        <v>65</v>
      </c>
      <c r="N60" s="75" t="s">
        <v>38</v>
      </c>
      <c r="O60" s="75"/>
      <c r="P60" s="601"/>
      <c r="Q60" s="602"/>
      <c r="R60" s="75"/>
      <c r="S60" s="75"/>
      <c r="T60" s="71" t="s">
        <v>300</v>
      </c>
      <c r="U60" s="270"/>
      <c r="V60" s="76" t="s">
        <v>63</v>
      </c>
      <c r="W60" s="75"/>
      <c r="X60" s="76" t="s">
        <v>299</v>
      </c>
      <c r="Y60" s="270"/>
      <c r="Z60" s="75"/>
      <c r="AA60" s="75"/>
      <c r="AB60" s="76" t="s">
        <v>233</v>
      </c>
      <c r="AC60" s="78" t="s">
        <v>27</v>
      </c>
      <c r="AD60" s="76" t="s">
        <v>199</v>
      </c>
      <c r="AE60" s="113"/>
      <c r="AF60" s="75"/>
      <c r="AG60" s="75"/>
      <c r="AH60" s="129" t="s">
        <v>199</v>
      </c>
      <c r="AI60" s="347" t="str">
        <f>AH59</f>
        <v>岸井</v>
      </c>
      <c r="AJ60" s="36" t="s">
        <v>276</v>
      </c>
    </row>
    <row r="61" spans="1:36" ht="21" customHeight="1" x14ac:dyDescent="0.15">
      <c r="A61" s="1802"/>
      <c r="B61" s="1385">
        <v>25</v>
      </c>
      <c r="C61" s="570" t="s">
        <v>19</v>
      </c>
      <c r="D61" s="571"/>
      <c r="E61" s="880"/>
      <c r="F61" s="572"/>
      <c r="G61" s="572"/>
      <c r="H61" s="573" t="str">
        <f t="shared" si="2"/>
        <v>篠原</v>
      </c>
      <c r="I61" s="574"/>
      <c r="J61" s="575"/>
      <c r="K61" s="576"/>
      <c r="L61" s="574"/>
      <c r="M61" s="649"/>
      <c r="N61" s="575"/>
      <c r="O61" s="575"/>
      <c r="P61" s="603"/>
      <c r="Q61" s="604"/>
      <c r="R61" s="575"/>
      <c r="S61" s="575"/>
      <c r="T61" s="572"/>
      <c r="U61" s="577"/>
      <c r="V61" s="573"/>
      <c r="W61" s="575"/>
      <c r="X61" s="573" t="s">
        <v>299</v>
      </c>
      <c r="Y61" s="577"/>
      <c r="Z61" s="575"/>
      <c r="AA61" s="575"/>
      <c r="AB61" s="573"/>
      <c r="AC61" s="574"/>
      <c r="AD61" s="573"/>
      <c r="AE61" s="578"/>
      <c r="AF61" s="575"/>
      <c r="AG61" s="575"/>
      <c r="AH61" s="1004" t="s">
        <v>258</v>
      </c>
      <c r="AI61" s="579" t="str">
        <f t="shared" si="3"/>
        <v>篠原</v>
      </c>
      <c r="AJ61" s="1005" t="s">
        <v>233</v>
      </c>
    </row>
    <row r="62" spans="1:36" ht="21" customHeight="1" x14ac:dyDescent="0.15">
      <c r="A62" s="1802"/>
      <c r="B62" s="1384">
        <v>26</v>
      </c>
      <c r="C62" s="73" t="s">
        <v>20</v>
      </c>
      <c r="D62" s="597" t="s">
        <v>70</v>
      </c>
      <c r="E62" s="327"/>
      <c r="F62" s="71" t="s">
        <v>31</v>
      </c>
      <c r="G62" s="71" t="s">
        <v>284</v>
      </c>
      <c r="H62" s="76" t="str">
        <f t="shared" si="2"/>
        <v>知久</v>
      </c>
      <c r="I62" s="78" t="s">
        <v>301</v>
      </c>
      <c r="J62" s="75" t="s">
        <v>237</v>
      </c>
      <c r="K62" s="79" t="s">
        <v>28</v>
      </c>
      <c r="L62" s="78" t="s">
        <v>300</v>
      </c>
      <c r="M62" s="72" t="s">
        <v>65</v>
      </c>
      <c r="N62" s="75" t="s">
        <v>267</v>
      </c>
      <c r="O62" s="75"/>
      <c r="P62" s="601"/>
      <c r="Q62" s="602" t="s">
        <v>309</v>
      </c>
      <c r="R62" s="75"/>
      <c r="S62" s="75" t="s">
        <v>203</v>
      </c>
      <c r="T62" s="71" t="s">
        <v>199</v>
      </c>
      <c r="U62" s="270"/>
      <c r="V62" s="76" t="s">
        <v>63</v>
      </c>
      <c r="W62" s="75"/>
      <c r="X62" s="76" t="s">
        <v>299</v>
      </c>
      <c r="Y62" s="270"/>
      <c r="Z62" s="75"/>
      <c r="AA62" s="75"/>
      <c r="AB62" s="76" t="s">
        <v>27</v>
      </c>
      <c r="AC62" s="78" t="s">
        <v>233</v>
      </c>
      <c r="AD62" s="76" t="s">
        <v>38</v>
      </c>
      <c r="AE62" s="113"/>
      <c r="AF62" s="75"/>
      <c r="AG62" s="75"/>
      <c r="AH62" s="129" t="s">
        <v>233</v>
      </c>
      <c r="AI62" s="347" t="str">
        <f t="shared" si="3"/>
        <v>知久</v>
      </c>
    </row>
    <row r="63" spans="1:36" ht="21" customHeight="1" x14ac:dyDescent="0.15">
      <c r="A63" s="1802"/>
      <c r="B63" s="1384">
        <v>27</v>
      </c>
      <c r="C63" s="73" t="s">
        <v>21</v>
      </c>
      <c r="D63" s="597" t="s">
        <v>70</v>
      </c>
      <c r="E63" s="327"/>
      <c r="F63" s="71" t="s">
        <v>31</v>
      </c>
      <c r="G63" s="71" t="s">
        <v>284</v>
      </c>
      <c r="H63" s="76" t="str">
        <f t="shared" si="2"/>
        <v>大橋</v>
      </c>
      <c r="I63" s="78" t="s">
        <v>301</v>
      </c>
      <c r="J63" s="75" t="s">
        <v>237</v>
      </c>
      <c r="K63" s="79" t="s">
        <v>28</v>
      </c>
      <c r="L63" s="78" t="s">
        <v>300</v>
      </c>
      <c r="M63" s="72" t="s">
        <v>65</v>
      </c>
      <c r="N63" s="75" t="s">
        <v>267</v>
      </c>
      <c r="O63" s="75"/>
      <c r="P63" s="601"/>
      <c r="Q63" s="602" t="s">
        <v>309</v>
      </c>
      <c r="R63" s="75"/>
      <c r="S63" s="75" t="s">
        <v>203</v>
      </c>
      <c r="T63" s="71" t="s">
        <v>199</v>
      </c>
      <c r="U63" s="270"/>
      <c r="V63" s="76" t="s">
        <v>63</v>
      </c>
      <c r="W63" s="75"/>
      <c r="X63" s="76" t="s">
        <v>299</v>
      </c>
      <c r="Y63" s="270"/>
      <c r="Z63" s="75"/>
      <c r="AA63" s="75"/>
      <c r="AB63" s="76" t="s">
        <v>27</v>
      </c>
      <c r="AC63" s="78" t="s">
        <v>233</v>
      </c>
      <c r="AD63" s="76" t="s">
        <v>38</v>
      </c>
      <c r="AE63" s="113"/>
      <c r="AF63" s="75"/>
      <c r="AG63" s="75"/>
      <c r="AH63" s="129" t="s">
        <v>276</v>
      </c>
      <c r="AI63" s="347" t="str">
        <f t="shared" si="3"/>
        <v>大橋</v>
      </c>
    </row>
    <row r="64" spans="1:36" ht="21" customHeight="1" x14ac:dyDescent="0.15">
      <c r="A64" s="1802"/>
      <c r="B64" s="1384">
        <v>28</v>
      </c>
      <c r="C64" s="73" t="s">
        <v>22</v>
      </c>
      <c r="D64" s="597" t="s">
        <v>70</v>
      </c>
      <c r="E64" s="327"/>
      <c r="F64" s="71" t="s">
        <v>31</v>
      </c>
      <c r="G64" s="71" t="s">
        <v>284</v>
      </c>
      <c r="H64" s="76" t="str">
        <f t="shared" si="2"/>
        <v>村山</v>
      </c>
      <c r="I64" s="78" t="s">
        <v>301</v>
      </c>
      <c r="J64" s="75" t="s">
        <v>237</v>
      </c>
      <c r="K64" s="79" t="s">
        <v>28</v>
      </c>
      <c r="L64" s="78" t="s">
        <v>300</v>
      </c>
      <c r="M64" s="72" t="s">
        <v>65</v>
      </c>
      <c r="N64" s="75" t="s">
        <v>267</v>
      </c>
      <c r="O64" s="75"/>
      <c r="P64" s="601"/>
      <c r="Q64" s="602" t="s">
        <v>309</v>
      </c>
      <c r="R64" s="75"/>
      <c r="S64" s="75" t="s">
        <v>203</v>
      </c>
      <c r="T64" s="71" t="s">
        <v>199</v>
      </c>
      <c r="U64" s="270"/>
      <c r="V64" s="76" t="s">
        <v>63</v>
      </c>
      <c r="W64" s="75"/>
      <c r="X64" s="76" t="s">
        <v>299</v>
      </c>
      <c r="Y64" s="270"/>
      <c r="Z64" s="75"/>
      <c r="AA64" s="75"/>
      <c r="AB64" s="76" t="s">
        <v>27</v>
      </c>
      <c r="AC64" s="78" t="s">
        <v>233</v>
      </c>
      <c r="AD64" s="76" t="s">
        <v>38</v>
      </c>
      <c r="AE64" s="113"/>
      <c r="AF64" s="75"/>
      <c r="AG64" s="75"/>
      <c r="AH64" s="129" t="s">
        <v>343</v>
      </c>
      <c r="AI64" s="347" t="str">
        <f t="shared" si="3"/>
        <v>村山</v>
      </c>
    </row>
    <row r="65" spans="1:36" ht="21" customHeight="1" x14ac:dyDescent="0.15">
      <c r="A65" s="1802"/>
      <c r="B65" s="1385">
        <v>29</v>
      </c>
      <c r="C65" s="570" t="s">
        <v>23</v>
      </c>
      <c r="D65" s="571"/>
      <c r="E65" s="880"/>
      <c r="F65" s="572"/>
      <c r="G65" s="572"/>
      <c r="H65" s="573" t="str">
        <f t="shared" si="2"/>
        <v>バタ</v>
      </c>
      <c r="I65" s="574"/>
      <c r="J65" s="575"/>
      <c r="K65" s="576"/>
      <c r="L65" s="574"/>
      <c r="M65" s="649"/>
      <c r="N65" s="575"/>
      <c r="O65" s="575"/>
      <c r="P65" s="603"/>
      <c r="Q65" s="604"/>
      <c r="R65" s="575"/>
      <c r="S65" s="575"/>
      <c r="T65" s="572"/>
      <c r="U65" s="577"/>
      <c r="V65" s="573"/>
      <c r="W65" s="575"/>
      <c r="X65" s="573" t="s">
        <v>38</v>
      </c>
      <c r="Y65" s="577"/>
      <c r="Z65" s="575"/>
      <c r="AA65" s="575"/>
      <c r="AB65" s="573"/>
      <c r="AC65" s="574"/>
      <c r="AD65" s="573"/>
      <c r="AE65" s="578"/>
      <c r="AF65" s="575"/>
      <c r="AG65" s="575"/>
      <c r="AH65" s="1004" t="s">
        <v>259</v>
      </c>
      <c r="AI65" s="579" t="str">
        <f>AH64</f>
        <v>バタ</v>
      </c>
      <c r="AJ65" s="1005" t="s">
        <v>258</v>
      </c>
    </row>
    <row r="66" spans="1:36" ht="21" customHeight="1" x14ac:dyDescent="0.15">
      <c r="A66" s="1802"/>
      <c r="B66" s="1384">
        <v>30</v>
      </c>
      <c r="C66" s="73" t="s">
        <v>24</v>
      </c>
      <c r="D66" s="597" t="s">
        <v>70</v>
      </c>
      <c r="E66" s="327"/>
      <c r="F66" s="71" t="s">
        <v>31</v>
      </c>
      <c r="G66" s="71" t="s">
        <v>284</v>
      </c>
      <c r="H66" s="76" t="str">
        <f t="shared" si="2"/>
        <v>小清水</v>
      </c>
      <c r="I66" s="78" t="s">
        <v>301</v>
      </c>
      <c r="J66" s="75" t="s">
        <v>237</v>
      </c>
      <c r="K66" s="79" t="s">
        <v>28</v>
      </c>
      <c r="L66" s="78" t="s">
        <v>300</v>
      </c>
      <c r="M66" s="72" t="s">
        <v>65</v>
      </c>
      <c r="N66" s="75" t="s">
        <v>267</v>
      </c>
      <c r="O66" s="75"/>
      <c r="P66" s="601"/>
      <c r="Q66" s="602"/>
      <c r="R66" s="75"/>
      <c r="S66" s="75"/>
      <c r="T66" s="71" t="s">
        <v>199</v>
      </c>
      <c r="U66" s="270"/>
      <c r="V66" s="76" t="s">
        <v>63</v>
      </c>
      <c r="W66" s="75"/>
      <c r="X66" s="76" t="s">
        <v>299</v>
      </c>
      <c r="Y66" s="270"/>
      <c r="Z66" s="75"/>
      <c r="AA66" s="75"/>
      <c r="AB66" s="76" t="s">
        <v>27</v>
      </c>
      <c r="AC66" s="78" t="s">
        <v>233</v>
      </c>
      <c r="AD66" s="76" t="s">
        <v>38</v>
      </c>
      <c r="AE66" s="113"/>
      <c r="AF66" s="75"/>
      <c r="AG66" s="75"/>
      <c r="AH66" s="129" t="s">
        <v>301</v>
      </c>
      <c r="AI66" s="347" t="str">
        <f t="shared" si="3"/>
        <v>小清水</v>
      </c>
    </row>
    <row r="67" spans="1:36" ht="21" customHeight="1" x14ac:dyDescent="0.15">
      <c r="A67" s="1794" t="s">
        <v>396</v>
      </c>
      <c r="B67" s="1384">
        <v>1</v>
      </c>
      <c r="C67" s="73" t="s">
        <v>25</v>
      </c>
      <c r="D67" s="597" t="s">
        <v>70</v>
      </c>
      <c r="E67" s="327"/>
      <c r="F67" s="71" t="s">
        <v>31</v>
      </c>
      <c r="G67" s="71" t="s">
        <v>284</v>
      </c>
      <c r="H67" s="76" t="str">
        <f t="shared" si="2"/>
        <v>戸田</v>
      </c>
      <c r="I67" s="78" t="s">
        <v>301</v>
      </c>
      <c r="J67" s="75" t="s">
        <v>237</v>
      </c>
      <c r="K67" s="79" t="s">
        <v>28</v>
      </c>
      <c r="L67" s="78" t="s">
        <v>300</v>
      </c>
      <c r="M67" s="72" t="s">
        <v>65</v>
      </c>
      <c r="N67" s="75" t="s">
        <v>267</v>
      </c>
      <c r="O67" s="75"/>
      <c r="P67" s="601"/>
      <c r="Q67" s="602"/>
      <c r="R67" s="75"/>
      <c r="S67" s="75"/>
      <c r="T67" s="71" t="s">
        <v>199</v>
      </c>
      <c r="U67" s="270"/>
      <c r="V67" s="76" t="s">
        <v>120</v>
      </c>
      <c r="W67" s="75" t="s">
        <v>397</v>
      </c>
      <c r="X67" s="76" t="s">
        <v>299</v>
      </c>
      <c r="Y67" s="270"/>
      <c r="Z67" s="75"/>
      <c r="AA67" s="75"/>
      <c r="AB67" s="76" t="s">
        <v>38</v>
      </c>
      <c r="AC67" s="78" t="s">
        <v>233</v>
      </c>
      <c r="AD67" s="76" t="s">
        <v>27</v>
      </c>
      <c r="AE67" s="113"/>
      <c r="AF67" s="75"/>
      <c r="AG67" s="75"/>
      <c r="AH67" s="129" t="s">
        <v>430</v>
      </c>
      <c r="AI67" s="347" t="str">
        <f t="shared" si="3"/>
        <v>戸田</v>
      </c>
      <c r="AJ67" s="36" t="s">
        <v>443</v>
      </c>
    </row>
    <row r="68" spans="1:36" ht="21" customHeight="1" x14ac:dyDescent="0.15">
      <c r="A68" s="1794"/>
      <c r="B68" s="1385">
        <v>2</v>
      </c>
      <c r="C68" s="570" t="s">
        <v>19</v>
      </c>
      <c r="D68" s="571"/>
      <c r="E68" s="880"/>
      <c r="F68" s="572"/>
      <c r="G68" s="572"/>
      <c r="H68" s="573" t="str">
        <f t="shared" ref="H68:H97" si="4">AH67</f>
        <v>山口</v>
      </c>
      <c r="I68" s="574"/>
      <c r="J68" s="575"/>
      <c r="K68" s="576"/>
      <c r="L68" s="574"/>
      <c r="M68" s="649"/>
      <c r="N68" s="575"/>
      <c r="O68" s="575"/>
      <c r="P68" s="603"/>
      <c r="Q68" s="604"/>
      <c r="R68" s="575"/>
      <c r="S68" s="575"/>
      <c r="T68" s="572"/>
      <c r="U68" s="577"/>
      <c r="V68" s="573"/>
      <c r="W68" s="575"/>
      <c r="X68" s="573" t="s">
        <v>434</v>
      </c>
      <c r="Y68" s="577"/>
      <c r="Z68" s="575"/>
      <c r="AA68" s="575"/>
      <c r="AB68" s="573"/>
      <c r="AC68" s="574"/>
      <c r="AD68" s="573"/>
      <c r="AE68" s="578"/>
      <c r="AF68" s="575"/>
      <c r="AG68" s="575"/>
      <c r="AH68" s="1004" t="s">
        <v>431</v>
      </c>
      <c r="AI68" s="579" t="str">
        <f t="shared" ref="AI68:AI97" si="5">AH67</f>
        <v>山口</v>
      </c>
      <c r="AJ68" s="1005" t="s">
        <v>439</v>
      </c>
    </row>
    <row r="69" spans="1:36" ht="21" customHeight="1" x14ac:dyDescent="0.15">
      <c r="A69" s="1794"/>
      <c r="B69" s="1385">
        <v>3</v>
      </c>
      <c r="C69" s="570" t="s">
        <v>20</v>
      </c>
      <c r="D69" s="571"/>
      <c r="E69" s="880"/>
      <c r="F69" s="572"/>
      <c r="G69" s="572"/>
      <c r="H69" s="573" t="str">
        <f t="shared" si="4"/>
        <v>斎藤</v>
      </c>
      <c r="I69" s="574"/>
      <c r="J69" s="575"/>
      <c r="K69" s="576"/>
      <c r="L69" s="574"/>
      <c r="M69" s="649"/>
      <c r="N69" s="575"/>
      <c r="O69" s="575"/>
      <c r="P69" s="603"/>
      <c r="Q69" s="604"/>
      <c r="R69" s="575"/>
      <c r="S69" s="575"/>
      <c r="T69" s="572"/>
      <c r="U69" s="577"/>
      <c r="V69" s="573"/>
      <c r="W69" s="575"/>
      <c r="X69" s="573" t="s">
        <v>445</v>
      </c>
      <c r="Y69" s="577"/>
      <c r="Z69" s="575"/>
      <c r="AA69" s="575"/>
      <c r="AB69" s="573"/>
      <c r="AC69" s="574"/>
      <c r="AD69" s="573"/>
      <c r="AE69" s="578"/>
      <c r="AF69" s="575"/>
      <c r="AG69" s="575"/>
      <c r="AH69" s="1004" t="s">
        <v>432</v>
      </c>
      <c r="AI69" s="579" t="str">
        <f t="shared" si="5"/>
        <v>斎藤</v>
      </c>
      <c r="AJ69" s="1005" t="s">
        <v>438</v>
      </c>
    </row>
    <row r="70" spans="1:36" ht="21" customHeight="1" x14ac:dyDescent="0.15">
      <c r="A70" s="1794"/>
      <c r="B70" s="1385">
        <v>4</v>
      </c>
      <c r="C70" s="570" t="s">
        <v>21</v>
      </c>
      <c r="D70" s="571"/>
      <c r="E70" s="880"/>
      <c r="F70" s="572"/>
      <c r="G70" s="572"/>
      <c r="H70" s="573" t="str">
        <f t="shared" si="4"/>
        <v>渡辺</v>
      </c>
      <c r="I70" s="574"/>
      <c r="J70" s="575"/>
      <c r="K70" s="576"/>
      <c r="L70" s="574"/>
      <c r="M70" s="649"/>
      <c r="N70" s="575"/>
      <c r="O70" s="575"/>
      <c r="P70" s="603"/>
      <c r="Q70" s="604"/>
      <c r="R70" s="575"/>
      <c r="S70" s="575"/>
      <c r="T70" s="572"/>
      <c r="U70" s="577"/>
      <c r="V70" s="573"/>
      <c r="W70" s="575"/>
      <c r="X70" s="573" t="s">
        <v>443</v>
      </c>
      <c r="Y70" s="577"/>
      <c r="Z70" s="575"/>
      <c r="AA70" s="575"/>
      <c r="AB70" s="573"/>
      <c r="AC70" s="574"/>
      <c r="AD70" s="573"/>
      <c r="AE70" s="578"/>
      <c r="AF70" s="575"/>
      <c r="AG70" s="575"/>
      <c r="AH70" s="1004" t="s">
        <v>433</v>
      </c>
      <c r="AI70" s="579" t="str">
        <f t="shared" si="5"/>
        <v>渡辺</v>
      </c>
      <c r="AJ70" s="1005" t="s">
        <v>437</v>
      </c>
    </row>
    <row r="71" spans="1:36" ht="21" customHeight="1" x14ac:dyDescent="0.15">
      <c r="A71" s="1794"/>
      <c r="B71" s="1385">
        <v>5</v>
      </c>
      <c r="C71" s="570" t="s">
        <v>22</v>
      </c>
      <c r="D71" s="571"/>
      <c r="E71" s="880"/>
      <c r="F71" s="572"/>
      <c r="G71" s="572"/>
      <c r="H71" s="573" t="str">
        <f t="shared" si="4"/>
        <v>石橋</v>
      </c>
      <c r="I71" s="574"/>
      <c r="J71" s="575"/>
      <c r="K71" s="576"/>
      <c r="L71" s="574"/>
      <c r="M71" s="649"/>
      <c r="N71" s="575"/>
      <c r="O71" s="575"/>
      <c r="P71" s="603"/>
      <c r="Q71" s="604"/>
      <c r="R71" s="575"/>
      <c r="S71" s="575"/>
      <c r="T71" s="572"/>
      <c r="U71" s="577"/>
      <c r="V71" s="573"/>
      <c r="W71" s="575"/>
      <c r="X71" s="573" t="s">
        <v>439</v>
      </c>
      <c r="Y71" s="577"/>
      <c r="Z71" s="575"/>
      <c r="AA71" s="575"/>
      <c r="AB71" s="573"/>
      <c r="AC71" s="574"/>
      <c r="AD71" s="573"/>
      <c r="AE71" s="578"/>
      <c r="AF71" s="575"/>
      <c r="AG71" s="575"/>
      <c r="AH71" s="1004" t="s">
        <v>434</v>
      </c>
      <c r="AI71" s="579" t="str">
        <f t="shared" si="5"/>
        <v>石橋</v>
      </c>
      <c r="AJ71" s="1005" t="s">
        <v>436</v>
      </c>
    </row>
    <row r="72" spans="1:36" ht="21" customHeight="1" x14ac:dyDescent="0.15">
      <c r="A72" s="1794"/>
      <c r="B72" s="1384">
        <v>6</v>
      </c>
      <c r="C72" s="73" t="s">
        <v>23</v>
      </c>
      <c r="D72" s="597" t="s">
        <v>300</v>
      </c>
      <c r="E72" s="327"/>
      <c r="F72" s="71" t="s">
        <v>31</v>
      </c>
      <c r="G72" s="71" t="s">
        <v>284</v>
      </c>
      <c r="H72" s="76" t="str">
        <f t="shared" si="4"/>
        <v>中村</v>
      </c>
      <c r="I72" s="78" t="s">
        <v>301</v>
      </c>
      <c r="J72" s="75" t="s">
        <v>28</v>
      </c>
      <c r="K72" s="79" t="s">
        <v>237</v>
      </c>
      <c r="L72" s="78" t="s">
        <v>199</v>
      </c>
      <c r="M72" s="72" t="s">
        <v>65</v>
      </c>
      <c r="N72" s="75" t="s">
        <v>70</v>
      </c>
      <c r="O72" s="75"/>
      <c r="P72" s="601"/>
      <c r="Q72" s="602"/>
      <c r="R72" s="75"/>
      <c r="S72" s="75"/>
      <c r="T72" s="71" t="s">
        <v>27</v>
      </c>
      <c r="U72" s="270"/>
      <c r="V72" s="76" t="s">
        <v>397</v>
      </c>
      <c r="W72" s="75" t="s">
        <v>398</v>
      </c>
      <c r="X72" s="76"/>
      <c r="Y72" s="270"/>
      <c r="Z72" s="75"/>
      <c r="AA72" s="75"/>
      <c r="AB72" s="76" t="s">
        <v>399</v>
      </c>
      <c r="AC72" s="78" t="s">
        <v>400</v>
      </c>
      <c r="AD72" s="76" t="s">
        <v>267</v>
      </c>
      <c r="AE72" s="113"/>
      <c r="AF72" s="75"/>
      <c r="AG72" s="75"/>
      <c r="AH72" s="129" t="s">
        <v>435</v>
      </c>
      <c r="AI72" s="347" t="str">
        <f t="shared" si="5"/>
        <v>中村</v>
      </c>
    </row>
    <row r="73" spans="1:36" ht="21" customHeight="1" x14ac:dyDescent="0.15">
      <c r="A73" s="1794"/>
      <c r="B73" s="1384">
        <v>7</v>
      </c>
      <c r="C73" s="73" t="s">
        <v>24</v>
      </c>
      <c r="D73" s="597" t="s">
        <v>300</v>
      </c>
      <c r="E73" s="327"/>
      <c r="F73" s="71" t="s">
        <v>31</v>
      </c>
      <c r="G73" s="71" t="s">
        <v>284</v>
      </c>
      <c r="H73" s="76" t="str">
        <f t="shared" ref="H73:H74" si="6">AH72</f>
        <v>高野</v>
      </c>
      <c r="I73" s="78" t="s">
        <v>301</v>
      </c>
      <c r="J73" s="75" t="s">
        <v>28</v>
      </c>
      <c r="K73" s="79" t="s">
        <v>237</v>
      </c>
      <c r="L73" s="78" t="s">
        <v>199</v>
      </c>
      <c r="M73" s="72" t="s">
        <v>65</v>
      </c>
      <c r="N73" s="75" t="s">
        <v>70</v>
      </c>
      <c r="O73" s="75"/>
      <c r="P73" s="601"/>
      <c r="Q73" s="602"/>
      <c r="R73" s="75"/>
      <c r="S73" s="75"/>
      <c r="T73" s="71" t="s">
        <v>27</v>
      </c>
      <c r="U73" s="270"/>
      <c r="V73" s="76" t="s">
        <v>63</v>
      </c>
      <c r="W73" s="75" t="s">
        <v>120</v>
      </c>
      <c r="X73" s="76"/>
      <c r="Y73" s="270"/>
      <c r="Z73" s="75"/>
      <c r="AA73" s="75"/>
      <c r="AB73" s="76" t="s">
        <v>233</v>
      </c>
      <c r="AC73" s="78" t="s">
        <v>38</v>
      </c>
      <c r="AD73" s="76" t="s">
        <v>267</v>
      </c>
      <c r="AE73" s="113"/>
      <c r="AF73" s="75"/>
      <c r="AG73" s="75"/>
      <c r="AH73" s="129" t="s">
        <v>436</v>
      </c>
      <c r="AI73" s="347" t="str">
        <f t="shared" si="5"/>
        <v>高野</v>
      </c>
    </row>
    <row r="74" spans="1:36" ht="21" customHeight="1" x14ac:dyDescent="0.15">
      <c r="A74" s="1794"/>
      <c r="B74" s="1384">
        <v>8</v>
      </c>
      <c r="C74" s="73" t="s">
        <v>25</v>
      </c>
      <c r="D74" s="597" t="s">
        <v>300</v>
      </c>
      <c r="E74" s="327"/>
      <c r="F74" s="71" t="s">
        <v>31</v>
      </c>
      <c r="G74" s="71" t="s">
        <v>284</v>
      </c>
      <c r="H74" s="76" t="str">
        <f t="shared" si="6"/>
        <v>前澤</v>
      </c>
      <c r="I74" s="78" t="s">
        <v>301</v>
      </c>
      <c r="J74" s="75" t="s">
        <v>28</v>
      </c>
      <c r="K74" s="79" t="s">
        <v>237</v>
      </c>
      <c r="L74" s="78" t="s">
        <v>199</v>
      </c>
      <c r="M74" s="72" t="s">
        <v>65</v>
      </c>
      <c r="N74" s="75" t="s">
        <v>70</v>
      </c>
      <c r="O74" s="75"/>
      <c r="P74" s="601"/>
      <c r="Q74" s="602"/>
      <c r="R74" s="75"/>
      <c r="S74" s="75"/>
      <c r="T74" s="71" t="s">
        <v>27</v>
      </c>
      <c r="U74" s="270"/>
      <c r="V74" s="76" t="s">
        <v>63</v>
      </c>
      <c r="W74" s="75" t="s">
        <v>120</v>
      </c>
      <c r="X74" s="76"/>
      <c r="Y74" s="270"/>
      <c r="Z74" s="75"/>
      <c r="AA74" s="75"/>
      <c r="AB74" s="76" t="s">
        <v>233</v>
      </c>
      <c r="AC74" s="78" t="s">
        <v>38</v>
      </c>
      <c r="AD74" s="76" t="s">
        <v>267</v>
      </c>
      <c r="AE74" s="113"/>
      <c r="AF74" s="75"/>
      <c r="AG74" s="75"/>
      <c r="AH74" s="129" t="s">
        <v>437</v>
      </c>
      <c r="AI74" s="347" t="str">
        <f t="shared" si="5"/>
        <v>前澤</v>
      </c>
      <c r="AJ74" s="36" t="s">
        <v>440</v>
      </c>
    </row>
    <row r="75" spans="1:36" ht="21" customHeight="1" x14ac:dyDescent="0.15">
      <c r="A75" s="1794"/>
      <c r="B75" s="1385">
        <v>9</v>
      </c>
      <c r="C75" s="570" t="s">
        <v>19</v>
      </c>
      <c r="D75" s="571"/>
      <c r="E75" s="880"/>
      <c r="F75" s="572"/>
      <c r="G75" s="572"/>
      <c r="H75" s="573" t="str">
        <f t="shared" si="4"/>
        <v>白原</v>
      </c>
      <c r="I75" s="574"/>
      <c r="J75" s="575"/>
      <c r="K75" s="576"/>
      <c r="L75" s="574"/>
      <c r="M75" s="649"/>
      <c r="N75" s="575"/>
      <c r="O75" s="575"/>
      <c r="P75" s="603"/>
      <c r="Q75" s="604"/>
      <c r="R75" s="575"/>
      <c r="S75" s="575"/>
      <c r="T75" s="572"/>
      <c r="U75" s="577"/>
      <c r="V75" s="573"/>
      <c r="W75" s="575"/>
      <c r="X75" s="573" t="s">
        <v>436</v>
      </c>
      <c r="Y75" s="577"/>
      <c r="Z75" s="575"/>
      <c r="AA75" s="575"/>
      <c r="AB75" s="573"/>
      <c r="AC75" s="574"/>
      <c r="AD75" s="573"/>
      <c r="AE75" s="578"/>
      <c r="AF75" s="575"/>
      <c r="AG75" s="575"/>
      <c r="AH75" s="1004" t="s">
        <v>438</v>
      </c>
      <c r="AI75" s="579" t="str">
        <f t="shared" si="5"/>
        <v>白原</v>
      </c>
      <c r="AJ75" s="1005" t="s">
        <v>435</v>
      </c>
    </row>
    <row r="76" spans="1:36" ht="21" customHeight="1" x14ac:dyDescent="0.15">
      <c r="A76" s="1794"/>
      <c r="B76" s="1384">
        <v>10</v>
      </c>
      <c r="C76" s="73" t="s">
        <v>20</v>
      </c>
      <c r="D76" s="597" t="s">
        <v>199</v>
      </c>
      <c r="E76" s="327"/>
      <c r="F76" s="71" t="s">
        <v>31</v>
      </c>
      <c r="G76" s="71" t="s">
        <v>284</v>
      </c>
      <c r="H76" s="76" t="str">
        <f t="shared" si="4"/>
        <v>岸井</v>
      </c>
      <c r="I76" s="78" t="s">
        <v>301</v>
      </c>
      <c r="J76" s="75" t="s">
        <v>237</v>
      </c>
      <c r="K76" s="79" t="s">
        <v>28</v>
      </c>
      <c r="L76" s="78" t="s">
        <v>27</v>
      </c>
      <c r="M76" s="72" t="s">
        <v>65</v>
      </c>
      <c r="N76" s="75" t="s">
        <v>300</v>
      </c>
      <c r="O76" s="75"/>
      <c r="P76" s="601"/>
      <c r="Q76" s="602" t="s">
        <v>309</v>
      </c>
      <c r="R76" s="75"/>
      <c r="S76" s="75" t="s">
        <v>203</v>
      </c>
      <c r="T76" s="71" t="s">
        <v>267</v>
      </c>
      <c r="U76" s="270"/>
      <c r="V76" s="76" t="s">
        <v>120</v>
      </c>
      <c r="W76" s="75" t="s">
        <v>397</v>
      </c>
      <c r="X76" s="76"/>
      <c r="Y76" s="270"/>
      <c r="Z76" s="75"/>
      <c r="AA76" s="75"/>
      <c r="AB76" s="76" t="s">
        <v>38</v>
      </c>
      <c r="AC76" s="78" t="s">
        <v>233</v>
      </c>
      <c r="AD76" s="76" t="s">
        <v>70</v>
      </c>
      <c r="AE76" s="113"/>
      <c r="AF76" s="75"/>
      <c r="AG76" s="75"/>
      <c r="AH76" s="129" t="s">
        <v>439</v>
      </c>
      <c r="AI76" s="347" t="str">
        <f t="shared" si="5"/>
        <v>岸井</v>
      </c>
    </row>
    <row r="77" spans="1:36" ht="21" customHeight="1" x14ac:dyDescent="0.15">
      <c r="A77" s="1794"/>
      <c r="B77" s="1384">
        <v>11</v>
      </c>
      <c r="C77" s="73" t="s">
        <v>21</v>
      </c>
      <c r="D77" s="597" t="s">
        <v>199</v>
      </c>
      <c r="E77" s="327"/>
      <c r="F77" s="71" t="s">
        <v>31</v>
      </c>
      <c r="G77" s="71" t="s">
        <v>284</v>
      </c>
      <c r="H77" s="76" t="str">
        <f t="shared" ref="H77:H80" si="7">AH76</f>
        <v>篠原</v>
      </c>
      <c r="I77" s="78" t="s">
        <v>301</v>
      </c>
      <c r="J77" s="75" t="s">
        <v>237</v>
      </c>
      <c r="K77" s="79" t="s">
        <v>28</v>
      </c>
      <c r="L77" s="78" t="s">
        <v>27</v>
      </c>
      <c r="M77" s="72" t="s">
        <v>65</v>
      </c>
      <c r="N77" s="75" t="s">
        <v>300</v>
      </c>
      <c r="O77" s="75"/>
      <c r="P77" s="601"/>
      <c r="Q77" s="602" t="s">
        <v>309</v>
      </c>
      <c r="R77" s="75"/>
      <c r="S77" s="75" t="s">
        <v>203</v>
      </c>
      <c r="T77" s="71" t="s">
        <v>267</v>
      </c>
      <c r="U77" s="270"/>
      <c r="V77" s="76" t="s">
        <v>120</v>
      </c>
      <c r="W77" s="75" t="s">
        <v>63</v>
      </c>
      <c r="X77" s="76"/>
      <c r="Y77" s="270"/>
      <c r="Z77" s="75"/>
      <c r="AA77" s="75"/>
      <c r="AB77" s="76" t="s">
        <v>38</v>
      </c>
      <c r="AC77" s="78" t="s">
        <v>233</v>
      </c>
      <c r="AD77" s="76" t="s">
        <v>70</v>
      </c>
      <c r="AE77" s="113"/>
      <c r="AF77" s="75"/>
      <c r="AG77" s="75"/>
      <c r="AH77" s="129" t="s">
        <v>440</v>
      </c>
      <c r="AI77" s="347" t="str">
        <f t="shared" si="5"/>
        <v>篠原</v>
      </c>
    </row>
    <row r="78" spans="1:36" ht="21" customHeight="1" x14ac:dyDescent="0.15">
      <c r="A78" s="1794"/>
      <c r="B78" s="1384">
        <v>12</v>
      </c>
      <c r="C78" s="73" t="s">
        <v>22</v>
      </c>
      <c r="D78" s="597" t="s">
        <v>199</v>
      </c>
      <c r="E78" s="327"/>
      <c r="F78" s="71" t="s">
        <v>31</v>
      </c>
      <c r="G78" s="71" t="s">
        <v>284</v>
      </c>
      <c r="H78" s="76" t="str">
        <f t="shared" si="7"/>
        <v>知久</v>
      </c>
      <c r="I78" s="78" t="s">
        <v>301</v>
      </c>
      <c r="J78" s="75" t="s">
        <v>237</v>
      </c>
      <c r="K78" s="79" t="s">
        <v>28</v>
      </c>
      <c r="L78" s="78" t="s">
        <v>27</v>
      </c>
      <c r="M78" s="72" t="s">
        <v>65</v>
      </c>
      <c r="N78" s="75" t="s">
        <v>300</v>
      </c>
      <c r="O78" s="75"/>
      <c r="P78" s="601"/>
      <c r="Q78" s="602" t="s">
        <v>309</v>
      </c>
      <c r="R78" s="75"/>
      <c r="S78" s="75" t="s">
        <v>203</v>
      </c>
      <c r="T78" s="71" t="s">
        <v>267</v>
      </c>
      <c r="U78" s="270"/>
      <c r="V78" s="76" t="s">
        <v>120</v>
      </c>
      <c r="W78" s="75" t="s">
        <v>63</v>
      </c>
      <c r="X78" s="76"/>
      <c r="Y78" s="270"/>
      <c r="Z78" s="75"/>
      <c r="AA78" s="75"/>
      <c r="AB78" s="76" t="s">
        <v>38</v>
      </c>
      <c r="AC78" s="78" t="s">
        <v>233</v>
      </c>
      <c r="AD78" s="76" t="s">
        <v>70</v>
      </c>
      <c r="AE78" s="113"/>
      <c r="AF78" s="75"/>
      <c r="AG78" s="75"/>
      <c r="AH78" s="129" t="s">
        <v>441</v>
      </c>
      <c r="AI78" s="347" t="str">
        <f t="shared" si="5"/>
        <v>知久</v>
      </c>
    </row>
    <row r="79" spans="1:36" ht="21" customHeight="1" x14ac:dyDescent="0.15">
      <c r="A79" s="1794"/>
      <c r="B79" s="1384">
        <v>13</v>
      </c>
      <c r="C79" s="73" t="s">
        <v>23</v>
      </c>
      <c r="D79" s="597" t="s">
        <v>199</v>
      </c>
      <c r="E79" s="327"/>
      <c r="F79" s="71" t="s">
        <v>31</v>
      </c>
      <c r="G79" s="71" t="s">
        <v>284</v>
      </c>
      <c r="H79" s="76" t="str">
        <f t="shared" si="7"/>
        <v>大橋</v>
      </c>
      <c r="I79" s="78" t="s">
        <v>301</v>
      </c>
      <c r="J79" s="75" t="s">
        <v>237</v>
      </c>
      <c r="K79" s="79" t="s">
        <v>28</v>
      </c>
      <c r="L79" s="78" t="s">
        <v>27</v>
      </c>
      <c r="M79" s="72" t="s">
        <v>65</v>
      </c>
      <c r="N79" s="75" t="s">
        <v>300</v>
      </c>
      <c r="O79" s="75"/>
      <c r="P79" s="601"/>
      <c r="Q79" s="602"/>
      <c r="R79" s="75"/>
      <c r="S79" s="75"/>
      <c r="T79" s="71" t="s">
        <v>267</v>
      </c>
      <c r="U79" s="270"/>
      <c r="V79" s="76" t="s">
        <v>120</v>
      </c>
      <c r="W79" s="75" t="s">
        <v>63</v>
      </c>
      <c r="X79" s="76"/>
      <c r="Y79" s="270"/>
      <c r="Z79" s="75"/>
      <c r="AA79" s="75"/>
      <c r="AB79" s="76" t="s">
        <v>38</v>
      </c>
      <c r="AC79" s="78" t="s">
        <v>233</v>
      </c>
      <c r="AD79" s="76" t="s">
        <v>70</v>
      </c>
      <c r="AE79" s="113"/>
      <c r="AF79" s="75"/>
      <c r="AG79" s="75"/>
      <c r="AH79" s="129" t="s">
        <v>442</v>
      </c>
      <c r="AI79" s="347" t="str">
        <f t="shared" si="5"/>
        <v>大橋</v>
      </c>
    </row>
    <row r="80" spans="1:36" ht="21" customHeight="1" x14ac:dyDescent="0.15">
      <c r="A80" s="1794"/>
      <c r="B80" s="1384">
        <v>14</v>
      </c>
      <c r="C80" s="73" t="s">
        <v>24</v>
      </c>
      <c r="D80" s="597" t="s">
        <v>199</v>
      </c>
      <c r="E80" s="327"/>
      <c r="F80" s="71" t="s">
        <v>31</v>
      </c>
      <c r="G80" s="71" t="s">
        <v>284</v>
      </c>
      <c r="H80" s="76" t="str">
        <f t="shared" si="7"/>
        <v>村山</v>
      </c>
      <c r="I80" s="78" t="s">
        <v>301</v>
      </c>
      <c r="J80" s="75" t="s">
        <v>237</v>
      </c>
      <c r="K80" s="79" t="s">
        <v>28</v>
      </c>
      <c r="L80" s="78" t="s">
        <v>27</v>
      </c>
      <c r="M80" s="72" t="s">
        <v>65</v>
      </c>
      <c r="N80" s="75" t="s">
        <v>300</v>
      </c>
      <c r="O80" s="75"/>
      <c r="P80" s="601"/>
      <c r="Q80" s="602"/>
      <c r="R80" s="75"/>
      <c r="S80" s="75"/>
      <c r="T80" s="71" t="s">
        <v>267</v>
      </c>
      <c r="U80" s="270"/>
      <c r="V80" s="76" t="s">
        <v>120</v>
      </c>
      <c r="W80" s="75" t="s">
        <v>63</v>
      </c>
      <c r="X80" s="76"/>
      <c r="Y80" s="270"/>
      <c r="Z80" s="75"/>
      <c r="AA80" s="75"/>
      <c r="AB80" s="76" t="s">
        <v>38</v>
      </c>
      <c r="AC80" s="78" t="s">
        <v>233</v>
      </c>
      <c r="AD80" s="76" t="s">
        <v>70</v>
      </c>
      <c r="AE80" s="113"/>
      <c r="AF80" s="75"/>
      <c r="AG80" s="75"/>
      <c r="AH80" s="129" t="s">
        <v>443</v>
      </c>
      <c r="AI80" s="347" t="str">
        <f t="shared" si="5"/>
        <v>村山</v>
      </c>
    </row>
    <row r="81" spans="1:36" ht="21" customHeight="1" x14ac:dyDescent="0.15">
      <c r="A81" s="1794"/>
      <c r="B81" s="1385">
        <v>15</v>
      </c>
      <c r="C81" s="570" t="s">
        <v>25</v>
      </c>
      <c r="D81" s="571"/>
      <c r="E81" s="880"/>
      <c r="F81" s="572"/>
      <c r="G81" s="572"/>
      <c r="H81" s="573" t="str">
        <f t="shared" si="4"/>
        <v>バタ</v>
      </c>
      <c r="I81" s="574"/>
      <c r="J81" s="575"/>
      <c r="K81" s="576"/>
      <c r="L81" s="574"/>
      <c r="M81" s="649"/>
      <c r="N81" s="575"/>
      <c r="O81" s="575"/>
      <c r="P81" s="603"/>
      <c r="Q81" s="604"/>
      <c r="R81" s="575"/>
      <c r="S81" s="575"/>
      <c r="T81" s="572"/>
      <c r="U81" s="577"/>
      <c r="V81" s="573"/>
      <c r="W81" s="575"/>
      <c r="X81" s="573" t="s">
        <v>431</v>
      </c>
      <c r="Y81" s="577"/>
      <c r="Z81" s="575"/>
      <c r="AA81" s="575"/>
      <c r="AB81" s="573"/>
      <c r="AC81" s="574"/>
      <c r="AD81" s="573"/>
      <c r="AE81" s="578"/>
      <c r="AF81" s="575"/>
      <c r="AG81" s="575"/>
      <c r="AH81" s="1004" t="s">
        <v>444</v>
      </c>
      <c r="AI81" s="579" t="str">
        <f t="shared" si="5"/>
        <v>バタ</v>
      </c>
      <c r="AJ81" s="1005" t="s">
        <v>434</v>
      </c>
    </row>
    <row r="82" spans="1:36" ht="21" customHeight="1" x14ac:dyDescent="0.15">
      <c r="A82" s="1794"/>
      <c r="B82" s="1385">
        <v>16</v>
      </c>
      <c r="C82" s="570" t="s">
        <v>19</v>
      </c>
      <c r="D82" s="571"/>
      <c r="E82" s="880"/>
      <c r="F82" s="572"/>
      <c r="G82" s="572"/>
      <c r="H82" s="573" t="str">
        <f t="shared" si="4"/>
        <v>小清水</v>
      </c>
      <c r="I82" s="574"/>
      <c r="J82" s="575"/>
      <c r="K82" s="576"/>
      <c r="L82" s="574"/>
      <c r="M82" s="649"/>
      <c r="N82" s="575"/>
      <c r="O82" s="575"/>
      <c r="P82" s="603"/>
      <c r="Q82" s="604"/>
      <c r="R82" s="575"/>
      <c r="S82" s="575"/>
      <c r="T82" s="572"/>
      <c r="U82" s="577"/>
      <c r="V82" s="573"/>
      <c r="W82" s="575"/>
      <c r="X82" s="573" t="s">
        <v>432</v>
      </c>
      <c r="Y82" s="577"/>
      <c r="Z82" s="575"/>
      <c r="AA82" s="575"/>
      <c r="AB82" s="573"/>
      <c r="AC82" s="574"/>
      <c r="AD82" s="573"/>
      <c r="AE82" s="578"/>
      <c r="AF82" s="575"/>
      <c r="AG82" s="575"/>
      <c r="AH82" s="1004" t="s">
        <v>233</v>
      </c>
      <c r="AI82" s="579" t="str">
        <f t="shared" si="5"/>
        <v>小清水</v>
      </c>
      <c r="AJ82" s="1005" t="s">
        <v>433</v>
      </c>
    </row>
    <row r="83" spans="1:36" ht="21" customHeight="1" x14ac:dyDescent="0.15">
      <c r="A83" s="1794"/>
      <c r="B83" s="1384">
        <v>17</v>
      </c>
      <c r="C83" s="73" t="s">
        <v>20</v>
      </c>
      <c r="D83" s="597" t="s">
        <v>27</v>
      </c>
      <c r="E83" s="327"/>
      <c r="F83" s="71" t="s">
        <v>31</v>
      </c>
      <c r="G83" s="71" t="s">
        <v>284</v>
      </c>
      <c r="H83" s="76" t="str">
        <f t="shared" si="4"/>
        <v>大橋</v>
      </c>
      <c r="I83" s="78" t="s">
        <v>301</v>
      </c>
      <c r="J83" s="75" t="s">
        <v>28</v>
      </c>
      <c r="K83" s="79" t="s">
        <v>237</v>
      </c>
      <c r="L83" s="78" t="s">
        <v>267</v>
      </c>
      <c r="M83" s="72" t="s">
        <v>65</v>
      </c>
      <c r="N83" s="75" t="s">
        <v>199</v>
      </c>
      <c r="O83" s="75"/>
      <c r="P83" s="601"/>
      <c r="Q83" s="602" t="s">
        <v>309</v>
      </c>
      <c r="R83" s="75"/>
      <c r="S83" s="75" t="s">
        <v>203</v>
      </c>
      <c r="T83" s="71" t="s">
        <v>70</v>
      </c>
      <c r="U83" s="270"/>
      <c r="V83" s="76" t="s">
        <v>397</v>
      </c>
      <c r="W83" s="75" t="s">
        <v>398</v>
      </c>
      <c r="X83" s="76"/>
      <c r="Y83" s="270"/>
      <c r="Z83" s="75"/>
      <c r="AA83" s="75"/>
      <c r="AB83" s="76" t="s">
        <v>399</v>
      </c>
      <c r="AC83" s="78" t="s">
        <v>400</v>
      </c>
      <c r="AD83" s="76" t="s">
        <v>300</v>
      </c>
      <c r="AE83" s="113"/>
      <c r="AF83" s="75"/>
      <c r="AG83" s="75"/>
      <c r="AH83" s="129" t="s">
        <v>446</v>
      </c>
      <c r="AI83" s="347" t="str">
        <f t="shared" si="5"/>
        <v>大橋</v>
      </c>
    </row>
    <row r="84" spans="1:36" ht="21" customHeight="1" x14ac:dyDescent="0.15">
      <c r="A84" s="1794"/>
      <c r="B84" s="1384">
        <v>18</v>
      </c>
      <c r="C84" s="73" t="s">
        <v>21</v>
      </c>
      <c r="D84" s="597" t="s">
        <v>27</v>
      </c>
      <c r="E84" s="327"/>
      <c r="F84" s="71" t="s">
        <v>31</v>
      </c>
      <c r="G84" s="71" t="s">
        <v>284</v>
      </c>
      <c r="H84" s="76" t="str">
        <f t="shared" ref="H84:H88" si="8">AH83</f>
        <v>福島</v>
      </c>
      <c r="I84" s="78" t="s">
        <v>301</v>
      </c>
      <c r="J84" s="75" t="s">
        <v>28</v>
      </c>
      <c r="K84" s="79" t="s">
        <v>237</v>
      </c>
      <c r="L84" s="78" t="s">
        <v>267</v>
      </c>
      <c r="M84" s="72" t="s">
        <v>65</v>
      </c>
      <c r="N84" s="75" t="s">
        <v>199</v>
      </c>
      <c r="O84" s="75"/>
      <c r="P84" s="601"/>
      <c r="Q84" s="602" t="s">
        <v>309</v>
      </c>
      <c r="R84" s="75"/>
      <c r="S84" s="75" t="s">
        <v>203</v>
      </c>
      <c r="T84" s="71" t="s">
        <v>70</v>
      </c>
      <c r="U84" s="270"/>
      <c r="V84" s="76" t="s">
        <v>63</v>
      </c>
      <c r="W84" s="75" t="s">
        <v>120</v>
      </c>
      <c r="X84" s="76"/>
      <c r="Y84" s="270"/>
      <c r="Z84" s="75"/>
      <c r="AA84" s="75"/>
      <c r="AB84" s="76" t="s">
        <v>233</v>
      </c>
      <c r="AC84" s="78" t="s">
        <v>38</v>
      </c>
      <c r="AD84" s="76" t="s">
        <v>300</v>
      </c>
      <c r="AE84" s="113"/>
      <c r="AF84" s="75"/>
      <c r="AG84" s="75"/>
      <c r="AH84" s="129" t="s">
        <v>430</v>
      </c>
      <c r="AI84" s="347" t="str">
        <f t="shared" si="5"/>
        <v>福島</v>
      </c>
    </row>
    <row r="85" spans="1:36" ht="21" customHeight="1" x14ac:dyDescent="0.15">
      <c r="A85" s="1794"/>
      <c r="B85" s="1384">
        <v>19</v>
      </c>
      <c r="C85" s="73" t="s">
        <v>22</v>
      </c>
      <c r="D85" s="597" t="s">
        <v>27</v>
      </c>
      <c r="E85" s="327"/>
      <c r="F85" s="71" t="s">
        <v>31</v>
      </c>
      <c r="G85" s="71" t="s">
        <v>284</v>
      </c>
      <c r="H85" s="76" t="str">
        <f t="shared" si="8"/>
        <v>山口</v>
      </c>
      <c r="I85" s="78" t="s">
        <v>301</v>
      </c>
      <c r="J85" s="75" t="s">
        <v>28</v>
      </c>
      <c r="K85" s="79" t="s">
        <v>237</v>
      </c>
      <c r="L85" s="78" t="s">
        <v>267</v>
      </c>
      <c r="M85" s="72" t="s">
        <v>65</v>
      </c>
      <c r="N85" s="75" t="s">
        <v>199</v>
      </c>
      <c r="O85" s="75"/>
      <c r="P85" s="601"/>
      <c r="Q85" s="602" t="s">
        <v>309</v>
      </c>
      <c r="R85" s="75"/>
      <c r="S85" s="75" t="s">
        <v>203</v>
      </c>
      <c r="T85" s="71" t="s">
        <v>70</v>
      </c>
      <c r="U85" s="270"/>
      <c r="V85" s="76" t="s">
        <v>63</v>
      </c>
      <c r="W85" s="75" t="s">
        <v>120</v>
      </c>
      <c r="X85" s="76"/>
      <c r="Y85" s="270"/>
      <c r="Z85" s="75"/>
      <c r="AA85" s="75"/>
      <c r="AB85" s="76" t="s">
        <v>233</v>
      </c>
      <c r="AC85" s="78" t="s">
        <v>38</v>
      </c>
      <c r="AD85" s="76" t="s">
        <v>300</v>
      </c>
      <c r="AE85" s="113"/>
      <c r="AF85" s="75"/>
      <c r="AG85" s="75"/>
      <c r="AH85" s="129" t="s">
        <v>431</v>
      </c>
      <c r="AI85" s="347" t="str">
        <f t="shared" si="5"/>
        <v>山口</v>
      </c>
    </row>
    <row r="86" spans="1:36" ht="21" customHeight="1" x14ac:dyDescent="0.15">
      <c r="A86" s="1794"/>
      <c r="B86" s="1384">
        <v>20</v>
      </c>
      <c r="C86" s="73" t="s">
        <v>23</v>
      </c>
      <c r="D86" s="597" t="s">
        <v>27</v>
      </c>
      <c r="E86" s="327"/>
      <c r="F86" s="71" t="s">
        <v>31</v>
      </c>
      <c r="G86" s="71" t="s">
        <v>284</v>
      </c>
      <c r="H86" s="76" t="str">
        <f t="shared" si="8"/>
        <v>斎藤</v>
      </c>
      <c r="I86" s="78" t="s">
        <v>301</v>
      </c>
      <c r="J86" s="75" t="s">
        <v>28</v>
      </c>
      <c r="K86" s="79" t="s">
        <v>237</v>
      </c>
      <c r="L86" s="78" t="s">
        <v>267</v>
      </c>
      <c r="M86" s="72" t="s">
        <v>65</v>
      </c>
      <c r="N86" s="75" t="s">
        <v>199</v>
      </c>
      <c r="O86" s="75"/>
      <c r="P86" s="601"/>
      <c r="Q86" s="602"/>
      <c r="R86" s="75"/>
      <c r="S86" s="75"/>
      <c r="T86" s="71" t="s">
        <v>70</v>
      </c>
      <c r="U86" s="270"/>
      <c r="V86" s="76" t="s">
        <v>63</v>
      </c>
      <c r="W86" s="75" t="s">
        <v>120</v>
      </c>
      <c r="X86" s="76"/>
      <c r="Y86" s="270"/>
      <c r="Z86" s="75"/>
      <c r="AA86" s="75"/>
      <c r="AB86" s="76" t="s">
        <v>233</v>
      </c>
      <c r="AC86" s="78" t="s">
        <v>38</v>
      </c>
      <c r="AD86" s="76" t="s">
        <v>300</v>
      </c>
      <c r="AE86" s="113"/>
      <c r="AF86" s="75"/>
      <c r="AG86" s="75"/>
      <c r="AH86" s="129" t="s">
        <v>433</v>
      </c>
      <c r="AI86" s="347" t="str">
        <f t="shared" si="5"/>
        <v>斎藤</v>
      </c>
    </row>
    <row r="87" spans="1:36" ht="21" customHeight="1" x14ac:dyDescent="0.15">
      <c r="A87" s="1794"/>
      <c r="B87" s="1384">
        <v>21</v>
      </c>
      <c r="C87" s="73" t="s">
        <v>24</v>
      </c>
      <c r="D87" s="597" t="s">
        <v>27</v>
      </c>
      <c r="E87" s="327"/>
      <c r="F87" s="71" t="s">
        <v>31</v>
      </c>
      <c r="G87" s="71" t="s">
        <v>284</v>
      </c>
      <c r="H87" s="76" t="str">
        <f t="shared" si="8"/>
        <v>石橋</v>
      </c>
      <c r="I87" s="78" t="s">
        <v>301</v>
      </c>
      <c r="J87" s="75" t="s">
        <v>28</v>
      </c>
      <c r="K87" s="79" t="s">
        <v>237</v>
      </c>
      <c r="L87" s="78" t="s">
        <v>267</v>
      </c>
      <c r="M87" s="72" t="s">
        <v>65</v>
      </c>
      <c r="N87" s="75" t="s">
        <v>199</v>
      </c>
      <c r="O87" s="75"/>
      <c r="P87" s="601"/>
      <c r="Q87" s="602"/>
      <c r="R87" s="75"/>
      <c r="S87" s="75"/>
      <c r="T87" s="71" t="s">
        <v>70</v>
      </c>
      <c r="U87" s="270"/>
      <c r="V87" s="76" t="s">
        <v>63</v>
      </c>
      <c r="W87" s="75" t="s">
        <v>120</v>
      </c>
      <c r="X87" s="76"/>
      <c r="Y87" s="270"/>
      <c r="Z87" s="75"/>
      <c r="AA87" s="75"/>
      <c r="AB87" s="76" t="s">
        <v>233</v>
      </c>
      <c r="AC87" s="78" t="s">
        <v>38</v>
      </c>
      <c r="AD87" s="76" t="s">
        <v>300</v>
      </c>
      <c r="AE87" s="113"/>
      <c r="AF87" s="75"/>
      <c r="AG87" s="75"/>
      <c r="AH87" s="129" t="s">
        <v>434</v>
      </c>
      <c r="AI87" s="347" t="str">
        <f t="shared" si="5"/>
        <v>石橋</v>
      </c>
    </row>
    <row r="88" spans="1:36" ht="21" customHeight="1" x14ac:dyDescent="0.15">
      <c r="A88" s="1794"/>
      <c r="B88" s="1384">
        <v>22</v>
      </c>
      <c r="C88" s="73" t="s">
        <v>25</v>
      </c>
      <c r="D88" s="597" t="s">
        <v>27</v>
      </c>
      <c r="E88" s="327"/>
      <c r="F88" s="71" t="s">
        <v>31</v>
      </c>
      <c r="G88" s="71" t="s">
        <v>284</v>
      </c>
      <c r="H88" s="76" t="str">
        <f t="shared" si="8"/>
        <v>中村</v>
      </c>
      <c r="I88" s="78" t="s">
        <v>301</v>
      </c>
      <c r="J88" s="75" t="s">
        <v>28</v>
      </c>
      <c r="K88" s="79" t="s">
        <v>237</v>
      </c>
      <c r="L88" s="78" t="s">
        <v>267</v>
      </c>
      <c r="M88" s="72" t="s">
        <v>65</v>
      </c>
      <c r="N88" s="75" t="s">
        <v>199</v>
      </c>
      <c r="O88" s="75"/>
      <c r="P88" s="601"/>
      <c r="Q88" s="602"/>
      <c r="R88" s="75"/>
      <c r="S88" s="75"/>
      <c r="T88" s="71" t="s">
        <v>70</v>
      </c>
      <c r="U88" s="270"/>
      <c r="V88" s="76" t="s">
        <v>63</v>
      </c>
      <c r="W88" s="75" t="s">
        <v>120</v>
      </c>
      <c r="X88" s="76"/>
      <c r="Y88" s="270"/>
      <c r="Z88" s="75"/>
      <c r="AA88" s="75"/>
      <c r="AB88" s="76" t="s">
        <v>233</v>
      </c>
      <c r="AC88" s="78" t="s">
        <v>38</v>
      </c>
      <c r="AD88" s="76" t="s">
        <v>300</v>
      </c>
      <c r="AE88" s="113"/>
      <c r="AF88" s="75"/>
      <c r="AG88" s="75"/>
      <c r="AH88" s="129" t="s">
        <v>435</v>
      </c>
      <c r="AI88" s="347" t="str">
        <f t="shared" si="5"/>
        <v>中村</v>
      </c>
      <c r="AJ88" s="36" t="s">
        <v>441</v>
      </c>
    </row>
    <row r="89" spans="1:36" ht="21" customHeight="1" x14ac:dyDescent="0.15">
      <c r="A89" s="1794"/>
      <c r="B89" s="1385">
        <v>23</v>
      </c>
      <c r="C89" s="570" t="s">
        <v>19</v>
      </c>
      <c r="D89" s="571"/>
      <c r="E89" s="880"/>
      <c r="F89" s="572"/>
      <c r="G89" s="572"/>
      <c r="H89" s="573" t="str">
        <f t="shared" si="4"/>
        <v>高野</v>
      </c>
      <c r="I89" s="574"/>
      <c r="J89" s="575"/>
      <c r="K89" s="576"/>
      <c r="L89" s="574"/>
      <c r="M89" s="649"/>
      <c r="N89" s="575"/>
      <c r="O89" s="575"/>
      <c r="P89" s="603"/>
      <c r="Q89" s="604"/>
      <c r="R89" s="575"/>
      <c r="S89" s="575"/>
      <c r="T89" s="572"/>
      <c r="U89" s="577"/>
      <c r="V89" s="573"/>
      <c r="W89" s="575"/>
      <c r="X89" s="573" t="s">
        <v>437</v>
      </c>
      <c r="Y89" s="577"/>
      <c r="Z89" s="575"/>
      <c r="AA89" s="575"/>
      <c r="AB89" s="573"/>
      <c r="AC89" s="574"/>
      <c r="AD89" s="573"/>
      <c r="AE89" s="578"/>
      <c r="AF89" s="575"/>
      <c r="AG89" s="575"/>
      <c r="AH89" s="1004" t="s">
        <v>436</v>
      </c>
      <c r="AI89" s="579" t="str">
        <f t="shared" si="5"/>
        <v>高野</v>
      </c>
      <c r="AJ89" s="1005" t="s">
        <v>432</v>
      </c>
    </row>
    <row r="90" spans="1:36" ht="21" customHeight="1" x14ac:dyDescent="0.15">
      <c r="A90" s="1794"/>
      <c r="B90" s="1384">
        <v>24</v>
      </c>
      <c r="C90" s="73" t="s">
        <v>20</v>
      </c>
      <c r="D90" s="597" t="s">
        <v>267</v>
      </c>
      <c r="E90" s="327"/>
      <c r="F90" s="71" t="s">
        <v>31</v>
      </c>
      <c r="G90" s="71" t="s">
        <v>284</v>
      </c>
      <c r="H90" s="76" t="str">
        <f t="shared" si="4"/>
        <v>前澤</v>
      </c>
      <c r="I90" s="78" t="s">
        <v>301</v>
      </c>
      <c r="J90" s="75" t="s">
        <v>237</v>
      </c>
      <c r="K90" s="79" t="s">
        <v>28</v>
      </c>
      <c r="L90" s="78" t="s">
        <v>70</v>
      </c>
      <c r="M90" s="72" t="s">
        <v>65</v>
      </c>
      <c r="N90" s="75" t="s">
        <v>27</v>
      </c>
      <c r="O90" s="75"/>
      <c r="P90" s="601"/>
      <c r="Q90" s="602" t="s">
        <v>309</v>
      </c>
      <c r="R90" s="75"/>
      <c r="S90" s="75" t="s">
        <v>203</v>
      </c>
      <c r="T90" s="71" t="s">
        <v>300</v>
      </c>
      <c r="U90" s="270"/>
      <c r="V90" s="76" t="s">
        <v>120</v>
      </c>
      <c r="W90" s="75" t="s">
        <v>397</v>
      </c>
      <c r="X90" s="76"/>
      <c r="Y90" s="270"/>
      <c r="Z90" s="75"/>
      <c r="AA90" s="75"/>
      <c r="AB90" s="76" t="s">
        <v>38</v>
      </c>
      <c r="AC90" s="78" t="s">
        <v>233</v>
      </c>
      <c r="AD90" s="76" t="s">
        <v>199</v>
      </c>
      <c r="AE90" s="113"/>
      <c r="AF90" s="75"/>
      <c r="AG90" s="75"/>
      <c r="AH90" s="129" t="s">
        <v>437</v>
      </c>
      <c r="AI90" s="347" t="str">
        <f t="shared" si="5"/>
        <v>前澤</v>
      </c>
    </row>
    <row r="91" spans="1:36" ht="21" customHeight="1" x14ac:dyDescent="0.15">
      <c r="A91" s="1794"/>
      <c r="B91" s="1384">
        <v>25</v>
      </c>
      <c r="C91" s="73" t="s">
        <v>21</v>
      </c>
      <c r="D91" s="597" t="s">
        <v>267</v>
      </c>
      <c r="E91" s="327"/>
      <c r="F91" s="71" t="s">
        <v>31</v>
      </c>
      <c r="G91" s="71" t="s">
        <v>284</v>
      </c>
      <c r="H91" s="76" t="str">
        <f t="shared" ref="H91:H95" si="9">AH90</f>
        <v>白原</v>
      </c>
      <c r="I91" s="78" t="s">
        <v>301</v>
      </c>
      <c r="J91" s="75" t="s">
        <v>237</v>
      </c>
      <c r="K91" s="79" t="s">
        <v>28</v>
      </c>
      <c r="L91" s="78" t="s">
        <v>70</v>
      </c>
      <c r="M91" s="72" t="s">
        <v>65</v>
      </c>
      <c r="N91" s="75" t="s">
        <v>27</v>
      </c>
      <c r="O91" s="75"/>
      <c r="P91" s="601"/>
      <c r="Q91" s="602" t="s">
        <v>309</v>
      </c>
      <c r="R91" s="75"/>
      <c r="S91" s="75" t="s">
        <v>203</v>
      </c>
      <c r="T91" s="71" t="s">
        <v>300</v>
      </c>
      <c r="U91" s="270"/>
      <c r="V91" s="76" t="s">
        <v>120</v>
      </c>
      <c r="W91" s="75" t="s">
        <v>63</v>
      </c>
      <c r="X91" s="76"/>
      <c r="Y91" s="270"/>
      <c r="Z91" s="75"/>
      <c r="AA91" s="75"/>
      <c r="AB91" s="76" t="s">
        <v>38</v>
      </c>
      <c r="AC91" s="78" t="s">
        <v>233</v>
      </c>
      <c r="AD91" s="76" t="s">
        <v>199</v>
      </c>
      <c r="AE91" s="113"/>
      <c r="AF91" s="75"/>
      <c r="AG91" s="75"/>
      <c r="AH91" s="129" t="s">
        <v>438</v>
      </c>
      <c r="AI91" s="347" t="str">
        <f t="shared" si="5"/>
        <v>白原</v>
      </c>
    </row>
    <row r="92" spans="1:36" ht="21" customHeight="1" x14ac:dyDescent="0.15">
      <c r="A92" s="1794"/>
      <c r="B92" s="1384">
        <v>26</v>
      </c>
      <c r="C92" s="73" t="s">
        <v>22</v>
      </c>
      <c r="D92" s="597" t="s">
        <v>267</v>
      </c>
      <c r="E92" s="327"/>
      <c r="F92" s="71" t="s">
        <v>31</v>
      </c>
      <c r="G92" s="71" t="s">
        <v>284</v>
      </c>
      <c r="H92" s="76" t="str">
        <f t="shared" si="9"/>
        <v>岸井</v>
      </c>
      <c r="I92" s="78" t="s">
        <v>301</v>
      </c>
      <c r="J92" s="75" t="s">
        <v>237</v>
      </c>
      <c r="K92" s="79" t="s">
        <v>28</v>
      </c>
      <c r="L92" s="78" t="s">
        <v>70</v>
      </c>
      <c r="M92" s="72" t="s">
        <v>65</v>
      </c>
      <c r="N92" s="75" t="s">
        <v>27</v>
      </c>
      <c r="O92" s="75"/>
      <c r="P92" s="601"/>
      <c r="Q92" s="602" t="s">
        <v>309</v>
      </c>
      <c r="R92" s="75"/>
      <c r="S92" s="75" t="s">
        <v>203</v>
      </c>
      <c r="T92" s="71" t="s">
        <v>300</v>
      </c>
      <c r="U92" s="270"/>
      <c r="V92" s="76" t="s">
        <v>120</v>
      </c>
      <c r="W92" s="75" t="s">
        <v>63</v>
      </c>
      <c r="X92" s="76"/>
      <c r="Y92" s="270"/>
      <c r="Z92" s="75"/>
      <c r="AA92" s="75"/>
      <c r="AB92" s="76" t="s">
        <v>38</v>
      </c>
      <c r="AC92" s="78" t="s">
        <v>233</v>
      </c>
      <c r="AD92" s="76" t="s">
        <v>199</v>
      </c>
      <c r="AE92" s="113"/>
      <c r="AF92" s="75"/>
      <c r="AG92" s="75"/>
      <c r="AH92" s="129" t="s">
        <v>439</v>
      </c>
      <c r="AI92" s="347" t="str">
        <f t="shared" si="5"/>
        <v>岸井</v>
      </c>
    </row>
    <row r="93" spans="1:36" ht="21" customHeight="1" x14ac:dyDescent="0.15">
      <c r="A93" s="1794"/>
      <c r="B93" s="1384">
        <v>27</v>
      </c>
      <c r="C93" s="73" t="s">
        <v>23</v>
      </c>
      <c r="D93" s="597" t="s">
        <v>267</v>
      </c>
      <c r="E93" s="327"/>
      <c r="F93" s="71" t="s">
        <v>31</v>
      </c>
      <c r="G93" s="71" t="s">
        <v>284</v>
      </c>
      <c r="H93" s="76" t="str">
        <f t="shared" si="9"/>
        <v>篠原</v>
      </c>
      <c r="I93" s="78" t="s">
        <v>301</v>
      </c>
      <c r="J93" s="75" t="s">
        <v>237</v>
      </c>
      <c r="K93" s="79" t="s">
        <v>28</v>
      </c>
      <c r="L93" s="78" t="s">
        <v>70</v>
      </c>
      <c r="M93" s="72" t="s">
        <v>65</v>
      </c>
      <c r="N93" s="75" t="s">
        <v>27</v>
      </c>
      <c r="O93" s="75"/>
      <c r="P93" s="601"/>
      <c r="Q93" s="602"/>
      <c r="R93" s="75"/>
      <c r="S93" s="75"/>
      <c r="T93" s="71" t="s">
        <v>300</v>
      </c>
      <c r="U93" s="270"/>
      <c r="V93" s="76" t="s">
        <v>120</v>
      </c>
      <c r="W93" s="75" t="s">
        <v>63</v>
      </c>
      <c r="X93" s="76"/>
      <c r="Y93" s="270"/>
      <c r="Z93" s="75"/>
      <c r="AA93" s="75"/>
      <c r="AB93" s="76" t="s">
        <v>38</v>
      </c>
      <c r="AC93" s="78" t="s">
        <v>233</v>
      </c>
      <c r="AD93" s="76" t="s">
        <v>199</v>
      </c>
      <c r="AE93" s="113"/>
      <c r="AF93" s="75"/>
      <c r="AG93" s="75"/>
      <c r="AH93" s="129" t="s">
        <v>440</v>
      </c>
      <c r="AI93" s="347" t="str">
        <f t="shared" si="5"/>
        <v>篠原</v>
      </c>
    </row>
    <row r="94" spans="1:36" ht="21" customHeight="1" x14ac:dyDescent="0.15">
      <c r="A94" s="1794"/>
      <c r="B94" s="1384">
        <v>28</v>
      </c>
      <c r="C94" s="73" t="s">
        <v>24</v>
      </c>
      <c r="D94" s="597" t="s">
        <v>267</v>
      </c>
      <c r="E94" s="327"/>
      <c r="F94" s="71" t="s">
        <v>31</v>
      </c>
      <c r="G94" s="71" t="s">
        <v>284</v>
      </c>
      <c r="H94" s="76" t="str">
        <f t="shared" si="9"/>
        <v>知久</v>
      </c>
      <c r="I94" s="78" t="s">
        <v>301</v>
      </c>
      <c r="J94" s="75" t="s">
        <v>237</v>
      </c>
      <c r="K94" s="79" t="s">
        <v>28</v>
      </c>
      <c r="L94" s="78" t="s">
        <v>70</v>
      </c>
      <c r="M94" s="72" t="s">
        <v>65</v>
      </c>
      <c r="N94" s="75" t="s">
        <v>27</v>
      </c>
      <c r="O94" s="75"/>
      <c r="P94" s="601"/>
      <c r="Q94" s="602"/>
      <c r="R94" s="75"/>
      <c r="S94" s="75"/>
      <c r="T94" s="71" t="s">
        <v>300</v>
      </c>
      <c r="U94" s="270"/>
      <c r="V94" s="76" t="s">
        <v>120</v>
      </c>
      <c r="W94" s="75" t="s">
        <v>63</v>
      </c>
      <c r="X94" s="76"/>
      <c r="Y94" s="270"/>
      <c r="Z94" s="75"/>
      <c r="AA94" s="75"/>
      <c r="AB94" s="76" t="s">
        <v>38</v>
      </c>
      <c r="AC94" s="78" t="s">
        <v>233</v>
      </c>
      <c r="AD94" s="76" t="s">
        <v>199</v>
      </c>
      <c r="AE94" s="113"/>
      <c r="AF94" s="75"/>
      <c r="AG94" s="75"/>
      <c r="AH94" s="129" t="s">
        <v>441</v>
      </c>
      <c r="AI94" s="347" t="str">
        <f t="shared" si="5"/>
        <v>知久</v>
      </c>
    </row>
    <row r="95" spans="1:36" ht="21" customHeight="1" x14ac:dyDescent="0.15">
      <c r="A95" s="1794"/>
      <c r="B95" s="1384">
        <v>29</v>
      </c>
      <c r="C95" s="73" t="s">
        <v>25</v>
      </c>
      <c r="D95" s="597" t="s">
        <v>267</v>
      </c>
      <c r="E95" s="327"/>
      <c r="F95" s="71" t="s">
        <v>31</v>
      </c>
      <c r="G95" s="71" t="s">
        <v>284</v>
      </c>
      <c r="H95" s="76" t="str">
        <f t="shared" si="9"/>
        <v>大橋</v>
      </c>
      <c r="I95" s="78" t="s">
        <v>301</v>
      </c>
      <c r="J95" s="75" t="s">
        <v>237</v>
      </c>
      <c r="K95" s="79" t="s">
        <v>28</v>
      </c>
      <c r="L95" s="78" t="s">
        <v>70</v>
      </c>
      <c r="M95" s="72" t="s">
        <v>65</v>
      </c>
      <c r="N95" s="75" t="s">
        <v>27</v>
      </c>
      <c r="O95" s="75"/>
      <c r="P95" s="601"/>
      <c r="Q95" s="602"/>
      <c r="R95" s="75"/>
      <c r="S95" s="75"/>
      <c r="T95" s="71" t="s">
        <v>300</v>
      </c>
      <c r="U95" s="270"/>
      <c r="V95" s="76" t="s">
        <v>120</v>
      </c>
      <c r="W95" s="75" t="s">
        <v>63</v>
      </c>
      <c r="X95" s="76"/>
      <c r="Y95" s="270"/>
      <c r="Z95" s="75"/>
      <c r="AA95" s="75"/>
      <c r="AB95" s="76" t="s">
        <v>38</v>
      </c>
      <c r="AC95" s="78" t="s">
        <v>233</v>
      </c>
      <c r="AD95" s="76" t="s">
        <v>199</v>
      </c>
      <c r="AE95" s="113"/>
      <c r="AF95" s="75"/>
      <c r="AG95" s="75"/>
      <c r="AH95" s="129" t="s">
        <v>442</v>
      </c>
      <c r="AI95" s="347" t="str">
        <f t="shared" si="5"/>
        <v>大橋</v>
      </c>
      <c r="AJ95" s="36" t="s">
        <v>439</v>
      </c>
    </row>
    <row r="96" spans="1:36" ht="21" customHeight="1" x14ac:dyDescent="0.15">
      <c r="A96" s="1794"/>
      <c r="B96" s="1385">
        <v>30</v>
      </c>
      <c r="C96" s="570" t="s">
        <v>19</v>
      </c>
      <c r="D96" s="571"/>
      <c r="E96" s="880"/>
      <c r="F96" s="572"/>
      <c r="G96" s="572"/>
      <c r="H96" s="573" t="str">
        <f t="shared" si="4"/>
        <v>村山</v>
      </c>
      <c r="I96" s="574"/>
      <c r="J96" s="575"/>
      <c r="K96" s="576"/>
      <c r="L96" s="574"/>
      <c r="M96" s="649"/>
      <c r="N96" s="575"/>
      <c r="O96" s="575"/>
      <c r="P96" s="603"/>
      <c r="Q96" s="604"/>
      <c r="R96" s="575"/>
      <c r="S96" s="575"/>
      <c r="T96" s="572"/>
      <c r="U96" s="577"/>
      <c r="V96" s="573"/>
      <c r="W96" s="575"/>
      <c r="X96" s="573" t="s">
        <v>434</v>
      </c>
      <c r="Y96" s="577"/>
      <c r="Z96" s="575"/>
      <c r="AA96" s="575"/>
      <c r="AB96" s="573"/>
      <c r="AC96" s="574"/>
      <c r="AD96" s="573"/>
      <c r="AE96" s="578"/>
      <c r="AF96" s="575"/>
      <c r="AG96" s="575"/>
      <c r="AH96" s="1004" t="s">
        <v>443</v>
      </c>
      <c r="AI96" s="579" t="str">
        <f t="shared" si="5"/>
        <v>村山</v>
      </c>
      <c r="AJ96" s="1005" t="s">
        <v>299</v>
      </c>
    </row>
    <row r="97" spans="1:36" ht="21" customHeight="1" x14ac:dyDescent="0.15">
      <c r="A97" s="1794"/>
      <c r="B97" s="1384">
        <v>31</v>
      </c>
      <c r="C97" s="73" t="s">
        <v>20</v>
      </c>
      <c r="D97" s="597" t="s">
        <v>70</v>
      </c>
      <c r="E97" s="327"/>
      <c r="F97" s="71" t="s">
        <v>31</v>
      </c>
      <c r="G97" s="71" t="s">
        <v>284</v>
      </c>
      <c r="H97" s="76" t="str">
        <f t="shared" si="4"/>
        <v>バタ</v>
      </c>
      <c r="I97" s="78" t="s">
        <v>301</v>
      </c>
      <c r="J97" s="75" t="s">
        <v>28</v>
      </c>
      <c r="K97" s="79" t="s">
        <v>237</v>
      </c>
      <c r="L97" s="78" t="s">
        <v>300</v>
      </c>
      <c r="M97" s="72" t="s">
        <v>65</v>
      </c>
      <c r="N97" s="75" t="s">
        <v>267</v>
      </c>
      <c r="O97" s="75"/>
      <c r="P97" s="601"/>
      <c r="Q97" s="602" t="s">
        <v>309</v>
      </c>
      <c r="R97" s="75"/>
      <c r="S97" s="75" t="s">
        <v>203</v>
      </c>
      <c r="T97" s="71" t="s">
        <v>199</v>
      </c>
      <c r="U97" s="270"/>
      <c r="V97" s="76" t="s">
        <v>397</v>
      </c>
      <c r="W97" s="75" t="s">
        <v>398</v>
      </c>
      <c r="X97" s="76" t="s">
        <v>299</v>
      </c>
      <c r="Y97" s="270"/>
      <c r="Z97" s="75"/>
      <c r="AA97" s="75"/>
      <c r="AB97" s="76" t="s">
        <v>399</v>
      </c>
      <c r="AC97" s="78" t="s">
        <v>400</v>
      </c>
      <c r="AD97" s="76" t="s">
        <v>27</v>
      </c>
      <c r="AE97" s="113"/>
      <c r="AF97" s="75"/>
      <c r="AG97" s="75"/>
      <c r="AH97" s="129" t="s">
        <v>444</v>
      </c>
      <c r="AI97" s="347" t="str">
        <f t="shared" si="5"/>
        <v>バタ</v>
      </c>
    </row>
    <row r="98" spans="1:36" ht="21" customHeight="1" x14ac:dyDescent="0.15">
      <c r="A98" s="1795" t="s">
        <v>461</v>
      </c>
      <c r="B98" s="1384">
        <v>1</v>
      </c>
      <c r="C98" s="73" t="s">
        <v>21</v>
      </c>
      <c r="D98" s="597" t="s">
        <v>70</v>
      </c>
      <c r="E98" s="327"/>
      <c r="F98" s="71" t="s">
        <v>31</v>
      </c>
      <c r="G98" s="71" t="s">
        <v>284</v>
      </c>
      <c r="H98" s="76" t="str">
        <f t="shared" ref="H98:H102" si="10">AH97</f>
        <v>小清水</v>
      </c>
      <c r="I98" s="78" t="s">
        <v>301</v>
      </c>
      <c r="J98" s="75" t="s">
        <v>28</v>
      </c>
      <c r="K98" s="79" t="s">
        <v>237</v>
      </c>
      <c r="L98" s="78" t="s">
        <v>300</v>
      </c>
      <c r="M98" s="72" t="s">
        <v>65</v>
      </c>
      <c r="N98" s="75" t="s">
        <v>267</v>
      </c>
      <c r="O98" s="75"/>
      <c r="P98" s="601"/>
      <c r="Q98" s="602" t="s">
        <v>309</v>
      </c>
      <c r="R98" s="75"/>
      <c r="S98" s="75" t="s">
        <v>203</v>
      </c>
      <c r="T98" s="71" t="s">
        <v>233</v>
      </c>
      <c r="U98" s="270"/>
      <c r="V98" s="76" t="s">
        <v>63</v>
      </c>
      <c r="W98" s="75" t="s">
        <v>120</v>
      </c>
      <c r="X98" s="76" t="s">
        <v>299</v>
      </c>
      <c r="Y98" s="270"/>
      <c r="Z98" s="75"/>
      <c r="AA98" s="75"/>
      <c r="AB98" s="76" t="s">
        <v>199</v>
      </c>
      <c r="AC98" s="78" t="s">
        <v>38</v>
      </c>
      <c r="AD98" s="76" t="s">
        <v>27</v>
      </c>
      <c r="AE98" s="113"/>
      <c r="AF98" s="75"/>
      <c r="AG98" s="75"/>
      <c r="AH98" s="129" t="s">
        <v>445</v>
      </c>
      <c r="AI98" s="347" t="str">
        <f>AH97</f>
        <v>小清水</v>
      </c>
    </row>
    <row r="99" spans="1:36" ht="21" customHeight="1" x14ac:dyDescent="0.15">
      <c r="A99" s="1795"/>
      <c r="B99" s="1384">
        <v>2</v>
      </c>
      <c r="C99" s="73" t="s">
        <v>22</v>
      </c>
      <c r="D99" s="597" t="s">
        <v>70</v>
      </c>
      <c r="E99" s="327"/>
      <c r="F99" s="71" t="s">
        <v>31</v>
      </c>
      <c r="G99" s="71" t="s">
        <v>284</v>
      </c>
      <c r="H99" s="76" t="str">
        <f t="shared" si="10"/>
        <v>戸田</v>
      </c>
      <c r="I99" s="78" t="s">
        <v>301</v>
      </c>
      <c r="J99" s="75" t="s">
        <v>28</v>
      </c>
      <c r="K99" s="79" t="s">
        <v>237</v>
      </c>
      <c r="L99" s="78" t="s">
        <v>300</v>
      </c>
      <c r="M99" s="72" t="s">
        <v>65</v>
      </c>
      <c r="N99" s="75" t="s">
        <v>267</v>
      </c>
      <c r="O99" s="75"/>
      <c r="P99" s="601"/>
      <c r="Q99" s="602" t="s">
        <v>309</v>
      </c>
      <c r="R99" s="75"/>
      <c r="S99" s="75" t="s">
        <v>203</v>
      </c>
      <c r="T99" s="71" t="s">
        <v>233</v>
      </c>
      <c r="U99" s="270"/>
      <c r="V99" s="76" t="s">
        <v>63</v>
      </c>
      <c r="W99" s="75" t="s">
        <v>120</v>
      </c>
      <c r="X99" s="76" t="s">
        <v>299</v>
      </c>
      <c r="Y99" s="270"/>
      <c r="Z99" s="75"/>
      <c r="AA99" s="75"/>
      <c r="AB99" s="76" t="s">
        <v>199</v>
      </c>
      <c r="AC99" s="78" t="s">
        <v>38</v>
      </c>
      <c r="AD99" s="76" t="s">
        <v>27</v>
      </c>
      <c r="AE99" s="113"/>
      <c r="AF99" s="75"/>
      <c r="AG99" s="75"/>
      <c r="AH99" s="129" t="s">
        <v>446</v>
      </c>
      <c r="AI99" s="347" t="str">
        <f t="shared" ref="AI99:AI159" si="11">AH98</f>
        <v>戸田</v>
      </c>
    </row>
    <row r="100" spans="1:36" ht="21" customHeight="1" x14ac:dyDescent="0.15">
      <c r="A100" s="1795"/>
      <c r="B100" s="1384">
        <v>3</v>
      </c>
      <c r="C100" s="73" t="s">
        <v>23</v>
      </c>
      <c r="D100" s="597" t="s">
        <v>70</v>
      </c>
      <c r="E100" s="327"/>
      <c r="F100" s="71" t="s">
        <v>31</v>
      </c>
      <c r="G100" s="71" t="s">
        <v>284</v>
      </c>
      <c r="H100" s="76" t="str">
        <f t="shared" si="10"/>
        <v>福島</v>
      </c>
      <c r="I100" s="78" t="s">
        <v>301</v>
      </c>
      <c r="J100" s="75" t="s">
        <v>28</v>
      </c>
      <c r="K100" s="79" t="s">
        <v>237</v>
      </c>
      <c r="L100" s="78" t="s">
        <v>300</v>
      </c>
      <c r="M100" s="72" t="s">
        <v>65</v>
      </c>
      <c r="N100" s="75" t="s">
        <v>267</v>
      </c>
      <c r="O100" s="75"/>
      <c r="P100" s="601"/>
      <c r="Q100" s="602"/>
      <c r="R100" s="75"/>
      <c r="S100" s="75"/>
      <c r="T100" s="71" t="s">
        <v>233</v>
      </c>
      <c r="U100" s="270"/>
      <c r="V100" s="76" t="s">
        <v>63</v>
      </c>
      <c r="W100" s="75" t="s">
        <v>120</v>
      </c>
      <c r="X100" s="76" t="s">
        <v>299</v>
      </c>
      <c r="Y100" s="270"/>
      <c r="Z100" s="75"/>
      <c r="AA100" s="75"/>
      <c r="AB100" s="76" t="s">
        <v>199</v>
      </c>
      <c r="AC100" s="78" t="s">
        <v>38</v>
      </c>
      <c r="AD100" s="76" t="s">
        <v>27</v>
      </c>
      <c r="AE100" s="113"/>
      <c r="AF100" s="75"/>
      <c r="AG100" s="75"/>
      <c r="AH100" s="129" t="s">
        <v>430</v>
      </c>
      <c r="AI100" s="347" t="str">
        <f t="shared" si="11"/>
        <v>福島</v>
      </c>
    </row>
    <row r="101" spans="1:36" ht="21" customHeight="1" x14ac:dyDescent="0.15">
      <c r="A101" s="1795"/>
      <c r="B101" s="1384">
        <v>4</v>
      </c>
      <c r="C101" s="73" t="s">
        <v>24</v>
      </c>
      <c r="D101" s="597" t="s">
        <v>70</v>
      </c>
      <c r="E101" s="327"/>
      <c r="F101" s="71" t="s">
        <v>31</v>
      </c>
      <c r="G101" s="71" t="s">
        <v>284</v>
      </c>
      <c r="H101" s="76" t="str">
        <f t="shared" si="10"/>
        <v>山口</v>
      </c>
      <c r="I101" s="78" t="s">
        <v>301</v>
      </c>
      <c r="J101" s="75" t="s">
        <v>28</v>
      </c>
      <c r="K101" s="79" t="s">
        <v>237</v>
      </c>
      <c r="L101" s="78" t="s">
        <v>300</v>
      </c>
      <c r="M101" s="72" t="s">
        <v>65</v>
      </c>
      <c r="N101" s="75" t="s">
        <v>267</v>
      </c>
      <c r="O101" s="75"/>
      <c r="P101" s="601"/>
      <c r="Q101" s="602"/>
      <c r="R101" s="75"/>
      <c r="S101" s="75"/>
      <c r="T101" s="71" t="s">
        <v>233</v>
      </c>
      <c r="U101" s="270"/>
      <c r="V101" s="76" t="s">
        <v>63</v>
      </c>
      <c r="W101" s="75" t="s">
        <v>120</v>
      </c>
      <c r="X101" s="76" t="s">
        <v>299</v>
      </c>
      <c r="Y101" s="270"/>
      <c r="Z101" s="75"/>
      <c r="AA101" s="75"/>
      <c r="AB101" s="76" t="s">
        <v>199</v>
      </c>
      <c r="AC101" s="78" t="s">
        <v>38</v>
      </c>
      <c r="AD101" s="76" t="s">
        <v>27</v>
      </c>
      <c r="AE101" s="113"/>
      <c r="AF101" s="75"/>
      <c r="AG101" s="75"/>
      <c r="AH101" s="129" t="s">
        <v>431</v>
      </c>
      <c r="AI101" s="347" t="str">
        <f t="shared" si="11"/>
        <v>山口</v>
      </c>
    </row>
    <row r="102" spans="1:36" ht="21" customHeight="1" x14ac:dyDescent="0.15">
      <c r="A102" s="1795"/>
      <c r="B102" s="1384">
        <v>5</v>
      </c>
      <c r="C102" s="73" t="s">
        <v>25</v>
      </c>
      <c r="D102" s="597" t="s">
        <v>70</v>
      </c>
      <c r="E102" s="327"/>
      <c r="F102" s="71" t="s">
        <v>31</v>
      </c>
      <c r="G102" s="71" t="s">
        <v>284</v>
      </c>
      <c r="H102" s="76" t="str">
        <f t="shared" si="10"/>
        <v>斎藤</v>
      </c>
      <c r="I102" s="78" t="s">
        <v>301</v>
      </c>
      <c r="J102" s="75" t="s">
        <v>28</v>
      </c>
      <c r="K102" s="79" t="s">
        <v>237</v>
      </c>
      <c r="L102" s="78" t="s">
        <v>300</v>
      </c>
      <c r="M102" s="72" t="s">
        <v>65</v>
      </c>
      <c r="N102" s="75" t="s">
        <v>267</v>
      </c>
      <c r="O102" s="75"/>
      <c r="P102" s="601"/>
      <c r="Q102" s="602"/>
      <c r="R102" s="75"/>
      <c r="S102" s="75"/>
      <c r="T102" s="71" t="s">
        <v>233</v>
      </c>
      <c r="U102" s="270"/>
      <c r="V102" s="76" t="s">
        <v>63</v>
      </c>
      <c r="W102" s="75" t="s">
        <v>120</v>
      </c>
      <c r="X102" s="76" t="s">
        <v>299</v>
      </c>
      <c r="Y102" s="270"/>
      <c r="Z102" s="75"/>
      <c r="AA102" s="75"/>
      <c r="AB102" s="76" t="s">
        <v>199</v>
      </c>
      <c r="AC102" s="78" t="s">
        <v>38</v>
      </c>
      <c r="AD102" s="76" t="s">
        <v>27</v>
      </c>
      <c r="AE102" s="113"/>
      <c r="AF102" s="75"/>
      <c r="AG102" s="75"/>
      <c r="AH102" s="129" t="s">
        <v>199</v>
      </c>
      <c r="AI102" s="347" t="str">
        <f t="shared" si="11"/>
        <v>斎藤</v>
      </c>
      <c r="AJ102" s="36" t="s">
        <v>438</v>
      </c>
    </row>
    <row r="103" spans="1:36" ht="21" customHeight="1" x14ac:dyDescent="0.15">
      <c r="A103" s="1795"/>
      <c r="B103" s="1385">
        <v>6</v>
      </c>
      <c r="C103" s="570" t="s">
        <v>19</v>
      </c>
      <c r="D103" s="571"/>
      <c r="E103" s="880"/>
      <c r="F103" s="572"/>
      <c r="G103" s="572"/>
      <c r="H103" s="573" t="str">
        <f t="shared" ref="H103" si="12">AH102</f>
        <v>篠原</v>
      </c>
      <c r="I103" s="574"/>
      <c r="J103" s="575"/>
      <c r="K103" s="576"/>
      <c r="L103" s="574"/>
      <c r="M103" s="649"/>
      <c r="N103" s="575"/>
      <c r="O103" s="575"/>
      <c r="P103" s="603"/>
      <c r="Q103" s="604"/>
      <c r="R103" s="575"/>
      <c r="S103" s="575"/>
      <c r="T103" s="572"/>
      <c r="U103" s="577"/>
      <c r="V103" s="573"/>
      <c r="W103" s="575"/>
      <c r="X103" s="573" t="s">
        <v>445</v>
      </c>
      <c r="Y103" s="577"/>
      <c r="Z103" s="575"/>
      <c r="AA103" s="575"/>
      <c r="AB103" s="573"/>
      <c r="AC103" s="574"/>
      <c r="AD103" s="573"/>
      <c r="AE103" s="578"/>
      <c r="AF103" s="575"/>
      <c r="AG103" s="575"/>
      <c r="AH103" s="1004" t="s">
        <v>434</v>
      </c>
      <c r="AI103" s="579" t="str">
        <f t="shared" si="11"/>
        <v>篠原</v>
      </c>
      <c r="AJ103" s="1005" t="s">
        <v>430</v>
      </c>
    </row>
    <row r="104" spans="1:36" ht="21" customHeight="1" x14ac:dyDescent="0.15">
      <c r="A104" s="1795"/>
      <c r="B104" s="1384">
        <v>7</v>
      </c>
      <c r="C104" s="73" t="s">
        <v>20</v>
      </c>
      <c r="D104" s="597" t="s">
        <v>300</v>
      </c>
      <c r="E104" s="327"/>
      <c r="F104" s="71" t="s">
        <v>31</v>
      </c>
      <c r="G104" s="71" t="s">
        <v>284</v>
      </c>
      <c r="H104" s="76" t="str">
        <f t="shared" ref="H104:H125" si="13">AH103</f>
        <v>中村</v>
      </c>
      <c r="I104" s="78" t="s">
        <v>301</v>
      </c>
      <c r="J104" s="75" t="s">
        <v>237</v>
      </c>
      <c r="K104" s="79" t="s">
        <v>28</v>
      </c>
      <c r="L104" s="78" t="s">
        <v>233</v>
      </c>
      <c r="M104" s="72" t="s">
        <v>65</v>
      </c>
      <c r="N104" s="75" t="s">
        <v>70</v>
      </c>
      <c r="O104" s="75"/>
      <c r="P104" s="601"/>
      <c r="Q104" s="602" t="s">
        <v>309</v>
      </c>
      <c r="R104" s="75"/>
      <c r="S104" s="75" t="s">
        <v>203</v>
      </c>
      <c r="T104" s="71" t="s">
        <v>27</v>
      </c>
      <c r="U104" s="270"/>
      <c r="V104" s="76" t="s">
        <v>120</v>
      </c>
      <c r="W104" s="75" t="s">
        <v>63</v>
      </c>
      <c r="X104" s="76" t="s">
        <v>299</v>
      </c>
      <c r="Y104" s="270"/>
      <c r="Z104" s="75"/>
      <c r="AA104" s="75"/>
      <c r="AB104" s="76" t="s">
        <v>38</v>
      </c>
      <c r="AC104" s="78" t="s">
        <v>199</v>
      </c>
      <c r="AD104" s="76" t="s">
        <v>267</v>
      </c>
      <c r="AE104" s="113"/>
      <c r="AF104" s="75"/>
      <c r="AG104" s="75"/>
      <c r="AH104" s="129" t="s">
        <v>433</v>
      </c>
      <c r="AI104" s="347" t="str">
        <f t="shared" si="11"/>
        <v>中村</v>
      </c>
    </row>
    <row r="105" spans="1:36" ht="21" customHeight="1" x14ac:dyDescent="0.15">
      <c r="A105" s="1795"/>
      <c r="B105" s="1384">
        <v>8</v>
      </c>
      <c r="C105" s="73" t="s">
        <v>21</v>
      </c>
      <c r="D105" s="597" t="s">
        <v>300</v>
      </c>
      <c r="E105" s="327"/>
      <c r="F105" s="71" t="s">
        <v>31</v>
      </c>
      <c r="G105" s="71" t="s">
        <v>284</v>
      </c>
      <c r="H105" s="76" t="str">
        <f t="shared" si="13"/>
        <v>石橋</v>
      </c>
      <c r="I105" s="78" t="s">
        <v>301</v>
      </c>
      <c r="J105" s="75" t="s">
        <v>237</v>
      </c>
      <c r="K105" s="79" t="s">
        <v>28</v>
      </c>
      <c r="L105" s="78" t="s">
        <v>233</v>
      </c>
      <c r="M105" s="72" t="s">
        <v>65</v>
      </c>
      <c r="N105" s="75" t="s">
        <v>70</v>
      </c>
      <c r="O105" s="75"/>
      <c r="P105" s="601"/>
      <c r="Q105" s="602" t="s">
        <v>309</v>
      </c>
      <c r="R105" s="75"/>
      <c r="S105" s="75" t="s">
        <v>203</v>
      </c>
      <c r="T105" s="71" t="s">
        <v>27</v>
      </c>
      <c r="U105" s="270"/>
      <c r="V105" s="76" t="s">
        <v>120</v>
      </c>
      <c r="W105" s="75" t="s">
        <v>63</v>
      </c>
      <c r="X105" s="76" t="s">
        <v>299</v>
      </c>
      <c r="Y105" s="270"/>
      <c r="Z105" s="75"/>
      <c r="AA105" s="75"/>
      <c r="AB105" s="76" t="s">
        <v>38</v>
      </c>
      <c r="AC105" s="78" t="s">
        <v>199</v>
      </c>
      <c r="AD105" s="76" t="s">
        <v>267</v>
      </c>
      <c r="AE105" s="113"/>
      <c r="AF105" s="75"/>
      <c r="AG105" s="75"/>
      <c r="AH105" s="129" t="s">
        <v>435</v>
      </c>
      <c r="AI105" s="347" t="str">
        <f t="shared" si="11"/>
        <v>石橋</v>
      </c>
    </row>
    <row r="106" spans="1:36" ht="21" customHeight="1" x14ac:dyDescent="0.15">
      <c r="A106" s="1795"/>
      <c r="B106" s="1384">
        <v>9</v>
      </c>
      <c r="C106" s="73" t="s">
        <v>22</v>
      </c>
      <c r="D106" s="597" t="s">
        <v>300</v>
      </c>
      <c r="E106" s="327"/>
      <c r="F106" s="71" t="s">
        <v>31</v>
      </c>
      <c r="G106" s="71" t="s">
        <v>284</v>
      </c>
      <c r="H106" s="76" t="str">
        <f t="shared" si="13"/>
        <v>高野</v>
      </c>
      <c r="I106" s="78" t="s">
        <v>301</v>
      </c>
      <c r="J106" s="75" t="s">
        <v>237</v>
      </c>
      <c r="K106" s="79" t="s">
        <v>28</v>
      </c>
      <c r="L106" s="78" t="s">
        <v>233</v>
      </c>
      <c r="M106" s="72" t="s">
        <v>65</v>
      </c>
      <c r="N106" s="75" t="s">
        <v>70</v>
      </c>
      <c r="O106" s="75"/>
      <c r="P106" s="601"/>
      <c r="Q106" s="602" t="s">
        <v>309</v>
      </c>
      <c r="R106" s="75"/>
      <c r="S106" s="75" t="s">
        <v>203</v>
      </c>
      <c r="T106" s="71" t="s">
        <v>27</v>
      </c>
      <c r="U106" s="270"/>
      <c r="V106" s="76" t="s">
        <v>120</v>
      </c>
      <c r="W106" s="75" t="s">
        <v>63</v>
      </c>
      <c r="X106" s="76" t="s">
        <v>299</v>
      </c>
      <c r="Y106" s="270"/>
      <c r="Z106" s="75"/>
      <c r="AA106" s="75"/>
      <c r="AB106" s="76" t="s">
        <v>38</v>
      </c>
      <c r="AC106" s="78" t="s">
        <v>199</v>
      </c>
      <c r="AD106" s="76" t="s">
        <v>267</v>
      </c>
      <c r="AE106" s="113"/>
      <c r="AF106" s="75"/>
      <c r="AG106" s="75"/>
      <c r="AH106" s="129" t="s">
        <v>436</v>
      </c>
      <c r="AI106" s="347" t="str">
        <f t="shared" si="11"/>
        <v>高野</v>
      </c>
    </row>
    <row r="107" spans="1:36" ht="21" customHeight="1" x14ac:dyDescent="0.15">
      <c r="A107" s="1795"/>
      <c r="B107" s="1384">
        <v>10</v>
      </c>
      <c r="C107" s="73" t="s">
        <v>23</v>
      </c>
      <c r="D107" s="597" t="s">
        <v>300</v>
      </c>
      <c r="E107" s="327"/>
      <c r="F107" s="71" t="s">
        <v>31</v>
      </c>
      <c r="G107" s="71" t="s">
        <v>284</v>
      </c>
      <c r="H107" s="76" t="str">
        <f t="shared" si="13"/>
        <v>前澤</v>
      </c>
      <c r="I107" s="78" t="s">
        <v>301</v>
      </c>
      <c r="J107" s="75" t="s">
        <v>237</v>
      </c>
      <c r="K107" s="79" t="s">
        <v>28</v>
      </c>
      <c r="L107" s="78" t="s">
        <v>233</v>
      </c>
      <c r="M107" s="72" t="s">
        <v>65</v>
      </c>
      <c r="N107" s="75" t="s">
        <v>70</v>
      </c>
      <c r="O107" s="75"/>
      <c r="P107" s="601"/>
      <c r="Q107" s="602"/>
      <c r="R107" s="75"/>
      <c r="S107" s="75"/>
      <c r="T107" s="71" t="s">
        <v>27</v>
      </c>
      <c r="U107" s="270"/>
      <c r="V107" s="76" t="s">
        <v>120</v>
      </c>
      <c r="W107" s="75" t="s">
        <v>63</v>
      </c>
      <c r="X107" s="76" t="s">
        <v>299</v>
      </c>
      <c r="Y107" s="270"/>
      <c r="Z107" s="75"/>
      <c r="AA107" s="75"/>
      <c r="AB107" s="76" t="s">
        <v>38</v>
      </c>
      <c r="AC107" s="78" t="s">
        <v>199</v>
      </c>
      <c r="AD107" s="76" t="s">
        <v>267</v>
      </c>
      <c r="AE107" s="113"/>
      <c r="AF107" s="75"/>
      <c r="AG107" s="75"/>
      <c r="AH107" s="129" t="s">
        <v>437</v>
      </c>
      <c r="AI107" s="347" t="str">
        <f t="shared" si="11"/>
        <v>前澤</v>
      </c>
    </row>
    <row r="108" spans="1:36" ht="21" customHeight="1" x14ac:dyDescent="0.15">
      <c r="A108" s="1795"/>
      <c r="B108" s="1384">
        <v>11</v>
      </c>
      <c r="C108" s="73" t="s">
        <v>24</v>
      </c>
      <c r="D108" s="597" t="s">
        <v>300</v>
      </c>
      <c r="E108" s="327"/>
      <c r="F108" s="71" t="s">
        <v>31</v>
      </c>
      <c r="G108" s="71" t="s">
        <v>284</v>
      </c>
      <c r="H108" s="76" t="str">
        <f t="shared" si="13"/>
        <v>白原</v>
      </c>
      <c r="I108" s="78" t="s">
        <v>301</v>
      </c>
      <c r="J108" s="75" t="s">
        <v>237</v>
      </c>
      <c r="K108" s="79" t="s">
        <v>28</v>
      </c>
      <c r="L108" s="78" t="s">
        <v>233</v>
      </c>
      <c r="M108" s="72" t="s">
        <v>65</v>
      </c>
      <c r="N108" s="75" t="s">
        <v>70</v>
      </c>
      <c r="O108" s="75"/>
      <c r="P108" s="601"/>
      <c r="Q108" s="602"/>
      <c r="R108" s="75"/>
      <c r="S108" s="75"/>
      <c r="T108" s="71" t="s">
        <v>27</v>
      </c>
      <c r="U108" s="270"/>
      <c r="V108" s="76" t="s">
        <v>120</v>
      </c>
      <c r="W108" s="75" t="s">
        <v>63</v>
      </c>
      <c r="X108" s="76" t="s">
        <v>299</v>
      </c>
      <c r="Y108" s="270"/>
      <c r="Z108" s="75"/>
      <c r="AA108" s="75"/>
      <c r="AB108" s="76" t="s">
        <v>38</v>
      </c>
      <c r="AC108" s="78" t="s">
        <v>199</v>
      </c>
      <c r="AD108" s="76" t="s">
        <v>267</v>
      </c>
      <c r="AE108" s="113"/>
      <c r="AF108" s="75"/>
      <c r="AG108" s="75"/>
      <c r="AH108" s="129" t="s">
        <v>438</v>
      </c>
      <c r="AI108" s="347" t="str">
        <f t="shared" si="11"/>
        <v>白原</v>
      </c>
    </row>
    <row r="109" spans="1:36" ht="21" customHeight="1" x14ac:dyDescent="0.15">
      <c r="A109" s="1795"/>
      <c r="B109" s="1384">
        <v>12</v>
      </c>
      <c r="C109" s="73" t="s">
        <v>25</v>
      </c>
      <c r="D109" s="597" t="s">
        <v>300</v>
      </c>
      <c r="E109" s="327"/>
      <c r="F109" s="71" t="s">
        <v>31</v>
      </c>
      <c r="G109" s="71" t="s">
        <v>284</v>
      </c>
      <c r="H109" s="76" t="str">
        <f t="shared" si="13"/>
        <v>岸井</v>
      </c>
      <c r="I109" s="78" t="s">
        <v>301</v>
      </c>
      <c r="J109" s="75" t="s">
        <v>237</v>
      </c>
      <c r="K109" s="79" t="s">
        <v>28</v>
      </c>
      <c r="L109" s="78" t="s">
        <v>233</v>
      </c>
      <c r="M109" s="72" t="s">
        <v>65</v>
      </c>
      <c r="N109" s="75" t="s">
        <v>70</v>
      </c>
      <c r="O109" s="75"/>
      <c r="P109" s="601"/>
      <c r="Q109" s="602"/>
      <c r="R109" s="75"/>
      <c r="S109" s="75"/>
      <c r="T109" s="71" t="s">
        <v>27</v>
      </c>
      <c r="U109" s="270"/>
      <c r="V109" s="76" t="s">
        <v>120</v>
      </c>
      <c r="W109" s="75" t="s">
        <v>63</v>
      </c>
      <c r="X109" s="76" t="s">
        <v>299</v>
      </c>
      <c r="Y109" s="270"/>
      <c r="Z109" s="75"/>
      <c r="AA109" s="75"/>
      <c r="AB109" s="76" t="s">
        <v>38</v>
      </c>
      <c r="AC109" s="78" t="s">
        <v>199</v>
      </c>
      <c r="AD109" s="76" t="s">
        <v>267</v>
      </c>
      <c r="AE109" s="113"/>
      <c r="AF109" s="75"/>
      <c r="AG109" s="75"/>
      <c r="AH109" s="129" t="s">
        <v>237</v>
      </c>
      <c r="AI109" s="347" t="str">
        <f t="shared" si="11"/>
        <v>岸井</v>
      </c>
      <c r="AJ109" s="36" t="s">
        <v>437</v>
      </c>
    </row>
    <row r="110" spans="1:36" ht="21" customHeight="1" x14ac:dyDescent="0.15">
      <c r="A110" s="1795"/>
      <c r="B110" s="1385">
        <v>13</v>
      </c>
      <c r="C110" s="570" t="s">
        <v>19</v>
      </c>
      <c r="D110" s="571"/>
      <c r="E110" s="880"/>
      <c r="F110" s="572"/>
      <c r="G110" s="572"/>
      <c r="H110" s="573" t="str">
        <f t="shared" si="13"/>
        <v>渡辺</v>
      </c>
      <c r="I110" s="574"/>
      <c r="J110" s="575"/>
      <c r="K110" s="576"/>
      <c r="L110" s="574"/>
      <c r="M110" s="649"/>
      <c r="N110" s="575"/>
      <c r="O110" s="575"/>
      <c r="P110" s="603"/>
      <c r="Q110" s="604"/>
      <c r="R110" s="575"/>
      <c r="S110" s="575"/>
      <c r="T110" s="572"/>
      <c r="U110" s="577"/>
      <c r="V110" s="573"/>
      <c r="W110" s="575"/>
      <c r="X110" s="573" t="s">
        <v>443</v>
      </c>
      <c r="Y110" s="577"/>
      <c r="Z110" s="575"/>
      <c r="AA110" s="575"/>
      <c r="AB110" s="573"/>
      <c r="AC110" s="574"/>
      <c r="AD110" s="573"/>
      <c r="AE110" s="578"/>
      <c r="AF110" s="575"/>
      <c r="AG110" s="575"/>
      <c r="AH110" s="1004" t="s">
        <v>301</v>
      </c>
      <c r="AI110" s="579" t="str">
        <f t="shared" si="11"/>
        <v>渡辺</v>
      </c>
      <c r="AJ110" s="1005" t="s">
        <v>446</v>
      </c>
    </row>
    <row r="111" spans="1:36" ht="21" customHeight="1" x14ac:dyDescent="0.15">
      <c r="A111" s="1795"/>
      <c r="B111" s="1384">
        <v>14</v>
      </c>
      <c r="C111" s="73" t="s">
        <v>20</v>
      </c>
      <c r="D111" s="597" t="s">
        <v>233</v>
      </c>
      <c r="E111" s="327"/>
      <c r="F111" s="71" t="s">
        <v>31</v>
      </c>
      <c r="G111" s="71" t="s">
        <v>284</v>
      </c>
      <c r="H111" s="76" t="str">
        <f t="shared" si="13"/>
        <v>戸田</v>
      </c>
      <c r="I111" s="78" t="s">
        <v>301</v>
      </c>
      <c r="J111" s="75" t="s">
        <v>28</v>
      </c>
      <c r="K111" s="79" t="s">
        <v>237</v>
      </c>
      <c r="L111" s="78" t="s">
        <v>27</v>
      </c>
      <c r="M111" s="72" t="s">
        <v>65</v>
      </c>
      <c r="N111" s="75" t="s">
        <v>300</v>
      </c>
      <c r="O111" s="75"/>
      <c r="P111" s="601"/>
      <c r="Q111" s="602" t="s">
        <v>309</v>
      </c>
      <c r="R111" s="75"/>
      <c r="S111" s="75" t="s">
        <v>203</v>
      </c>
      <c r="T111" s="71" t="s">
        <v>267</v>
      </c>
      <c r="U111" s="270"/>
      <c r="V111" s="76" t="s">
        <v>63</v>
      </c>
      <c r="W111" s="75" t="s">
        <v>120</v>
      </c>
      <c r="X111" s="76" t="s">
        <v>299</v>
      </c>
      <c r="Y111" s="270"/>
      <c r="Z111" s="75"/>
      <c r="AA111" s="75"/>
      <c r="AB111" s="76" t="s">
        <v>199</v>
      </c>
      <c r="AC111" s="78" t="s">
        <v>38</v>
      </c>
      <c r="AD111" s="76" t="s">
        <v>70</v>
      </c>
      <c r="AE111" s="113"/>
      <c r="AF111" s="75"/>
      <c r="AG111" s="75"/>
      <c r="AH111" s="129" t="s">
        <v>440</v>
      </c>
      <c r="AI111" s="347" t="str">
        <f t="shared" si="11"/>
        <v>戸田</v>
      </c>
    </row>
    <row r="112" spans="1:36" ht="21" customHeight="1" x14ac:dyDescent="0.15">
      <c r="A112" s="1795"/>
      <c r="B112" s="1384">
        <v>15</v>
      </c>
      <c r="C112" s="73" t="s">
        <v>21</v>
      </c>
      <c r="D112" s="597" t="s">
        <v>233</v>
      </c>
      <c r="E112" s="327"/>
      <c r="F112" s="71" t="s">
        <v>31</v>
      </c>
      <c r="G112" s="71" t="s">
        <v>284</v>
      </c>
      <c r="H112" s="76" t="str">
        <f t="shared" si="13"/>
        <v>知久</v>
      </c>
      <c r="I112" s="78" t="s">
        <v>301</v>
      </c>
      <c r="J112" s="75" t="s">
        <v>28</v>
      </c>
      <c r="K112" s="79" t="s">
        <v>237</v>
      </c>
      <c r="L112" s="78" t="s">
        <v>27</v>
      </c>
      <c r="M112" s="72" t="s">
        <v>65</v>
      </c>
      <c r="N112" s="75" t="s">
        <v>300</v>
      </c>
      <c r="O112" s="75"/>
      <c r="P112" s="601"/>
      <c r="Q112" s="602" t="s">
        <v>309</v>
      </c>
      <c r="R112" s="75"/>
      <c r="S112" s="75" t="s">
        <v>203</v>
      </c>
      <c r="T112" s="71" t="s">
        <v>267</v>
      </c>
      <c r="U112" s="270"/>
      <c r="V112" s="76" t="s">
        <v>63</v>
      </c>
      <c r="W112" s="75" t="s">
        <v>120</v>
      </c>
      <c r="X112" s="76" t="s">
        <v>299</v>
      </c>
      <c r="Y112" s="270"/>
      <c r="Z112" s="75"/>
      <c r="AA112" s="75"/>
      <c r="AB112" s="76" t="s">
        <v>199</v>
      </c>
      <c r="AC112" s="78" t="s">
        <v>38</v>
      </c>
      <c r="AD112" s="76" t="s">
        <v>70</v>
      </c>
      <c r="AE112" s="113"/>
      <c r="AF112" s="75"/>
      <c r="AG112" s="75"/>
      <c r="AH112" s="129" t="s">
        <v>442</v>
      </c>
      <c r="AI112" s="347" t="str">
        <f t="shared" si="11"/>
        <v>知久</v>
      </c>
    </row>
    <row r="113" spans="1:36" ht="21" customHeight="1" x14ac:dyDescent="0.15">
      <c r="A113" s="1795"/>
      <c r="B113" s="1384">
        <v>16</v>
      </c>
      <c r="C113" s="73" t="s">
        <v>22</v>
      </c>
      <c r="D113" s="597" t="s">
        <v>233</v>
      </c>
      <c r="E113" s="327"/>
      <c r="F113" s="71" t="s">
        <v>31</v>
      </c>
      <c r="G113" s="71" t="s">
        <v>284</v>
      </c>
      <c r="H113" s="76" t="str">
        <f t="shared" si="13"/>
        <v>村山</v>
      </c>
      <c r="I113" s="78" t="s">
        <v>301</v>
      </c>
      <c r="J113" s="75" t="s">
        <v>28</v>
      </c>
      <c r="K113" s="79" t="s">
        <v>237</v>
      </c>
      <c r="L113" s="78" t="s">
        <v>27</v>
      </c>
      <c r="M113" s="72" t="s">
        <v>65</v>
      </c>
      <c r="N113" s="75" t="s">
        <v>300</v>
      </c>
      <c r="O113" s="75"/>
      <c r="P113" s="601"/>
      <c r="Q113" s="602" t="s">
        <v>309</v>
      </c>
      <c r="R113" s="75"/>
      <c r="S113" s="75" t="s">
        <v>203</v>
      </c>
      <c r="T113" s="71" t="s">
        <v>267</v>
      </c>
      <c r="U113" s="270"/>
      <c r="V113" s="76" t="s">
        <v>63</v>
      </c>
      <c r="W113" s="75" t="s">
        <v>120</v>
      </c>
      <c r="X113" s="76" t="s">
        <v>299</v>
      </c>
      <c r="Y113" s="270"/>
      <c r="Z113" s="75"/>
      <c r="AA113" s="75"/>
      <c r="AB113" s="76" t="s">
        <v>199</v>
      </c>
      <c r="AC113" s="78" t="s">
        <v>38</v>
      </c>
      <c r="AD113" s="76" t="s">
        <v>70</v>
      </c>
      <c r="AE113" s="113"/>
      <c r="AF113" s="75"/>
      <c r="AG113" s="75"/>
      <c r="AH113" s="129" t="s">
        <v>443</v>
      </c>
      <c r="AI113" s="347" t="str">
        <f t="shared" si="11"/>
        <v>村山</v>
      </c>
    </row>
    <row r="114" spans="1:36" ht="21" customHeight="1" x14ac:dyDescent="0.15">
      <c r="A114" s="1795"/>
      <c r="B114" s="1384">
        <v>17</v>
      </c>
      <c r="C114" s="73" t="s">
        <v>23</v>
      </c>
      <c r="D114" s="597" t="s">
        <v>233</v>
      </c>
      <c r="E114" s="327"/>
      <c r="F114" s="71" t="s">
        <v>31</v>
      </c>
      <c r="G114" s="71" t="s">
        <v>284</v>
      </c>
      <c r="H114" s="76" t="str">
        <f t="shared" si="13"/>
        <v>バタ</v>
      </c>
      <c r="I114" s="78" t="s">
        <v>301</v>
      </c>
      <c r="J114" s="75" t="s">
        <v>28</v>
      </c>
      <c r="K114" s="79" t="s">
        <v>237</v>
      </c>
      <c r="L114" s="78" t="s">
        <v>27</v>
      </c>
      <c r="M114" s="72" t="s">
        <v>65</v>
      </c>
      <c r="N114" s="75" t="s">
        <v>300</v>
      </c>
      <c r="O114" s="75"/>
      <c r="P114" s="601"/>
      <c r="Q114" s="602"/>
      <c r="R114" s="75"/>
      <c r="S114" s="75"/>
      <c r="T114" s="71" t="s">
        <v>267</v>
      </c>
      <c r="U114" s="270"/>
      <c r="V114" s="76" t="s">
        <v>63</v>
      </c>
      <c r="W114" s="75" t="s">
        <v>120</v>
      </c>
      <c r="X114" s="76" t="s">
        <v>299</v>
      </c>
      <c r="Y114" s="270"/>
      <c r="Z114" s="75"/>
      <c r="AA114" s="75"/>
      <c r="AB114" s="76" t="s">
        <v>199</v>
      </c>
      <c r="AC114" s="78" t="s">
        <v>38</v>
      </c>
      <c r="AD114" s="76" t="s">
        <v>70</v>
      </c>
      <c r="AE114" s="113"/>
      <c r="AF114" s="75"/>
      <c r="AG114" s="75"/>
      <c r="AH114" s="129" t="s">
        <v>444</v>
      </c>
      <c r="AI114" s="347" t="str">
        <f t="shared" si="11"/>
        <v>バタ</v>
      </c>
    </row>
    <row r="115" spans="1:36" ht="21" customHeight="1" x14ac:dyDescent="0.15">
      <c r="A115" s="1795"/>
      <c r="B115" s="1384">
        <v>18</v>
      </c>
      <c r="C115" s="73" t="s">
        <v>24</v>
      </c>
      <c r="D115" s="597" t="s">
        <v>233</v>
      </c>
      <c r="E115" s="327"/>
      <c r="F115" s="71" t="s">
        <v>31</v>
      </c>
      <c r="G115" s="71" t="s">
        <v>284</v>
      </c>
      <c r="H115" s="76" t="str">
        <f t="shared" si="13"/>
        <v>小清水</v>
      </c>
      <c r="I115" s="78" t="s">
        <v>301</v>
      </c>
      <c r="J115" s="75" t="s">
        <v>28</v>
      </c>
      <c r="K115" s="79" t="s">
        <v>237</v>
      </c>
      <c r="L115" s="78" t="s">
        <v>27</v>
      </c>
      <c r="M115" s="72" t="s">
        <v>65</v>
      </c>
      <c r="N115" s="75" t="s">
        <v>300</v>
      </c>
      <c r="O115" s="75"/>
      <c r="P115" s="601"/>
      <c r="Q115" s="602"/>
      <c r="R115" s="75"/>
      <c r="S115" s="75"/>
      <c r="T115" s="71" t="s">
        <v>267</v>
      </c>
      <c r="U115" s="270"/>
      <c r="V115" s="76" t="s">
        <v>63</v>
      </c>
      <c r="W115" s="75" t="s">
        <v>120</v>
      </c>
      <c r="X115" s="76" t="s">
        <v>299</v>
      </c>
      <c r="Y115" s="270"/>
      <c r="Z115" s="75"/>
      <c r="AA115" s="75"/>
      <c r="AB115" s="76" t="s">
        <v>199</v>
      </c>
      <c r="AC115" s="78" t="s">
        <v>38</v>
      </c>
      <c r="AD115" s="76" t="s">
        <v>70</v>
      </c>
      <c r="AE115" s="113"/>
      <c r="AF115" s="75"/>
      <c r="AG115" s="75"/>
      <c r="AH115" s="129" t="s">
        <v>445</v>
      </c>
      <c r="AI115" s="347" t="str">
        <f t="shared" si="11"/>
        <v>小清水</v>
      </c>
    </row>
    <row r="116" spans="1:36" ht="21" customHeight="1" x14ac:dyDescent="0.15">
      <c r="A116" s="1795"/>
      <c r="B116" s="1385">
        <v>19</v>
      </c>
      <c r="C116" s="570" t="s">
        <v>25</v>
      </c>
      <c r="D116" s="571"/>
      <c r="E116" s="880"/>
      <c r="F116" s="572"/>
      <c r="G116" s="572"/>
      <c r="H116" s="573" t="str">
        <f t="shared" si="13"/>
        <v>戸田</v>
      </c>
      <c r="I116" s="574"/>
      <c r="J116" s="575"/>
      <c r="K116" s="576"/>
      <c r="L116" s="574"/>
      <c r="M116" s="649"/>
      <c r="N116" s="575"/>
      <c r="O116" s="575"/>
      <c r="P116" s="603"/>
      <c r="Q116" s="604"/>
      <c r="R116" s="575"/>
      <c r="S116" s="575"/>
      <c r="T116" s="572"/>
      <c r="U116" s="577"/>
      <c r="V116" s="573"/>
      <c r="W116" s="575"/>
      <c r="X116" s="573" t="s">
        <v>439</v>
      </c>
      <c r="Y116" s="577"/>
      <c r="Z116" s="575"/>
      <c r="AA116" s="575"/>
      <c r="AB116" s="573"/>
      <c r="AC116" s="574"/>
      <c r="AD116" s="573"/>
      <c r="AE116" s="578"/>
      <c r="AF116" s="575"/>
      <c r="AG116" s="575"/>
      <c r="AH116" s="1004" t="s">
        <v>430</v>
      </c>
      <c r="AI116" s="579" t="str">
        <f t="shared" si="11"/>
        <v>戸田</v>
      </c>
      <c r="AJ116" s="1005" t="s">
        <v>434</v>
      </c>
    </row>
    <row r="117" spans="1:36" ht="21" customHeight="1" x14ac:dyDescent="0.15">
      <c r="A117" s="1795"/>
      <c r="B117" s="1385">
        <v>20</v>
      </c>
      <c r="C117" s="570" t="s">
        <v>19</v>
      </c>
      <c r="D117" s="571"/>
      <c r="E117" s="880"/>
      <c r="F117" s="572"/>
      <c r="G117" s="572"/>
      <c r="H117" s="573" t="str">
        <f t="shared" si="13"/>
        <v>山口</v>
      </c>
      <c r="I117" s="574"/>
      <c r="J117" s="575"/>
      <c r="K117" s="576"/>
      <c r="L117" s="574"/>
      <c r="M117" s="649"/>
      <c r="N117" s="575"/>
      <c r="O117" s="575"/>
      <c r="P117" s="603"/>
      <c r="Q117" s="604"/>
      <c r="R117" s="575"/>
      <c r="S117" s="575"/>
      <c r="T117" s="572"/>
      <c r="U117" s="577"/>
      <c r="V117" s="573"/>
      <c r="W117" s="575"/>
      <c r="X117" s="573" t="s">
        <v>436</v>
      </c>
      <c r="Y117" s="577"/>
      <c r="Z117" s="575"/>
      <c r="AA117" s="575"/>
      <c r="AB117" s="573"/>
      <c r="AC117" s="574"/>
      <c r="AD117" s="573"/>
      <c r="AE117" s="578"/>
      <c r="AF117" s="575"/>
      <c r="AG117" s="575"/>
      <c r="AH117" s="1004" t="s">
        <v>431</v>
      </c>
      <c r="AI117" s="579" t="str">
        <f t="shared" si="11"/>
        <v>山口</v>
      </c>
      <c r="AJ117" s="1005" t="s">
        <v>444</v>
      </c>
    </row>
    <row r="118" spans="1:36" ht="21" customHeight="1" x14ac:dyDescent="0.15">
      <c r="A118" s="1795"/>
      <c r="B118" s="1384">
        <v>21</v>
      </c>
      <c r="C118" s="73" t="s">
        <v>20</v>
      </c>
      <c r="D118" s="597" t="s">
        <v>27</v>
      </c>
      <c r="E118" s="327"/>
      <c r="F118" s="71" t="s">
        <v>31</v>
      </c>
      <c r="G118" s="71" t="s">
        <v>284</v>
      </c>
      <c r="H118" s="76" t="str">
        <f t="shared" si="13"/>
        <v>斎藤</v>
      </c>
      <c r="I118" s="78" t="s">
        <v>301</v>
      </c>
      <c r="J118" s="75" t="s">
        <v>237</v>
      </c>
      <c r="K118" s="79" t="s">
        <v>28</v>
      </c>
      <c r="L118" s="78" t="s">
        <v>267</v>
      </c>
      <c r="M118" s="72" t="s">
        <v>65</v>
      </c>
      <c r="N118" s="75" t="s">
        <v>233</v>
      </c>
      <c r="O118" s="75"/>
      <c r="P118" s="601"/>
      <c r="Q118" s="602" t="s">
        <v>309</v>
      </c>
      <c r="R118" s="75"/>
      <c r="S118" s="75" t="s">
        <v>203</v>
      </c>
      <c r="T118" s="71" t="s">
        <v>70</v>
      </c>
      <c r="U118" s="270"/>
      <c r="V118" s="76" t="s">
        <v>120</v>
      </c>
      <c r="W118" s="75" t="s">
        <v>63</v>
      </c>
      <c r="X118" s="76" t="s">
        <v>299</v>
      </c>
      <c r="Y118" s="270"/>
      <c r="Z118" s="75"/>
      <c r="AA118" s="75"/>
      <c r="AB118" s="76" t="s">
        <v>38</v>
      </c>
      <c r="AC118" s="78" t="s">
        <v>199</v>
      </c>
      <c r="AD118" s="76" t="s">
        <v>300</v>
      </c>
      <c r="AE118" s="113"/>
      <c r="AF118" s="75"/>
      <c r="AG118" s="75"/>
      <c r="AH118" s="129" t="s">
        <v>433</v>
      </c>
      <c r="AI118" s="347" t="str">
        <f t="shared" si="11"/>
        <v>斎藤</v>
      </c>
    </row>
    <row r="119" spans="1:36" ht="21" customHeight="1" x14ac:dyDescent="0.15">
      <c r="A119" s="1795"/>
      <c r="B119" s="1384">
        <v>22</v>
      </c>
      <c r="C119" s="73" t="s">
        <v>21</v>
      </c>
      <c r="D119" s="597" t="s">
        <v>27</v>
      </c>
      <c r="E119" s="327"/>
      <c r="F119" s="71" t="s">
        <v>31</v>
      </c>
      <c r="G119" s="71" t="s">
        <v>284</v>
      </c>
      <c r="H119" s="76" t="str">
        <f t="shared" ref="H119:H123" si="14">AH118</f>
        <v>石橋</v>
      </c>
      <c r="I119" s="78" t="s">
        <v>301</v>
      </c>
      <c r="J119" s="75" t="s">
        <v>237</v>
      </c>
      <c r="K119" s="79" t="s">
        <v>28</v>
      </c>
      <c r="L119" s="78" t="s">
        <v>267</v>
      </c>
      <c r="M119" s="72" t="s">
        <v>65</v>
      </c>
      <c r="N119" s="75" t="s">
        <v>233</v>
      </c>
      <c r="O119" s="75"/>
      <c r="P119" s="601"/>
      <c r="Q119" s="602" t="s">
        <v>309</v>
      </c>
      <c r="R119" s="75"/>
      <c r="S119" s="75" t="s">
        <v>203</v>
      </c>
      <c r="T119" s="71" t="s">
        <v>70</v>
      </c>
      <c r="U119" s="270"/>
      <c r="V119" s="76" t="s">
        <v>120</v>
      </c>
      <c r="W119" s="75" t="s">
        <v>63</v>
      </c>
      <c r="X119" s="76" t="s">
        <v>299</v>
      </c>
      <c r="Y119" s="270"/>
      <c r="Z119" s="75"/>
      <c r="AA119" s="75"/>
      <c r="AB119" s="76" t="s">
        <v>38</v>
      </c>
      <c r="AC119" s="78" t="s">
        <v>199</v>
      </c>
      <c r="AD119" s="76" t="s">
        <v>300</v>
      </c>
      <c r="AE119" s="113"/>
      <c r="AF119" s="75"/>
      <c r="AG119" s="75"/>
      <c r="AH119" s="129" t="s">
        <v>434</v>
      </c>
      <c r="AI119" s="347" t="str">
        <f t="shared" si="11"/>
        <v>石橋</v>
      </c>
    </row>
    <row r="120" spans="1:36" ht="21" customHeight="1" x14ac:dyDescent="0.15">
      <c r="A120" s="1795"/>
      <c r="B120" s="1384">
        <v>23</v>
      </c>
      <c r="C120" s="73" t="s">
        <v>22</v>
      </c>
      <c r="D120" s="597" t="s">
        <v>27</v>
      </c>
      <c r="E120" s="327"/>
      <c r="F120" s="71" t="s">
        <v>31</v>
      </c>
      <c r="G120" s="71" t="s">
        <v>284</v>
      </c>
      <c r="H120" s="76" t="str">
        <f t="shared" si="14"/>
        <v>中村</v>
      </c>
      <c r="I120" s="78" t="s">
        <v>301</v>
      </c>
      <c r="J120" s="75" t="s">
        <v>237</v>
      </c>
      <c r="K120" s="79" t="s">
        <v>28</v>
      </c>
      <c r="L120" s="78" t="s">
        <v>267</v>
      </c>
      <c r="M120" s="72" t="s">
        <v>65</v>
      </c>
      <c r="N120" s="75" t="s">
        <v>233</v>
      </c>
      <c r="O120" s="75"/>
      <c r="P120" s="601"/>
      <c r="Q120" s="602" t="s">
        <v>309</v>
      </c>
      <c r="R120" s="75"/>
      <c r="S120" s="75" t="s">
        <v>203</v>
      </c>
      <c r="T120" s="71" t="s">
        <v>70</v>
      </c>
      <c r="U120" s="270"/>
      <c r="V120" s="76" t="s">
        <v>120</v>
      </c>
      <c r="W120" s="75" t="s">
        <v>63</v>
      </c>
      <c r="X120" s="76" t="s">
        <v>299</v>
      </c>
      <c r="Y120" s="270"/>
      <c r="Z120" s="75"/>
      <c r="AA120" s="75"/>
      <c r="AB120" s="76" t="s">
        <v>38</v>
      </c>
      <c r="AC120" s="78" t="s">
        <v>199</v>
      </c>
      <c r="AD120" s="76" t="s">
        <v>300</v>
      </c>
      <c r="AE120" s="113"/>
      <c r="AF120" s="75"/>
      <c r="AG120" s="75"/>
      <c r="AH120" s="129" t="s">
        <v>435</v>
      </c>
      <c r="AI120" s="347" t="str">
        <f t="shared" si="11"/>
        <v>中村</v>
      </c>
    </row>
    <row r="121" spans="1:36" ht="21" customHeight="1" x14ac:dyDescent="0.15">
      <c r="A121" s="1795"/>
      <c r="B121" s="1384">
        <v>24</v>
      </c>
      <c r="C121" s="73" t="s">
        <v>23</v>
      </c>
      <c r="D121" s="597" t="s">
        <v>27</v>
      </c>
      <c r="E121" s="327"/>
      <c r="F121" s="71" t="s">
        <v>31</v>
      </c>
      <c r="G121" s="71" t="s">
        <v>284</v>
      </c>
      <c r="H121" s="76" t="str">
        <f t="shared" si="14"/>
        <v>高野</v>
      </c>
      <c r="I121" s="78" t="s">
        <v>301</v>
      </c>
      <c r="J121" s="75" t="s">
        <v>237</v>
      </c>
      <c r="K121" s="79" t="s">
        <v>28</v>
      </c>
      <c r="L121" s="78" t="s">
        <v>267</v>
      </c>
      <c r="M121" s="72" t="s">
        <v>65</v>
      </c>
      <c r="N121" s="75" t="s">
        <v>233</v>
      </c>
      <c r="O121" s="75"/>
      <c r="P121" s="601"/>
      <c r="Q121" s="602"/>
      <c r="R121" s="75"/>
      <c r="S121" s="75"/>
      <c r="T121" s="71" t="s">
        <v>70</v>
      </c>
      <c r="U121" s="270"/>
      <c r="V121" s="76" t="s">
        <v>120</v>
      </c>
      <c r="W121" s="75" t="s">
        <v>63</v>
      </c>
      <c r="X121" s="76" t="s">
        <v>299</v>
      </c>
      <c r="Y121" s="270"/>
      <c r="Z121" s="75"/>
      <c r="AA121" s="75"/>
      <c r="AB121" s="76" t="s">
        <v>38</v>
      </c>
      <c r="AC121" s="78" t="s">
        <v>199</v>
      </c>
      <c r="AD121" s="76" t="s">
        <v>300</v>
      </c>
      <c r="AE121" s="113"/>
      <c r="AF121" s="75"/>
      <c r="AG121" s="75"/>
      <c r="AH121" s="129" t="s">
        <v>438</v>
      </c>
      <c r="AI121" s="347" t="str">
        <f t="shared" si="11"/>
        <v>高野</v>
      </c>
    </row>
    <row r="122" spans="1:36" ht="21" customHeight="1" x14ac:dyDescent="0.15">
      <c r="A122" s="1795"/>
      <c r="B122" s="1384">
        <v>25</v>
      </c>
      <c r="C122" s="73" t="s">
        <v>24</v>
      </c>
      <c r="D122" s="597" t="s">
        <v>27</v>
      </c>
      <c r="E122" s="327"/>
      <c r="F122" s="71" t="s">
        <v>31</v>
      </c>
      <c r="G122" s="71" t="s">
        <v>284</v>
      </c>
      <c r="H122" s="76" t="str">
        <f t="shared" si="14"/>
        <v>岸井</v>
      </c>
      <c r="I122" s="78" t="s">
        <v>301</v>
      </c>
      <c r="J122" s="75" t="s">
        <v>237</v>
      </c>
      <c r="K122" s="79" t="s">
        <v>28</v>
      </c>
      <c r="L122" s="78" t="s">
        <v>267</v>
      </c>
      <c r="M122" s="72" t="s">
        <v>65</v>
      </c>
      <c r="N122" s="75" t="s">
        <v>233</v>
      </c>
      <c r="O122" s="75"/>
      <c r="P122" s="601"/>
      <c r="Q122" s="602"/>
      <c r="R122" s="75"/>
      <c r="S122" s="75"/>
      <c r="T122" s="71" t="s">
        <v>70</v>
      </c>
      <c r="U122" s="270"/>
      <c r="V122" s="76" t="s">
        <v>120</v>
      </c>
      <c r="W122" s="75" t="s">
        <v>63</v>
      </c>
      <c r="X122" s="76" t="s">
        <v>299</v>
      </c>
      <c r="Y122" s="270"/>
      <c r="Z122" s="75"/>
      <c r="AA122" s="75"/>
      <c r="AB122" s="76" t="s">
        <v>38</v>
      </c>
      <c r="AC122" s="78" t="s">
        <v>199</v>
      </c>
      <c r="AD122" s="76" t="s">
        <v>300</v>
      </c>
      <c r="AE122" s="113"/>
      <c r="AF122" s="75"/>
      <c r="AG122" s="75"/>
      <c r="AH122" s="129" t="s">
        <v>436</v>
      </c>
      <c r="AI122" s="347" t="str">
        <f t="shared" si="11"/>
        <v>岸井</v>
      </c>
    </row>
    <row r="123" spans="1:36" ht="21" customHeight="1" x14ac:dyDescent="0.15">
      <c r="A123" s="1795"/>
      <c r="B123" s="1384">
        <v>26</v>
      </c>
      <c r="C123" s="73" t="s">
        <v>25</v>
      </c>
      <c r="D123" s="597" t="s">
        <v>27</v>
      </c>
      <c r="E123" s="327"/>
      <c r="F123" s="71" t="s">
        <v>31</v>
      </c>
      <c r="G123" s="71" t="s">
        <v>284</v>
      </c>
      <c r="H123" s="76" t="str">
        <f t="shared" si="14"/>
        <v>前澤</v>
      </c>
      <c r="I123" s="78" t="s">
        <v>301</v>
      </c>
      <c r="J123" s="75" t="s">
        <v>237</v>
      </c>
      <c r="K123" s="79" t="s">
        <v>28</v>
      </c>
      <c r="L123" s="78" t="s">
        <v>267</v>
      </c>
      <c r="M123" s="72" t="s">
        <v>65</v>
      </c>
      <c r="N123" s="75" t="s">
        <v>233</v>
      </c>
      <c r="O123" s="75"/>
      <c r="P123" s="601"/>
      <c r="Q123" s="602"/>
      <c r="R123" s="75"/>
      <c r="S123" s="75"/>
      <c r="T123" s="71" t="s">
        <v>70</v>
      </c>
      <c r="U123" s="270"/>
      <c r="V123" s="76" t="s">
        <v>120</v>
      </c>
      <c r="W123" s="75" t="s">
        <v>63</v>
      </c>
      <c r="X123" s="76" t="s">
        <v>299</v>
      </c>
      <c r="Y123" s="270"/>
      <c r="Z123" s="75"/>
      <c r="AA123" s="75"/>
      <c r="AB123" s="76" t="s">
        <v>38</v>
      </c>
      <c r="AC123" s="78" t="s">
        <v>199</v>
      </c>
      <c r="AD123" s="76" t="s">
        <v>300</v>
      </c>
      <c r="AE123" s="113"/>
      <c r="AF123" s="75"/>
      <c r="AG123" s="75"/>
      <c r="AH123" s="129" t="s">
        <v>437</v>
      </c>
      <c r="AI123" s="347" t="str">
        <f t="shared" si="11"/>
        <v>前澤</v>
      </c>
      <c r="AJ123" s="36" t="s">
        <v>435</v>
      </c>
    </row>
    <row r="124" spans="1:36" ht="21" customHeight="1" x14ac:dyDescent="0.15">
      <c r="A124" s="1795"/>
      <c r="B124" s="1385">
        <v>27</v>
      </c>
      <c r="C124" s="570" t="s">
        <v>19</v>
      </c>
      <c r="D124" s="571"/>
      <c r="E124" s="880"/>
      <c r="F124" s="572"/>
      <c r="G124" s="572"/>
      <c r="H124" s="573" t="str">
        <f t="shared" si="13"/>
        <v>白原</v>
      </c>
      <c r="I124" s="574"/>
      <c r="J124" s="575"/>
      <c r="K124" s="576"/>
      <c r="L124" s="574"/>
      <c r="M124" s="649"/>
      <c r="N124" s="575"/>
      <c r="O124" s="575"/>
      <c r="P124" s="603"/>
      <c r="Q124" s="604"/>
      <c r="R124" s="575"/>
      <c r="S124" s="575"/>
      <c r="T124" s="572"/>
      <c r="U124" s="577"/>
      <c r="V124" s="573"/>
      <c r="W124" s="575"/>
      <c r="X124" s="573" t="s">
        <v>431</v>
      </c>
      <c r="Y124" s="577"/>
      <c r="Z124" s="575"/>
      <c r="AA124" s="575"/>
      <c r="AB124" s="573"/>
      <c r="AC124" s="574"/>
      <c r="AD124" s="573"/>
      <c r="AE124" s="578"/>
      <c r="AF124" s="575"/>
      <c r="AG124" s="575"/>
      <c r="AH124" s="1004" t="s">
        <v>439</v>
      </c>
      <c r="AI124" s="579" t="str">
        <f t="shared" si="11"/>
        <v>白原</v>
      </c>
      <c r="AJ124" s="1005" t="s">
        <v>445</v>
      </c>
    </row>
    <row r="125" spans="1:36" ht="21" customHeight="1" x14ac:dyDescent="0.15">
      <c r="A125" s="1795"/>
      <c r="B125" s="1384">
        <v>28</v>
      </c>
      <c r="C125" s="73" t="s">
        <v>20</v>
      </c>
      <c r="D125" s="597" t="s">
        <v>267</v>
      </c>
      <c r="E125" s="327"/>
      <c r="F125" s="71" t="s">
        <v>31</v>
      </c>
      <c r="G125" s="71" t="s">
        <v>284</v>
      </c>
      <c r="H125" s="76" t="str">
        <f t="shared" si="13"/>
        <v>篠原</v>
      </c>
      <c r="I125" s="78" t="s">
        <v>301</v>
      </c>
      <c r="J125" s="75" t="s">
        <v>28</v>
      </c>
      <c r="K125" s="79" t="s">
        <v>237</v>
      </c>
      <c r="L125" s="78" t="s">
        <v>70</v>
      </c>
      <c r="M125" s="72" t="s">
        <v>65</v>
      </c>
      <c r="N125" s="75" t="s">
        <v>27</v>
      </c>
      <c r="O125" s="75"/>
      <c r="P125" s="601"/>
      <c r="Q125" s="602" t="s">
        <v>309</v>
      </c>
      <c r="R125" s="75"/>
      <c r="S125" s="75" t="s">
        <v>203</v>
      </c>
      <c r="T125" s="71" t="s">
        <v>300</v>
      </c>
      <c r="U125" s="270"/>
      <c r="V125" s="76" t="s">
        <v>63</v>
      </c>
      <c r="W125" s="75" t="s">
        <v>120</v>
      </c>
      <c r="X125" s="76" t="s">
        <v>299</v>
      </c>
      <c r="Y125" s="270"/>
      <c r="Z125" s="75"/>
      <c r="AA125" s="75"/>
      <c r="AB125" s="76" t="s">
        <v>199</v>
      </c>
      <c r="AC125" s="78" t="s">
        <v>38</v>
      </c>
      <c r="AD125" s="76" t="s">
        <v>233</v>
      </c>
      <c r="AE125" s="113"/>
      <c r="AF125" s="75"/>
      <c r="AG125" s="75"/>
      <c r="AH125" s="129" t="s">
        <v>440</v>
      </c>
      <c r="AI125" s="347" t="str">
        <f t="shared" si="11"/>
        <v>篠原</v>
      </c>
    </row>
    <row r="126" spans="1:36" ht="21" customHeight="1" x14ac:dyDescent="0.15">
      <c r="A126" s="1795"/>
      <c r="B126" s="1384">
        <v>29</v>
      </c>
      <c r="C126" s="73" t="s">
        <v>21</v>
      </c>
      <c r="D126" s="597" t="s">
        <v>267</v>
      </c>
      <c r="E126" s="327"/>
      <c r="F126" s="71" t="s">
        <v>31</v>
      </c>
      <c r="G126" s="71" t="s">
        <v>284</v>
      </c>
      <c r="H126" s="76" t="str">
        <f t="shared" ref="H126:H130" si="15">AH125</f>
        <v>知久</v>
      </c>
      <c r="I126" s="78" t="s">
        <v>301</v>
      </c>
      <c r="J126" s="75" t="s">
        <v>28</v>
      </c>
      <c r="K126" s="79" t="s">
        <v>237</v>
      </c>
      <c r="L126" s="78" t="s">
        <v>70</v>
      </c>
      <c r="M126" s="72" t="s">
        <v>65</v>
      </c>
      <c r="N126" s="75" t="s">
        <v>27</v>
      </c>
      <c r="O126" s="75"/>
      <c r="P126" s="601"/>
      <c r="Q126" s="602" t="s">
        <v>309</v>
      </c>
      <c r="R126" s="75"/>
      <c r="S126" s="75" t="s">
        <v>203</v>
      </c>
      <c r="T126" s="71" t="s">
        <v>300</v>
      </c>
      <c r="U126" s="270"/>
      <c r="V126" s="76" t="s">
        <v>63</v>
      </c>
      <c r="W126" s="75" t="s">
        <v>120</v>
      </c>
      <c r="X126" s="76" t="s">
        <v>299</v>
      </c>
      <c r="Y126" s="270"/>
      <c r="Z126" s="75"/>
      <c r="AA126" s="75"/>
      <c r="AB126" s="76" t="s">
        <v>199</v>
      </c>
      <c r="AC126" s="78" t="s">
        <v>38</v>
      </c>
      <c r="AD126" s="76" t="s">
        <v>233</v>
      </c>
      <c r="AE126" s="113"/>
      <c r="AF126" s="75"/>
      <c r="AG126" s="75"/>
      <c r="AH126" s="129" t="s">
        <v>441</v>
      </c>
      <c r="AI126" s="347" t="str">
        <f t="shared" si="11"/>
        <v>知久</v>
      </c>
    </row>
    <row r="127" spans="1:36" ht="21" customHeight="1" x14ac:dyDescent="0.15">
      <c r="A127" s="1795"/>
      <c r="B127" s="1384">
        <v>30</v>
      </c>
      <c r="C127" s="73" t="s">
        <v>22</v>
      </c>
      <c r="D127" s="597" t="s">
        <v>267</v>
      </c>
      <c r="E127" s="327"/>
      <c r="F127" s="71" t="s">
        <v>31</v>
      </c>
      <c r="G127" s="71" t="s">
        <v>284</v>
      </c>
      <c r="H127" s="76" t="str">
        <f t="shared" si="15"/>
        <v>大橋</v>
      </c>
      <c r="I127" s="78" t="s">
        <v>301</v>
      </c>
      <c r="J127" s="75" t="s">
        <v>28</v>
      </c>
      <c r="K127" s="79" t="s">
        <v>237</v>
      </c>
      <c r="L127" s="78" t="s">
        <v>70</v>
      </c>
      <c r="M127" s="72" t="s">
        <v>65</v>
      </c>
      <c r="N127" s="75" t="s">
        <v>27</v>
      </c>
      <c r="O127" s="75"/>
      <c r="P127" s="601"/>
      <c r="Q127" s="602" t="s">
        <v>309</v>
      </c>
      <c r="R127" s="75"/>
      <c r="S127" s="75" t="s">
        <v>203</v>
      </c>
      <c r="T127" s="71" t="s">
        <v>300</v>
      </c>
      <c r="U127" s="270"/>
      <c r="V127" s="76" t="s">
        <v>63</v>
      </c>
      <c r="W127" s="75" t="s">
        <v>120</v>
      </c>
      <c r="X127" s="76" t="s">
        <v>299</v>
      </c>
      <c r="Y127" s="270"/>
      <c r="Z127" s="75"/>
      <c r="AA127" s="75"/>
      <c r="AB127" s="76" t="s">
        <v>199</v>
      </c>
      <c r="AC127" s="78" t="s">
        <v>38</v>
      </c>
      <c r="AD127" s="76" t="s">
        <v>233</v>
      </c>
      <c r="AE127" s="113"/>
      <c r="AF127" s="75"/>
      <c r="AG127" s="75"/>
      <c r="AH127" s="129" t="s">
        <v>442</v>
      </c>
      <c r="AI127" s="347" t="str">
        <f t="shared" si="11"/>
        <v>大橋</v>
      </c>
    </row>
    <row r="128" spans="1:36" ht="21" customHeight="1" x14ac:dyDescent="0.15">
      <c r="A128" s="1792" t="s">
        <v>498</v>
      </c>
      <c r="B128" s="1386">
        <v>1</v>
      </c>
      <c r="C128" s="73" t="s">
        <v>494</v>
      </c>
      <c r="D128" s="597" t="s">
        <v>267</v>
      </c>
      <c r="E128" s="327"/>
      <c r="F128" s="71" t="s">
        <v>31</v>
      </c>
      <c r="G128" s="71" t="s">
        <v>119</v>
      </c>
      <c r="H128" s="76" t="str">
        <f t="shared" si="15"/>
        <v>村山</v>
      </c>
      <c r="I128" s="78" t="s">
        <v>301</v>
      </c>
      <c r="J128" s="75" t="s">
        <v>28</v>
      </c>
      <c r="K128" s="79" t="s">
        <v>237</v>
      </c>
      <c r="L128" s="78" t="s">
        <v>70</v>
      </c>
      <c r="M128" s="72" t="s">
        <v>65</v>
      </c>
      <c r="N128" s="75" t="s">
        <v>27</v>
      </c>
      <c r="O128" s="75"/>
      <c r="P128" s="601"/>
      <c r="Q128" s="602"/>
      <c r="R128" s="75"/>
      <c r="S128" s="75"/>
      <c r="T128" s="71" t="s">
        <v>300</v>
      </c>
      <c r="U128" s="270"/>
      <c r="V128" s="76" t="s">
        <v>63</v>
      </c>
      <c r="W128" s="75" t="s">
        <v>120</v>
      </c>
      <c r="X128" s="76" t="s">
        <v>299</v>
      </c>
      <c r="Y128" s="270"/>
      <c r="Z128" s="75"/>
      <c r="AA128" s="75"/>
      <c r="AB128" s="76" t="s">
        <v>199</v>
      </c>
      <c r="AC128" s="78" t="s">
        <v>284</v>
      </c>
      <c r="AD128" s="76" t="s">
        <v>233</v>
      </c>
      <c r="AE128" s="113"/>
      <c r="AF128" s="75"/>
      <c r="AG128" s="75"/>
      <c r="AH128" s="129" t="s">
        <v>301</v>
      </c>
      <c r="AI128" s="347" t="str">
        <f t="shared" si="11"/>
        <v>村山</v>
      </c>
    </row>
    <row r="129" spans="1:41" ht="21" customHeight="1" x14ac:dyDescent="0.15">
      <c r="A129" s="1792"/>
      <c r="B129" s="1386">
        <v>2</v>
      </c>
      <c r="C129" s="73" t="s">
        <v>24</v>
      </c>
      <c r="D129" s="597" t="s">
        <v>267</v>
      </c>
      <c r="E129" s="327"/>
      <c r="F129" s="71" t="s">
        <v>31</v>
      </c>
      <c r="G129" s="71" t="s">
        <v>119</v>
      </c>
      <c r="H129" s="76" t="str">
        <f t="shared" si="15"/>
        <v>戸田</v>
      </c>
      <c r="I129" s="78" t="s">
        <v>301</v>
      </c>
      <c r="J129" s="75" t="s">
        <v>28</v>
      </c>
      <c r="K129" s="79" t="s">
        <v>237</v>
      </c>
      <c r="L129" s="78" t="s">
        <v>70</v>
      </c>
      <c r="M129" s="72" t="s">
        <v>65</v>
      </c>
      <c r="N129" s="75" t="s">
        <v>27</v>
      </c>
      <c r="O129" s="75"/>
      <c r="P129" s="601"/>
      <c r="Q129" s="602"/>
      <c r="R129" s="75"/>
      <c r="S129" s="75"/>
      <c r="T129" s="71" t="s">
        <v>300</v>
      </c>
      <c r="U129" s="270"/>
      <c r="V129" s="76" t="s">
        <v>63</v>
      </c>
      <c r="W129" s="75" t="s">
        <v>120</v>
      </c>
      <c r="X129" s="76" t="s">
        <v>299</v>
      </c>
      <c r="Y129" s="270"/>
      <c r="Z129" s="75"/>
      <c r="AA129" s="75"/>
      <c r="AB129" s="76" t="s">
        <v>199</v>
      </c>
      <c r="AC129" s="78" t="s">
        <v>284</v>
      </c>
      <c r="AD129" s="76" t="s">
        <v>233</v>
      </c>
      <c r="AE129" s="113"/>
      <c r="AF129" s="75"/>
      <c r="AG129" s="75"/>
      <c r="AH129" s="129" t="s">
        <v>70</v>
      </c>
      <c r="AI129" s="347" t="str">
        <f t="shared" si="11"/>
        <v>戸田</v>
      </c>
    </row>
    <row r="130" spans="1:41" ht="21" customHeight="1" x14ac:dyDescent="0.15">
      <c r="A130" s="1792"/>
      <c r="B130" s="1386">
        <v>3</v>
      </c>
      <c r="C130" s="73" t="s">
        <v>25</v>
      </c>
      <c r="D130" s="597" t="s">
        <v>267</v>
      </c>
      <c r="E130" s="327"/>
      <c r="F130" s="71" t="s">
        <v>31</v>
      </c>
      <c r="G130" s="71" t="s">
        <v>119</v>
      </c>
      <c r="H130" s="76" t="str">
        <f t="shared" si="15"/>
        <v>山口</v>
      </c>
      <c r="I130" s="78" t="s">
        <v>301</v>
      </c>
      <c r="J130" s="75" t="s">
        <v>28</v>
      </c>
      <c r="K130" s="79" t="s">
        <v>237</v>
      </c>
      <c r="L130" s="78" t="s">
        <v>70</v>
      </c>
      <c r="M130" s="72" t="s">
        <v>65</v>
      </c>
      <c r="N130" s="75" t="s">
        <v>27</v>
      </c>
      <c r="O130" s="75"/>
      <c r="P130" s="601"/>
      <c r="Q130" s="602"/>
      <c r="R130" s="75"/>
      <c r="S130" s="75"/>
      <c r="T130" s="71" t="s">
        <v>300</v>
      </c>
      <c r="U130" s="270"/>
      <c r="V130" s="76" t="s">
        <v>63</v>
      </c>
      <c r="W130" s="75" t="s">
        <v>120</v>
      </c>
      <c r="X130" s="76" t="s">
        <v>299</v>
      </c>
      <c r="Y130" s="270"/>
      <c r="Z130" s="75"/>
      <c r="AA130" s="75"/>
      <c r="AB130" s="76" t="s">
        <v>199</v>
      </c>
      <c r="AC130" s="78" t="s">
        <v>284</v>
      </c>
      <c r="AD130" s="76" t="s">
        <v>233</v>
      </c>
      <c r="AE130" s="113"/>
      <c r="AF130" s="75"/>
      <c r="AG130" s="75"/>
      <c r="AH130" s="129" t="s">
        <v>259</v>
      </c>
      <c r="AI130" s="347" t="str">
        <f t="shared" si="11"/>
        <v>山口</v>
      </c>
      <c r="AJ130" s="36" t="s">
        <v>284</v>
      </c>
    </row>
    <row r="131" spans="1:41" ht="21" customHeight="1" x14ac:dyDescent="0.15">
      <c r="A131" s="1792"/>
      <c r="B131" s="1387">
        <v>4</v>
      </c>
      <c r="C131" s="570" t="s">
        <v>19</v>
      </c>
      <c r="D131" s="571"/>
      <c r="E131" s="880"/>
      <c r="F131" s="572"/>
      <c r="G131" s="572"/>
      <c r="H131" s="573" t="str">
        <f t="shared" ref="H131:H139" si="16">AH130</f>
        <v>小清水</v>
      </c>
      <c r="I131" s="574"/>
      <c r="J131" s="575"/>
      <c r="K131" s="576"/>
      <c r="L131" s="574"/>
      <c r="M131" s="649"/>
      <c r="N131" s="575"/>
      <c r="O131" s="575"/>
      <c r="P131" s="603"/>
      <c r="Q131" s="604"/>
      <c r="R131" s="575"/>
      <c r="S131" s="575"/>
      <c r="T131" s="572"/>
      <c r="U131" s="577"/>
      <c r="V131" s="573"/>
      <c r="W131" s="575"/>
      <c r="X131" s="573" t="s">
        <v>237</v>
      </c>
      <c r="Y131" s="577"/>
      <c r="Z131" s="575"/>
      <c r="AA131" s="575"/>
      <c r="AB131" s="573"/>
      <c r="AC131" s="574"/>
      <c r="AD131" s="573"/>
      <c r="AE131" s="578"/>
      <c r="AF131" s="575"/>
      <c r="AG131" s="575"/>
      <c r="AH131" s="1004" t="s">
        <v>233</v>
      </c>
      <c r="AI131" s="579" t="str">
        <f t="shared" si="11"/>
        <v>小清水</v>
      </c>
      <c r="AJ131" s="1005" t="s">
        <v>70</v>
      </c>
    </row>
    <row r="132" spans="1:41" ht="21" customHeight="1" x14ac:dyDescent="0.15">
      <c r="A132" s="1792"/>
      <c r="B132" s="1386">
        <v>5</v>
      </c>
      <c r="C132" s="73" t="s">
        <v>20</v>
      </c>
      <c r="D132" s="597" t="s">
        <v>593</v>
      </c>
      <c r="E132" s="327"/>
      <c r="F132" s="71" t="s">
        <v>31</v>
      </c>
      <c r="G132" s="71" t="s">
        <v>119</v>
      </c>
      <c r="H132" s="76" t="str">
        <f t="shared" si="16"/>
        <v>大橋</v>
      </c>
      <c r="I132" s="78" t="s">
        <v>301</v>
      </c>
      <c r="J132" s="75" t="s">
        <v>237</v>
      </c>
      <c r="K132" s="79" t="s">
        <v>28</v>
      </c>
      <c r="L132" s="78" t="s">
        <v>596</v>
      </c>
      <c r="M132" s="72" t="s">
        <v>65</v>
      </c>
      <c r="N132" s="75" t="s">
        <v>598</v>
      </c>
      <c r="O132" s="75"/>
      <c r="P132" s="601"/>
      <c r="Q132" s="602" t="s">
        <v>309</v>
      </c>
      <c r="R132" s="75"/>
      <c r="S132" s="75" t="s">
        <v>203</v>
      </c>
      <c r="T132" s="71" t="s">
        <v>597</v>
      </c>
      <c r="U132" s="270" t="s">
        <v>595</v>
      </c>
      <c r="V132" s="76" t="s">
        <v>120</v>
      </c>
      <c r="W132" s="75" t="s">
        <v>63</v>
      </c>
      <c r="X132" s="76" t="s">
        <v>599</v>
      </c>
      <c r="Y132" s="270"/>
      <c r="Z132" s="75"/>
      <c r="AA132" s="75"/>
      <c r="AB132" s="76" t="s">
        <v>600</v>
      </c>
      <c r="AC132" s="78" t="s">
        <v>601</v>
      </c>
      <c r="AD132" s="76" t="s">
        <v>594</v>
      </c>
      <c r="AE132" s="113" t="s">
        <v>592</v>
      </c>
      <c r="AF132" s="75"/>
      <c r="AG132" s="75"/>
      <c r="AH132" s="129" t="s">
        <v>277</v>
      </c>
      <c r="AI132" s="347" t="str">
        <f t="shared" si="11"/>
        <v>大橋</v>
      </c>
    </row>
    <row r="133" spans="1:41" ht="21" customHeight="1" x14ac:dyDescent="0.15">
      <c r="A133" s="1792"/>
      <c r="B133" s="1386">
        <v>6</v>
      </c>
      <c r="C133" s="73" t="s">
        <v>21</v>
      </c>
      <c r="D133" s="597" t="s">
        <v>593</v>
      </c>
      <c r="E133" s="327"/>
      <c r="F133" s="71" t="s">
        <v>31</v>
      </c>
      <c r="G133" s="71" t="s">
        <v>119</v>
      </c>
      <c r="H133" s="76" t="str">
        <f t="shared" ref="H133:H137" si="17">AH132</f>
        <v>福島</v>
      </c>
      <c r="I133" s="78" t="s">
        <v>301</v>
      </c>
      <c r="J133" s="75" t="s">
        <v>237</v>
      </c>
      <c r="K133" s="79" t="s">
        <v>28</v>
      </c>
      <c r="L133" s="78" t="s">
        <v>596</v>
      </c>
      <c r="M133" s="72" t="s">
        <v>65</v>
      </c>
      <c r="N133" s="75" t="s">
        <v>598</v>
      </c>
      <c r="O133" s="75"/>
      <c r="P133" s="601"/>
      <c r="Q133" s="602" t="s">
        <v>309</v>
      </c>
      <c r="R133" s="75"/>
      <c r="S133" s="75" t="s">
        <v>203</v>
      </c>
      <c r="T133" s="71" t="s">
        <v>597</v>
      </c>
      <c r="U133" s="270" t="s">
        <v>595</v>
      </c>
      <c r="V133" s="76" t="s">
        <v>120</v>
      </c>
      <c r="W133" s="75" t="s">
        <v>63</v>
      </c>
      <c r="X133" s="76" t="s">
        <v>599</v>
      </c>
      <c r="Y133" s="270"/>
      <c r="Z133" s="75"/>
      <c r="AA133" s="75"/>
      <c r="AB133" s="76" t="s">
        <v>600</v>
      </c>
      <c r="AC133" s="78" t="s">
        <v>601</v>
      </c>
      <c r="AD133" s="76" t="s">
        <v>594</v>
      </c>
      <c r="AE133" s="113" t="s">
        <v>592</v>
      </c>
      <c r="AF133" s="75"/>
      <c r="AG133" s="75"/>
      <c r="AH133" s="129" t="s">
        <v>299</v>
      </c>
      <c r="AI133" s="347" t="str">
        <f t="shared" si="11"/>
        <v>福島</v>
      </c>
    </row>
    <row r="134" spans="1:41" ht="21" customHeight="1" x14ac:dyDescent="0.15">
      <c r="A134" s="1792"/>
      <c r="B134" s="1386">
        <v>7</v>
      </c>
      <c r="C134" s="73" t="s">
        <v>22</v>
      </c>
      <c r="D134" s="597" t="s">
        <v>593</v>
      </c>
      <c r="E134" s="327"/>
      <c r="F134" s="71" t="s">
        <v>31</v>
      </c>
      <c r="G134" s="71" t="s">
        <v>119</v>
      </c>
      <c r="H134" s="76" t="str">
        <f t="shared" si="17"/>
        <v>斎藤</v>
      </c>
      <c r="I134" s="78" t="s">
        <v>301</v>
      </c>
      <c r="J134" s="75" t="s">
        <v>237</v>
      </c>
      <c r="K134" s="79" t="s">
        <v>28</v>
      </c>
      <c r="L134" s="78" t="s">
        <v>596</v>
      </c>
      <c r="M134" s="72" t="s">
        <v>65</v>
      </c>
      <c r="N134" s="75" t="s">
        <v>598</v>
      </c>
      <c r="O134" s="75"/>
      <c r="P134" s="601"/>
      <c r="Q134" s="602" t="s">
        <v>309</v>
      </c>
      <c r="R134" s="75"/>
      <c r="S134" s="75" t="s">
        <v>203</v>
      </c>
      <c r="T134" s="71" t="s">
        <v>597</v>
      </c>
      <c r="U134" s="270" t="s">
        <v>595</v>
      </c>
      <c r="V134" s="76" t="s">
        <v>120</v>
      </c>
      <c r="W134" s="75" t="s">
        <v>63</v>
      </c>
      <c r="X134" s="76" t="s">
        <v>599</v>
      </c>
      <c r="Y134" s="270"/>
      <c r="Z134" s="75"/>
      <c r="AA134" s="75"/>
      <c r="AB134" s="76" t="s">
        <v>600</v>
      </c>
      <c r="AC134" s="78" t="s">
        <v>601</v>
      </c>
      <c r="AD134" s="76" t="s">
        <v>594</v>
      </c>
      <c r="AE134" s="113" t="s">
        <v>592</v>
      </c>
      <c r="AF134" s="75"/>
      <c r="AG134" s="75"/>
      <c r="AH134" s="129" t="s">
        <v>237</v>
      </c>
      <c r="AI134" s="347" t="str">
        <f t="shared" si="11"/>
        <v>斎藤</v>
      </c>
      <c r="AN134" s="4" t="s">
        <v>94</v>
      </c>
      <c r="AO134" s="4" t="s">
        <v>240</v>
      </c>
    </row>
    <row r="135" spans="1:41" ht="21" customHeight="1" x14ac:dyDescent="0.15">
      <c r="A135" s="1792"/>
      <c r="B135" s="1386">
        <v>8</v>
      </c>
      <c r="C135" s="73" t="s">
        <v>23</v>
      </c>
      <c r="D135" s="597" t="s">
        <v>593</v>
      </c>
      <c r="E135" s="327"/>
      <c r="F135" s="71" t="s">
        <v>31</v>
      </c>
      <c r="G135" s="71" t="s">
        <v>119</v>
      </c>
      <c r="H135" s="76" t="str">
        <f t="shared" si="17"/>
        <v>渡辺</v>
      </c>
      <c r="I135" s="78" t="s">
        <v>301</v>
      </c>
      <c r="J135" s="75" t="s">
        <v>237</v>
      </c>
      <c r="K135" s="79" t="s">
        <v>28</v>
      </c>
      <c r="L135" s="78" t="s">
        <v>596</v>
      </c>
      <c r="M135" s="72" t="s">
        <v>65</v>
      </c>
      <c r="N135" s="75" t="s">
        <v>598</v>
      </c>
      <c r="O135" s="75"/>
      <c r="P135" s="601"/>
      <c r="Q135" s="602"/>
      <c r="R135" s="75"/>
      <c r="S135" s="75"/>
      <c r="T135" s="71" t="s">
        <v>597</v>
      </c>
      <c r="U135" s="270" t="s">
        <v>595</v>
      </c>
      <c r="V135" s="76" t="s">
        <v>120</v>
      </c>
      <c r="W135" s="75" t="s">
        <v>63</v>
      </c>
      <c r="X135" s="76" t="s">
        <v>599</v>
      </c>
      <c r="Y135" s="270"/>
      <c r="Z135" s="75"/>
      <c r="AA135" s="75"/>
      <c r="AB135" s="76" t="s">
        <v>600</v>
      </c>
      <c r="AC135" s="78" t="s">
        <v>601</v>
      </c>
      <c r="AD135" s="76" t="s">
        <v>594</v>
      </c>
      <c r="AE135" s="113" t="s">
        <v>592</v>
      </c>
      <c r="AF135" s="75"/>
      <c r="AG135" s="75"/>
      <c r="AH135" s="129" t="s">
        <v>278</v>
      </c>
      <c r="AI135" s="347" t="str">
        <f t="shared" si="11"/>
        <v>渡辺</v>
      </c>
      <c r="AN135" s="4" t="s">
        <v>96</v>
      </c>
      <c r="AO135" s="4" t="s">
        <v>94</v>
      </c>
    </row>
    <row r="136" spans="1:41" ht="21" customHeight="1" x14ac:dyDescent="0.15">
      <c r="A136" s="1792"/>
      <c r="B136" s="1386">
        <v>9</v>
      </c>
      <c r="C136" s="73" t="s">
        <v>24</v>
      </c>
      <c r="D136" s="597" t="s">
        <v>593</v>
      </c>
      <c r="E136" s="327"/>
      <c r="F136" s="71" t="s">
        <v>31</v>
      </c>
      <c r="G136" s="71" t="s">
        <v>119</v>
      </c>
      <c r="H136" s="76" t="str">
        <f t="shared" si="17"/>
        <v>石橋</v>
      </c>
      <c r="I136" s="78" t="s">
        <v>301</v>
      </c>
      <c r="J136" s="75" t="s">
        <v>237</v>
      </c>
      <c r="K136" s="79" t="s">
        <v>28</v>
      </c>
      <c r="L136" s="78" t="s">
        <v>596</v>
      </c>
      <c r="M136" s="72" t="s">
        <v>65</v>
      </c>
      <c r="N136" s="75" t="s">
        <v>598</v>
      </c>
      <c r="O136" s="75"/>
      <c r="P136" s="601"/>
      <c r="Q136" s="602"/>
      <c r="R136" s="75"/>
      <c r="S136" s="75"/>
      <c r="T136" s="71" t="s">
        <v>597</v>
      </c>
      <c r="U136" s="270" t="s">
        <v>595</v>
      </c>
      <c r="V136" s="76" t="s">
        <v>120</v>
      </c>
      <c r="W136" s="75" t="s">
        <v>63</v>
      </c>
      <c r="X136" s="76" t="s">
        <v>599</v>
      </c>
      <c r="Y136" s="270"/>
      <c r="Z136" s="75"/>
      <c r="AA136" s="75"/>
      <c r="AB136" s="76" t="s">
        <v>600</v>
      </c>
      <c r="AC136" s="78" t="s">
        <v>601</v>
      </c>
      <c r="AD136" s="76" t="s">
        <v>594</v>
      </c>
      <c r="AE136" s="113" t="s">
        <v>592</v>
      </c>
      <c r="AF136" s="75"/>
      <c r="AG136" s="75"/>
      <c r="AH136" s="129" t="s">
        <v>284</v>
      </c>
      <c r="AI136" s="347" t="str">
        <f t="shared" si="11"/>
        <v>石橋</v>
      </c>
      <c r="AN136" s="4" t="s">
        <v>240</v>
      </c>
      <c r="AO136" s="4" t="s">
        <v>345</v>
      </c>
    </row>
    <row r="137" spans="1:41" ht="21" customHeight="1" x14ac:dyDescent="0.15">
      <c r="A137" s="1792"/>
      <c r="B137" s="1386">
        <v>10</v>
      </c>
      <c r="C137" s="73" t="s">
        <v>25</v>
      </c>
      <c r="D137" s="597" t="s">
        <v>593</v>
      </c>
      <c r="E137" s="327"/>
      <c r="F137" s="71" t="s">
        <v>31</v>
      </c>
      <c r="G137" s="71" t="s">
        <v>119</v>
      </c>
      <c r="H137" s="76" t="str">
        <f t="shared" si="17"/>
        <v>中村</v>
      </c>
      <c r="I137" s="78" t="s">
        <v>301</v>
      </c>
      <c r="J137" s="75" t="s">
        <v>237</v>
      </c>
      <c r="K137" s="79" t="s">
        <v>28</v>
      </c>
      <c r="L137" s="78" t="s">
        <v>596</v>
      </c>
      <c r="M137" s="72" t="s">
        <v>65</v>
      </c>
      <c r="N137" s="75" t="s">
        <v>598</v>
      </c>
      <c r="O137" s="75"/>
      <c r="P137" s="601"/>
      <c r="Q137" s="602"/>
      <c r="R137" s="75"/>
      <c r="S137" s="75"/>
      <c r="T137" s="71" t="s">
        <v>597</v>
      </c>
      <c r="U137" s="270" t="s">
        <v>595</v>
      </c>
      <c r="V137" s="76" t="s">
        <v>120</v>
      </c>
      <c r="W137" s="75" t="s">
        <v>63</v>
      </c>
      <c r="X137" s="76" t="s">
        <v>599</v>
      </c>
      <c r="Y137" s="270"/>
      <c r="Z137" s="75"/>
      <c r="AA137" s="75"/>
      <c r="AB137" s="76" t="s">
        <v>600</v>
      </c>
      <c r="AC137" s="78" t="s">
        <v>601</v>
      </c>
      <c r="AD137" s="76" t="s">
        <v>594</v>
      </c>
      <c r="AE137" s="113" t="s">
        <v>592</v>
      </c>
      <c r="AF137" s="75"/>
      <c r="AG137" s="75"/>
      <c r="AH137" s="129" t="s">
        <v>290</v>
      </c>
      <c r="AI137" s="347" t="str">
        <f t="shared" si="11"/>
        <v>中村</v>
      </c>
      <c r="AJ137" s="36" t="s">
        <v>278</v>
      </c>
      <c r="AN137" s="4" t="s">
        <v>235</v>
      </c>
      <c r="AO137" s="4" t="s">
        <v>96</v>
      </c>
    </row>
    <row r="138" spans="1:41" ht="21" customHeight="1" x14ac:dyDescent="0.15">
      <c r="A138" s="1792"/>
      <c r="B138" s="1387">
        <v>11</v>
      </c>
      <c r="C138" s="570" t="s">
        <v>19</v>
      </c>
      <c r="D138" s="571"/>
      <c r="E138" s="880"/>
      <c r="F138" s="572"/>
      <c r="G138" s="572"/>
      <c r="H138" s="573" t="str">
        <f t="shared" si="16"/>
        <v>髙野</v>
      </c>
      <c r="I138" s="574"/>
      <c r="J138" s="575"/>
      <c r="K138" s="576"/>
      <c r="L138" s="574"/>
      <c r="M138" s="649"/>
      <c r="N138" s="575"/>
      <c r="O138" s="575"/>
      <c r="P138" s="603"/>
      <c r="Q138" s="604"/>
      <c r="R138" s="575"/>
      <c r="S138" s="575"/>
      <c r="T138" s="572"/>
      <c r="U138" s="577"/>
      <c r="V138" s="573"/>
      <c r="W138" s="575"/>
      <c r="X138" s="573" t="s">
        <v>284</v>
      </c>
      <c r="Y138" s="577"/>
      <c r="Z138" s="575"/>
      <c r="AA138" s="575"/>
      <c r="AB138" s="573"/>
      <c r="AC138" s="574"/>
      <c r="AD138" s="573"/>
      <c r="AE138" s="578"/>
      <c r="AF138" s="575"/>
      <c r="AG138" s="575"/>
      <c r="AH138" s="1004" t="s">
        <v>27</v>
      </c>
      <c r="AI138" s="579" t="str">
        <f t="shared" si="11"/>
        <v>髙野</v>
      </c>
      <c r="AJ138" s="1005" t="s">
        <v>276</v>
      </c>
      <c r="AN138" s="4" t="s">
        <v>345</v>
      </c>
      <c r="AO138" s="4" t="s">
        <v>235</v>
      </c>
    </row>
    <row r="139" spans="1:41" ht="21" customHeight="1" x14ac:dyDescent="0.15">
      <c r="A139" s="1792"/>
      <c r="B139" s="1386">
        <v>12</v>
      </c>
      <c r="C139" s="73" t="s">
        <v>20</v>
      </c>
      <c r="D139" s="597" t="s">
        <v>596</v>
      </c>
      <c r="E139" s="327"/>
      <c r="F139" s="71" t="s">
        <v>31</v>
      </c>
      <c r="G139" s="71" t="s">
        <v>119</v>
      </c>
      <c r="H139" s="76" t="str">
        <f t="shared" si="16"/>
        <v>前澤</v>
      </c>
      <c r="I139" s="78" t="s">
        <v>301</v>
      </c>
      <c r="J139" s="75" t="s">
        <v>28</v>
      </c>
      <c r="K139" s="79" t="s">
        <v>237</v>
      </c>
      <c r="L139" s="78" t="s">
        <v>594</v>
      </c>
      <c r="M139" s="72" t="s">
        <v>65</v>
      </c>
      <c r="N139" s="75" t="s">
        <v>595</v>
      </c>
      <c r="O139" s="75"/>
      <c r="P139" s="601"/>
      <c r="Q139" s="602" t="s">
        <v>309</v>
      </c>
      <c r="R139" s="75"/>
      <c r="S139" s="75" t="s">
        <v>203</v>
      </c>
      <c r="T139" s="71" t="s">
        <v>592</v>
      </c>
      <c r="U139" s="270" t="s">
        <v>597</v>
      </c>
      <c r="V139" s="76" t="s">
        <v>63</v>
      </c>
      <c r="W139" s="75" t="s">
        <v>120</v>
      </c>
      <c r="X139" s="76" t="s">
        <v>599</v>
      </c>
      <c r="Y139" s="270"/>
      <c r="Z139" s="75"/>
      <c r="AA139" s="75"/>
      <c r="AB139" s="76" t="s">
        <v>199</v>
      </c>
      <c r="AC139" s="78" t="s">
        <v>284</v>
      </c>
      <c r="AD139" s="76" t="s">
        <v>598</v>
      </c>
      <c r="AE139" s="113" t="s">
        <v>593</v>
      </c>
      <c r="AF139" s="75"/>
      <c r="AG139" s="75"/>
      <c r="AH139" s="129" t="s">
        <v>38</v>
      </c>
      <c r="AI139" s="347" t="str">
        <f t="shared" si="11"/>
        <v>前澤</v>
      </c>
    </row>
    <row r="140" spans="1:41" ht="21" customHeight="1" x14ac:dyDescent="0.15">
      <c r="A140" s="1792"/>
      <c r="B140" s="1386">
        <v>13</v>
      </c>
      <c r="C140" s="73" t="s">
        <v>21</v>
      </c>
      <c r="D140" s="597" t="s">
        <v>596</v>
      </c>
      <c r="E140" s="327"/>
      <c r="F140" s="71" t="s">
        <v>31</v>
      </c>
      <c r="G140" s="71" t="s">
        <v>119</v>
      </c>
      <c r="H140" s="76" t="str">
        <f t="shared" ref="H140:H143" si="18">AH139</f>
        <v>白原</v>
      </c>
      <c r="I140" s="78" t="s">
        <v>301</v>
      </c>
      <c r="J140" s="75" t="s">
        <v>28</v>
      </c>
      <c r="K140" s="79" t="s">
        <v>237</v>
      </c>
      <c r="L140" s="78" t="s">
        <v>594</v>
      </c>
      <c r="M140" s="72" t="s">
        <v>65</v>
      </c>
      <c r="N140" s="75" t="s">
        <v>595</v>
      </c>
      <c r="O140" s="75"/>
      <c r="P140" s="601"/>
      <c r="Q140" s="602" t="s">
        <v>309</v>
      </c>
      <c r="R140" s="75"/>
      <c r="S140" s="75" t="s">
        <v>203</v>
      </c>
      <c r="T140" s="71" t="s">
        <v>592</v>
      </c>
      <c r="U140" s="270" t="s">
        <v>597</v>
      </c>
      <c r="V140" s="76" t="s">
        <v>63</v>
      </c>
      <c r="W140" s="75" t="s">
        <v>120</v>
      </c>
      <c r="X140" s="76" t="s">
        <v>599</v>
      </c>
      <c r="Y140" s="270"/>
      <c r="Z140" s="75"/>
      <c r="AA140" s="75"/>
      <c r="AB140" s="76" t="s">
        <v>199</v>
      </c>
      <c r="AC140" s="78" t="s">
        <v>284</v>
      </c>
      <c r="AD140" s="76" t="s">
        <v>598</v>
      </c>
      <c r="AE140" s="113" t="s">
        <v>593</v>
      </c>
      <c r="AF140" s="75"/>
      <c r="AG140" s="75"/>
      <c r="AH140" s="129" t="s">
        <v>298</v>
      </c>
      <c r="AI140" s="347" t="str">
        <f t="shared" si="11"/>
        <v>白原</v>
      </c>
    </row>
    <row r="141" spans="1:41" ht="21" customHeight="1" x14ac:dyDescent="0.15">
      <c r="A141" s="1792"/>
      <c r="B141" s="1386">
        <v>14</v>
      </c>
      <c r="C141" s="73" t="s">
        <v>22</v>
      </c>
      <c r="D141" s="597" t="s">
        <v>596</v>
      </c>
      <c r="E141" s="327"/>
      <c r="F141" s="71" t="s">
        <v>31</v>
      </c>
      <c r="G141" s="71" t="s">
        <v>119</v>
      </c>
      <c r="H141" s="76" t="str">
        <f t="shared" si="18"/>
        <v>岸井</v>
      </c>
      <c r="I141" s="78" t="s">
        <v>301</v>
      </c>
      <c r="J141" s="75" t="s">
        <v>28</v>
      </c>
      <c r="K141" s="79" t="s">
        <v>237</v>
      </c>
      <c r="L141" s="78" t="s">
        <v>594</v>
      </c>
      <c r="M141" s="72" t="s">
        <v>65</v>
      </c>
      <c r="N141" s="75" t="s">
        <v>595</v>
      </c>
      <c r="O141" s="75"/>
      <c r="P141" s="601"/>
      <c r="Q141" s="602" t="s">
        <v>309</v>
      </c>
      <c r="R141" s="75"/>
      <c r="S141" s="75" t="s">
        <v>203</v>
      </c>
      <c r="T141" s="71" t="s">
        <v>592</v>
      </c>
      <c r="U141" s="270" t="s">
        <v>597</v>
      </c>
      <c r="V141" s="76" t="s">
        <v>63</v>
      </c>
      <c r="W141" s="75" t="s">
        <v>120</v>
      </c>
      <c r="X141" s="76" t="s">
        <v>599</v>
      </c>
      <c r="Y141" s="270"/>
      <c r="Z141" s="75"/>
      <c r="AA141" s="75"/>
      <c r="AB141" s="76" t="s">
        <v>199</v>
      </c>
      <c r="AC141" s="78" t="s">
        <v>284</v>
      </c>
      <c r="AD141" s="76" t="s">
        <v>598</v>
      </c>
      <c r="AE141" s="113" t="s">
        <v>593</v>
      </c>
      <c r="AF141" s="75"/>
      <c r="AG141" s="75"/>
      <c r="AH141" s="129" t="s">
        <v>199</v>
      </c>
      <c r="AI141" s="347" t="str">
        <f t="shared" si="11"/>
        <v>岸井</v>
      </c>
    </row>
    <row r="142" spans="1:41" ht="21" customHeight="1" x14ac:dyDescent="0.15">
      <c r="A142" s="1792"/>
      <c r="B142" s="1386">
        <v>15</v>
      </c>
      <c r="C142" s="73" t="s">
        <v>23</v>
      </c>
      <c r="D142" s="597" t="s">
        <v>596</v>
      </c>
      <c r="E142" s="327"/>
      <c r="F142" s="71" t="s">
        <v>31</v>
      </c>
      <c r="G142" s="71" t="s">
        <v>119</v>
      </c>
      <c r="H142" s="76" t="str">
        <f t="shared" si="18"/>
        <v>篠原</v>
      </c>
      <c r="I142" s="78" t="s">
        <v>301</v>
      </c>
      <c r="J142" s="75" t="s">
        <v>28</v>
      </c>
      <c r="K142" s="79" t="s">
        <v>237</v>
      </c>
      <c r="L142" s="78" t="s">
        <v>594</v>
      </c>
      <c r="M142" s="72" t="s">
        <v>65</v>
      </c>
      <c r="N142" s="75" t="s">
        <v>595</v>
      </c>
      <c r="O142" s="75"/>
      <c r="P142" s="601"/>
      <c r="Q142" s="602"/>
      <c r="R142" s="75"/>
      <c r="S142" s="75"/>
      <c r="T142" s="71" t="s">
        <v>592</v>
      </c>
      <c r="U142" s="270" t="s">
        <v>597</v>
      </c>
      <c r="V142" s="76" t="s">
        <v>63</v>
      </c>
      <c r="W142" s="75" t="s">
        <v>120</v>
      </c>
      <c r="X142" s="76" t="s">
        <v>599</v>
      </c>
      <c r="Y142" s="270"/>
      <c r="Z142" s="75"/>
      <c r="AA142" s="75"/>
      <c r="AB142" s="76" t="s">
        <v>199</v>
      </c>
      <c r="AC142" s="78" t="s">
        <v>284</v>
      </c>
      <c r="AD142" s="76" t="s">
        <v>598</v>
      </c>
      <c r="AE142" s="113" t="s">
        <v>593</v>
      </c>
      <c r="AF142" s="75"/>
      <c r="AG142" s="75"/>
      <c r="AH142" s="129" t="s">
        <v>258</v>
      </c>
      <c r="AI142" s="347" t="str">
        <f t="shared" si="11"/>
        <v>篠原</v>
      </c>
    </row>
    <row r="143" spans="1:41" ht="21" customHeight="1" x14ac:dyDescent="0.15">
      <c r="A143" s="1792"/>
      <c r="B143" s="1386">
        <v>16</v>
      </c>
      <c r="C143" s="73" t="s">
        <v>24</v>
      </c>
      <c r="D143" s="597" t="s">
        <v>596</v>
      </c>
      <c r="E143" s="327"/>
      <c r="F143" s="71" t="s">
        <v>31</v>
      </c>
      <c r="G143" s="71" t="s">
        <v>119</v>
      </c>
      <c r="H143" s="76" t="str">
        <f t="shared" si="18"/>
        <v>知久</v>
      </c>
      <c r="I143" s="78" t="s">
        <v>301</v>
      </c>
      <c r="J143" s="75" t="s">
        <v>28</v>
      </c>
      <c r="K143" s="79" t="s">
        <v>237</v>
      </c>
      <c r="L143" s="78" t="s">
        <v>594</v>
      </c>
      <c r="M143" s="72" t="s">
        <v>65</v>
      </c>
      <c r="N143" s="75" t="s">
        <v>595</v>
      </c>
      <c r="O143" s="75"/>
      <c r="P143" s="601"/>
      <c r="Q143" s="602"/>
      <c r="R143" s="75"/>
      <c r="S143" s="75"/>
      <c r="T143" s="71" t="s">
        <v>592</v>
      </c>
      <c r="U143" s="270" t="s">
        <v>597</v>
      </c>
      <c r="V143" s="76" t="s">
        <v>63</v>
      </c>
      <c r="W143" s="75" t="s">
        <v>120</v>
      </c>
      <c r="X143" s="76" t="s">
        <v>599</v>
      </c>
      <c r="Y143" s="270"/>
      <c r="Z143" s="75"/>
      <c r="AA143" s="75"/>
      <c r="AB143" s="76" t="s">
        <v>199</v>
      </c>
      <c r="AC143" s="78" t="s">
        <v>284</v>
      </c>
      <c r="AD143" s="76" t="s">
        <v>598</v>
      </c>
      <c r="AE143" s="113" t="s">
        <v>593</v>
      </c>
      <c r="AF143" s="75"/>
      <c r="AG143" s="75"/>
      <c r="AH143" s="129" t="s">
        <v>343</v>
      </c>
      <c r="AI143" s="347" t="str">
        <f t="shared" si="11"/>
        <v>知久</v>
      </c>
    </row>
    <row r="144" spans="1:41" ht="21" customHeight="1" x14ac:dyDescent="0.15">
      <c r="A144" s="1792"/>
      <c r="B144" s="1387">
        <v>17</v>
      </c>
      <c r="C144" s="570" t="s">
        <v>25</v>
      </c>
      <c r="D144" s="571"/>
      <c r="E144" s="880"/>
      <c r="F144" s="572"/>
      <c r="G144" s="572"/>
      <c r="H144" s="573" t="str">
        <f t="shared" ref="H144:H159" si="19">AH143</f>
        <v>バタ</v>
      </c>
      <c r="I144" s="574"/>
      <c r="J144" s="575"/>
      <c r="K144" s="576"/>
      <c r="L144" s="574"/>
      <c r="M144" s="649"/>
      <c r="N144" s="575"/>
      <c r="O144" s="575"/>
      <c r="P144" s="603"/>
      <c r="Q144" s="604"/>
      <c r="R144" s="575"/>
      <c r="S144" s="575"/>
      <c r="T144" s="572"/>
      <c r="U144" s="577"/>
      <c r="V144" s="573"/>
      <c r="W144" s="575"/>
      <c r="X144" s="573" t="s">
        <v>27</v>
      </c>
      <c r="Y144" s="577"/>
      <c r="Z144" s="575"/>
      <c r="AA144" s="575"/>
      <c r="AB144" s="573"/>
      <c r="AC144" s="574"/>
      <c r="AD144" s="573"/>
      <c r="AE144" s="578"/>
      <c r="AF144" s="575"/>
      <c r="AG144" s="575"/>
      <c r="AH144" s="1004" t="s">
        <v>276</v>
      </c>
      <c r="AI144" s="579" t="str">
        <f t="shared" si="11"/>
        <v>バタ</v>
      </c>
      <c r="AJ144" s="1005" t="s">
        <v>199</v>
      </c>
    </row>
    <row r="145" spans="1:36" ht="21" customHeight="1" x14ac:dyDescent="0.15">
      <c r="A145" s="1792"/>
      <c r="B145" s="1387">
        <v>18</v>
      </c>
      <c r="C145" s="570" t="s">
        <v>19</v>
      </c>
      <c r="D145" s="571"/>
      <c r="E145" s="880"/>
      <c r="F145" s="572"/>
      <c r="G145" s="572"/>
      <c r="H145" s="573" t="str">
        <f t="shared" si="19"/>
        <v>村山</v>
      </c>
      <c r="I145" s="574"/>
      <c r="J145" s="575"/>
      <c r="K145" s="576"/>
      <c r="L145" s="574"/>
      <c r="M145" s="649"/>
      <c r="N145" s="575"/>
      <c r="O145" s="575"/>
      <c r="P145" s="603"/>
      <c r="Q145" s="604"/>
      <c r="R145" s="575"/>
      <c r="S145" s="575"/>
      <c r="T145" s="572"/>
      <c r="U145" s="577"/>
      <c r="V145" s="573"/>
      <c r="W145" s="575"/>
      <c r="X145" s="573" t="s">
        <v>119</v>
      </c>
      <c r="Y145" s="577"/>
      <c r="Z145" s="575"/>
      <c r="AA145" s="575"/>
      <c r="AB145" s="573"/>
      <c r="AC145" s="574"/>
      <c r="AD145" s="573"/>
      <c r="AE145" s="578"/>
      <c r="AF145" s="575"/>
      <c r="AG145" s="575"/>
      <c r="AH145" s="1004" t="s">
        <v>301</v>
      </c>
      <c r="AI145" s="579" t="str">
        <f t="shared" si="11"/>
        <v>村山</v>
      </c>
      <c r="AJ145" s="1005" t="s">
        <v>298</v>
      </c>
    </row>
    <row r="146" spans="1:36" ht="21" customHeight="1" x14ac:dyDescent="0.15">
      <c r="A146" s="1792"/>
      <c r="B146" s="1386">
        <v>19</v>
      </c>
      <c r="C146" s="73" t="s">
        <v>20</v>
      </c>
      <c r="D146" s="597" t="s">
        <v>594</v>
      </c>
      <c r="E146" s="327"/>
      <c r="F146" s="71" t="s">
        <v>31</v>
      </c>
      <c r="G146" s="71" t="s">
        <v>119</v>
      </c>
      <c r="H146" s="76" t="str">
        <f t="shared" si="19"/>
        <v>戸田</v>
      </c>
      <c r="I146" s="78" t="s">
        <v>301</v>
      </c>
      <c r="J146" s="75" t="s">
        <v>237</v>
      </c>
      <c r="K146" s="79" t="s">
        <v>28</v>
      </c>
      <c r="L146" s="78" t="s">
        <v>598</v>
      </c>
      <c r="M146" s="72" t="s">
        <v>65</v>
      </c>
      <c r="N146" s="75" t="s">
        <v>597</v>
      </c>
      <c r="O146" s="75"/>
      <c r="P146" s="601"/>
      <c r="Q146" s="602" t="s">
        <v>309</v>
      </c>
      <c r="R146" s="75"/>
      <c r="S146" s="75" t="s">
        <v>203</v>
      </c>
      <c r="T146" s="71" t="s">
        <v>593</v>
      </c>
      <c r="U146" s="270" t="s">
        <v>592</v>
      </c>
      <c r="V146" s="76" t="s">
        <v>120</v>
      </c>
      <c r="W146" s="75" t="s">
        <v>63</v>
      </c>
      <c r="X146" s="76" t="s">
        <v>599</v>
      </c>
      <c r="Y146" s="270"/>
      <c r="Z146" s="75"/>
      <c r="AA146" s="75"/>
      <c r="AB146" s="76" t="s">
        <v>600</v>
      </c>
      <c r="AC146" s="78" t="s">
        <v>601</v>
      </c>
      <c r="AD146" s="76" t="s">
        <v>595</v>
      </c>
      <c r="AE146" s="113" t="s">
        <v>596</v>
      </c>
      <c r="AF146" s="75"/>
      <c r="AG146" s="75"/>
      <c r="AH146" s="129" t="s">
        <v>418</v>
      </c>
      <c r="AI146" s="347" t="str">
        <f t="shared" si="11"/>
        <v>戸田</v>
      </c>
    </row>
    <row r="147" spans="1:36" ht="21" customHeight="1" x14ac:dyDescent="0.15">
      <c r="A147" s="1792"/>
      <c r="B147" s="1386">
        <v>20</v>
      </c>
      <c r="C147" s="73" t="s">
        <v>21</v>
      </c>
      <c r="D147" s="597" t="s">
        <v>594</v>
      </c>
      <c r="E147" s="327"/>
      <c r="F147" s="71" t="s">
        <v>31</v>
      </c>
      <c r="G147" s="71" t="s">
        <v>119</v>
      </c>
      <c r="H147" s="76" t="str">
        <f t="shared" si="19"/>
        <v>堀田</v>
      </c>
      <c r="I147" s="78" t="s">
        <v>301</v>
      </c>
      <c r="J147" s="75" t="s">
        <v>237</v>
      </c>
      <c r="K147" s="79" t="s">
        <v>28</v>
      </c>
      <c r="L147" s="78" t="s">
        <v>598</v>
      </c>
      <c r="M147" s="72" t="s">
        <v>65</v>
      </c>
      <c r="N147" s="75" t="s">
        <v>597</v>
      </c>
      <c r="O147" s="75"/>
      <c r="P147" s="601"/>
      <c r="Q147" s="602" t="s">
        <v>309</v>
      </c>
      <c r="R147" s="75"/>
      <c r="S147" s="75" t="s">
        <v>203</v>
      </c>
      <c r="T147" s="71" t="s">
        <v>593</v>
      </c>
      <c r="U147" s="270" t="s">
        <v>592</v>
      </c>
      <c r="V147" s="76" t="s">
        <v>120</v>
      </c>
      <c r="W147" s="75" t="s">
        <v>63</v>
      </c>
      <c r="X147" s="76" t="s">
        <v>599</v>
      </c>
      <c r="Y147" s="270"/>
      <c r="Z147" s="75"/>
      <c r="AA147" s="75"/>
      <c r="AB147" s="76" t="s">
        <v>600</v>
      </c>
      <c r="AC147" s="78" t="s">
        <v>601</v>
      </c>
      <c r="AD147" s="76" t="s">
        <v>595</v>
      </c>
      <c r="AE147" s="113" t="s">
        <v>596</v>
      </c>
      <c r="AF147" s="75"/>
      <c r="AG147" s="75"/>
      <c r="AH147" s="129" t="s">
        <v>259</v>
      </c>
      <c r="AI147" s="347" t="str">
        <f t="shared" si="11"/>
        <v>堀田</v>
      </c>
    </row>
    <row r="148" spans="1:36" ht="21" customHeight="1" x14ac:dyDescent="0.15">
      <c r="A148" s="1792"/>
      <c r="B148" s="1386">
        <v>21</v>
      </c>
      <c r="C148" s="73" t="s">
        <v>22</v>
      </c>
      <c r="D148" s="597" t="s">
        <v>594</v>
      </c>
      <c r="E148" s="327"/>
      <c r="F148" s="71" t="s">
        <v>31</v>
      </c>
      <c r="G148" s="71" t="s">
        <v>119</v>
      </c>
      <c r="H148" s="76" t="str">
        <f t="shared" si="19"/>
        <v>小清水</v>
      </c>
      <c r="I148" s="78" t="s">
        <v>301</v>
      </c>
      <c r="J148" s="75" t="s">
        <v>237</v>
      </c>
      <c r="K148" s="79" t="s">
        <v>28</v>
      </c>
      <c r="L148" s="78" t="s">
        <v>598</v>
      </c>
      <c r="M148" s="72" t="s">
        <v>65</v>
      </c>
      <c r="N148" s="75" t="s">
        <v>597</v>
      </c>
      <c r="O148" s="75"/>
      <c r="P148" s="601"/>
      <c r="Q148" s="602" t="s">
        <v>309</v>
      </c>
      <c r="R148" s="75"/>
      <c r="S148" s="75" t="s">
        <v>203</v>
      </c>
      <c r="T148" s="71" t="s">
        <v>593</v>
      </c>
      <c r="U148" s="270" t="s">
        <v>592</v>
      </c>
      <c r="V148" s="76" t="s">
        <v>120</v>
      </c>
      <c r="W148" s="75" t="s">
        <v>63</v>
      </c>
      <c r="X148" s="76" t="s">
        <v>599</v>
      </c>
      <c r="Y148" s="270"/>
      <c r="Z148" s="75"/>
      <c r="AA148" s="75"/>
      <c r="AB148" s="76" t="s">
        <v>600</v>
      </c>
      <c r="AC148" s="78" t="s">
        <v>601</v>
      </c>
      <c r="AD148" s="76" t="s">
        <v>595</v>
      </c>
      <c r="AE148" s="113" t="s">
        <v>596</v>
      </c>
      <c r="AF148" s="75"/>
      <c r="AG148" s="75"/>
      <c r="AH148" s="129" t="s">
        <v>233</v>
      </c>
      <c r="AI148" s="347" t="str">
        <f t="shared" si="11"/>
        <v>小清水</v>
      </c>
    </row>
    <row r="149" spans="1:36" ht="21" customHeight="1" x14ac:dyDescent="0.15">
      <c r="A149" s="1792"/>
      <c r="B149" s="1387">
        <v>22</v>
      </c>
      <c r="C149" s="570" t="s">
        <v>23</v>
      </c>
      <c r="D149" s="571"/>
      <c r="E149" s="880"/>
      <c r="F149" s="572"/>
      <c r="G149" s="572"/>
      <c r="H149" s="573" t="str">
        <f t="shared" si="19"/>
        <v>大橋</v>
      </c>
      <c r="I149" s="574"/>
      <c r="J149" s="575"/>
      <c r="K149" s="576"/>
      <c r="L149" s="574"/>
      <c r="M149" s="649"/>
      <c r="N149" s="575"/>
      <c r="O149" s="575"/>
      <c r="P149" s="603"/>
      <c r="Q149" s="604"/>
      <c r="R149" s="575"/>
      <c r="S149" s="575"/>
      <c r="T149" s="572"/>
      <c r="U149" s="577"/>
      <c r="V149" s="573"/>
      <c r="W149" s="575"/>
      <c r="X149" s="573" t="s">
        <v>199</v>
      </c>
      <c r="Y149" s="577"/>
      <c r="Z149" s="575"/>
      <c r="AA149" s="575"/>
      <c r="AB149" s="573"/>
      <c r="AC149" s="574"/>
      <c r="AD149" s="573"/>
      <c r="AE149" s="578"/>
      <c r="AF149" s="575"/>
      <c r="AG149" s="575"/>
      <c r="AH149" s="1004" t="s">
        <v>70</v>
      </c>
      <c r="AI149" s="579" t="str">
        <f t="shared" si="11"/>
        <v>大橋</v>
      </c>
      <c r="AJ149" s="1005" t="s">
        <v>258</v>
      </c>
    </row>
    <row r="150" spans="1:36" ht="21" customHeight="1" x14ac:dyDescent="0.15">
      <c r="A150" s="1792"/>
      <c r="B150" s="1387">
        <v>23</v>
      </c>
      <c r="C150" s="570" t="s">
        <v>24</v>
      </c>
      <c r="D150" s="571"/>
      <c r="E150" s="880"/>
      <c r="F150" s="572"/>
      <c r="G150" s="572"/>
      <c r="H150" s="573" t="str">
        <f t="shared" si="19"/>
        <v>山口</v>
      </c>
      <c r="I150" s="574"/>
      <c r="J150" s="575"/>
      <c r="K150" s="576"/>
      <c r="L150" s="574"/>
      <c r="M150" s="649"/>
      <c r="N150" s="575"/>
      <c r="O150" s="575"/>
      <c r="P150" s="603"/>
      <c r="Q150" s="604"/>
      <c r="R150" s="575"/>
      <c r="S150" s="575"/>
      <c r="T150" s="572"/>
      <c r="U150" s="577"/>
      <c r="V150" s="573"/>
      <c r="W150" s="575"/>
      <c r="X150" s="573" t="s">
        <v>233</v>
      </c>
      <c r="Y150" s="577"/>
      <c r="Z150" s="575"/>
      <c r="AA150" s="575"/>
      <c r="AB150" s="573"/>
      <c r="AC150" s="574"/>
      <c r="AD150" s="573"/>
      <c r="AE150" s="578"/>
      <c r="AF150" s="575"/>
      <c r="AG150" s="575"/>
      <c r="AH150" s="1004" t="s">
        <v>299</v>
      </c>
      <c r="AI150" s="579" t="str">
        <f t="shared" si="11"/>
        <v>山口</v>
      </c>
      <c r="AJ150" s="1005" t="s">
        <v>343</v>
      </c>
    </row>
    <row r="151" spans="1:36" ht="21" customHeight="1" x14ac:dyDescent="0.15">
      <c r="A151" s="1792"/>
      <c r="B151" s="1386">
        <v>24</v>
      </c>
      <c r="C151" s="73" t="s">
        <v>25</v>
      </c>
      <c r="D151" s="597" t="s">
        <v>594</v>
      </c>
      <c r="E151" s="327"/>
      <c r="F151" s="71" t="s">
        <v>31</v>
      </c>
      <c r="G151" s="71" t="s">
        <v>119</v>
      </c>
      <c r="H151" s="76" t="str">
        <f t="shared" si="19"/>
        <v>斎藤</v>
      </c>
      <c r="I151" s="78" t="s">
        <v>301</v>
      </c>
      <c r="J151" s="75" t="s">
        <v>237</v>
      </c>
      <c r="K151" s="79" t="s">
        <v>28</v>
      </c>
      <c r="L151" s="78" t="s">
        <v>598</v>
      </c>
      <c r="M151" s="72" t="s">
        <v>65</v>
      </c>
      <c r="N151" s="75" t="s">
        <v>597</v>
      </c>
      <c r="O151" s="75"/>
      <c r="P151" s="601"/>
      <c r="Q151" s="602"/>
      <c r="R151" s="75"/>
      <c r="S151" s="75"/>
      <c r="T151" s="71" t="s">
        <v>593</v>
      </c>
      <c r="U151" s="270" t="s">
        <v>592</v>
      </c>
      <c r="V151" s="76" t="s">
        <v>120</v>
      </c>
      <c r="W151" s="75" t="s">
        <v>63</v>
      </c>
      <c r="X151" s="76" t="s">
        <v>599</v>
      </c>
      <c r="Y151" s="270"/>
      <c r="Z151" s="75"/>
      <c r="AA151" s="75"/>
      <c r="AB151" s="76" t="s">
        <v>600</v>
      </c>
      <c r="AC151" s="78" t="s">
        <v>601</v>
      </c>
      <c r="AD151" s="76" t="s">
        <v>595</v>
      </c>
      <c r="AE151" s="113" t="s">
        <v>596</v>
      </c>
      <c r="AF151" s="75"/>
      <c r="AG151" s="75"/>
      <c r="AH151" s="129" t="s">
        <v>278</v>
      </c>
      <c r="AI151" s="347" t="str">
        <f t="shared" si="11"/>
        <v>斎藤</v>
      </c>
      <c r="AJ151" s="36" t="s">
        <v>237</v>
      </c>
    </row>
    <row r="152" spans="1:36" ht="21" customHeight="1" x14ac:dyDescent="0.15">
      <c r="A152" s="1792"/>
      <c r="B152" s="1387">
        <v>25</v>
      </c>
      <c r="C152" s="570" t="s">
        <v>19</v>
      </c>
      <c r="D152" s="571"/>
      <c r="E152" s="880"/>
      <c r="F152" s="572"/>
      <c r="G152" s="572"/>
      <c r="H152" s="573" t="str">
        <f t="shared" si="19"/>
        <v>石橋</v>
      </c>
      <c r="I152" s="574"/>
      <c r="J152" s="575"/>
      <c r="K152" s="576"/>
      <c r="L152" s="574"/>
      <c r="M152" s="649"/>
      <c r="N152" s="575"/>
      <c r="O152" s="575"/>
      <c r="P152" s="603"/>
      <c r="Q152" s="604"/>
      <c r="R152" s="575"/>
      <c r="S152" s="575"/>
      <c r="T152" s="572"/>
      <c r="U152" s="577"/>
      <c r="V152" s="573"/>
      <c r="W152" s="575"/>
      <c r="X152" s="573" t="s">
        <v>343</v>
      </c>
      <c r="Y152" s="577"/>
      <c r="Z152" s="575"/>
      <c r="AA152" s="575"/>
      <c r="AB152" s="573"/>
      <c r="AC152" s="574"/>
      <c r="AD152" s="573"/>
      <c r="AE152" s="578"/>
      <c r="AF152" s="575"/>
      <c r="AG152" s="575"/>
      <c r="AH152" s="1004" t="s">
        <v>284</v>
      </c>
      <c r="AI152" s="579" t="str">
        <f t="shared" si="11"/>
        <v>石橋</v>
      </c>
      <c r="AJ152" s="1005" t="s">
        <v>119</v>
      </c>
    </row>
    <row r="153" spans="1:36" ht="21" customHeight="1" x14ac:dyDescent="0.15">
      <c r="A153" s="1792"/>
      <c r="B153" s="1386">
        <v>26</v>
      </c>
      <c r="C153" s="73" t="s">
        <v>20</v>
      </c>
      <c r="D153" s="597" t="s">
        <v>598</v>
      </c>
      <c r="E153" s="327"/>
      <c r="F153" s="71" t="s">
        <v>31</v>
      </c>
      <c r="G153" s="71" t="s">
        <v>119</v>
      </c>
      <c r="H153" s="76" t="str">
        <f t="shared" si="19"/>
        <v>中村</v>
      </c>
      <c r="I153" s="78" t="s">
        <v>301</v>
      </c>
      <c r="J153" s="75" t="s">
        <v>28</v>
      </c>
      <c r="K153" s="79" t="s">
        <v>237</v>
      </c>
      <c r="L153" s="78" t="s">
        <v>300</v>
      </c>
      <c r="M153" s="72" t="s">
        <v>65</v>
      </c>
      <c r="N153" s="75" t="s">
        <v>592</v>
      </c>
      <c r="O153" s="75"/>
      <c r="P153" s="601"/>
      <c r="Q153" s="602" t="s">
        <v>309</v>
      </c>
      <c r="R153" s="75"/>
      <c r="S153" s="75" t="s">
        <v>203</v>
      </c>
      <c r="T153" s="71" t="s">
        <v>596</v>
      </c>
      <c r="U153" s="270" t="s">
        <v>593</v>
      </c>
      <c r="V153" s="76" t="s">
        <v>63</v>
      </c>
      <c r="W153" s="75" t="s">
        <v>120</v>
      </c>
      <c r="X153" s="76" t="s">
        <v>599</v>
      </c>
      <c r="Y153" s="270"/>
      <c r="Z153" s="75"/>
      <c r="AA153" s="75"/>
      <c r="AB153" s="76" t="s">
        <v>199</v>
      </c>
      <c r="AC153" s="78" t="s">
        <v>284</v>
      </c>
      <c r="AD153" s="76" t="s">
        <v>597</v>
      </c>
      <c r="AE153" s="113" t="s">
        <v>594</v>
      </c>
      <c r="AF153" s="75"/>
      <c r="AG153" s="75"/>
      <c r="AH153" s="129" t="s">
        <v>290</v>
      </c>
      <c r="AI153" s="347" t="str">
        <f t="shared" si="11"/>
        <v>中村</v>
      </c>
    </row>
    <row r="154" spans="1:36" ht="21" customHeight="1" x14ac:dyDescent="0.15">
      <c r="A154" s="1792"/>
      <c r="B154" s="1386">
        <v>27</v>
      </c>
      <c r="C154" s="73" t="s">
        <v>21</v>
      </c>
      <c r="D154" s="597" t="s">
        <v>598</v>
      </c>
      <c r="E154" s="327"/>
      <c r="F154" s="71" t="s">
        <v>31</v>
      </c>
      <c r="G154" s="71" t="s">
        <v>119</v>
      </c>
      <c r="H154" s="76" t="str">
        <f t="shared" si="19"/>
        <v>髙野</v>
      </c>
      <c r="I154" s="78" t="s">
        <v>301</v>
      </c>
      <c r="J154" s="75" t="s">
        <v>28</v>
      </c>
      <c r="K154" s="79" t="s">
        <v>237</v>
      </c>
      <c r="L154" s="78" t="s">
        <v>300</v>
      </c>
      <c r="M154" s="72" t="s">
        <v>65</v>
      </c>
      <c r="N154" s="75" t="s">
        <v>592</v>
      </c>
      <c r="O154" s="75"/>
      <c r="P154" s="601"/>
      <c r="Q154" s="602" t="s">
        <v>309</v>
      </c>
      <c r="R154" s="75"/>
      <c r="S154" s="75" t="s">
        <v>203</v>
      </c>
      <c r="T154" s="71" t="s">
        <v>596</v>
      </c>
      <c r="U154" s="270" t="s">
        <v>593</v>
      </c>
      <c r="V154" s="76" t="s">
        <v>63</v>
      </c>
      <c r="W154" s="75" t="s">
        <v>120</v>
      </c>
      <c r="X154" s="76" t="s">
        <v>599</v>
      </c>
      <c r="Y154" s="270"/>
      <c r="Z154" s="75"/>
      <c r="AA154" s="75"/>
      <c r="AB154" s="76" t="s">
        <v>199</v>
      </c>
      <c r="AC154" s="78" t="s">
        <v>284</v>
      </c>
      <c r="AD154" s="76" t="s">
        <v>597</v>
      </c>
      <c r="AE154" s="113" t="s">
        <v>594</v>
      </c>
      <c r="AF154" s="75"/>
      <c r="AG154" s="75"/>
      <c r="AH154" s="129" t="s">
        <v>27</v>
      </c>
      <c r="AI154" s="347" t="str">
        <f t="shared" si="11"/>
        <v>髙野</v>
      </c>
    </row>
    <row r="155" spans="1:36" ht="21" customHeight="1" x14ac:dyDescent="0.15">
      <c r="A155" s="1792"/>
      <c r="B155" s="1386">
        <v>28</v>
      </c>
      <c r="C155" s="73" t="s">
        <v>22</v>
      </c>
      <c r="D155" s="597" t="s">
        <v>598</v>
      </c>
      <c r="E155" s="327"/>
      <c r="F155" s="71" t="s">
        <v>31</v>
      </c>
      <c r="G155" s="71" t="s">
        <v>119</v>
      </c>
      <c r="H155" s="76" t="str">
        <f t="shared" si="19"/>
        <v>前澤</v>
      </c>
      <c r="I155" s="78" t="s">
        <v>301</v>
      </c>
      <c r="J155" s="75" t="s">
        <v>28</v>
      </c>
      <c r="K155" s="79" t="s">
        <v>237</v>
      </c>
      <c r="L155" s="78" t="s">
        <v>300</v>
      </c>
      <c r="M155" s="72" t="s">
        <v>65</v>
      </c>
      <c r="N155" s="75" t="s">
        <v>592</v>
      </c>
      <c r="O155" s="75"/>
      <c r="P155" s="601"/>
      <c r="Q155" s="602" t="s">
        <v>309</v>
      </c>
      <c r="R155" s="75"/>
      <c r="S155" s="75" t="s">
        <v>203</v>
      </c>
      <c r="T155" s="71" t="s">
        <v>596</v>
      </c>
      <c r="U155" s="270" t="s">
        <v>593</v>
      </c>
      <c r="V155" s="76" t="s">
        <v>63</v>
      </c>
      <c r="W155" s="75" t="s">
        <v>120</v>
      </c>
      <c r="X155" s="76" t="s">
        <v>599</v>
      </c>
      <c r="Y155" s="270"/>
      <c r="Z155" s="75"/>
      <c r="AA155" s="75"/>
      <c r="AB155" s="76" t="s">
        <v>199</v>
      </c>
      <c r="AC155" s="78" t="s">
        <v>284</v>
      </c>
      <c r="AD155" s="76" t="s">
        <v>597</v>
      </c>
      <c r="AE155" s="113" t="s">
        <v>594</v>
      </c>
      <c r="AF155" s="75"/>
      <c r="AG155" s="75"/>
      <c r="AH155" s="129" t="s">
        <v>38</v>
      </c>
      <c r="AI155" s="347" t="str">
        <f t="shared" si="11"/>
        <v>前澤</v>
      </c>
    </row>
    <row r="156" spans="1:36" ht="21" customHeight="1" x14ac:dyDescent="0.15">
      <c r="A156" s="1792"/>
      <c r="B156" s="1386">
        <v>29</v>
      </c>
      <c r="C156" s="73" t="s">
        <v>23</v>
      </c>
      <c r="D156" s="597" t="s">
        <v>598</v>
      </c>
      <c r="E156" s="327"/>
      <c r="F156" s="71" t="s">
        <v>31</v>
      </c>
      <c r="G156" s="71" t="s">
        <v>119</v>
      </c>
      <c r="H156" s="76" t="str">
        <f t="shared" si="19"/>
        <v>白原</v>
      </c>
      <c r="I156" s="78" t="s">
        <v>301</v>
      </c>
      <c r="J156" s="75" t="s">
        <v>28</v>
      </c>
      <c r="K156" s="79" t="s">
        <v>237</v>
      </c>
      <c r="L156" s="78" t="s">
        <v>300</v>
      </c>
      <c r="M156" s="72" t="s">
        <v>65</v>
      </c>
      <c r="N156" s="75" t="s">
        <v>592</v>
      </c>
      <c r="O156" s="75"/>
      <c r="P156" s="601"/>
      <c r="Q156" s="602"/>
      <c r="R156" s="75"/>
      <c r="S156" s="75"/>
      <c r="T156" s="71" t="s">
        <v>596</v>
      </c>
      <c r="U156" s="270" t="s">
        <v>593</v>
      </c>
      <c r="V156" s="76" t="s">
        <v>63</v>
      </c>
      <c r="W156" s="75" t="s">
        <v>120</v>
      </c>
      <c r="X156" s="76" t="s">
        <v>599</v>
      </c>
      <c r="Y156" s="270"/>
      <c r="Z156" s="75"/>
      <c r="AA156" s="75"/>
      <c r="AB156" s="76" t="s">
        <v>199</v>
      </c>
      <c r="AC156" s="78" t="s">
        <v>284</v>
      </c>
      <c r="AD156" s="76" t="s">
        <v>597</v>
      </c>
      <c r="AE156" s="113" t="s">
        <v>594</v>
      </c>
      <c r="AF156" s="75"/>
      <c r="AG156" s="75"/>
      <c r="AH156" s="129" t="s">
        <v>417</v>
      </c>
      <c r="AI156" s="347" t="str">
        <f t="shared" si="11"/>
        <v>白原</v>
      </c>
    </row>
    <row r="157" spans="1:36" ht="21" customHeight="1" x14ac:dyDescent="0.15">
      <c r="A157" s="1792"/>
      <c r="B157" s="1386">
        <v>30</v>
      </c>
      <c r="C157" s="73" t="s">
        <v>24</v>
      </c>
      <c r="D157" s="597" t="s">
        <v>598</v>
      </c>
      <c r="E157" s="327"/>
      <c r="F157" s="71" t="s">
        <v>31</v>
      </c>
      <c r="G157" s="71" t="s">
        <v>119</v>
      </c>
      <c r="H157" s="76" t="str">
        <f t="shared" si="19"/>
        <v>宮本</v>
      </c>
      <c r="I157" s="78" t="s">
        <v>301</v>
      </c>
      <c r="J157" s="75" t="s">
        <v>28</v>
      </c>
      <c r="K157" s="79" t="s">
        <v>237</v>
      </c>
      <c r="L157" s="78" t="s">
        <v>300</v>
      </c>
      <c r="M157" s="72" t="s">
        <v>65</v>
      </c>
      <c r="N157" s="75" t="s">
        <v>592</v>
      </c>
      <c r="O157" s="75"/>
      <c r="P157" s="601"/>
      <c r="Q157" s="602"/>
      <c r="R157" s="75"/>
      <c r="S157" s="75"/>
      <c r="T157" s="71" t="s">
        <v>596</v>
      </c>
      <c r="U157" s="270" t="s">
        <v>593</v>
      </c>
      <c r="V157" s="76" t="s">
        <v>63</v>
      </c>
      <c r="W157" s="75" t="s">
        <v>120</v>
      </c>
      <c r="X157" s="76" t="s">
        <v>599</v>
      </c>
      <c r="Y157" s="270"/>
      <c r="Z157" s="75"/>
      <c r="AA157" s="75"/>
      <c r="AB157" s="76" t="s">
        <v>199</v>
      </c>
      <c r="AC157" s="78" t="s">
        <v>284</v>
      </c>
      <c r="AD157" s="76" t="s">
        <v>597</v>
      </c>
      <c r="AE157" s="113" t="s">
        <v>594</v>
      </c>
      <c r="AF157" s="75"/>
      <c r="AG157" s="75"/>
      <c r="AH157" s="129" t="s">
        <v>199</v>
      </c>
      <c r="AI157" s="347" t="str">
        <f t="shared" si="11"/>
        <v>宮本</v>
      </c>
    </row>
    <row r="158" spans="1:36" ht="21" customHeight="1" x14ac:dyDescent="0.15">
      <c r="A158" s="1792"/>
      <c r="B158" s="1386">
        <v>31</v>
      </c>
      <c r="C158" s="73" t="s">
        <v>25</v>
      </c>
      <c r="D158" s="597" t="s">
        <v>598</v>
      </c>
      <c r="E158" s="327"/>
      <c r="F158" s="71" t="s">
        <v>31</v>
      </c>
      <c r="G158" s="71" t="s">
        <v>119</v>
      </c>
      <c r="H158" s="76" t="str">
        <f t="shared" si="19"/>
        <v>篠原</v>
      </c>
      <c r="I158" s="78" t="s">
        <v>301</v>
      </c>
      <c r="J158" s="75" t="s">
        <v>28</v>
      </c>
      <c r="K158" s="79" t="s">
        <v>237</v>
      </c>
      <c r="L158" s="78" t="s">
        <v>300</v>
      </c>
      <c r="M158" s="72" t="s">
        <v>65</v>
      </c>
      <c r="N158" s="75" t="s">
        <v>592</v>
      </c>
      <c r="O158" s="75"/>
      <c r="P158" s="601"/>
      <c r="Q158" s="602"/>
      <c r="R158" s="75"/>
      <c r="S158" s="75"/>
      <c r="T158" s="71" t="s">
        <v>596</v>
      </c>
      <c r="U158" s="270" t="s">
        <v>593</v>
      </c>
      <c r="V158" s="76" t="s">
        <v>63</v>
      </c>
      <c r="W158" s="75" t="s">
        <v>120</v>
      </c>
      <c r="X158" s="76" t="s">
        <v>599</v>
      </c>
      <c r="Y158" s="270"/>
      <c r="Z158" s="75"/>
      <c r="AA158" s="75"/>
      <c r="AB158" s="76" t="s">
        <v>199</v>
      </c>
      <c r="AC158" s="78" t="s">
        <v>284</v>
      </c>
      <c r="AD158" s="76" t="s">
        <v>597</v>
      </c>
      <c r="AE158" s="113" t="s">
        <v>594</v>
      </c>
      <c r="AF158" s="75"/>
      <c r="AG158" s="75"/>
      <c r="AH158" s="129" t="s">
        <v>298</v>
      </c>
      <c r="AI158" s="347" t="str">
        <f t="shared" si="11"/>
        <v>篠原</v>
      </c>
      <c r="AJ158" s="36" t="s">
        <v>299</v>
      </c>
    </row>
    <row r="159" spans="1:36" ht="21" customHeight="1" x14ac:dyDescent="0.15">
      <c r="A159" s="1791" t="s">
        <v>497</v>
      </c>
      <c r="B159" s="1387">
        <v>1</v>
      </c>
      <c r="C159" s="570" t="s">
        <v>495</v>
      </c>
      <c r="D159" s="571"/>
      <c r="E159" s="880"/>
      <c r="F159" s="572"/>
      <c r="G159" s="572"/>
      <c r="H159" s="573" t="str">
        <f t="shared" si="19"/>
        <v>岸井</v>
      </c>
      <c r="I159" s="574"/>
      <c r="J159" s="575"/>
      <c r="K159" s="576"/>
      <c r="L159" s="574"/>
      <c r="M159" s="649"/>
      <c r="N159" s="575"/>
      <c r="O159" s="575"/>
      <c r="P159" s="603"/>
      <c r="Q159" s="604"/>
      <c r="R159" s="575"/>
      <c r="S159" s="575"/>
      <c r="T159" s="572"/>
      <c r="U159" s="577"/>
      <c r="V159" s="573"/>
      <c r="W159" s="575"/>
      <c r="X159" s="573" t="s">
        <v>301</v>
      </c>
      <c r="Y159" s="577"/>
      <c r="Z159" s="575"/>
      <c r="AA159" s="575"/>
      <c r="AB159" s="573"/>
      <c r="AC159" s="574"/>
      <c r="AD159" s="573"/>
      <c r="AE159" s="578"/>
      <c r="AF159" s="575"/>
      <c r="AG159" s="575"/>
      <c r="AH159" s="1004" t="s">
        <v>258</v>
      </c>
      <c r="AI159" s="579" t="str">
        <f t="shared" si="11"/>
        <v>岸井</v>
      </c>
      <c r="AJ159" s="1005" t="s">
        <v>27</v>
      </c>
    </row>
    <row r="160" spans="1:36" ht="21" customHeight="1" x14ac:dyDescent="0.15">
      <c r="A160" s="1791"/>
      <c r="B160" s="1386">
        <v>2</v>
      </c>
      <c r="C160" s="73" t="s">
        <v>20</v>
      </c>
      <c r="D160" s="597" t="s">
        <v>300</v>
      </c>
      <c r="E160" s="327"/>
      <c r="F160" s="71" t="s">
        <v>31</v>
      </c>
      <c r="G160" s="71" t="s">
        <v>119</v>
      </c>
      <c r="H160" s="76" t="str">
        <f t="shared" ref="H160:H189" si="20">AH159</f>
        <v>知久</v>
      </c>
      <c r="I160" s="78" t="s">
        <v>301</v>
      </c>
      <c r="J160" s="75" t="s">
        <v>237</v>
      </c>
      <c r="K160" s="79" t="s">
        <v>28</v>
      </c>
      <c r="L160" s="78" t="s">
        <v>418</v>
      </c>
      <c r="M160" s="72" t="s">
        <v>65</v>
      </c>
      <c r="N160" s="75" t="s">
        <v>70</v>
      </c>
      <c r="O160" s="75"/>
      <c r="P160" s="601"/>
      <c r="Q160" s="602" t="s">
        <v>309</v>
      </c>
      <c r="R160" s="75"/>
      <c r="S160" s="75" t="s">
        <v>203</v>
      </c>
      <c r="T160" s="71" t="s">
        <v>27</v>
      </c>
      <c r="U160" s="270" t="s">
        <v>199</v>
      </c>
      <c r="V160" s="76" t="s">
        <v>120</v>
      </c>
      <c r="W160" s="75" t="s">
        <v>63</v>
      </c>
      <c r="X160" s="76" t="s">
        <v>599</v>
      </c>
      <c r="Y160" s="270"/>
      <c r="Z160" s="75"/>
      <c r="AA160" s="75"/>
      <c r="AB160" s="76" t="s">
        <v>284</v>
      </c>
      <c r="AC160" s="78" t="s">
        <v>233</v>
      </c>
      <c r="AD160" s="76" t="s">
        <v>267</v>
      </c>
      <c r="AE160" s="113" t="s">
        <v>417</v>
      </c>
      <c r="AF160" s="75"/>
      <c r="AG160" s="75"/>
      <c r="AH160" s="129" t="s">
        <v>343</v>
      </c>
      <c r="AI160" s="347" t="str">
        <f t="shared" ref="AI160:AI189" si="21">AH159</f>
        <v>知久</v>
      </c>
    </row>
    <row r="161" spans="1:36" ht="21" customHeight="1" x14ac:dyDescent="0.15">
      <c r="A161" s="1791"/>
      <c r="B161" s="1386">
        <v>3</v>
      </c>
      <c r="C161" s="73" t="s">
        <v>21</v>
      </c>
      <c r="D161" s="597" t="s">
        <v>300</v>
      </c>
      <c r="E161" s="327"/>
      <c r="F161" s="71" t="s">
        <v>31</v>
      </c>
      <c r="G161" s="71" t="s">
        <v>119</v>
      </c>
      <c r="H161" s="76" t="str">
        <f t="shared" si="20"/>
        <v>バタ</v>
      </c>
      <c r="I161" s="78" t="s">
        <v>301</v>
      </c>
      <c r="J161" s="75" t="s">
        <v>237</v>
      </c>
      <c r="K161" s="79" t="s">
        <v>28</v>
      </c>
      <c r="L161" s="78" t="s">
        <v>418</v>
      </c>
      <c r="M161" s="72" t="s">
        <v>65</v>
      </c>
      <c r="N161" s="75" t="s">
        <v>70</v>
      </c>
      <c r="O161" s="75"/>
      <c r="P161" s="601"/>
      <c r="Q161" s="602" t="s">
        <v>309</v>
      </c>
      <c r="R161" s="75"/>
      <c r="S161" s="75" t="s">
        <v>203</v>
      </c>
      <c r="T161" s="71" t="s">
        <v>27</v>
      </c>
      <c r="U161" s="270" t="s">
        <v>199</v>
      </c>
      <c r="V161" s="76" t="s">
        <v>120</v>
      </c>
      <c r="W161" s="75" t="s">
        <v>63</v>
      </c>
      <c r="X161" s="76" t="s">
        <v>299</v>
      </c>
      <c r="Y161" s="270"/>
      <c r="Z161" s="75"/>
      <c r="AA161" s="75"/>
      <c r="AB161" s="76" t="s">
        <v>284</v>
      </c>
      <c r="AC161" s="78" t="s">
        <v>233</v>
      </c>
      <c r="AD161" s="76" t="s">
        <v>267</v>
      </c>
      <c r="AE161" s="113" t="s">
        <v>417</v>
      </c>
      <c r="AF161" s="75"/>
      <c r="AG161" s="75"/>
      <c r="AH161" s="129" t="s">
        <v>276</v>
      </c>
      <c r="AI161" s="347" t="str">
        <f t="shared" si="21"/>
        <v>バタ</v>
      </c>
    </row>
    <row r="162" spans="1:36" ht="21" customHeight="1" x14ac:dyDescent="0.15">
      <c r="A162" s="1791"/>
      <c r="B162" s="1386">
        <v>4</v>
      </c>
      <c r="C162" s="73" t="s">
        <v>22</v>
      </c>
      <c r="D162" s="597" t="s">
        <v>300</v>
      </c>
      <c r="E162" s="327"/>
      <c r="F162" s="71" t="s">
        <v>31</v>
      </c>
      <c r="G162" s="71" t="s">
        <v>119</v>
      </c>
      <c r="H162" s="76" t="str">
        <f t="shared" si="20"/>
        <v>村山</v>
      </c>
      <c r="I162" s="78" t="s">
        <v>301</v>
      </c>
      <c r="J162" s="75" t="s">
        <v>237</v>
      </c>
      <c r="K162" s="79" t="s">
        <v>28</v>
      </c>
      <c r="L162" s="78" t="s">
        <v>418</v>
      </c>
      <c r="M162" s="72" t="s">
        <v>65</v>
      </c>
      <c r="N162" s="75" t="s">
        <v>70</v>
      </c>
      <c r="O162" s="75"/>
      <c r="P162" s="601"/>
      <c r="Q162" s="602" t="s">
        <v>309</v>
      </c>
      <c r="R162" s="75"/>
      <c r="S162" s="75" t="s">
        <v>203</v>
      </c>
      <c r="T162" s="71" t="s">
        <v>27</v>
      </c>
      <c r="U162" s="270" t="s">
        <v>199</v>
      </c>
      <c r="V162" s="76" t="s">
        <v>120</v>
      </c>
      <c r="W162" s="75" t="s">
        <v>63</v>
      </c>
      <c r="X162" s="76" t="s">
        <v>299</v>
      </c>
      <c r="Y162" s="270"/>
      <c r="Z162" s="75"/>
      <c r="AA162" s="75"/>
      <c r="AB162" s="76" t="s">
        <v>284</v>
      </c>
      <c r="AC162" s="78" t="s">
        <v>233</v>
      </c>
      <c r="AD162" s="76" t="s">
        <v>267</v>
      </c>
      <c r="AE162" s="113" t="s">
        <v>417</v>
      </c>
      <c r="AF162" s="75"/>
      <c r="AG162" s="75"/>
      <c r="AH162" s="129" t="s">
        <v>301</v>
      </c>
      <c r="AI162" s="347" t="str">
        <f t="shared" si="21"/>
        <v>村山</v>
      </c>
    </row>
    <row r="163" spans="1:36" ht="21" customHeight="1" x14ac:dyDescent="0.15">
      <c r="A163" s="1791"/>
      <c r="B163" s="1386">
        <v>5</v>
      </c>
      <c r="C163" s="73" t="s">
        <v>23</v>
      </c>
      <c r="D163" s="597" t="s">
        <v>300</v>
      </c>
      <c r="E163" s="327"/>
      <c r="F163" s="71" t="s">
        <v>31</v>
      </c>
      <c r="G163" s="71" t="s">
        <v>119</v>
      </c>
      <c r="H163" s="76" t="str">
        <f t="shared" si="20"/>
        <v>戸田</v>
      </c>
      <c r="I163" s="78" t="s">
        <v>301</v>
      </c>
      <c r="J163" s="75" t="s">
        <v>237</v>
      </c>
      <c r="K163" s="79" t="s">
        <v>28</v>
      </c>
      <c r="L163" s="78" t="s">
        <v>418</v>
      </c>
      <c r="M163" s="72" t="s">
        <v>65</v>
      </c>
      <c r="N163" s="75" t="s">
        <v>70</v>
      </c>
      <c r="O163" s="75"/>
      <c r="P163" s="601"/>
      <c r="Q163" s="602"/>
      <c r="R163" s="75"/>
      <c r="S163" s="75"/>
      <c r="T163" s="71" t="s">
        <v>27</v>
      </c>
      <c r="U163" s="270" t="s">
        <v>199</v>
      </c>
      <c r="V163" s="76" t="s">
        <v>120</v>
      </c>
      <c r="W163" s="75" t="s">
        <v>63</v>
      </c>
      <c r="X163" s="76" t="s">
        <v>299</v>
      </c>
      <c r="Y163" s="270"/>
      <c r="Z163" s="75"/>
      <c r="AA163" s="75"/>
      <c r="AB163" s="76" t="s">
        <v>284</v>
      </c>
      <c r="AC163" s="78" t="s">
        <v>233</v>
      </c>
      <c r="AD163" s="76" t="s">
        <v>267</v>
      </c>
      <c r="AE163" s="113" t="s">
        <v>417</v>
      </c>
      <c r="AF163" s="75"/>
      <c r="AG163" s="75"/>
      <c r="AH163" s="129" t="s">
        <v>70</v>
      </c>
      <c r="AI163" s="347" t="str">
        <f t="shared" si="21"/>
        <v>戸田</v>
      </c>
    </row>
    <row r="164" spans="1:36" ht="21" customHeight="1" x14ac:dyDescent="0.15">
      <c r="A164" s="1791"/>
      <c r="B164" s="1386">
        <v>6</v>
      </c>
      <c r="C164" s="73" t="s">
        <v>24</v>
      </c>
      <c r="D164" s="597" t="s">
        <v>300</v>
      </c>
      <c r="E164" s="327"/>
      <c r="F164" s="71" t="s">
        <v>31</v>
      </c>
      <c r="G164" s="71" t="s">
        <v>119</v>
      </c>
      <c r="H164" s="76" t="str">
        <f t="shared" si="20"/>
        <v>山口</v>
      </c>
      <c r="I164" s="78" t="s">
        <v>301</v>
      </c>
      <c r="J164" s="75" t="s">
        <v>237</v>
      </c>
      <c r="K164" s="79" t="s">
        <v>28</v>
      </c>
      <c r="L164" s="78" t="s">
        <v>418</v>
      </c>
      <c r="M164" s="72" t="s">
        <v>65</v>
      </c>
      <c r="N164" s="75" t="s">
        <v>70</v>
      </c>
      <c r="O164" s="75"/>
      <c r="P164" s="601"/>
      <c r="Q164" s="602"/>
      <c r="R164" s="75"/>
      <c r="S164" s="75"/>
      <c r="T164" s="71" t="s">
        <v>27</v>
      </c>
      <c r="U164" s="270" t="s">
        <v>199</v>
      </c>
      <c r="V164" s="76" t="s">
        <v>120</v>
      </c>
      <c r="W164" s="75" t="s">
        <v>63</v>
      </c>
      <c r="X164" s="76" t="s">
        <v>299</v>
      </c>
      <c r="Y164" s="270"/>
      <c r="Z164" s="75"/>
      <c r="AA164" s="75"/>
      <c r="AB164" s="76" t="s">
        <v>284</v>
      </c>
      <c r="AC164" s="78" t="s">
        <v>233</v>
      </c>
      <c r="AD164" s="76" t="s">
        <v>267</v>
      </c>
      <c r="AE164" s="113" t="s">
        <v>417</v>
      </c>
      <c r="AF164" s="75"/>
      <c r="AG164" s="75"/>
      <c r="AH164" s="129" t="s">
        <v>259</v>
      </c>
      <c r="AI164" s="347" t="str">
        <f t="shared" si="21"/>
        <v>山口</v>
      </c>
    </row>
    <row r="165" spans="1:36" ht="21" customHeight="1" x14ac:dyDescent="0.15">
      <c r="A165" s="1791"/>
      <c r="B165" s="1386">
        <v>7</v>
      </c>
      <c r="C165" s="73" t="s">
        <v>25</v>
      </c>
      <c r="D165" s="597" t="s">
        <v>300</v>
      </c>
      <c r="E165" s="327"/>
      <c r="F165" s="71" t="s">
        <v>31</v>
      </c>
      <c r="G165" s="71" t="s">
        <v>119</v>
      </c>
      <c r="H165" s="76" t="str">
        <f t="shared" si="20"/>
        <v>小清水</v>
      </c>
      <c r="I165" s="78" t="s">
        <v>301</v>
      </c>
      <c r="J165" s="75" t="s">
        <v>237</v>
      </c>
      <c r="K165" s="79" t="s">
        <v>28</v>
      </c>
      <c r="L165" s="78" t="s">
        <v>418</v>
      </c>
      <c r="M165" s="72" t="s">
        <v>65</v>
      </c>
      <c r="N165" s="75" t="s">
        <v>70</v>
      </c>
      <c r="O165" s="75"/>
      <c r="P165" s="601"/>
      <c r="Q165" s="602"/>
      <c r="R165" s="75"/>
      <c r="S165" s="75"/>
      <c r="T165" s="71" t="s">
        <v>27</v>
      </c>
      <c r="U165" s="270" t="s">
        <v>199</v>
      </c>
      <c r="V165" s="76" t="s">
        <v>120</v>
      </c>
      <c r="W165" s="75" t="s">
        <v>63</v>
      </c>
      <c r="X165" s="76" t="s">
        <v>299</v>
      </c>
      <c r="Y165" s="270"/>
      <c r="Z165" s="75"/>
      <c r="AA165" s="75"/>
      <c r="AB165" s="76" t="s">
        <v>284</v>
      </c>
      <c r="AC165" s="78" t="s">
        <v>233</v>
      </c>
      <c r="AD165" s="76" t="s">
        <v>267</v>
      </c>
      <c r="AE165" s="113" t="s">
        <v>417</v>
      </c>
      <c r="AF165" s="75"/>
      <c r="AG165" s="75"/>
      <c r="AH165" s="129" t="s">
        <v>233</v>
      </c>
      <c r="AI165" s="347" t="str">
        <f t="shared" si="21"/>
        <v>小清水</v>
      </c>
      <c r="AJ165" s="36" t="s">
        <v>418</v>
      </c>
    </row>
    <row r="166" spans="1:36" ht="21" customHeight="1" x14ac:dyDescent="0.15">
      <c r="A166" s="1791"/>
      <c r="B166" s="1387">
        <v>8</v>
      </c>
      <c r="C166" s="570" t="s">
        <v>19</v>
      </c>
      <c r="D166" s="571"/>
      <c r="E166" s="880"/>
      <c r="F166" s="572"/>
      <c r="G166" s="572"/>
      <c r="H166" s="573" t="str">
        <f t="shared" si="20"/>
        <v>大橋</v>
      </c>
      <c r="I166" s="574"/>
      <c r="J166" s="575"/>
      <c r="K166" s="576"/>
      <c r="L166" s="574"/>
      <c r="M166" s="649"/>
      <c r="N166" s="575"/>
      <c r="O166" s="575"/>
      <c r="P166" s="603"/>
      <c r="Q166" s="604"/>
      <c r="R166" s="575"/>
      <c r="S166" s="575"/>
      <c r="T166" s="572"/>
      <c r="U166" s="577"/>
      <c r="V166" s="573"/>
      <c r="W166" s="575"/>
      <c r="X166" s="573" t="s">
        <v>299</v>
      </c>
      <c r="Y166" s="577"/>
      <c r="Z166" s="575"/>
      <c r="AA166" s="575"/>
      <c r="AB166" s="573"/>
      <c r="AC166" s="574"/>
      <c r="AD166" s="573"/>
      <c r="AE166" s="578"/>
      <c r="AF166" s="575"/>
      <c r="AG166" s="575"/>
      <c r="AH166" s="1004" t="s">
        <v>277</v>
      </c>
      <c r="AI166" s="579" t="str">
        <f t="shared" si="21"/>
        <v>大橋</v>
      </c>
      <c r="AJ166" s="1005" t="s">
        <v>237</v>
      </c>
    </row>
    <row r="167" spans="1:36" ht="21" customHeight="1" x14ac:dyDescent="0.15">
      <c r="A167" s="1791"/>
      <c r="B167" s="1387">
        <v>9</v>
      </c>
      <c r="C167" s="570" t="s">
        <v>20</v>
      </c>
      <c r="D167" s="571"/>
      <c r="E167" s="880"/>
      <c r="F167" s="572"/>
      <c r="G167" s="572"/>
      <c r="H167" s="573" t="str">
        <f t="shared" si="20"/>
        <v>福島</v>
      </c>
      <c r="I167" s="574"/>
      <c r="J167" s="575"/>
      <c r="K167" s="576"/>
      <c r="L167" s="574"/>
      <c r="M167" s="649"/>
      <c r="N167" s="575"/>
      <c r="O167" s="575"/>
      <c r="P167" s="603"/>
      <c r="Q167" s="604"/>
      <c r="R167" s="575"/>
      <c r="S167" s="575"/>
      <c r="T167" s="572"/>
      <c r="U167" s="577"/>
      <c r="V167" s="573"/>
      <c r="W167" s="575"/>
      <c r="X167" s="573" t="s">
        <v>237</v>
      </c>
      <c r="Y167" s="577"/>
      <c r="Z167" s="575"/>
      <c r="AA167" s="575"/>
      <c r="AB167" s="573"/>
      <c r="AC167" s="574"/>
      <c r="AD167" s="573"/>
      <c r="AE167" s="578"/>
      <c r="AF167" s="575"/>
      <c r="AG167" s="575"/>
      <c r="AH167" s="1004" t="s">
        <v>426</v>
      </c>
      <c r="AI167" s="579" t="str">
        <f t="shared" si="21"/>
        <v>福島</v>
      </c>
      <c r="AJ167" s="1005" t="s">
        <v>284</v>
      </c>
    </row>
    <row r="168" spans="1:36" ht="21" customHeight="1" x14ac:dyDescent="0.15">
      <c r="A168" s="1791"/>
      <c r="B168" s="1386">
        <v>10</v>
      </c>
      <c r="C168" s="73" t="s">
        <v>21</v>
      </c>
      <c r="D168" s="597" t="s">
        <v>418</v>
      </c>
      <c r="E168" s="327"/>
      <c r="F168" s="71" t="s">
        <v>31</v>
      </c>
      <c r="G168" s="71" t="s">
        <v>119</v>
      </c>
      <c r="H168" s="76" t="str">
        <f t="shared" si="20"/>
        <v>堀田</v>
      </c>
      <c r="I168" s="78" t="s">
        <v>301</v>
      </c>
      <c r="J168" s="75" t="s">
        <v>28</v>
      </c>
      <c r="K168" s="79" t="s">
        <v>237</v>
      </c>
      <c r="L168" s="78" t="s">
        <v>267</v>
      </c>
      <c r="M168" s="72" t="s">
        <v>65</v>
      </c>
      <c r="N168" s="75" t="s">
        <v>199</v>
      </c>
      <c r="O168" s="75"/>
      <c r="P168" s="601"/>
      <c r="Q168" s="602" t="s">
        <v>309</v>
      </c>
      <c r="R168" s="75"/>
      <c r="S168" s="75" t="s">
        <v>203</v>
      </c>
      <c r="T168" s="71" t="s">
        <v>417</v>
      </c>
      <c r="U168" s="270" t="s">
        <v>27</v>
      </c>
      <c r="V168" s="76" t="s">
        <v>63</v>
      </c>
      <c r="W168" s="75" t="s">
        <v>120</v>
      </c>
      <c r="X168" s="76" t="s">
        <v>599</v>
      </c>
      <c r="Y168" s="270"/>
      <c r="Z168" s="75"/>
      <c r="AA168" s="75"/>
      <c r="AB168" s="76" t="s">
        <v>233</v>
      </c>
      <c r="AC168" s="78" t="s">
        <v>284</v>
      </c>
      <c r="AD168" s="76" t="s">
        <v>70</v>
      </c>
      <c r="AE168" s="113" t="s">
        <v>300</v>
      </c>
      <c r="AF168" s="75"/>
      <c r="AG168" s="75"/>
      <c r="AH168" s="129" t="s">
        <v>299</v>
      </c>
      <c r="AI168" s="347" t="str">
        <f t="shared" si="21"/>
        <v>堀田</v>
      </c>
    </row>
    <row r="169" spans="1:36" ht="21" customHeight="1" x14ac:dyDescent="0.15">
      <c r="A169" s="1791"/>
      <c r="B169" s="1386">
        <v>11</v>
      </c>
      <c r="C169" s="73" t="s">
        <v>22</v>
      </c>
      <c r="D169" s="597" t="s">
        <v>418</v>
      </c>
      <c r="E169" s="327"/>
      <c r="F169" s="71" t="s">
        <v>31</v>
      </c>
      <c r="G169" s="71" t="s">
        <v>119</v>
      </c>
      <c r="H169" s="76" t="str">
        <f t="shared" si="20"/>
        <v>斎藤</v>
      </c>
      <c r="I169" s="78" t="s">
        <v>301</v>
      </c>
      <c r="J169" s="75" t="s">
        <v>28</v>
      </c>
      <c r="K169" s="79" t="s">
        <v>237</v>
      </c>
      <c r="L169" s="78" t="s">
        <v>267</v>
      </c>
      <c r="M169" s="72" t="s">
        <v>65</v>
      </c>
      <c r="N169" s="75" t="s">
        <v>199</v>
      </c>
      <c r="O169" s="75"/>
      <c r="P169" s="601"/>
      <c r="Q169" s="602" t="s">
        <v>309</v>
      </c>
      <c r="R169" s="75"/>
      <c r="S169" s="75" t="s">
        <v>203</v>
      </c>
      <c r="T169" s="71" t="s">
        <v>417</v>
      </c>
      <c r="U169" s="270" t="s">
        <v>27</v>
      </c>
      <c r="V169" s="76" t="s">
        <v>63</v>
      </c>
      <c r="W169" s="75" t="s">
        <v>120</v>
      </c>
      <c r="X169" s="76" t="s">
        <v>299</v>
      </c>
      <c r="Y169" s="270"/>
      <c r="Z169" s="75"/>
      <c r="AA169" s="75"/>
      <c r="AB169" s="76" t="s">
        <v>233</v>
      </c>
      <c r="AC169" s="78" t="s">
        <v>284</v>
      </c>
      <c r="AD169" s="76" t="s">
        <v>70</v>
      </c>
      <c r="AE169" s="113" t="s">
        <v>300</v>
      </c>
      <c r="AF169" s="75"/>
      <c r="AG169" s="75"/>
      <c r="AH169" s="129" t="s">
        <v>237</v>
      </c>
      <c r="AI169" s="347" t="str">
        <f t="shared" si="21"/>
        <v>斎藤</v>
      </c>
    </row>
    <row r="170" spans="1:36" ht="21" customHeight="1" x14ac:dyDescent="0.15">
      <c r="A170" s="1791"/>
      <c r="B170" s="1386">
        <v>12</v>
      </c>
      <c r="C170" s="73" t="s">
        <v>23</v>
      </c>
      <c r="D170" s="597" t="s">
        <v>418</v>
      </c>
      <c r="E170" s="327"/>
      <c r="F170" s="71" t="s">
        <v>31</v>
      </c>
      <c r="G170" s="71" t="s">
        <v>119</v>
      </c>
      <c r="H170" s="76" t="str">
        <f t="shared" si="20"/>
        <v>渡辺</v>
      </c>
      <c r="I170" s="78" t="s">
        <v>301</v>
      </c>
      <c r="J170" s="75" t="s">
        <v>28</v>
      </c>
      <c r="K170" s="79" t="s">
        <v>237</v>
      </c>
      <c r="L170" s="78" t="s">
        <v>267</v>
      </c>
      <c r="M170" s="72" t="s">
        <v>65</v>
      </c>
      <c r="N170" s="75" t="s">
        <v>199</v>
      </c>
      <c r="O170" s="75"/>
      <c r="P170" s="601"/>
      <c r="Q170" s="602"/>
      <c r="R170" s="75"/>
      <c r="S170" s="75"/>
      <c r="T170" s="71" t="s">
        <v>417</v>
      </c>
      <c r="U170" s="270" t="s">
        <v>27</v>
      </c>
      <c r="V170" s="76" t="s">
        <v>63</v>
      </c>
      <c r="W170" s="75" t="s">
        <v>120</v>
      </c>
      <c r="X170" s="76" t="s">
        <v>299</v>
      </c>
      <c r="Y170" s="270"/>
      <c r="Z170" s="75"/>
      <c r="AA170" s="75"/>
      <c r="AB170" s="76" t="s">
        <v>233</v>
      </c>
      <c r="AC170" s="78" t="s">
        <v>284</v>
      </c>
      <c r="AD170" s="76" t="s">
        <v>70</v>
      </c>
      <c r="AE170" s="113" t="s">
        <v>300</v>
      </c>
      <c r="AF170" s="75"/>
      <c r="AG170" s="75"/>
      <c r="AH170" s="129" t="s">
        <v>278</v>
      </c>
      <c r="AI170" s="347" t="str">
        <f t="shared" si="21"/>
        <v>渡辺</v>
      </c>
    </row>
    <row r="171" spans="1:36" ht="21" customHeight="1" x14ac:dyDescent="0.15">
      <c r="A171" s="1791"/>
      <c r="B171" s="1386">
        <v>13</v>
      </c>
      <c r="C171" s="73" t="s">
        <v>24</v>
      </c>
      <c r="D171" s="597" t="s">
        <v>418</v>
      </c>
      <c r="E171" s="327"/>
      <c r="F171" s="71" t="s">
        <v>31</v>
      </c>
      <c r="G171" s="71" t="s">
        <v>119</v>
      </c>
      <c r="H171" s="76" t="str">
        <f t="shared" si="20"/>
        <v>石橋</v>
      </c>
      <c r="I171" s="78" t="s">
        <v>301</v>
      </c>
      <c r="J171" s="75" t="s">
        <v>28</v>
      </c>
      <c r="K171" s="79" t="s">
        <v>237</v>
      </c>
      <c r="L171" s="78" t="s">
        <v>267</v>
      </c>
      <c r="M171" s="72" t="s">
        <v>65</v>
      </c>
      <c r="N171" s="75" t="s">
        <v>199</v>
      </c>
      <c r="O171" s="75"/>
      <c r="P171" s="601"/>
      <c r="Q171" s="602"/>
      <c r="R171" s="75"/>
      <c r="S171" s="75"/>
      <c r="T171" s="71" t="s">
        <v>417</v>
      </c>
      <c r="U171" s="270" t="s">
        <v>27</v>
      </c>
      <c r="V171" s="76" t="s">
        <v>63</v>
      </c>
      <c r="W171" s="75" t="s">
        <v>120</v>
      </c>
      <c r="X171" s="76" t="s">
        <v>299</v>
      </c>
      <c r="Y171" s="270"/>
      <c r="Z171" s="75"/>
      <c r="AA171" s="75"/>
      <c r="AB171" s="76" t="s">
        <v>233</v>
      </c>
      <c r="AC171" s="78" t="s">
        <v>284</v>
      </c>
      <c r="AD171" s="76" t="s">
        <v>70</v>
      </c>
      <c r="AE171" s="113" t="s">
        <v>300</v>
      </c>
      <c r="AF171" s="75"/>
      <c r="AG171" s="75"/>
      <c r="AH171" s="129" t="s">
        <v>284</v>
      </c>
      <c r="AI171" s="347" t="str">
        <f t="shared" si="21"/>
        <v>石橋</v>
      </c>
    </row>
    <row r="172" spans="1:36" ht="21" customHeight="1" x14ac:dyDescent="0.15">
      <c r="A172" s="1791"/>
      <c r="B172" s="1386">
        <v>14</v>
      </c>
      <c r="C172" s="73" t="s">
        <v>25</v>
      </c>
      <c r="D172" s="597" t="s">
        <v>418</v>
      </c>
      <c r="E172" s="327"/>
      <c r="F172" s="71" t="s">
        <v>31</v>
      </c>
      <c r="G172" s="71" t="s">
        <v>119</v>
      </c>
      <c r="H172" s="76" t="str">
        <f t="shared" si="20"/>
        <v>中村</v>
      </c>
      <c r="I172" s="78" t="s">
        <v>301</v>
      </c>
      <c r="J172" s="75" t="s">
        <v>28</v>
      </c>
      <c r="K172" s="79" t="s">
        <v>237</v>
      </c>
      <c r="L172" s="78" t="s">
        <v>267</v>
      </c>
      <c r="M172" s="72" t="s">
        <v>65</v>
      </c>
      <c r="N172" s="75" t="s">
        <v>199</v>
      </c>
      <c r="O172" s="75"/>
      <c r="P172" s="601"/>
      <c r="Q172" s="602"/>
      <c r="R172" s="75"/>
      <c r="S172" s="75"/>
      <c r="T172" s="71" t="s">
        <v>417</v>
      </c>
      <c r="U172" s="270" t="s">
        <v>27</v>
      </c>
      <c r="V172" s="76" t="s">
        <v>63</v>
      </c>
      <c r="W172" s="75" t="s">
        <v>120</v>
      </c>
      <c r="X172" s="76" t="s">
        <v>299</v>
      </c>
      <c r="Y172" s="270"/>
      <c r="Z172" s="75"/>
      <c r="AA172" s="75"/>
      <c r="AB172" s="76" t="s">
        <v>233</v>
      </c>
      <c r="AC172" s="78" t="s">
        <v>284</v>
      </c>
      <c r="AD172" s="76" t="s">
        <v>70</v>
      </c>
      <c r="AE172" s="113" t="s">
        <v>300</v>
      </c>
      <c r="AF172" s="75"/>
      <c r="AG172" s="75"/>
      <c r="AH172" s="129" t="s">
        <v>290</v>
      </c>
      <c r="AI172" s="347" t="str">
        <f t="shared" si="21"/>
        <v>中村</v>
      </c>
      <c r="AJ172" s="36" t="s">
        <v>233</v>
      </c>
    </row>
    <row r="173" spans="1:36" ht="21" customHeight="1" x14ac:dyDescent="0.15">
      <c r="A173" s="1791"/>
      <c r="B173" s="1387">
        <v>15</v>
      </c>
      <c r="C173" s="570" t="s">
        <v>19</v>
      </c>
      <c r="D173" s="571"/>
      <c r="E173" s="880"/>
      <c r="F173" s="572"/>
      <c r="G173" s="572"/>
      <c r="H173" s="573" t="str">
        <f t="shared" si="20"/>
        <v>髙野</v>
      </c>
      <c r="I173" s="574"/>
      <c r="J173" s="575"/>
      <c r="K173" s="576"/>
      <c r="L173" s="574"/>
      <c r="M173" s="649"/>
      <c r="N173" s="575"/>
      <c r="O173" s="575"/>
      <c r="P173" s="603"/>
      <c r="Q173" s="604"/>
      <c r="R173" s="575"/>
      <c r="S173" s="575"/>
      <c r="T173" s="572"/>
      <c r="U173" s="577"/>
      <c r="V173" s="573"/>
      <c r="W173" s="575"/>
      <c r="X173" s="573" t="s">
        <v>284</v>
      </c>
      <c r="Y173" s="577"/>
      <c r="Z173" s="575"/>
      <c r="AA173" s="575"/>
      <c r="AB173" s="573"/>
      <c r="AC173" s="574"/>
      <c r="AD173" s="573"/>
      <c r="AE173" s="578"/>
      <c r="AF173" s="575"/>
      <c r="AG173" s="575"/>
      <c r="AH173" s="1004" t="s">
        <v>119</v>
      </c>
      <c r="AI173" s="579" t="str">
        <f t="shared" si="21"/>
        <v>髙野</v>
      </c>
      <c r="AJ173" s="1005" t="s">
        <v>259</v>
      </c>
    </row>
    <row r="174" spans="1:36" ht="21" customHeight="1" x14ac:dyDescent="0.15">
      <c r="A174" s="1791"/>
      <c r="B174" s="1386">
        <v>16</v>
      </c>
      <c r="C174" s="73" t="s">
        <v>20</v>
      </c>
      <c r="D174" s="597" t="s">
        <v>267</v>
      </c>
      <c r="E174" s="327"/>
      <c r="F174" s="71" t="s">
        <v>31</v>
      </c>
      <c r="G174" s="71" t="s">
        <v>119</v>
      </c>
      <c r="H174" s="76" t="str">
        <f t="shared" si="20"/>
        <v>白原</v>
      </c>
      <c r="I174" s="78" t="s">
        <v>301</v>
      </c>
      <c r="J174" s="75" t="s">
        <v>237</v>
      </c>
      <c r="K174" s="79" t="s">
        <v>28</v>
      </c>
      <c r="L174" s="78" t="s">
        <v>70</v>
      </c>
      <c r="M174" s="72" t="s">
        <v>65</v>
      </c>
      <c r="N174" s="75" t="s">
        <v>27</v>
      </c>
      <c r="O174" s="75"/>
      <c r="P174" s="601"/>
      <c r="Q174" s="602" t="s">
        <v>309</v>
      </c>
      <c r="R174" s="75"/>
      <c r="S174" s="75" t="s">
        <v>203</v>
      </c>
      <c r="T174" s="71" t="s">
        <v>300</v>
      </c>
      <c r="U174" s="270" t="s">
        <v>417</v>
      </c>
      <c r="V174" s="76" t="s">
        <v>120</v>
      </c>
      <c r="W174" s="75" t="s">
        <v>63</v>
      </c>
      <c r="X174" s="76" t="s">
        <v>299</v>
      </c>
      <c r="Y174" s="270"/>
      <c r="Z174" s="75"/>
      <c r="AA174" s="75"/>
      <c r="AB174" s="76" t="s">
        <v>284</v>
      </c>
      <c r="AC174" s="78" t="s">
        <v>233</v>
      </c>
      <c r="AD174" s="76" t="s">
        <v>199</v>
      </c>
      <c r="AE174" s="113" t="s">
        <v>418</v>
      </c>
      <c r="AF174" s="75"/>
      <c r="AG174" s="75"/>
      <c r="AH174" s="129" t="s">
        <v>27</v>
      </c>
      <c r="AI174" s="347" t="str">
        <f t="shared" si="21"/>
        <v>白原</v>
      </c>
    </row>
    <row r="175" spans="1:36" ht="21" customHeight="1" x14ac:dyDescent="0.15">
      <c r="A175" s="1791"/>
      <c r="B175" s="1386">
        <v>17</v>
      </c>
      <c r="C175" s="73" t="s">
        <v>21</v>
      </c>
      <c r="D175" s="597" t="s">
        <v>267</v>
      </c>
      <c r="E175" s="327"/>
      <c r="F175" s="71" t="s">
        <v>31</v>
      </c>
      <c r="G175" s="71" t="s">
        <v>119</v>
      </c>
      <c r="H175" s="76" t="str">
        <f t="shared" si="20"/>
        <v>前澤</v>
      </c>
      <c r="I175" s="78" t="s">
        <v>301</v>
      </c>
      <c r="J175" s="75" t="s">
        <v>237</v>
      </c>
      <c r="K175" s="79" t="s">
        <v>28</v>
      </c>
      <c r="L175" s="78" t="s">
        <v>70</v>
      </c>
      <c r="M175" s="72" t="s">
        <v>65</v>
      </c>
      <c r="N175" s="75" t="s">
        <v>27</v>
      </c>
      <c r="O175" s="75"/>
      <c r="P175" s="601"/>
      <c r="Q175" s="602" t="s">
        <v>309</v>
      </c>
      <c r="R175" s="75"/>
      <c r="S175" s="75" t="s">
        <v>203</v>
      </c>
      <c r="T175" s="71" t="s">
        <v>300</v>
      </c>
      <c r="U175" s="270" t="s">
        <v>417</v>
      </c>
      <c r="V175" s="76" t="s">
        <v>120</v>
      </c>
      <c r="W175" s="75" t="s">
        <v>63</v>
      </c>
      <c r="X175" s="76" t="s">
        <v>299</v>
      </c>
      <c r="Y175" s="270"/>
      <c r="Z175" s="75"/>
      <c r="AA175" s="75"/>
      <c r="AB175" s="76" t="s">
        <v>284</v>
      </c>
      <c r="AC175" s="78" t="s">
        <v>233</v>
      </c>
      <c r="AD175" s="76" t="s">
        <v>199</v>
      </c>
      <c r="AE175" s="113" t="s">
        <v>418</v>
      </c>
      <c r="AF175" s="75"/>
      <c r="AG175" s="75"/>
      <c r="AH175" s="129" t="s">
        <v>298</v>
      </c>
      <c r="AI175" s="347" t="str">
        <f t="shared" si="21"/>
        <v>前澤</v>
      </c>
    </row>
    <row r="176" spans="1:36" ht="21" customHeight="1" x14ac:dyDescent="0.15">
      <c r="A176" s="1791"/>
      <c r="B176" s="1386">
        <v>18</v>
      </c>
      <c r="C176" s="73" t="s">
        <v>22</v>
      </c>
      <c r="D176" s="597" t="s">
        <v>267</v>
      </c>
      <c r="E176" s="327"/>
      <c r="F176" s="71" t="s">
        <v>31</v>
      </c>
      <c r="G176" s="71" t="s">
        <v>119</v>
      </c>
      <c r="H176" s="76" t="str">
        <f t="shared" si="20"/>
        <v>岸井</v>
      </c>
      <c r="I176" s="78" t="s">
        <v>301</v>
      </c>
      <c r="J176" s="75" t="s">
        <v>237</v>
      </c>
      <c r="K176" s="79" t="s">
        <v>28</v>
      </c>
      <c r="L176" s="78" t="s">
        <v>70</v>
      </c>
      <c r="M176" s="72" t="s">
        <v>65</v>
      </c>
      <c r="N176" s="75" t="s">
        <v>27</v>
      </c>
      <c r="O176" s="75"/>
      <c r="P176" s="601"/>
      <c r="Q176" s="602" t="s">
        <v>309</v>
      </c>
      <c r="R176" s="75"/>
      <c r="S176" s="75" t="s">
        <v>203</v>
      </c>
      <c r="T176" s="71" t="s">
        <v>300</v>
      </c>
      <c r="U176" s="270" t="s">
        <v>417</v>
      </c>
      <c r="V176" s="76" t="s">
        <v>120</v>
      </c>
      <c r="W176" s="75" t="s">
        <v>63</v>
      </c>
      <c r="X176" s="76" t="s">
        <v>299</v>
      </c>
      <c r="Y176" s="270"/>
      <c r="Z176" s="75"/>
      <c r="AA176" s="75"/>
      <c r="AB176" s="76" t="s">
        <v>284</v>
      </c>
      <c r="AC176" s="78" t="s">
        <v>233</v>
      </c>
      <c r="AD176" s="76" t="s">
        <v>199</v>
      </c>
      <c r="AE176" s="113" t="s">
        <v>418</v>
      </c>
      <c r="AF176" s="75"/>
      <c r="AG176" s="75"/>
      <c r="AH176" s="129" t="s">
        <v>199</v>
      </c>
      <c r="AI176" s="347" t="str">
        <f t="shared" si="21"/>
        <v>岸井</v>
      </c>
    </row>
    <row r="177" spans="1:45" ht="21" customHeight="1" x14ac:dyDescent="0.15">
      <c r="A177" s="1791"/>
      <c r="B177" s="1386">
        <v>19</v>
      </c>
      <c r="C177" s="73" t="s">
        <v>23</v>
      </c>
      <c r="D177" s="597" t="s">
        <v>267</v>
      </c>
      <c r="E177" s="327"/>
      <c r="F177" s="71" t="s">
        <v>31</v>
      </c>
      <c r="G177" s="71" t="s">
        <v>119</v>
      </c>
      <c r="H177" s="76" t="str">
        <f t="shared" si="20"/>
        <v>篠原</v>
      </c>
      <c r="I177" s="78" t="s">
        <v>301</v>
      </c>
      <c r="J177" s="75" t="s">
        <v>237</v>
      </c>
      <c r="K177" s="79" t="s">
        <v>28</v>
      </c>
      <c r="L177" s="78" t="s">
        <v>70</v>
      </c>
      <c r="M177" s="72" t="s">
        <v>65</v>
      </c>
      <c r="N177" s="75" t="s">
        <v>27</v>
      </c>
      <c r="O177" s="75"/>
      <c r="P177" s="601"/>
      <c r="Q177" s="602"/>
      <c r="R177" s="75"/>
      <c r="S177" s="75"/>
      <c r="T177" s="71" t="s">
        <v>300</v>
      </c>
      <c r="U177" s="270" t="s">
        <v>417</v>
      </c>
      <c r="V177" s="76" t="s">
        <v>120</v>
      </c>
      <c r="W177" s="75" t="s">
        <v>63</v>
      </c>
      <c r="X177" s="76" t="s">
        <v>299</v>
      </c>
      <c r="Y177" s="270"/>
      <c r="Z177" s="75"/>
      <c r="AA177" s="75"/>
      <c r="AB177" s="76" t="s">
        <v>284</v>
      </c>
      <c r="AC177" s="78" t="s">
        <v>233</v>
      </c>
      <c r="AD177" s="76" t="s">
        <v>199</v>
      </c>
      <c r="AE177" s="113" t="s">
        <v>418</v>
      </c>
      <c r="AF177" s="75"/>
      <c r="AG177" s="75"/>
      <c r="AH177" s="129" t="s">
        <v>417</v>
      </c>
      <c r="AI177" s="347" t="str">
        <f t="shared" si="21"/>
        <v>篠原</v>
      </c>
    </row>
    <row r="178" spans="1:45" ht="21" customHeight="1" x14ac:dyDescent="0.15">
      <c r="A178" s="1791"/>
      <c r="B178" s="1386">
        <v>20</v>
      </c>
      <c r="C178" s="73" t="s">
        <v>24</v>
      </c>
      <c r="D178" s="597" t="s">
        <v>267</v>
      </c>
      <c r="E178" s="327"/>
      <c r="F178" s="71" t="s">
        <v>31</v>
      </c>
      <c r="G178" s="71" t="s">
        <v>119</v>
      </c>
      <c r="H178" s="76" t="str">
        <f t="shared" si="20"/>
        <v>宮本</v>
      </c>
      <c r="I178" s="78" t="s">
        <v>301</v>
      </c>
      <c r="J178" s="75" t="s">
        <v>237</v>
      </c>
      <c r="K178" s="79" t="s">
        <v>28</v>
      </c>
      <c r="L178" s="78" t="s">
        <v>70</v>
      </c>
      <c r="M178" s="72" t="s">
        <v>65</v>
      </c>
      <c r="N178" s="75" t="s">
        <v>27</v>
      </c>
      <c r="O178" s="75"/>
      <c r="P178" s="601"/>
      <c r="Q178" s="602"/>
      <c r="R178" s="75"/>
      <c r="S178" s="75"/>
      <c r="T178" s="71" t="s">
        <v>300</v>
      </c>
      <c r="U178" s="270" t="s">
        <v>417</v>
      </c>
      <c r="V178" s="76" t="s">
        <v>120</v>
      </c>
      <c r="W178" s="75" t="s">
        <v>63</v>
      </c>
      <c r="X178" s="76" t="s">
        <v>299</v>
      </c>
      <c r="Y178" s="270"/>
      <c r="Z178" s="75"/>
      <c r="AA178" s="75"/>
      <c r="AB178" s="76" t="s">
        <v>284</v>
      </c>
      <c r="AC178" s="78" t="s">
        <v>233</v>
      </c>
      <c r="AD178" s="76" t="s">
        <v>199</v>
      </c>
      <c r="AE178" s="113" t="s">
        <v>418</v>
      </c>
      <c r="AF178" s="75"/>
      <c r="AG178" s="75"/>
      <c r="AH178" s="129" t="s">
        <v>258</v>
      </c>
      <c r="AI178" s="347" t="str">
        <f t="shared" si="21"/>
        <v>宮本</v>
      </c>
    </row>
    <row r="179" spans="1:45" ht="21" customHeight="1" x14ac:dyDescent="0.15">
      <c r="A179" s="1791"/>
      <c r="B179" s="1387">
        <v>21</v>
      </c>
      <c r="C179" s="570" t="s">
        <v>25</v>
      </c>
      <c r="D179" s="571"/>
      <c r="E179" s="880"/>
      <c r="F179" s="572"/>
      <c r="G179" s="572"/>
      <c r="H179" s="573" t="str">
        <f t="shared" si="20"/>
        <v>知久</v>
      </c>
      <c r="I179" s="574"/>
      <c r="J179" s="575"/>
      <c r="K179" s="576"/>
      <c r="L179" s="574"/>
      <c r="M179" s="649"/>
      <c r="N179" s="575"/>
      <c r="O179" s="575"/>
      <c r="P179" s="603"/>
      <c r="Q179" s="604"/>
      <c r="R179" s="575"/>
      <c r="S179" s="575"/>
      <c r="T179" s="572"/>
      <c r="U179" s="577"/>
      <c r="V179" s="573"/>
      <c r="W179" s="575"/>
      <c r="X179" s="573" t="s">
        <v>199</v>
      </c>
      <c r="Y179" s="577"/>
      <c r="Z179" s="575"/>
      <c r="AA179" s="575"/>
      <c r="AB179" s="573"/>
      <c r="AC179" s="574"/>
      <c r="AD179" s="573"/>
      <c r="AE179" s="578"/>
      <c r="AF179" s="575"/>
      <c r="AG179" s="575"/>
      <c r="AH179" s="1004" t="s">
        <v>343</v>
      </c>
      <c r="AI179" s="579" t="str">
        <f t="shared" si="21"/>
        <v>知久</v>
      </c>
      <c r="AJ179" s="1005" t="s">
        <v>435</v>
      </c>
    </row>
    <row r="180" spans="1:45" ht="21" customHeight="1" x14ac:dyDescent="0.15">
      <c r="A180" s="1791"/>
      <c r="B180" s="1387">
        <v>22</v>
      </c>
      <c r="C180" s="570" t="s">
        <v>19</v>
      </c>
      <c r="D180" s="571"/>
      <c r="E180" s="880"/>
      <c r="F180" s="572"/>
      <c r="G180" s="572"/>
      <c r="H180" s="573" t="str">
        <f t="shared" si="20"/>
        <v>バタ</v>
      </c>
      <c r="I180" s="574"/>
      <c r="J180" s="575"/>
      <c r="K180" s="576"/>
      <c r="L180" s="574"/>
      <c r="M180" s="649"/>
      <c r="N180" s="575"/>
      <c r="O180" s="575"/>
      <c r="P180" s="603"/>
      <c r="Q180" s="604"/>
      <c r="R180" s="575"/>
      <c r="S180" s="575"/>
      <c r="T180" s="572"/>
      <c r="U180" s="577"/>
      <c r="V180" s="573"/>
      <c r="W180" s="575"/>
      <c r="X180" s="573" t="s">
        <v>27</v>
      </c>
      <c r="Y180" s="577"/>
      <c r="Z180" s="575"/>
      <c r="AA180" s="575"/>
      <c r="AB180" s="573"/>
      <c r="AC180" s="574"/>
      <c r="AD180" s="573"/>
      <c r="AE180" s="578"/>
      <c r="AF180" s="575"/>
      <c r="AG180" s="575"/>
      <c r="AH180" s="1004" t="s">
        <v>276</v>
      </c>
      <c r="AI180" s="579" t="str">
        <f t="shared" si="21"/>
        <v>バタ</v>
      </c>
      <c r="AJ180" s="1005" t="s">
        <v>278</v>
      </c>
    </row>
    <row r="181" spans="1:45" ht="21" customHeight="1" x14ac:dyDescent="0.15">
      <c r="A181" s="1791"/>
      <c r="B181" s="1386">
        <v>23</v>
      </c>
      <c r="C181" s="73" t="s">
        <v>20</v>
      </c>
      <c r="D181" s="597" t="s">
        <v>70</v>
      </c>
      <c r="E181" s="327"/>
      <c r="F181" s="71" t="s">
        <v>31</v>
      </c>
      <c r="G181" s="71" t="s">
        <v>119</v>
      </c>
      <c r="H181" s="76" t="str">
        <f t="shared" si="20"/>
        <v>村山</v>
      </c>
      <c r="I181" s="78" t="s">
        <v>301</v>
      </c>
      <c r="J181" s="75" t="s">
        <v>28</v>
      </c>
      <c r="K181" s="79" t="s">
        <v>237</v>
      </c>
      <c r="L181" s="78" t="s">
        <v>199</v>
      </c>
      <c r="M181" s="72" t="s">
        <v>65</v>
      </c>
      <c r="N181" s="75" t="s">
        <v>417</v>
      </c>
      <c r="O181" s="75"/>
      <c r="P181" s="601"/>
      <c r="Q181" s="602" t="s">
        <v>309</v>
      </c>
      <c r="R181" s="75"/>
      <c r="S181" s="75" t="s">
        <v>203</v>
      </c>
      <c r="T181" s="71" t="s">
        <v>418</v>
      </c>
      <c r="U181" s="270" t="s">
        <v>300</v>
      </c>
      <c r="V181" s="76" t="s">
        <v>63</v>
      </c>
      <c r="W181" s="75" t="s">
        <v>120</v>
      </c>
      <c r="X181" s="76" t="s">
        <v>299</v>
      </c>
      <c r="Y181" s="270"/>
      <c r="Z181" s="75"/>
      <c r="AA181" s="75"/>
      <c r="AB181" s="76" t="s">
        <v>233</v>
      </c>
      <c r="AC181" s="78" t="s">
        <v>284</v>
      </c>
      <c r="AD181" s="76" t="s">
        <v>27</v>
      </c>
      <c r="AE181" s="113" t="s">
        <v>267</v>
      </c>
      <c r="AF181" s="75"/>
      <c r="AG181" s="75"/>
      <c r="AH181" s="129" t="s">
        <v>301</v>
      </c>
      <c r="AI181" s="347" t="str">
        <f t="shared" si="21"/>
        <v>村山</v>
      </c>
    </row>
    <row r="182" spans="1:45" ht="21" customHeight="1" x14ac:dyDescent="0.15">
      <c r="A182" s="1791"/>
      <c r="B182" s="1386">
        <v>24</v>
      </c>
      <c r="C182" s="73" t="s">
        <v>21</v>
      </c>
      <c r="D182" s="597" t="s">
        <v>70</v>
      </c>
      <c r="E182" s="327"/>
      <c r="F182" s="71" t="s">
        <v>31</v>
      </c>
      <c r="G182" s="71" t="s">
        <v>119</v>
      </c>
      <c r="H182" s="76" t="str">
        <f t="shared" si="20"/>
        <v>戸田</v>
      </c>
      <c r="I182" s="78" t="s">
        <v>301</v>
      </c>
      <c r="J182" s="75" t="s">
        <v>28</v>
      </c>
      <c r="K182" s="79" t="s">
        <v>237</v>
      </c>
      <c r="L182" s="78" t="s">
        <v>199</v>
      </c>
      <c r="M182" s="72" t="s">
        <v>65</v>
      </c>
      <c r="N182" s="75" t="s">
        <v>417</v>
      </c>
      <c r="O182" s="75"/>
      <c r="P182" s="601"/>
      <c r="Q182" s="602" t="s">
        <v>309</v>
      </c>
      <c r="R182" s="75"/>
      <c r="S182" s="75" t="s">
        <v>203</v>
      </c>
      <c r="T182" s="71" t="s">
        <v>418</v>
      </c>
      <c r="U182" s="270" t="s">
        <v>300</v>
      </c>
      <c r="V182" s="76" t="s">
        <v>63</v>
      </c>
      <c r="W182" s="75" t="s">
        <v>120</v>
      </c>
      <c r="X182" s="76" t="s">
        <v>299</v>
      </c>
      <c r="Y182" s="270"/>
      <c r="Z182" s="75"/>
      <c r="AA182" s="75"/>
      <c r="AB182" s="76" t="s">
        <v>233</v>
      </c>
      <c r="AC182" s="78" t="s">
        <v>284</v>
      </c>
      <c r="AD182" s="76" t="s">
        <v>27</v>
      </c>
      <c r="AE182" s="113" t="s">
        <v>267</v>
      </c>
      <c r="AF182" s="75"/>
      <c r="AG182" s="75"/>
      <c r="AH182" s="129" t="s">
        <v>70</v>
      </c>
      <c r="AI182" s="347" t="str">
        <f t="shared" si="21"/>
        <v>戸田</v>
      </c>
    </row>
    <row r="183" spans="1:45" ht="21" customHeight="1" x14ac:dyDescent="0.15">
      <c r="A183" s="1791"/>
      <c r="B183" s="1386">
        <v>25</v>
      </c>
      <c r="C183" s="73" t="s">
        <v>22</v>
      </c>
      <c r="D183" s="597" t="s">
        <v>70</v>
      </c>
      <c r="E183" s="327"/>
      <c r="F183" s="71" t="s">
        <v>31</v>
      </c>
      <c r="G183" s="71" t="s">
        <v>119</v>
      </c>
      <c r="H183" s="76" t="str">
        <f t="shared" si="20"/>
        <v>山口</v>
      </c>
      <c r="I183" s="78" t="s">
        <v>301</v>
      </c>
      <c r="J183" s="75" t="s">
        <v>28</v>
      </c>
      <c r="K183" s="79" t="s">
        <v>237</v>
      </c>
      <c r="L183" s="78" t="s">
        <v>199</v>
      </c>
      <c r="M183" s="72" t="s">
        <v>65</v>
      </c>
      <c r="N183" s="75" t="s">
        <v>417</v>
      </c>
      <c r="O183" s="75"/>
      <c r="P183" s="601"/>
      <c r="Q183" s="602" t="s">
        <v>309</v>
      </c>
      <c r="R183" s="75"/>
      <c r="S183" s="75" t="s">
        <v>203</v>
      </c>
      <c r="T183" s="71" t="s">
        <v>418</v>
      </c>
      <c r="U183" s="270" t="s">
        <v>300</v>
      </c>
      <c r="V183" s="76" t="s">
        <v>63</v>
      </c>
      <c r="W183" s="75" t="s">
        <v>120</v>
      </c>
      <c r="X183" s="76" t="s">
        <v>299</v>
      </c>
      <c r="Y183" s="270"/>
      <c r="Z183" s="75"/>
      <c r="AA183" s="75"/>
      <c r="AB183" s="76" t="s">
        <v>233</v>
      </c>
      <c r="AC183" s="78" t="s">
        <v>284</v>
      </c>
      <c r="AD183" s="76" t="s">
        <v>27</v>
      </c>
      <c r="AE183" s="113" t="s">
        <v>267</v>
      </c>
      <c r="AF183" s="75"/>
      <c r="AG183" s="75"/>
      <c r="AH183" s="129" t="s">
        <v>259</v>
      </c>
      <c r="AI183" s="347" t="str">
        <f t="shared" si="21"/>
        <v>山口</v>
      </c>
    </row>
    <row r="184" spans="1:45" ht="21" customHeight="1" x14ac:dyDescent="0.15">
      <c r="A184" s="1791"/>
      <c r="B184" s="1386">
        <v>26</v>
      </c>
      <c r="C184" s="73" t="s">
        <v>23</v>
      </c>
      <c r="D184" s="597" t="s">
        <v>70</v>
      </c>
      <c r="E184" s="327"/>
      <c r="F184" s="71" t="s">
        <v>31</v>
      </c>
      <c r="G184" s="71" t="s">
        <v>119</v>
      </c>
      <c r="H184" s="76" t="str">
        <f t="shared" si="20"/>
        <v>小清水</v>
      </c>
      <c r="I184" s="78" t="s">
        <v>301</v>
      </c>
      <c r="J184" s="75" t="s">
        <v>28</v>
      </c>
      <c r="K184" s="79" t="s">
        <v>237</v>
      </c>
      <c r="L184" s="78" t="s">
        <v>199</v>
      </c>
      <c r="M184" s="72" t="s">
        <v>65</v>
      </c>
      <c r="N184" s="75" t="s">
        <v>417</v>
      </c>
      <c r="O184" s="75"/>
      <c r="P184" s="601"/>
      <c r="Q184" s="602"/>
      <c r="R184" s="75"/>
      <c r="S184" s="75"/>
      <c r="T184" s="71" t="s">
        <v>418</v>
      </c>
      <c r="U184" s="270" t="s">
        <v>300</v>
      </c>
      <c r="V184" s="76" t="s">
        <v>63</v>
      </c>
      <c r="W184" s="75" t="s">
        <v>120</v>
      </c>
      <c r="X184" s="76" t="s">
        <v>299</v>
      </c>
      <c r="Y184" s="270"/>
      <c r="Z184" s="75"/>
      <c r="AA184" s="75"/>
      <c r="AB184" s="76" t="s">
        <v>233</v>
      </c>
      <c r="AC184" s="78" t="s">
        <v>284</v>
      </c>
      <c r="AD184" s="76" t="s">
        <v>27</v>
      </c>
      <c r="AE184" s="113" t="s">
        <v>267</v>
      </c>
      <c r="AF184" s="75"/>
      <c r="AG184" s="75"/>
      <c r="AH184" s="129" t="s">
        <v>233</v>
      </c>
      <c r="AI184" s="347" t="str">
        <f t="shared" si="21"/>
        <v>小清水</v>
      </c>
      <c r="AN184" s="4" t="s">
        <v>94</v>
      </c>
      <c r="AO184" s="4" t="s">
        <v>344</v>
      </c>
      <c r="AR184" s="1530" t="s">
        <v>94</v>
      </c>
      <c r="AS184" s="1530" t="s">
        <v>344</v>
      </c>
    </row>
    <row r="185" spans="1:45" ht="21" customHeight="1" x14ac:dyDescent="0.15">
      <c r="A185" s="1791"/>
      <c r="B185" s="1386">
        <v>27</v>
      </c>
      <c r="C185" s="73" t="s">
        <v>24</v>
      </c>
      <c r="D185" s="597" t="s">
        <v>70</v>
      </c>
      <c r="E185" s="327"/>
      <c r="F185" s="71" t="s">
        <v>31</v>
      </c>
      <c r="G185" s="71" t="s">
        <v>119</v>
      </c>
      <c r="H185" s="76" t="str">
        <f t="shared" si="20"/>
        <v>大橋</v>
      </c>
      <c r="I185" s="78" t="s">
        <v>301</v>
      </c>
      <c r="J185" s="75" t="s">
        <v>28</v>
      </c>
      <c r="K185" s="79" t="s">
        <v>237</v>
      </c>
      <c r="L185" s="78" t="s">
        <v>199</v>
      </c>
      <c r="M185" s="72" t="s">
        <v>65</v>
      </c>
      <c r="N185" s="75" t="s">
        <v>417</v>
      </c>
      <c r="O185" s="75"/>
      <c r="P185" s="601"/>
      <c r="Q185" s="602"/>
      <c r="R185" s="75"/>
      <c r="S185" s="75"/>
      <c r="T185" s="71" t="s">
        <v>418</v>
      </c>
      <c r="U185" s="270" t="s">
        <v>300</v>
      </c>
      <c r="V185" s="76" t="s">
        <v>63</v>
      </c>
      <c r="W185" s="75" t="s">
        <v>120</v>
      </c>
      <c r="X185" s="76" t="s">
        <v>299</v>
      </c>
      <c r="Y185" s="270"/>
      <c r="Z185" s="75"/>
      <c r="AA185" s="75"/>
      <c r="AB185" s="76" t="s">
        <v>233</v>
      </c>
      <c r="AC185" s="78" t="s">
        <v>284</v>
      </c>
      <c r="AD185" s="76" t="s">
        <v>27</v>
      </c>
      <c r="AE185" s="113" t="s">
        <v>267</v>
      </c>
      <c r="AF185" s="75"/>
      <c r="AG185" s="75"/>
      <c r="AH185" s="129" t="s">
        <v>426</v>
      </c>
      <c r="AI185" s="347" t="str">
        <f t="shared" si="21"/>
        <v>大橋</v>
      </c>
      <c r="AN185" s="4" t="s">
        <v>96</v>
      </c>
      <c r="AO185" s="4" t="s">
        <v>94</v>
      </c>
      <c r="AR185" s="1530" t="s">
        <v>96</v>
      </c>
      <c r="AS185" s="1530" t="s">
        <v>94</v>
      </c>
    </row>
    <row r="186" spans="1:45" ht="21" customHeight="1" x14ac:dyDescent="0.15">
      <c r="A186" s="1791"/>
      <c r="B186" s="1386">
        <v>28</v>
      </c>
      <c r="C186" s="73" t="s">
        <v>25</v>
      </c>
      <c r="D186" s="597" t="s">
        <v>70</v>
      </c>
      <c r="E186" s="327"/>
      <c r="F186" s="71" t="s">
        <v>31</v>
      </c>
      <c r="G186" s="71" t="s">
        <v>119</v>
      </c>
      <c r="H186" s="76" t="str">
        <f t="shared" si="20"/>
        <v>堀田</v>
      </c>
      <c r="I186" s="78" t="s">
        <v>301</v>
      </c>
      <c r="J186" s="75" t="s">
        <v>28</v>
      </c>
      <c r="K186" s="79" t="s">
        <v>237</v>
      </c>
      <c r="L186" s="78" t="s">
        <v>199</v>
      </c>
      <c r="M186" s="72" t="s">
        <v>65</v>
      </c>
      <c r="N186" s="75" t="s">
        <v>417</v>
      </c>
      <c r="O186" s="75"/>
      <c r="P186" s="601"/>
      <c r="Q186" s="602"/>
      <c r="R186" s="75"/>
      <c r="S186" s="75"/>
      <c r="T186" s="71" t="s">
        <v>418</v>
      </c>
      <c r="U186" s="270" t="s">
        <v>300</v>
      </c>
      <c r="V186" s="76" t="s">
        <v>63</v>
      </c>
      <c r="W186" s="75" t="s">
        <v>120</v>
      </c>
      <c r="X186" s="76" t="s">
        <v>299</v>
      </c>
      <c r="Y186" s="270"/>
      <c r="Z186" s="75"/>
      <c r="AA186" s="75"/>
      <c r="AB186" s="76" t="s">
        <v>233</v>
      </c>
      <c r="AC186" s="78" t="s">
        <v>284</v>
      </c>
      <c r="AD186" s="76" t="s">
        <v>27</v>
      </c>
      <c r="AE186" s="113" t="s">
        <v>267</v>
      </c>
      <c r="AF186" s="75"/>
      <c r="AG186" s="75"/>
      <c r="AH186" s="129" t="s">
        <v>284</v>
      </c>
      <c r="AI186" s="347" t="str">
        <f t="shared" si="21"/>
        <v>堀田</v>
      </c>
      <c r="AJ186" s="36" t="s">
        <v>277</v>
      </c>
      <c r="AN186" s="4" t="s">
        <v>240</v>
      </c>
      <c r="AO186" s="4" t="s">
        <v>345</v>
      </c>
      <c r="AR186" s="1530" t="s">
        <v>240</v>
      </c>
      <c r="AS186" s="1530" t="s">
        <v>345</v>
      </c>
    </row>
    <row r="187" spans="1:45" ht="21" customHeight="1" x14ac:dyDescent="0.15">
      <c r="A187" s="1791"/>
      <c r="B187" s="1387">
        <v>29</v>
      </c>
      <c r="C187" s="570" t="s">
        <v>19</v>
      </c>
      <c r="D187" s="571"/>
      <c r="E187" s="880"/>
      <c r="F187" s="572"/>
      <c r="G187" s="572"/>
      <c r="H187" s="573" t="str">
        <f t="shared" si="20"/>
        <v>中村</v>
      </c>
      <c r="I187" s="574"/>
      <c r="J187" s="575"/>
      <c r="K187" s="576"/>
      <c r="L187" s="574"/>
      <c r="M187" s="649"/>
      <c r="N187" s="575"/>
      <c r="O187" s="575"/>
      <c r="P187" s="603"/>
      <c r="Q187" s="604"/>
      <c r="R187" s="575"/>
      <c r="S187" s="575"/>
      <c r="T187" s="572"/>
      <c r="U187" s="577"/>
      <c r="V187" s="573"/>
      <c r="W187" s="575"/>
      <c r="X187" s="573" t="s">
        <v>119</v>
      </c>
      <c r="Y187" s="577"/>
      <c r="Z187" s="575"/>
      <c r="AA187" s="575"/>
      <c r="AB187" s="573"/>
      <c r="AC187" s="574"/>
      <c r="AD187" s="573"/>
      <c r="AE187" s="578"/>
      <c r="AF187" s="575"/>
      <c r="AG187" s="575"/>
      <c r="AH187" s="1004" t="s">
        <v>278</v>
      </c>
      <c r="AI187" s="579" t="str">
        <f t="shared" si="21"/>
        <v>中村</v>
      </c>
      <c r="AJ187" s="1005" t="s">
        <v>299</v>
      </c>
      <c r="AN187" s="4" t="s">
        <v>235</v>
      </c>
      <c r="AO187" s="4" t="s">
        <v>234</v>
      </c>
      <c r="AR187" s="1530" t="s">
        <v>235</v>
      </c>
      <c r="AS187" s="1530" t="s">
        <v>240</v>
      </c>
    </row>
    <row r="188" spans="1:45" ht="21" customHeight="1" x14ac:dyDescent="0.15">
      <c r="A188" s="1791"/>
      <c r="B188" s="1386">
        <v>30</v>
      </c>
      <c r="C188" s="73" t="s">
        <v>20</v>
      </c>
      <c r="D188" s="597" t="s">
        <v>199</v>
      </c>
      <c r="E188" s="327"/>
      <c r="F188" s="71" t="s">
        <v>31</v>
      </c>
      <c r="G188" s="71" t="s">
        <v>119</v>
      </c>
      <c r="H188" s="76" t="str">
        <f t="shared" si="20"/>
        <v>石橋</v>
      </c>
      <c r="I188" s="78" t="s">
        <v>301</v>
      </c>
      <c r="J188" s="75" t="s">
        <v>237</v>
      </c>
      <c r="K188" s="79" t="s">
        <v>28</v>
      </c>
      <c r="L188" s="78" t="s">
        <v>27</v>
      </c>
      <c r="M188" s="72" t="s">
        <v>65</v>
      </c>
      <c r="N188" s="75" t="s">
        <v>300</v>
      </c>
      <c r="O188" s="75"/>
      <c r="P188" s="601"/>
      <c r="Q188" s="602" t="s">
        <v>309</v>
      </c>
      <c r="R188" s="75"/>
      <c r="S188" s="75" t="s">
        <v>203</v>
      </c>
      <c r="T188" s="71" t="s">
        <v>267</v>
      </c>
      <c r="U188" s="270" t="s">
        <v>418</v>
      </c>
      <c r="V188" s="76" t="s">
        <v>120</v>
      </c>
      <c r="W188" s="75" t="s">
        <v>63</v>
      </c>
      <c r="X188" s="76" t="s">
        <v>299</v>
      </c>
      <c r="Y188" s="270"/>
      <c r="Z188" s="75"/>
      <c r="AA188" s="75"/>
      <c r="AB188" s="76" t="s">
        <v>284</v>
      </c>
      <c r="AC188" s="78" t="s">
        <v>233</v>
      </c>
      <c r="AD188" s="76" t="s">
        <v>417</v>
      </c>
      <c r="AE188" s="113" t="s">
        <v>70</v>
      </c>
      <c r="AF188" s="75"/>
      <c r="AG188" s="75"/>
      <c r="AH188" s="129" t="s">
        <v>299</v>
      </c>
      <c r="AI188" s="347" t="str">
        <f t="shared" si="21"/>
        <v>石橋</v>
      </c>
      <c r="AN188" s="4" t="s">
        <v>234</v>
      </c>
      <c r="AO188" s="4" t="s">
        <v>240</v>
      </c>
      <c r="AR188" s="1530" t="s">
        <v>345</v>
      </c>
      <c r="AS188" s="1530" t="s">
        <v>96</v>
      </c>
    </row>
    <row r="189" spans="1:45" ht="21" customHeight="1" x14ac:dyDescent="0.15">
      <c r="A189" s="1791"/>
      <c r="B189" s="1386">
        <v>31</v>
      </c>
      <c r="C189" s="73" t="s">
        <v>21</v>
      </c>
      <c r="D189" s="597" t="s">
        <v>199</v>
      </c>
      <c r="E189" s="327"/>
      <c r="F189" s="71" t="s">
        <v>31</v>
      </c>
      <c r="G189" s="71" t="s">
        <v>119</v>
      </c>
      <c r="H189" s="76" t="str">
        <f t="shared" si="20"/>
        <v>斎藤</v>
      </c>
      <c r="I189" s="78" t="s">
        <v>301</v>
      </c>
      <c r="J189" s="75" t="s">
        <v>237</v>
      </c>
      <c r="K189" s="79" t="s">
        <v>28</v>
      </c>
      <c r="L189" s="78" t="s">
        <v>27</v>
      </c>
      <c r="M189" s="72" t="s">
        <v>65</v>
      </c>
      <c r="N189" s="75" t="s">
        <v>300</v>
      </c>
      <c r="O189" s="75"/>
      <c r="P189" s="601"/>
      <c r="Q189" s="602" t="s">
        <v>309</v>
      </c>
      <c r="R189" s="75"/>
      <c r="S189" s="75" t="s">
        <v>203</v>
      </c>
      <c r="T189" s="71" t="s">
        <v>267</v>
      </c>
      <c r="U189" s="270" t="s">
        <v>418</v>
      </c>
      <c r="V189" s="76" t="s">
        <v>120</v>
      </c>
      <c r="W189" s="75" t="s">
        <v>63</v>
      </c>
      <c r="X189" s="76" t="s">
        <v>299</v>
      </c>
      <c r="Y189" s="270"/>
      <c r="Z189" s="75"/>
      <c r="AA189" s="75"/>
      <c r="AB189" s="76" t="s">
        <v>284</v>
      </c>
      <c r="AC189" s="78" t="s">
        <v>233</v>
      </c>
      <c r="AD189" s="76" t="s">
        <v>417</v>
      </c>
      <c r="AE189" s="113" t="s">
        <v>70</v>
      </c>
      <c r="AF189" s="75"/>
      <c r="AG189" s="75"/>
      <c r="AH189" s="129" t="s">
        <v>290</v>
      </c>
      <c r="AI189" s="347" t="str">
        <f t="shared" si="21"/>
        <v>斎藤</v>
      </c>
      <c r="AN189" s="4" t="s">
        <v>345</v>
      </c>
      <c r="AO189" s="4" t="s">
        <v>96</v>
      </c>
      <c r="AR189" s="1530" t="s">
        <v>344</v>
      </c>
      <c r="AS189" s="1530" t="s">
        <v>235</v>
      </c>
    </row>
    <row r="190" spans="1:45" ht="21" customHeight="1" x14ac:dyDescent="0.15">
      <c r="A190" s="1793" t="s">
        <v>496</v>
      </c>
      <c r="B190" s="1386">
        <v>1</v>
      </c>
      <c r="C190" s="73" t="s">
        <v>22</v>
      </c>
      <c r="D190" s="597" t="s">
        <v>199</v>
      </c>
      <c r="E190" s="327"/>
      <c r="F190" s="71" t="s">
        <v>31</v>
      </c>
      <c r="G190" s="71" t="s">
        <v>119</v>
      </c>
      <c r="H190" s="76" t="str">
        <f t="shared" ref="H190:H239" si="22">AH189</f>
        <v>髙野</v>
      </c>
      <c r="I190" s="78" t="s">
        <v>301</v>
      </c>
      <c r="J190" s="75" t="s">
        <v>237</v>
      </c>
      <c r="K190" s="79" t="s">
        <v>28</v>
      </c>
      <c r="L190" s="78" t="s">
        <v>284</v>
      </c>
      <c r="M190" s="72" t="s">
        <v>65</v>
      </c>
      <c r="N190" s="75" t="s">
        <v>300</v>
      </c>
      <c r="O190" s="75"/>
      <c r="P190" s="601"/>
      <c r="Q190" s="602" t="s">
        <v>309</v>
      </c>
      <c r="R190" s="75"/>
      <c r="S190" s="75" t="s">
        <v>203</v>
      </c>
      <c r="T190" s="71" t="s">
        <v>267</v>
      </c>
      <c r="U190" s="270" t="s">
        <v>418</v>
      </c>
      <c r="V190" s="76" t="s">
        <v>120</v>
      </c>
      <c r="W190" s="75" t="s">
        <v>63</v>
      </c>
      <c r="X190" s="76" t="s">
        <v>299</v>
      </c>
      <c r="Y190" s="270"/>
      <c r="Z190" s="75"/>
      <c r="AA190" s="75"/>
      <c r="AB190" s="76" t="s">
        <v>27</v>
      </c>
      <c r="AC190" s="78" t="s">
        <v>233</v>
      </c>
      <c r="AD190" s="76" t="s">
        <v>417</v>
      </c>
      <c r="AE190" s="113" t="s">
        <v>70</v>
      </c>
      <c r="AF190" s="75"/>
      <c r="AG190" s="75"/>
      <c r="AH190" s="129" t="s">
        <v>27</v>
      </c>
      <c r="AI190" s="347" t="str">
        <f t="shared" ref="AI190:AI239" si="23">AH189</f>
        <v>髙野</v>
      </c>
      <c r="AN190" s="4" t="s">
        <v>344</v>
      </c>
      <c r="AO190" s="4" t="s">
        <v>235</v>
      </c>
    </row>
    <row r="191" spans="1:45" ht="21" customHeight="1" x14ac:dyDescent="0.15">
      <c r="A191" s="1793"/>
      <c r="B191" s="1386">
        <v>2</v>
      </c>
      <c r="C191" s="73" t="s">
        <v>23</v>
      </c>
      <c r="D191" s="597" t="s">
        <v>199</v>
      </c>
      <c r="E191" s="327"/>
      <c r="F191" s="71" t="s">
        <v>31</v>
      </c>
      <c r="G191" s="71" t="s">
        <v>119</v>
      </c>
      <c r="H191" s="76" t="str">
        <f t="shared" si="22"/>
        <v>前澤</v>
      </c>
      <c r="I191" s="78"/>
      <c r="J191" s="75" t="s">
        <v>237</v>
      </c>
      <c r="K191" s="79" t="s">
        <v>28</v>
      </c>
      <c r="L191" s="78" t="s">
        <v>284</v>
      </c>
      <c r="M191" s="72" t="s">
        <v>65</v>
      </c>
      <c r="N191" s="75" t="s">
        <v>300</v>
      </c>
      <c r="O191" s="75"/>
      <c r="P191" s="601"/>
      <c r="Q191" s="602"/>
      <c r="R191" s="75"/>
      <c r="S191" s="75"/>
      <c r="T191" s="71" t="s">
        <v>267</v>
      </c>
      <c r="U191" s="270" t="s">
        <v>418</v>
      </c>
      <c r="V191" s="76" t="s">
        <v>120</v>
      </c>
      <c r="W191" s="75" t="s">
        <v>63</v>
      </c>
      <c r="X191" s="76" t="s">
        <v>299</v>
      </c>
      <c r="Y191" s="270"/>
      <c r="Z191" s="75"/>
      <c r="AA191" s="75"/>
      <c r="AB191" s="76" t="s">
        <v>27</v>
      </c>
      <c r="AC191" s="78" t="s">
        <v>233</v>
      </c>
      <c r="AD191" s="76" t="s">
        <v>417</v>
      </c>
      <c r="AE191" s="113" t="s">
        <v>70</v>
      </c>
      <c r="AF191" s="75"/>
      <c r="AG191" s="75"/>
      <c r="AH191" s="129" t="s">
        <v>38</v>
      </c>
      <c r="AI191" s="347" t="str">
        <f t="shared" si="23"/>
        <v>前澤</v>
      </c>
    </row>
    <row r="192" spans="1:45" ht="21" customHeight="1" x14ac:dyDescent="0.15">
      <c r="A192" s="1793"/>
      <c r="B192" s="1386">
        <v>3</v>
      </c>
      <c r="C192" s="73" t="s">
        <v>24</v>
      </c>
      <c r="D192" s="597" t="s">
        <v>199</v>
      </c>
      <c r="E192" s="327"/>
      <c r="F192" s="71" t="s">
        <v>31</v>
      </c>
      <c r="G192" s="71" t="s">
        <v>119</v>
      </c>
      <c r="H192" s="76" t="str">
        <f t="shared" si="22"/>
        <v>白原</v>
      </c>
      <c r="I192" s="78"/>
      <c r="J192" s="75" t="s">
        <v>237</v>
      </c>
      <c r="K192" s="79" t="s">
        <v>28</v>
      </c>
      <c r="L192" s="78" t="s">
        <v>284</v>
      </c>
      <c r="M192" s="72" t="s">
        <v>65</v>
      </c>
      <c r="N192" s="75" t="s">
        <v>300</v>
      </c>
      <c r="O192" s="75"/>
      <c r="P192" s="601"/>
      <c r="Q192" s="602"/>
      <c r="R192" s="75"/>
      <c r="S192" s="75"/>
      <c r="T192" s="71" t="s">
        <v>267</v>
      </c>
      <c r="U192" s="270" t="s">
        <v>418</v>
      </c>
      <c r="V192" s="76" t="s">
        <v>120</v>
      </c>
      <c r="W192" s="75" t="s">
        <v>63</v>
      </c>
      <c r="X192" s="76" t="s">
        <v>299</v>
      </c>
      <c r="Y192" s="270"/>
      <c r="Z192" s="75"/>
      <c r="AA192" s="75"/>
      <c r="AB192" s="76" t="s">
        <v>27</v>
      </c>
      <c r="AC192" s="78" t="s">
        <v>233</v>
      </c>
      <c r="AD192" s="76" t="s">
        <v>417</v>
      </c>
      <c r="AE192" s="113" t="s">
        <v>70</v>
      </c>
      <c r="AF192" s="75"/>
      <c r="AG192" s="75"/>
      <c r="AH192" s="129" t="s">
        <v>298</v>
      </c>
      <c r="AI192" s="347" t="str">
        <f t="shared" si="23"/>
        <v>白原</v>
      </c>
    </row>
    <row r="193" spans="1:36" ht="21" customHeight="1" x14ac:dyDescent="0.15">
      <c r="A193" s="1793"/>
      <c r="B193" s="1386">
        <v>4</v>
      </c>
      <c r="C193" s="73" t="s">
        <v>25</v>
      </c>
      <c r="D193" s="597" t="s">
        <v>199</v>
      </c>
      <c r="E193" s="327"/>
      <c r="F193" s="71" t="s">
        <v>31</v>
      </c>
      <c r="G193" s="71" t="s">
        <v>119</v>
      </c>
      <c r="H193" s="76" t="str">
        <f t="shared" si="22"/>
        <v>岸井</v>
      </c>
      <c r="I193" s="78"/>
      <c r="J193" s="75" t="s">
        <v>237</v>
      </c>
      <c r="K193" s="79" t="s">
        <v>28</v>
      </c>
      <c r="L193" s="78" t="s">
        <v>284</v>
      </c>
      <c r="M193" s="72" t="s">
        <v>65</v>
      </c>
      <c r="N193" s="75" t="s">
        <v>300</v>
      </c>
      <c r="O193" s="75"/>
      <c r="P193" s="601"/>
      <c r="Q193" s="602"/>
      <c r="R193" s="75"/>
      <c r="S193" s="75"/>
      <c r="T193" s="71" t="s">
        <v>267</v>
      </c>
      <c r="U193" s="270" t="s">
        <v>418</v>
      </c>
      <c r="V193" s="76" t="s">
        <v>120</v>
      </c>
      <c r="W193" s="75" t="s">
        <v>63</v>
      </c>
      <c r="X193" s="76" t="s">
        <v>299</v>
      </c>
      <c r="Y193" s="270"/>
      <c r="Z193" s="75"/>
      <c r="AA193" s="75"/>
      <c r="AB193" s="76" t="s">
        <v>27</v>
      </c>
      <c r="AC193" s="78" t="s">
        <v>233</v>
      </c>
      <c r="AD193" s="76" t="s">
        <v>417</v>
      </c>
      <c r="AE193" s="113" t="s">
        <v>70</v>
      </c>
      <c r="AF193" s="75"/>
      <c r="AG193" s="75"/>
      <c r="AH193" s="129" t="s">
        <v>199</v>
      </c>
      <c r="AI193" s="347" t="str">
        <f t="shared" si="23"/>
        <v>岸井</v>
      </c>
      <c r="AJ193" s="36" t="s">
        <v>70</v>
      </c>
    </row>
    <row r="194" spans="1:36" ht="21" customHeight="1" x14ac:dyDescent="0.15">
      <c r="A194" s="1793"/>
      <c r="B194" s="1387">
        <v>5</v>
      </c>
      <c r="C194" s="570" t="s">
        <v>19</v>
      </c>
      <c r="D194" s="571"/>
      <c r="E194" s="880"/>
      <c r="F194" s="572"/>
      <c r="G194" s="572"/>
      <c r="H194" s="573" t="str">
        <f t="shared" si="22"/>
        <v>篠原</v>
      </c>
      <c r="I194" s="574"/>
      <c r="J194" s="575"/>
      <c r="K194" s="576"/>
      <c r="L194" s="574"/>
      <c r="M194" s="649"/>
      <c r="N194" s="575"/>
      <c r="O194" s="575"/>
      <c r="P194" s="603"/>
      <c r="Q194" s="604"/>
      <c r="R194" s="575"/>
      <c r="S194" s="575"/>
      <c r="T194" s="572"/>
      <c r="U194" s="577"/>
      <c r="V194" s="573"/>
      <c r="W194" s="575"/>
      <c r="X194" s="573" t="s">
        <v>343</v>
      </c>
      <c r="Y194" s="577"/>
      <c r="Z194" s="575"/>
      <c r="AA194" s="575"/>
      <c r="AB194" s="573"/>
      <c r="AC194" s="574"/>
      <c r="AD194" s="573"/>
      <c r="AE194" s="578"/>
      <c r="AF194" s="575"/>
      <c r="AG194" s="575"/>
      <c r="AH194" s="1004" t="s">
        <v>417</v>
      </c>
      <c r="AI194" s="579" t="str">
        <f t="shared" si="23"/>
        <v>篠原</v>
      </c>
      <c r="AJ194" s="1005" t="s">
        <v>233</v>
      </c>
    </row>
    <row r="195" spans="1:36" ht="21" customHeight="1" x14ac:dyDescent="0.15">
      <c r="A195" s="1793"/>
      <c r="B195" s="1386">
        <v>6</v>
      </c>
      <c r="C195" s="73" t="s">
        <v>20</v>
      </c>
      <c r="D195" s="597"/>
      <c r="E195" s="327"/>
      <c r="F195" s="71" t="s">
        <v>31</v>
      </c>
      <c r="G195" s="71" t="s">
        <v>119</v>
      </c>
      <c r="H195" s="76" t="str">
        <f t="shared" si="22"/>
        <v>宮本</v>
      </c>
      <c r="I195" s="78" t="s">
        <v>301</v>
      </c>
      <c r="J195" s="75" t="s">
        <v>28</v>
      </c>
      <c r="K195" s="79" t="s">
        <v>237</v>
      </c>
      <c r="L195" s="78"/>
      <c r="M195" s="72" t="s">
        <v>65</v>
      </c>
      <c r="N195" s="75"/>
      <c r="O195" s="75"/>
      <c r="P195" s="601"/>
      <c r="Q195" s="602" t="s">
        <v>309</v>
      </c>
      <c r="R195" s="75"/>
      <c r="S195" s="75" t="s">
        <v>203</v>
      </c>
      <c r="T195" s="71"/>
      <c r="U195" s="270"/>
      <c r="V195" s="76" t="s">
        <v>63</v>
      </c>
      <c r="W195" s="75" t="s">
        <v>120</v>
      </c>
      <c r="X195" s="76" t="s">
        <v>299</v>
      </c>
      <c r="Y195" s="270"/>
      <c r="Z195" s="75"/>
      <c r="AA195" s="75"/>
      <c r="AB195" s="76"/>
      <c r="AC195" s="78"/>
      <c r="AD195" s="76"/>
      <c r="AE195" s="113"/>
      <c r="AF195" s="75"/>
      <c r="AG195" s="75"/>
      <c r="AH195" s="129" t="s">
        <v>258</v>
      </c>
      <c r="AI195" s="347" t="str">
        <f t="shared" si="23"/>
        <v>宮本</v>
      </c>
    </row>
    <row r="196" spans="1:36" ht="21" customHeight="1" x14ac:dyDescent="0.15">
      <c r="A196" s="1793"/>
      <c r="B196" s="1386">
        <v>7</v>
      </c>
      <c r="C196" s="73" t="s">
        <v>21</v>
      </c>
      <c r="D196" s="597"/>
      <c r="E196" s="327"/>
      <c r="F196" s="71"/>
      <c r="G196" s="71"/>
      <c r="H196" s="76" t="str">
        <f t="shared" si="22"/>
        <v>知久</v>
      </c>
      <c r="I196" s="78"/>
      <c r="J196" s="75"/>
      <c r="K196" s="79"/>
      <c r="L196" s="78"/>
      <c r="M196" s="72" t="s">
        <v>65</v>
      </c>
      <c r="N196" s="75"/>
      <c r="O196" s="75"/>
      <c r="P196" s="601"/>
      <c r="Q196" s="602" t="s">
        <v>309</v>
      </c>
      <c r="R196" s="75"/>
      <c r="S196" s="75" t="s">
        <v>203</v>
      </c>
      <c r="T196" s="71"/>
      <c r="U196" s="270"/>
      <c r="V196" s="76"/>
      <c r="W196" s="75"/>
      <c r="X196" s="76"/>
      <c r="Y196" s="270"/>
      <c r="Z196" s="75"/>
      <c r="AA196" s="75"/>
      <c r="AB196" s="76"/>
      <c r="AC196" s="78"/>
      <c r="AD196" s="76"/>
      <c r="AE196" s="113"/>
      <c r="AF196" s="75"/>
      <c r="AG196" s="75"/>
      <c r="AH196" s="129" t="s">
        <v>343</v>
      </c>
      <c r="AI196" s="347" t="str">
        <f t="shared" si="23"/>
        <v>知久</v>
      </c>
    </row>
    <row r="197" spans="1:36" ht="21" customHeight="1" x14ac:dyDescent="0.15">
      <c r="A197" s="1793"/>
      <c r="B197" s="1386">
        <v>8</v>
      </c>
      <c r="C197" s="73" t="s">
        <v>22</v>
      </c>
      <c r="D197" s="597"/>
      <c r="E197" s="327"/>
      <c r="F197" s="71"/>
      <c r="G197" s="71"/>
      <c r="H197" s="76" t="str">
        <f t="shared" si="22"/>
        <v>バタ</v>
      </c>
      <c r="I197" s="78"/>
      <c r="J197" s="75"/>
      <c r="K197" s="79"/>
      <c r="L197" s="78"/>
      <c r="M197" s="72"/>
      <c r="N197" s="75"/>
      <c r="O197" s="75"/>
      <c r="P197" s="601"/>
      <c r="Q197" s="602" t="s">
        <v>309</v>
      </c>
      <c r="R197" s="75"/>
      <c r="S197" s="75" t="s">
        <v>203</v>
      </c>
      <c r="T197" s="71"/>
      <c r="U197" s="270"/>
      <c r="V197" s="76"/>
      <c r="W197" s="75"/>
      <c r="X197" s="76"/>
      <c r="Y197" s="270"/>
      <c r="Z197" s="75"/>
      <c r="AA197" s="75"/>
      <c r="AB197" s="76"/>
      <c r="AC197" s="78"/>
      <c r="AD197" s="76"/>
      <c r="AE197" s="113"/>
      <c r="AF197" s="75"/>
      <c r="AG197" s="75"/>
      <c r="AH197" s="129" t="s">
        <v>276</v>
      </c>
      <c r="AI197" s="347" t="str">
        <f t="shared" si="23"/>
        <v>バタ</v>
      </c>
    </row>
    <row r="198" spans="1:36" ht="21" customHeight="1" x14ac:dyDescent="0.15">
      <c r="A198" s="1793"/>
      <c r="B198" s="1386">
        <v>9</v>
      </c>
      <c r="C198" s="73" t="s">
        <v>23</v>
      </c>
      <c r="D198" s="597"/>
      <c r="E198" s="327"/>
      <c r="F198" s="71"/>
      <c r="G198" s="71"/>
      <c r="H198" s="76" t="str">
        <f t="shared" si="22"/>
        <v>村山</v>
      </c>
      <c r="I198" s="78"/>
      <c r="J198" s="75"/>
      <c r="K198" s="79"/>
      <c r="L198" s="78"/>
      <c r="M198" s="72"/>
      <c r="N198" s="75"/>
      <c r="O198" s="75"/>
      <c r="P198" s="601"/>
      <c r="Q198" s="602"/>
      <c r="R198" s="75"/>
      <c r="S198" s="75"/>
      <c r="T198" s="71"/>
      <c r="U198" s="270"/>
      <c r="V198" s="76"/>
      <c r="W198" s="75"/>
      <c r="X198" s="76"/>
      <c r="Y198" s="270"/>
      <c r="Z198" s="75"/>
      <c r="AA198" s="75"/>
      <c r="AB198" s="76"/>
      <c r="AC198" s="78"/>
      <c r="AD198" s="76"/>
      <c r="AE198" s="113"/>
      <c r="AF198" s="75"/>
      <c r="AG198" s="75"/>
      <c r="AH198" s="129" t="s">
        <v>233</v>
      </c>
      <c r="AI198" s="347" t="str">
        <f t="shared" si="23"/>
        <v>村山</v>
      </c>
    </row>
    <row r="199" spans="1:36" ht="21" customHeight="1" x14ac:dyDescent="0.15">
      <c r="A199" s="1793"/>
      <c r="B199" s="1386">
        <v>10</v>
      </c>
      <c r="C199" s="73" t="s">
        <v>24</v>
      </c>
      <c r="D199" s="597"/>
      <c r="E199" s="327"/>
      <c r="F199" s="71"/>
      <c r="G199" s="71"/>
      <c r="H199" s="76" t="str">
        <f t="shared" si="22"/>
        <v>大橋</v>
      </c>
      <c r="I199" s="78"/>
      <c r="J199" s="75"/>
      <c r="K199" s="79"/>
      <c r="L199" s="78"/>
      <c r="M199" s="72"/>
      <c r="N199" s="75"/>
      <c r="O199" s="75"/>
      <c r="P199" s="601"/>
      <c r="Q199" s="602"/>
      <c r="R199" s="75"/>
      <c r="S199" s="75"/>
      <c r="T199" s="71"/>
      <c r="U199" s="270"/>
      <c r="V199" s="76"/>
      <c r="W199" s="75"/>
      <c r="X199" s="76"/>
      <c r="Y199" s="270"/>
      <c r="Z199" s="75"/>
      <c r="AA199" s="75"/>
      <c r="AB199" s="76"/>
      <c r="AC199" s="78"/>
      <c r="AD199" s="76"/>
      <c r="AE199" s="113"/>
      <c r="AF199" s="75"/>
      <c r="AG199" s="75"/>
      <c r="AH199" s="129" t="s">
        <v>70</v>
      </c>
      <c r="AI199" s="347" t="str">
        <f t="shared" si="23"/>
        <v>大橋</v>
      </c>
    </row>
    <row r="200" spans="1:36" ht="21" customHeight="1" x14ac:dyDescent="0.15">
      <c r="A200" s="1793"/>
      <c r="B200" s="1386">
        <v>11</v>
      </c>
      <c r="C200" s="73" t="s">
        <v>25</v>
      </c>
      <c r="D200" s="597"/>
      <c r="E200" s="327"/>
      <c r="F200" s="71"/>
      <c r="G200" s="71"/>
      <c r="H200" s="76" t="str">
        <f t="shared" si="22"/>
        <v>山口</v>
      </c>
      <c r="I200" s="78"/>
      <c r="J200" s="75"/>
      <c r="K200" s="79"/>
      <c r="L200" s="78"/>
      <c r="M200" s="72"/>
      <c r="N200" s="75"/>
      <c r="O200" s="75"/>
      <c r="P200" s="601"/>
      <c r="Q200" s="602"/>
      <c r="R200" s="75"/>
      <c r="S200" s="75"/>
      <c r="T200" s="71"/>
      <c r="U200" s="270"/>
      <c r="V200" s="76"/>
      <c r="W200" s="75"/>
      <c r="X200" s="76"/>
      <c r="Y200" s="270"/>
      <c r="Z200" s="75"/>
      <c r="AA200" s="75"/>
      <c r="AB200" s="76"/>
      <c r="AC200" s="78"/>
      <c r="AD200" s="76"/>
      <c r="AE200" s="113"/>
      <c r="AF200" s="75"/>
      <c r="AG200" s="75"/>
      <c r="AH200" s="129" t="s">
        <v>259</v>
      </c>
      <c r="AI200" s="347" t="str">
        <f t="shared" si="23"/>
        <v>山口</v>
      </c>
      <c r="AJ200" s="36" t="s">
        <v>301</v>
      </c>
    </row>
    <row r="201" spans="1:36" ht="21" customHeight="1" x14ac:dyDescent="0.15">
      <c r="A201" s="1793"/>
      <c r="B201" s="1387">
        <v>12</v>
      </c>
      <c r="C201" s="570" t="s">
        <v>19</v>
      </c>
      <c r="D201" s="571"/>
      <c r="E201" s="880"/>
      <c r="F201" s="572"/>
      <c r="G201" s="572"/>
      <c r="H201" s="573" t="str">
        <f t="shared" si="22"/>
        <v>小清水</v>
      </c>
      <c r="I201" s="574"/>
      <c r="J201" s="575"/>
      <c r="K201" s="576"/>
      <c r="L201" s="574"/>
      <c r="M201" s="649"/>
      <c r="N201" s="575"/>
      <c r="O201" s="575"/>
      <c r="P201" s="603"/>
      <c r="Q201" s="604"/>
      <c r="R201" s="575"/>
      <c r="S201" s="575"/>
      <c r="T201" s="572"/>
      <c r="U201" s="577"/>
      <c r="V201" s="573"/>
      <c r="W201" s="575"/>
      <c r="X201" s="573" t="s">
        <v>233</v>
      </c>
      <c r="Y201" s="577"/>
      <c r="Z201" s="575"/>
      <c r="AA201" s="575"/>
      <c r="AB201" s="573"/>
      <c r="AC201" s="574"/>
      <c r="AD201" s="573"/>
      <c r="AE201" s="578"/>
      <c r="AF201" s="575"/>
      <c r="AG201" s="575"/>
      <c r="AH201" s="1004" t="s">
        <v>301</v>
      </c>
      <c r="AI201" s="579" t="str">
        <f t="shared" si="23"/>
        <v>小清水</v>
      </c>
      <c r="AJ201" s="1005" t="s">
        <v>277</v>
      </c>
    </row>
    <row r="202" spans="1:36" ht="21" customHeight="1" x14ac:dyDescent="0.15">
      <c r="A202" s="1793"/>
      <c r="B202" s="1386">
        <v>13</v>
      </c>
      <c r="C202" s="73" t="s">
        <v>20</v>
      </c>
      <c r="D202" s="597"/>
      <c r="E202" s="327"/>
      <c r="F202" s="71" t="s">
        <v>31</v>
      </c>
      <c r="G202" s="71" t="s">
        <v>119</v>
      </c>
      <c r="H202" s="76" t="str">
        <f t="shared" si="22"/>
        <v>戸田</v>
      </c>
      <c r="I202" s="78" t="s">
        <v>301</v>
      </c>
      <c r="J202" s="75" t="s">
        <v>237</v>
      </c>
      <c r="K202" s="79" t="s">
        <v>28</v>
      </c>
      <c r="L202" s="78"/>
      <c r="M202" s="72" t="s">
        <v>65</v>
      </c>
      <c r="N202" s="75"/>
      <c r="O202" s="75"/>
      <c r="P202" s="601"/>
      <c r="Q202" s="602" t="s">
        <v>309</v>
      </c>
      <c r="R202" s="75"/>
      <c r="S202" s="75" t="s">
        <v>203</v>
      </c>
      <c r="T202" s="71"/>
      <c r="U202" s="270"/>
      <c r="V202" s="76" t="s">
        <v>120</v>
      </c>
      <c r="W202" s="75" t="s">
        <v>63</v>
      </c>
      <c r="X202" s="76" t="s">
        <v>299</v>
      </c>
      <c r="Y202" s="270"/>
      <c r="Z202" s="75"/>
      <c r="AA202" s="75"/>
      <c r="AB202" s="76"/>
      <c r="AC202" s="78"/>
      <c r="AD202" s="76"/>
      <c r="AE202" s="113"/>
      <c r="AF202" s="75"/>
      <c r="AG202" s="75"/>
      <c r="AH202" s="129" t="s">
        <v>277</v>
      </c>
      <c r="AI202" s="347" t="str">
        <f t="shared" si="23"/>
        <v>戸田</v>
      </c>
    </row>
    <row r="203" spans="1:36" ht="21" customHeight="1" x14ac:dyDescent="0.15">
      <c r="A203" s="1793"/>
      <c r="B203" s="1386">
        <v>14</v>
      </c>
      <c r="C203" s="73" t="s">
        <v>21</v>
      </c>
      <c r="D203" s="597"/>
      <c r="E203" s="327"/>
      <c r="F203" s="71"/>
      <c r="G203" s="71"/>
      <c r="H203" s="76" t="str">
        <f t="shared" si="22"/>
        <v>福島</v>
      </c>
      <c r="I203" s="78"/>
      <c r="J203" s="75"/>
      <c r="K203" s="79"/>
      <c r="L203" s="78"/>
      <c r="M203" s="72"/>
      <c r="N203" s="75"/>
      <c r="O203" s="75"/>
      <c r="P203" s="601"/>
      <c r="Q203" s="602" t="s">
        <v>309</v>
      </c>
      <c r="R203" s="75"/>
      <c r="S203" s="75" t="s">
        <v>203</v>
      </c>
      <c r="T203" s="71"/>
      <c r="U203" s="270"/>
      <c r="V203" s="76"/>
      <c r="W203" s="75"/>
      <c r="X203" s="76"/>
      <c r="Y203" s="270"/>
      <c r="Z203" s="75"/>
      <c r="AA203" s="75"/>
      <c r="AB203" s="76"/>
      <c r="AC203" s="78"/>
      <c r="AD203" s="76"/>
      <c r="AE203" s="113"/>
      <c r="AF203" s="75"/>
      <c r="AG203" s="75"/>
      <c r="AH203" s="129" t="s">
        <v>426</v>
      </c>
      <c r="AI203" s="347" t="str">
        <f t="shared" si="23"/>
        <v>福島</v>
      </c>
    </row>
    <row r="204" spans="1:36" ht="21" customHeight="1" x14ac:dyDescent="0.15">
      <c r="A204" s="1793"/>
      <c r="B204" s="1386">
        <v>15</v>
      </c>
      <c r="C204" s="73" t="s">
        <v>22</v>
      </c>
      <c r="D204" s="597"/>
      <c r="E204" s="327"/>
      <c r="F204" s="71"/>
      <c r="G204" s="71"/>
      <c r="H204" s="76" t="str">
        <f t="shared" si="22"/>
        <v>堀田</v>
      </c>
      <c r="I204" s="78"/>
      <c r="J204" s="75"/>
      <c r="K204" s="79"/>
      <c r="L204" s="78"/>
      <c r="M204" s="72"/>
      <c r="N204" s="75"/>
      <c r="O204" s="75"/>
      <c r="P204" s="601"/>
      <c r="Q204" s="602" t="s">
        <v>309</v>
      </c>
      <c r="R204" s="75"/>
      <c r="S204" s="75" t="s">
        <v>203</v>
      </c>
      <c r="T204" s="71"/>
      <c r="U204" s="270"/>
      <c r="V204" s="76"/>
      <c r="W204" s="75"/>
      <c r="X204" s="76"/>
      <c r="Y204" s="270"/>
      <c r="Z204" s="75"/>
      <c r="AA204" s="75"/>
      <c r="AB204" s="76"/>
      <c r="AC204" s="78"/>
      <c r="AD204" s="76"/>
      <c r="AE204" s="113"/>
      <c r="AF204" s="75"/>
      <c r="AG204" s="75"/>
      <c r="AH204" s="129" t="s">
        <v>299</v>
      </c>
      <c r="AI204" s="347" t="str">
        <f t="shared" si="23"/>
        <v>堀田</v>
      </c>
    </row>
    <row r="205" spans="1:36" ht="21" customHeight="1" x14ac:dyDescent="0.15">
      <c r="A205" s="1793"/>
      <c r="B205" s="1386">
        <v>16</v>
      </c>
      <c r="C205" s="73" t="s">
        <v>23</v>
      </c>
      <c r="D205" s="597"/>
      <c r="E205" s="327"/>
      <c r="F205" s="71"/>
      <c r="G205" s="71"/>
      <c r="H205" s="76" t="str">
        <f t="shared" si="22"/>
        <v>斎藤</v>
      </c>
      <c r="I205" s="78"/>
      <c r="J205" s="75"/>
      <c r="K205" s="79"/>
      <c r="L205" s="78"/>
      <c r="M205" s="72"/>
      <c r="N205" s="75"/>
      <c r="O205" s="75"/>
      <c r="P205" s="601"/>
      <c r="Q205" s="602"/>
      <c r="R205" s="75"/>
      <c r="S205" s="75"/>
      <c r="T205" s="71"/>
      <c r="U205" s="270"/>
      <c r="V205" s="76"/>
      <c r="W205" s="75"/>
      <c r="X205" s="76"/>
      <c r="Y205" s="270"/>
      <c r="Z205" s="75"/>
      <c r="AA205" s="75"/>
      <c r="AB205" s="76"/>
      <c r="AC205" s="78"/>
      <c r="AD205" s="76"/>
      <c r="AE205" s="113"/>
      <c r="AF205" s="75"/>
      <c r="AG205" s="75"/>
      <c r="AH205" s="129" t="s">
        <v>237</v>
      </c>
      <c r="AI205" s="347" t="str">
        <f t="shared" si="23"/>
        <v>斎藤</v>
      </c>
    </row>
    <row r="206" spans="1:36" ht="21" customHeight="1" x14ac:dyDescent="0.15">
      <c r="A206" s="1793"/>
      <c r="B206" s="1386">
        <v>17</v>
      </c>
      <c r="C206" s="73" t="s">
        <v>24</v>
      </c>
      <c r="D206" s="597"/>
      <c r="E206" s="327"/>
      <c r="F206" s="71"/>
      <c r="G206" s="71"/>
      <c r="H206" s="76" t="str">
        <f t="shared" si="22"/>
        <v>渡辺</v>
      </c>
      <c r="I206" s="78"/>
      <c r="J206" s="75"/>
      <c r="K206" s="79"/>
      <c r="L206" s="78"/>
      <c r="M206" s="72"/>
      <c r="N206" s="75"/>
      <c r="O206" s="75"/>
      <c r="P206" s="601"/>
      <c r="Q206" s="602"/>
      <c r="R206" s="75"/>
      <c r="S206" s="75"/>
      <c r="T206" s="71"/>
      <c r="U206" s="270"/>
      <c r="V206" s="76"/>
      <c r="W206" s="75"/>
      <c r="X206" s="76"/>
      <c r="Y206" s="270"/>
      <c r="Z206" s="75"/>
      <c r="AA206" s="75"/>
      <c r="AB206" s="76"/>
      <c r="AC206" s="78"/>
      <c r="AD206" s="76"/>
      <c r="AE206" s="113"/>
      <c r="AF206" s="75"/>
      <c r="AG206" s="75"/>
      <c r="AH206" s="129" t="s">
        <v>278</v>
      </c>
      <c r="AI206" s="347" t="str">
        <f t="shared" si="23"/>
        <v>渡辺</v>
      </c>
    </row>
    <row r="207" spans="1:36" ht="21" customHeight="1" x14ac:dyDescent="0.15">
      <c r="A207" s="1793"/>
      <c r="B207" s="1387">
        <v>18</v>
      </c>
      <c r="C207" s="570" t="s">
        <v>25</v>
      </c>
      <c r="D207" s="571"/>
      <c r="E207" s="880"/>
      <c r="F207" s="572"/>
      <c r="G207" s="572"/>
      <c r="H207" s="573" t="str">
        <f t="shared" si="22"/>
        <v>石橋</v>
      </c>
      <c r="I207" s="574"/>
      <c r="J207" s="575"/>
      <c r="K207" s="576"/>
      <c r="L207" s="574"/>
      <c r="M207" s="649"/>
      <c r="N207" s="575"/>
      <c r="O207" s="575"/>
      <c r="P207" s="603"/>
      <c r="Q207" s="604"/>
      <c r="R207" s="575"/>
      <c r="S207" s="575"/>
      <c r="T207" s="572"/>
      <c r="U207" s="577"/>
      <c r="V207" s="573"/>
      <c r="W207" s="575"/>
      <c r="X207" s="573" t="s">
        <v>199</v>
      </c>
      <c r="Y207" s="577"/>
      <c r="Z207" s="575"/>
      <c r="AA207" s="575"/>
      <c r="AB207" s="573"/>
      <c r="AC207" s="574"/>
      <c r="AD207" s="573"/>
      <c r="AE207" s="578"/>
      <c r="AF207" s="575"/>
      <c r="AG207" s="575"/>
      <c r="AH207" s="1004" t="s">
        <v>284</v>
      </c>
      <c r="AI207" s="579" t="str">
        <f t="shared" si="23"/>
        <v>石橋</v>
      </c>
      <c r="AJ207" s="1005" t="s">
        <v>417</v>
      </c>
    </row>
    <row r="208" spans="1:36" ht="21" customHeight="1" x14ac:dyDescent="0.15">
      <c r="A208" s="1793"/>
      <c r="B208" s="1387">
        <v>19</v>
      </c>
      <c r="C208" s="570" t="s">
        <v>19</v>
      </c>
      <c r="D208" s="571"/>
      <c r="E208" s="880"/>
      <c r="F208" s="572"/>
      <c r="G208" s="572"/>
      <c r="H208" s="573" t="str">
        <f t="shared" si="22"/>
        <v>中村</v>
      </c>
      <c r="I208" s="574"/>
      <c r="J208" s="575"/>
      <c r="K208" s="576"/>
      <c r="L208" s="574"/>
      <c r="M208" s="649"/>
      <c r="N208" s="575"/>
      <c r="O208" s="575"/>
      <c r="P208" s="603"/>
      <c r="Q208" s="604"/>
      <c r="R208" s="575"/>
      <c r="S208" s="575"/>
      <c r="T208" s="572"/>
      <c r="U208" s="577"/>
      <c r="V208" s="573"/>
      <c r="W208" s="575"/>
      <c r="X208" s="573" t="s">
        <v>301</v>
      </c>
      <c r="Y208" s="577"/>
      <c r="Z208" s="575"/>
      <c r="AA208" s="575"/>
      <c r="AB208" s="573"/>
      <c r="AC208" s="574"/>
      <c r="AD208" s="573"/>
      <c r="AE208" s="578"/>
      <c r="AF208" s="575"/>
      <c r="AG208" s="575"/>
      <c r="AH208" s="1004" t="s">
        <v>290</v>
      </c>
      <c r="AI208" s="579" t="str">
        <f t="shared" si="23"/>
        <v>中村</v>
      </c>
      <c r="AJ208" s="1005" t="s">
        <v>70</v>
      </c>
    </row>
    <row r="209" spans="1:36" ht="21" customHeight="1" x14ac:dyDescent="0.15">
      <c r="A209" s="1793"/>
      <c r="B209" s="1387">
        <v>20</v>
      </c>
      <c r="C209" s="570" t="s">
        <v>20</v>
      </c>
      <c r="D209" s="571"/>
      <c r="E209" s="880"/>
      <c r="F209" s="572"/>
      <c r="G209" s="572"/>
      <c r="H209" s="573" t="str">
        <f t="shared" si="22"/>
        <v>髙野</v>
      </c>
      <c r="I209" s="574"/>
      <c r="J209" s="575"/>
      <c r="K209" s="576"/>
      <c r="L209" s="574"/>
      <c r="M209" s="649"/>
      <c r="N209" s="575"/>
      <c r="O209" s="575"/>
      <c r="P209" s="603"/>
      <c r="Q209" s="604"/>
      <c r="R209" s="575"/>
      <c r="S209" s="575"/>
      <c r="T209" s="572"/>
      <c r="U209" s="577"/>
      <c r="V209" s="573"/>
      <c r="W209" s="575"/>
      <c r="X209" s="573" t="s">
        <v>299</v>
      </c>
      <c r="Y209" s="577"/>
      <c r="Z209" s="575"/>
      <c r="AA209" s="575"/>
      <c r="AB209" s="573"/>
      <c r="AC209" s="574"/>
      <c r="AD209" s="573"/>
      <c r="AE209" s="578"/>
      <c r="AF209" s="575"/>
      <c r="AG209" s="575"/>
      <c r="AH209" s="1004" t="s">
        <v>27</v>
      </c>
      <c r="AI209" s="579" t="str">
        <f t="shared" si="23"/>
        <v>髙野</v>
      </c>
      <c r="AJ209" s="1005" t="s">
        <v>259</v>
      </c>
    </row>
    <row r="210" spans="1:36" ht="21" customHeight="1" x14ac:dyDescent="0.15">
      <c r="A210" s="1793"/>
      <c r="B210" s="1386">
        <v>21</v>
      </c>
      <c r="C210" s="73" t="s">
        <v>21</v>
      </c>
      <c r="D210" s="597"/>
      <c r="E210" s="327"/>
      <c r="F210" s="71"/>
      <c r="G210" s="71"/>
      <c r="H210" s="76" t="str">
        <f t="shared" si="22"/>
        <v>前澤</v>
      </c>
      <c r="I210" s="78"/>
      <c r="J210" s="75" t="s">
        <v>28</v>
      </c>
      <c r="K210" s="79" t="s">
        <v>237</v>
      </c>
      <c r="L210" s="78"/>
      <c r="M210" s="72"/>
      <c r="N210" s="75"/>
      <c r="O210" s="75"/>
      <c r="P210" s="601"/>
      <c r="Q210" s="602" t="s">
        <v>309</v>
      </c>
      <c r="R210" s="75"/>
      <c r="S210" s="75" t="s">
        <v>203</v>
      </c>
      <c r="T210" s="71"/>
      <c r="U210" s="270"/>
      <c r="V210" s="76" t="s">
        <v>63</v>
      </c>
      <c r="W210" s="75" t="s">
        <v>120</v>
      </c>
      <c r="X210" s="76"/>
      <c r="Y210" s="270"/>
      <c r="Z210" s="75"/>
      <c r="AA210" s="75"/>
      <c r="AB210" s="76"/>
      <c r="AC210" s="78"/>
      <c r="AD210" s="76"/>
      <c r="AE210" s="113"/>
      <c r="AF210" s="75"/>
      <c r="AG210" s="75"/>
      <c r="AH210" s="129" t="s">
        <v>38</v>
      </c>
      <c r="AI210" s="347" t="str">
        <f t="shared" si="23"/>
        <v>前澤</v>
      </c>
    </row>
    <row r="211" spans="1:36" ht="21" customHeight="1" x14ac:dyDescent="0.15">
      <c r="A211" s="1793"/>
      <c r="B211" s="1386">
        <v>22</v>
      </c>
      <c r="C211" s="73" t="s">
        <v>22</v>
      </c>
      <c r="D211" s="597"/>
      <c r="E211" s="327"/>
      <c r="F211" s="71"/>
      <c r="G211" s="71"/>
      <c r="H211" s="76" t="str">
        <f t="shared" si="22"/>
        <v>白原</v>
      </c>
      <c r="I211" s="78"/>
      <c r="J211" s="75"/>
      <c r="K211" s="79"/>
      <c r="L211" s="78"/>
      <c r="M211" s="72"/>
      <c r="N211" s="75"/>
      <c r="O211" s="75"/>
      <c r="P211" s="601"/>
      <c r="Q211" s="602" t="s">
        <v>309</v>
      </c>
      <c r="R211" s="75"/>
      <c r="S211" s="75" t="s">
        <v>203</v>
      </c>
      <c r="T211" s="71"/>
      <c r="U211" s="270"/>
      <c r="V211" s="76"/>
      <c r="W211" s="75"/>
      <c r="X211" s="76"/>
      <c r="Y211" s="270"/>
      <c r="Z211" s="75"/>
      <c r="AA211" s="75"/>
      <c r="AB211" s="76"/>
      <c r="AC211" s="78"/>
      <c r="AD211" s="76"/>
      <c r="AE211" s="113"/>
      <c r="AF211" s="75"/>
      <c r="AG211" s="75"/>
      <c r="AH211" s="129" t="s">
        <v>298</v>
      </c>
      <c r="AI211" s="347" t="str">
        <f t="shared" si="23"/>
        <v>白原</v>
      </c>
    </row>
    <row r="212" spans="1:36" ht="21" customHeight="1" x14ac:dyDescent="0.15">
      <c r="A212" s="1793"/>
      <c r="B212" s="1387">
        <v>23</v>
      </c>
      <c r="C212" s="570" t="s">
        <v>23</v>
      </c>
      <c r="D212" s="571"/>
      <c r="E212" s="880"/>
      <c r="F212" s="572"/>
      <c r="G212" s="572"/>
      <c r="H212" s="573" t="str">
        <f t="shared" si="22"/>
        <v>岸井</v>
      </c>
      <c r="I212" s="574"/>
      <c r="J212" s="575"/>
      <c r="K212" s="576"/>
      <c r="L212" s="574"/>
      <c r="M212" s="649"/>
      <c r="N212" s="575"/>
      <c r="O212" s="575"/>
      <c r="P212" s="603"/>
      <c r="Q212" s="604"/>
      <c r="R212" s="575"/>
      <c r="S212" s="575"/>
      <c r="T212" s="572"/>
      <c r="U212" s="577"/>
      <c r="V212" s="573"/>
      <c r="W212" s="575"/>
      <c r="X212" s="573" t="s">
        <v>237</v>
      </c>
      <c r="Y212" s="577"/>
      <c r="Z212" s="575"/>
      <c r="AA212" s="575"/>
      <c r="AB212" s="573"/>
      <c r="AC212" s="574"/>
      <c r="AD212" s="573"/>
      <c r="AE212" s="578"/>
      <c r="AF212" s="575"/>
      <c r="AG212" s="575"/>
      <c r="AH212" s="1004" t="s">
        <v>199</v>
      </c>
      <c r="AI212" s="579" t="str">
        <f t="shared" si="23"/>
        <v>岸井</v>
      </c>
      <c r="AJ212" s="1005" t="s">
        <v>301</v>
      </c>
    </row>
    <row r="213" spans="1:36" ht="21" customHeight="1" x14ac:dyDescent="0.15">
      <c r="A213" s="1793"/>
      <c r="B213" s="1386">
        <v>24</v>
      </c>
      <c r="C213" s="73" t="s">
        <v>24</v>
      </c>
      <c r="D213" s="597"/>
      <c r="E213" s="327"/>
      <c r="F213" s="71"/>
      <c r="G213" s="71"/>
      <c r="H213" s="76" t="str">
        <f t="shared" si="22"/>
        <v>篠原</v>
      </c>
      <c r="I213" s="78"/>
      <c r="J213" s="75"/>
      <c r="K213" s="79"/>
      <c r="L213" s="78"/>
      <c r="M213" s="72"/>
      <c r="N213" s="75"/>
      <c r="O213" s="75"/>
      <c r="P213" s="601"/>
      <c r="Q213" s="602"/>
      <c r="R213" s="75"/>
      <c r="S213" s="75"/>
      <c r="T213" s="71"/>
      <c r="U213" s="270"/>
      <c r="V213" s="76"/>
      <c r="W213" s="75"/>
      <c r="X213" s="76"/>
      <c r="Y213" s="270"/>
      <c r="Z213" s="75"/>
      <c r="AA213" s="75"/>
      <c r="AB213" s="76"/>
      <c r="AC213" s="78"/>
      <c r="AD213" s="76"/>
      <c r="AE213" s="113"/>
      <c r="AF213" s="75"/>
      <c r="AG213" s="75"/>
      <c r="AH213" s="129" t="s">
        <v>417</v>
      </c>
      <c r="AI213" s="347" t="str">
        <f t="shared" si="23"/>
        <v>篠原</v>
      </c>
    </row>
    <row r="214" spans="1:36" ht="21" customHeight="1" x14ac:dyDescent="0.15">
      <c r="A214" s="1793"/>
      <c r="B214" s="1386">
        <v>25</v>
      </c>
      <c r="C214" s="73" t="s">
        <v>25</v>
      </c>
      <c r="D214" s="597"/>
      <c r="E214" s="327"/>
      <c r="F214" s="71"/>
      <c r="G214" s="71"/>
      <c r="H214" s="76" t="str">
        <f t="shared" si="22"/>
        <v>宮本</v>
      </c>
      <c r="I214" s="78"/>
      <c r="J214" s="75"/>
      <c r="K214" s="79"/>
      <c r="L214" s="78"/>
      <c r="M214" s="72"/>
      <c r="N214" s="75"/>
      <c r="O214" s="75"/>
      <c r="P214" s="601"/>
      <c r="Q214" s="602"/>
      <c r="R214" s="75"/>
      <c r="S214" s="75"/>
      <c r="T214" s="71"/>
      <c r="U214" s="270"/>
      <c r="V214" s="76"/>
      <c r="W214" s="75"/>
      <c r="X214" s="76"/>
      <c r="Y214" s="270"/>
      <c r="Z214" s="75"/>
      <c r="AA214" s="75"/>
      <c r="AB214" s="76"/>
      <c r="AC214" s="78"/>
      <c r="AD214" s="76"/>
      <c r="AE214" s="113"/>
      <c r="AF214" s="75"/>
      <c r="AG214" s="75"/>
      <c r="AH214" s="129" t="s">
        <v>258</v>
      </c>
      <c r="AI214" s="347" t="str">
        <f t="shared" si="23"/>
        <v>宮本</v>
      </c>
      <c r="AJ214" s="36" t="s">
        <v>276</v>
      </c>
    </row>
    <row r="215" spans="1:36" ht="21" customHeight="1" x14ac:dyDescent="0.15">
      <c r="A215" s="1793"/>
      <c r="B215" s="1387">
        <v>26</v>
      </c>
      <c r="C215" s="570" t="s">
        <v>19</v>
      </c>
      <c r="D215" s="571"/>
      <c r="E215" s="880"/>
      <c r="F215" s="572"/>
      <c r="G215" s="572"/>
      <c r="H215" s="573" t="str">
        <f t="shared" si="22"/>
        <v>知久</v>
      </c>
      <c r="I215" s="574"/>
      <c r="J215" s="575"/>
      <c r="K215" s="576"/>
      <c r="L215" s="574"/>
      <c r="M215" s="649"/>
      <c r="N215" s="575"/>
      <c r="O215" s="575"/>
      <c r="P215" s="603"/>
      <c r="Q215" s="604"/>
      <c r="R215" s="575"/>
      <c r="S215" s="575"/>
      <c r="T215" s="572"/>
      <c r="U215" s="577"/>
      <c r="V215" s="573"/>
      <c r="W215" s="575"/>
      <c r="X215" s="573" t="s">
        <v>284</v>
      </c>
      <c r="Y215" s="577"/>
      <c r="Z215" s="575"/>
      <c r="AA215" s="575"/>
      <c r="AB215" s="573"/>
      <c r="AC215" s="574"/>
      <c r="AD215" s="573"/>
      <c r="AE215" s="578"/>
      <c r="AF215" s="575"/>
      <c r="AG215" s="575"/>
      <c r="AH215" s="1004" t="s">
        <v>343</v>
      </c>
      <c r="AI215" s="579" t="str">
        <f t="shared" si="23"/>
        <v>知久</v>
      </c>
      <c r="AJ215" s="1005" t="s">
        <v>426</v>
      </c>
    </row>
    <row r="216" spans="1:36" ht="21" customHeight="1" x14ac:dyDescent="0.15">
      <c r="A216" s="1793"/>
      <c r="B216" s="1386">
        <v>27</v>
      </c>
      <c r="C216" s="73" t="s">
        <v>20</v>
      </c>
      <c r="D216" s="597"/>
      <c r="E216" s="327"/>
      <c r="F216" s="71"/>
      <c r="G216" s="71"/>
      <c r="H216" s="76" t="str">
        <f t="shared" si="22"/>
        <v>バタ</v>
      </c>
      <c r="I216" s="78"/>
      <c r="J216" s="75"/>
      <c r="K216" s="79"/>
      <c r="L216" s="78"/>
      <c r="M216" s="72"/>
      <c r="N216" s="75"/>
      <c r="O216" s="75"/>
      <c r="P216" s="601"/>
      <c r="Q216" s="602" t="s">
        <v>309</v>
      </c>
      <c r="R216" s="75"/>
      <c r="S216" s="75" t="s">
        <v>203</v>
      </c>
      <c r="T216" s="71"/>
      <c r="U216" s="270"/>
      <c r="V216" s="76"/>
      <c r="W216" s="75"/>
      <c r="X216" s="76"/>
      <c r="Y216" s="270"/>
      <c r="Z216" s="75"/>
      <c r="AA216" s="75"/>
      <c r="AB216" s="76"/>
      <c r="AC216" s="78"/>
      <c r="AD216" s="76"/>
      <c r="AE216" s="113"/>
      <c r="AF216" s="75"/>
      <c r="AG216" s="75"/>
      <c r="AH216" s="129" t="s">
        <v>276</v>
      </c>
      <c r="AI216" s="347" t="str">
        <f t="shared" si="23"/>
        <v>バタ</v>
      </c>
    </row>
    <row r="217" spans="1:36" ht="21" customHeight="1" x14ac:dyDescent="0.15">
      <c r="A217" s="1793"/>
      <c r="B217" s="1386">
        <v>28</v>
      </c>
      <c r="C217" s="73" t="s">
        <v>21</v>
      </c>
      <c r="D217" s="597"/>
      <c r="E217" s="327"/>
      <c r="F217" s="71"/>
      <c r="G217" s="71"/>
      <c r="H217" s="76" t="str">
        <f t="shared" si="22"/>
        <v>村山</v>
      </c>
      <c r="I217" s="78"/>
      <c r="J217" s="75"/>
      <c r="K217" s="79"/>
      <c r="L217" s="78"/>
      <c r="M217" s="72"/>
      <c r="N217" s="75"/>
      <c r="O217" s="75"/>
      <c r="P217" s="601"/>
      <c r="Q217" s="602" t="s">
        <v>309</v>
      </c>
      <c r="R217" s="75"/>
      <c r="S217" s="75" t="s">
        <v>203</v>
      </c>
      <c r="T217" s="71"/>
      <c r="U217" s="270"/>
      <c r="V217" s="76"/>
      <c r="W217" s="75"/>
      <c r="X217" s="76"/>
      <c r="Y217" s="270"/>
      <c r="Z217" s="75"/>
      <c r="AA217" s="75"/>
      <c r="AB217" s="76"/>
      <c r="AC217" s="78"/>
      <c r="AD217" s="76"/>
      <c r="AE217" s="113"/>
      <c r="AF217" s="75"/>
      <c r="AG217" s="75"/>
      <c r="AH217" s="129" t="s">
        <v>301</v>
      </c>
      <c r="AI217" s="347" t="str">
        <f t="shared" si="23"/>
        <v>村山</v>
      </c>
    </row>
    <row r="218" spans="1:36" ht="21" customHeight="1" x14ac:dyDescent="0.15">
      <c r="A218" s="1793"/>
      <c r="B218" s="1386">
        <v>29</v>
      </c>
      <c r="C218" s="73" t="s">
        <v>22</v>
      </c>
      <c r="D218" s="597"/>
      <c r="E218" s="327"/>
      <c r="F218" s="71"/>
      <c r="G218" s="71"/>
      <c r="H218" s="76" t="str">
        <f t="shared" si="22"/>
        <v>戸田</v>
      </c>
      <c r="I218" s="78"/>
      <c r="J218" s="75"/>
      <c r="K218" s="79"/>
      <c r="L218" s="78"/>
      <c r="M218" s="72"/>
      <c r="N218" s="75"/>
      <c r="O218" s="75"/>
      <c r="P218" s="601"/>
      <c r="Q218" s="602" t="s">
        <v>309</v>
      </c>
      <c r="R218" s="75"/>
      <c r="S218" s="75" t="s">
        <v>203</v>
      </c>
      <c r="T218" s="71"/>
      <c r="U218" s="270"/>
      <c r="V218" s="76"/>
      <c r="W218" s="75"/>
      <c r="X218" s="76"/>
      <c r="Y218" s="270"/>
      <c r="Z218" s="75"/>
      <c r="AA218" s="75"/>
      <c r="AB218" s="76"/>
      <c r="AC218" s="78"/>
      <c r="AD218" s="76"/>
      <c r="AE218" s="113"/>
      <c r="AF218" s="75"/>
      <c r="AG218" s="75"/>
      <c r="AH218" s="129" t="s">
        <v>70</v>
      </c>
      <c r="AI218" s="347" t="str">
        <f t="shared" si="23"/>
        <v>戸田</v>
      </c>
    </row>
    <row r="219" spans="1:36" ht="21" customHeight="1" x14ac:dyDescent="0.15">
      <c r="A219" s="1793"/>
      <c r="B219" s="1386">
        <v>30</v>
      </c>
      <c r="C219" s="73" t="s">
        <v>23</v>
      </c>
      <c r="D219" s="597"/>
      <c r="E219" s="327"/>
      <c r="F219" s="71"/>
      <c r="G219" s="71"/>
      <c r="H219" s="76" t="str">
        <f t="shared" si="22"/>
        <v>山口</v>
      </c>
      <c r="I219" s="78"/>
      <c r="J219" s="75"/>
      <c r="K219" s="79"/>
      <c r="L219" s="78"/>
      <c r="M219" s="72"/>
      <c r="N219" s="75"/>
      <c r="O219" s="75"/>
      <c r="P219" s="601"/>
      <c r="Q219" s="602"/>
      <c r="R219" s="75"/>
      <c r="S219" s="75"/>
      <c r="T219" s="71"/>
      <c r="U219" s="270"/>
      <c r="V219" s="76"/>
      <c r="W219" s="75"/>
      <c r="X219" s="76"/>
      <c r="Y219" s="270"/>
      <c r="Z219" s="75"/>
      <c r="AA219" s="75"/>
      <c r="AB219" s="76"/>
      <c r="AC219" s="78"/>
      <c r="AD219" s="76"/>
      <c r="AE219" s="113"/>
      <c r="AF219" s="75"/>
      <c r="AG219" s="75"/>
      <c r="AH219" s="129" t="s">
        <v>259</v>
      </c>
      <c r="AI219" s="347" t="str">
        <f t="shared" si="23"/>
        <v>山口</v>
      </c>
    </row>
    <row r="220" spans="1:36" ht="21" customHeight="1" x14ac:dyDescent="0.15">
      <c r="C220" s="73" t="s">
        <v>24</v>
      </c>
      <c r="D220" s="597"/>
      <c r="E220" s="327"/>
      <c r="F220" s="71"/>
      <c r="G220" s="71"/>
      <c r="H220" s="76" t="str">
        <f t="shared" si="22"/>
        <v>小清水</v>
      </c>
      <c r="I220" s="78"/>
      <c r="J220" s="75"/>
      <c r="K220" s="79"/>
      <c r="L220" s="78"/>
      <c r="M220" s="72"/>
      <c r="N220" s="75"/>
      <c r="O220" s="75"/>
      <c r="P220" s="601"/>
      <c r="Q220" s="602"/>
      <c r="R220" s="75"/>
      <c r="S220" s="75"/>
      <c r="T220" s="71"/>
      <c r="U220" s="270"/>
      <c r="V220" s="76"/>
      <c r="W220" s="75"/>
      <c r="X220" s="76"/>
      <c r="Y220" s="270"/>
      <c r="Z220" s="75"/>
      <c r="AA220" s="75"/>
      <c r="AB220" s="76"/>
      <c r="AC220" s="78"/>
      <c r="AD220" s="76"/>
      <c r="AE220" s="113"/>
      <c r="AF220" s="75"/>
      <c r="AG220" s="75"/>
      <c r="AH220" s="129"/>
      <c r="AI220" s="347" t="str">
        <f t="shared" si="23"/>
        <v>小清水</v>
      </c>
    </row>
    <row r="221" spans="1:36" ht="21" customHeight="1" x14ac:dyDescent="0.15">
      <c r="C221" s="73" t="s">
        <v>25</v>
      </c>
      <c r="D221" s="597"/>
      <c r="E221" s="327"/>
      <c r="F221" s="71"/>
      <c r="G221" s="71"/>
      <c r="H221" s="76">
        <f t="shared" si="22"/>
        <v>0</v>
      </c>
      <c r="I221" s="78"/>
      <c r="J221" s="75"/>
      <c r="K221" s="79"/>
      <c r="L221" s="78"/>
      <c r="M221" s="72"/>
      <c r="N221" s="75"/>
      <c r="O221" s="75"/>
      <c r="P221" s="601"/>
      <c r="Q221" s="602"/>
      <c r="R221" s="75"/>
      <c r="S221" s="75"/>
      <c r="T221" s="71"/>
      <c r="U221" s="270"/>
      <c r="V221" s="76"/>
      <c r="W221" s="75"/>
      <c r="X221" s="76"/>
      <c r="Y221" s="270"/>
      <c r="Z221" s="75"/>
      <c r="AA221" s="75"/>
      <c r="AB221" s="76"/>
      <c r="AC221" s="78"/>
      <c r="AD221" s="76"/>
      <c r="AE221" s="113"/>
      <c r="AF221" s="75"/>
      <c r="AG221" s="75"/>
      <c r="AH221" s="129"/>
      <c r="AI221" s="347">
        <f t="shared" si="23"/>
        <v>0</v>
      </c>
    </row>
    <row r="222" spans="1:36" ht="21" customHeight="1" x14ac:dyDescent="0.15">
      <c r="C222" s="73" t="s">
        <v>19</v>
      </c>
      <c r="D222" s="597"/>
      <c r="E222" s="327"/>
      <c r="F222" s="71"/>
      <c r="G222" s="71"/>
      <c r="H222" s="76">
        <f t="shared" si="22"/>
        <v>0</v>
      </c>
      <c r="I222" s="78"/>
      <c r="J222" s="75"/>
      <c r="K222" s="79"/>
      <c r="L222" s="78"/>
      <c r="M222" s="72"/>
      <c r="N222" s="75"/>
      <c r="O222" s="75"/>
      <c r="P222" s="601"/>
      <c r="Q222" s="602"/>
      <c r="R222" s="75"/>
      <c r="S222" s="75"/>
      <c r="T222" s="71"/>
      <c r="U222" s="270"/>
      <c r="V222" s="76"/>
      <c r="W222" s="75"/>
      <c r="X222" s="76"/>
      <c r="Y222" s="270"/>
      <c r="Z222" s="75"/>
      <c r="AA222" s="75"/>
      <c r="AB222" s="76"/>
      <c r="AC222" s="78"/>
      <c r="AD222" s="76"/>
      <c r="AE222" s="113"/>
      <c r="AF222" s="75"/>
      <c r="AG222" s="75"/>
      <c r="AH222" s="129"/>
      <c r="AI222" s="347">
        <f t="shared" si="23"/>
        <v>0</v>
      </c>
    </row>
    <row r="223" spans="1:36" ht="21" customHeight="1" x14ac:dyDescent="0.15">
      <c r="C223" s="73" t="s">
        <v>20</v>
      </c>
      <c r="D223" s="597"/>
      <c r="E223" s="327"/>
      <c r="F223" s="71"/>
      <c r="G223" s="71"/>
      <c r="H223" s="76">
        <f t="shared" si="22"/>
        <v>0</v>
      </c>
      <c r="I223" s="78"/>
      <c r="J223" s="75"/>
      <c r="K223" s="79"/>
      <c r="L223" s="78"/>
      <c r="M223" s="72"/>
      <c r="N223" s="75"/>
      <c r="O223" s="75"/>
      <c r="P223" s="601"/>
      <c r="Q223" s="602"/>
      <c r="R223" s="75"/>
      <c r="S223" s="75"/>
      <c r="T223" s="71"/>
      <c r="U223" s="270"/>
      <c r="V223" s="76"/>
      <c r="W223" s="75"/>
      <c r="X223" s="76"/>
      <c r="Y223" s="270"/>
      <c r="Z223" s="75"/>
      <c r="AA223" s="75"/>
      <c r="AB223" s="76"/>
      <c r="AC223" s="78"/>
      <c r="AD223" s="76"/>
      <c r="AE223" s="113"/>
      <c r="AF223" s="75"/>
      <c r="AG223" s="75"/>
      <c r="AH223" s="129"/>
      <c r="AI223" s="347">
        <f t="shared" si="23"/>
        <v>0</v>
      </c>
    </row>
    <row r="224" spans="1:36" ht="21" customHeight="1" x14ac:dyDescent="0.15">
      <c r="C224" s="73" t="s">
        <v>21</v>
      </c>
      <c r="D224" s="597"/>
      <c r="E224" s="327"/>
      <c r="F224" s="71"/>
      <c r="G224" s="71"/>
      <c r="H224" s="76">
        <f t="shared" si="22"/>
        <v>0</v>
      </c>
      <c r="I224" s="78"/>
      <c r="J224" s="75"/>
      <c r="K224" s="79"/>
      <c r="L224" s="78"/>
      <c r="M224" s="72"/>
      <c r="N224" s="75"/>
      <c r="O224" s="75"/>
      <c r="P224" s="601"/>
      <c r="Q224" s="602"/>
      <c r="R224" s="75"/>
      <c r="S224" s="75"/>
      <c r="T224" s="71"/>
      <c r="U224" s="270"/>
      <c r="V224" s="76"/>
      <c r="W224" s="75"/>
      <c r="X224" s="76"/>
      <c r="Y224" s="270"/>
      <c r="Z224" s="75"/>
      <c r="AA224" s="75"/>
      <c r="AB224" s="76"/>
      <c r="AC224" s="78"/>
      <c r="AD224" s="76"/>
      <c r="AE224" s="113"/>
      <c r="AF224" s="75"/>
      <c r="AG224" s="75"/>
      <c r="AH224" s="129"/>
      <c r="AI224" s="347">
        <f t="shared" si="23"/>
        <v>0</v>
      </c>
    </row>
    <row r="225" spans="3:35" ht="21" customHeight="1" x14ac:dyDescent="0.15">
      <c r="C225" s="73" t="s">
        <v>22</v>
      </c>
      <c r="D225" s="597"/>
      <c r="E225" s="327"/>
      <c r="F225" s="71"/>
      <c r="G225" s="71"/>
      <c r="H225" s="76">
        <f t="shared" si="22"/>
        <v>0</v>
      </c>
      <c r="I225" s="78"/>
      <c r="J225" s="75"/>
      <c r="K225" s="79"/>
      <c r="L225" s="78"/>
      <c r="M225" s="72"/>
      <c r="N225" s="75"/>
      <c r="O225" s="75"/>
      <c r="P225" s="601"/>
      <c r="Q225" s="602"/>
      <c r="R225" s="75"/>
      <c r="S225" s="75"/>
      <c r="T225" s="71"/>
      <c r="U225" s="270"/>
      <c r="V225" s="76"/>
      <c r="W225" s="75"/>
      <c r="X225" s="76"/>
      <c r="Y225" s="270"/>
      <c r="Z225" s="75"/>
      <c r="AA225" s="75"/>
      <c r="AB225" s="76"/>
      <c r="AC225" s="78"/>
      <c r="AD225" s="76"/>
      <c r="AE225" s="113"/>
      <c r="AF225" s="75"/>
      <c r="AG225" s="75"/>
      <c r="AH225" s="129"/>
      <c r="AI225" s="347">
        <f t="shared" si="23"/>
        <v>0</v>
      </c>
    </row>
    <row r="226" spans="3:35" ht="21" customHeight="1" x14ac:dyDescent="0.15">
      <c r="C226" s="73" t="s">
        <v>23</v>
      </c>
      <c r="D226" s="597"/>
      <c r="E226" s="327"/>
      <c r="F226" s="71"/>
      <c r="G226" s="71"/>
      <c r="H226" s="76">
        <f t="shared" si="22"/>
        <v>0</v>
      </c>
      <c r="I226" s="78"/>
      <c r="J226" s="75"/>
      <c r="K226" s="79"/>
      <c r="L226" s="78"/>
      <c r="M226" s="72"/>
      <c r="N226" s="75"/>
      <c r="O226" s="75"/>
      <c r="P226" s="601"/>
      <c r="Q226" s="602"/>
      <c r="R226" s="75"/>
      <c r="S226" s="75"/>
      <c r="T226" s="71"/>
      <c r="U226" s="270"/>
      <c r="V226" s="76"/>
      <c r="W226" s="75"/>
      <c r="X226" s="76"/>
      <c r="Y226" s="270"/>
      <c r="Z226" s="75"/>
      <c r="AA226" s="75"/>
      <c r="AB226" s="76"/>
      <c r="AC226" s="78"/>
      <c r="AD226" s="76"/>
      <c r="AE226" s="113"/>
      <c r="AF226" s="75"/>
      <c r="AG226" s="75"/>
      <c r="AH226" s="129"/>
      <c r="AI226" s="347">
        <f t="shared" si="23"/>
        <v>0</v>
      </c>
    </row>
    <row r="227" spans="3:35" ht="21" customHeight="1" x14ac:dyDescent="0.15">
      <c r="C227" s="73" t="s">
        <v>24</v>
      </c>
      <c r="D227" s="597"/>
      <c r="E227" s="327"/>
      <c r="F227" s="71"/>
      <c r="G227" s="71"/>
      <c r="H227" s="76">
        <f t="shared" si="22"/>
        <v>0</v>
      </c>
      <c r="I227" s="78"/>
      <c r="J227" s="75"/>
      <c r="K227" s="79"/>
      <c r="L227" s="78"/>
      <c r="M227" s="72"/>
      <c r="N227" s="75"/>
      <c r="O227" s="75"/>
      <c r="P227" s="601"/>
      <c r="Q227" s="602"/>
      <c r="R227" s="75"/>
      <c r="S227" s="75"/>
      <c r="T227" s="71"/>
      <c r="U227" s="270"/>
      <c r="V227" s="76"/>
      <c r="W227" s="75"/>
      <c r="X227" s="76"/>
      <c r="Y227" s="270"/>
      <c r="Z227" s="75"/>
      <c r="AA227" s="75"/>
      <c r="AB227" s="76"/>
      <c r="AC227" s="78"/>
      <c r="AD227" s="76"/>
      <c r="AE227" s="113"/>
      <c r="AF227" s="75"/>
      <c r="AG227" s="75"/>
      <c r="AH227" s="129"/>
      <c r="AI227" s="347">
        <f t="shared" si="23"/>
        <v>0</v>
      </c>
    </row>
    <row r="228" spans="3:35" ht="21" customHeight="1" x14ac:dyDescent="0.15">
      <c r="C228" s="73" t="s">
        <v>25</v>
      </c>
      <c r="D228" s="597"/>
      <c r="E228" s="327"/>
      <c r="F228" s="71"/>
      <c r="G228" s="71"/>
      <c r="H228" s="76">
        <f t="shared" si="22"/>
        <v>0</v>
      </c>
      <c r="I228" s="78"/>
      <c r="J228" s="75"/>
      <c r="K228" s="79"/>
      <c r="L228" s="78"/>
      <c r="M228" s="72"/>
      <c r="N228" s="75"/>
      <c r="O228" s="75"/>
      <c r="P228" s="601"/>
      <c r="Q228" s="602"/>
      <c r="R228" s="75"/>
      <c r="S228" s="75"/>
      <c r="T228" s="71"/>
      <c r="U228" s="270"/>
      <c r="V228" s="76"/>
      <c r="W228" s="75"/>
      <c r="X228" s="76"/>
      <c r="Y228" s="270"/>
      <c r="Z228" s="75"/>
      <c r="AA228" s="75"/>
      <c r="AB228" s="76"/>
      <c r="AC228" s="78"/>
      <c r="AD228" s="76"/>
      <c r="AE228" s="113"/>
      <c r="AF228" s="75"/>
      <c r="AG228" s="75"/>
      <c r="AH228" s="129"/>
      <c r="AI228" s="347">
        <f t="shared" si="23"/>
        <v>0</v>
      </c>
    </row>
    <row r="229" spans="3:35" ht="21" customHeight="1" x14ac:dyDescent="0.15">
      <c r="C229" s="73" t="s">
        <v>19</v>
      </c>
      <c r="D229" s="597"/>
      <c r="E229" s="327"/>
      <c r="F229" s="71"/>
      <c r="G229" s="71"/>
      <c r="H229" s="76">
        <f t="shared" si="22"/>
        <v>0</v>
      </c>
      <c r="I229" s="78"/>
      <c r="J229" s="75"/>
      <c r="K229" s="79"/>
      <c r="L229" s="78"/>
      <c r="M229" s="72"/>
      <c r="N229" s="75"/>
      <c r="O229" s="75"/>
      <c r="P229" s="601"/>
      <c r="Q229" s="602"/>
      <c r="R229" s="75"/>
      <c r="S229" s="75"/>
      <c r="T229" s="71"/>
      <c r="U229" s="270"/>
      <c r="V229" s="76"/>
      <c r="W229" s="75"/>
      <c r="X229" s="76"/>
      <c r="Y229" s="270"/>
      <c r="Z229" s="75"/>
      <c r="AA229" s="75"/>
      <c r="AB229" s="76"/>
      <c r="AC229" s="78"/>
      <c r="AD229" s="76"/>
      <c r="AE229" s="113"/>
      <c r="AF229" s="75"/>
      <c r="AG229" s="75"/>
      <c r="AH229" s="129"/>
      <c r="AI229" s="347">
        <f t="shared" si="23"/>
        <v>0</v>
      </c>
    </row>
    <row r="230" spans="3:35" ht="21" customHeight="1" x14ac:dyDescent="0.15">
      <c r="C230" s="73" t="s">
        <v>20</v>
      </c>
      <c r="D230" s="597"/>
      <c r="E230" s="327"/>
      <c r="F230" s="71"/>
      <c r="G230" s="71"/>
      <c r="H230" s="76">
        <f t="shared" si="22"/>
        <v>0</v>
      </c>
      <c r="I230" s="78"/>
      <c r="J230" s="75"/>
      <c r="K230" s="79"/>
      <c r="L230" s="78"/>
      <c r="M230" s="72"/>
      <c r="N230" s="75"/>
      <c r="O230" s="75"/>
      <c r="P230" s="601"/>
      <c r="Q230" s="602"/>
      <c r="R230" s="75"/>
      <c r="S230" s="75"/>
      <c r="T230" s="71"/>
      <c r="U230" s="270"/>
      <c r="V230" s="76"/>
      <c r="W230" s="75"/>
      <c r="X230" s="76"/>
      <c r="Y230" s="270"/>
      <c r="Z230" s="75"/>
      <c r="AA230" s="75"/>
      <c r="AB230" s="76"/>
      <c r="AC230" s="78"/>
      <c r="AD230" s="76"/>
      <c r="AE230" s="113"/>
      <c r="AF230" s="75"/>
      <c r="AG230" s="75"/>
      <c r="AH230" s="129"/>
      <c r="AI230" s="347">
        <f t="shared" si="23"/>
        <v>0</v>
      </c>
    </row>
    <row r="231" spans="3:35" ht="21" customHeight="1" x14ac:dyDescent="0.15">
      <c r="C231" s="73" t="s">
        <v>21</v>
      </c>
      <c r="D231" s="597"/>
      <c r="E231" s="327"/>
      <c r="F231" s="71"/>
      <c r="G231" s="71"/>
      <c r="H231" s="76">
        <f t="shared" si="22"/>
        <v>0</v>
      </c>
      <c r="I231" s="78"/>
      <c r="J231" s="75"/>
      <c r="K231" s="79"/>
      <c r="L231" s="78"/>
      <c r="M231" s="72"/>
      <c r="N231" s="75"/>
      <c r="O231" s="75"/>
      <c r="P231" s="601"/>
      <c r="Q231" s="602"/>
      <c r="R231" s="75"/>
      <c r="S231" s="75"/>
      <c r="T231" s="71"/>
      <c r="U231" s="270"/>
      <c r="V231" s="76"/>
      <c r="W231" s="75"/>
      <c r="X231" s="76"/>
      <c r="Y231" s="270"/>
      <c r="Z231" s="75"/>
      <c r="AA231" s="75"/>
      <c r="AB231" s="76"/>
      <c r="AC231" s="78"/>
      <c r="AD231" s="76"/>
      <c r="AE231" s="113"/>
      <c r="AF231" s="75"/>
      <c r="AG231" s="75"/>
      <c r="AH231" s="129"/>
      <c r="AI231" s="347">
        <f t="shared" si="23"/>
        <v>0</v>
      </c>
    </row>
    <row r="232" spans="3:35" ht="21" customHeight="1" x14ac:dyDescent="0.15">
      <c r="C232" s="73" t="s">
        <v>22</v>
      </c>
      <c r="D232" s="597"/>
      <c r="E232" s="327"/>
      <c r="F232" s="71"/>
      <c r="G232" s="71"/>
      <c r="H232" s="76">
        <f t="shared" si="22"/>
        <v>0</v>
      </c>
      <c r="I232" s="78"/>
      <c r="J232" s="75"/>
      <c r="K232" s="79"/>
      <c r="L232" s="78"/>
      <c r="M232" s="72"/>
      <c r="N232" s="75"/>
      <c r="O232" s="75"/>
      <c r="P232" s="601"/>
      <c r="Q232" s="602"/>
      <c r="R232" s="75"/>
      <c r="S232" s="75"/>
      <c r="T232" s="71"/>
      <c r="U232" s="270"/>
      <c r="V232" s="76"/>
      <c r="W232" s="75"/>
      <c r="X232" s="76"/>
      <c r="Y232" s="270"/>
      <c r="Z232" s="75"/>
      <c r="AA232" s="75"/>
      <c r="AB232" s="76"/>
      <c r="AC232" s="78"/>
      <c r="AD232" s="76"/>
      <c r="AE232" s="113"/>
      <c r="AF232" s="75"/>
      <c r="AG232" s="75"/>
      <c r="AH232" s="129"/>
      <c r="AI232" s="347">
        <f t="shared" si="23"/>
        <v>0</v>
      </c>
    </row>
    <row r="233" spans="3:35" ht="21" customHeight="1" x14ac:dyDescent="0.15">
      <c r="C233" s="73" t="s">
        <v>23</v>
      </c>
      <c r="D233" s="597"/>
      <c r="E233" s="327"/>
      <c r="F233" s="71"/>
      <c r="G233" s="71"/>
      <c r="H233" s="76">
        <f t="shared" si="22"/>
        <v>0</v>
      </c>
      <c r="I233" s="78"/>
      <c r="J233" s="75"/>
      <c r="K233" s="79"/>
      <c r="L233" s="78"/>
      <c r="M233" s="72"/>
      <c r="N233" s="75"/>
      <c r="O233" s="75"/>
      <c r="P233" s="601"/>
      <c r="Q233" s="602"/>
      <c r="R233" s="75"/>
      <c r="S233" s="75"/>
      <c r="T233" s="71"/>
      <c r="U233" s="270"/>
      <c r="V233" s="76"/>
      <c r="W233" s="75"/>
      <c r="X233" s="76"/>
      <c r="Y233" s="270"/>
      <c r="Z233" s="75"/>
      <c r="AA233" s="75"/>
      <c r="AB233" s="76"/>
      <c r="AC233" s="78"/>
      <c r="AD233" s="76"/>
      <c r="AE233" s="113"/>
      <c r="AF233" s="75"/>
      <c r="AG233" s="75"/>
      <c r="AH233" s="129"/>
      <c r="AI233" s="347">
        <f t="shared" si="23"/>
        <v>0</v>
      </c>
    </row>
    <row r="234" spans="3:35" ht="21" customHeight="1" x14ac:dyDescent="0.15">
      <c r="C234" s="73" t="s">
        <v>24</v>
      </c>
      <c r="D234" s="597"/>
      <c r="E234" s="327"/>
      <c r="F234" s="71"/>
      <c r="G234" s="71"/>
      <c r="H234" s="76">
        <f t="shared" si="22"/>
        <v>0</v>
      </c>
      <c r="I234" s="78"/>
      <c r="J234" s="75"/>
      <c r="K234" s="79"/>
      <c r="L234" s="78"/>
      <c r="M234" s="72"/>
      <c r="N234" s="75"/>
      <c r="O234" s="75"/>
      <c r="P234" s="601"/>
      <c r="Q234" s="602"/>
      <c r="R234" s="75"/>
      <c r="S234" s="75"/>
      <c r="T234" s="71"/>
      <c r="U234" s="270"/>
      <c r="V234" s="76"/>
      <c r="W234" s="75"/>
      <c r="X234" s="76"/>
      <c r="Y234" s="270"/>
      <c r="Z234" s="75"/>
      <c r="AA234" s="75"/>
      <c r="AB234" s="76"/>
      <c r="AC234" s="78"/>
      <c r="AD234" s="76"/>
      <c r="AE234" s="113"/>
      <c r="AF234" s="75"/>
      <c r="AG234" s="75"/>
      <c r="AH234" s="129"/>
      <c r="AI234" s="347">
        <f t="shared" si="23"/>
        <v>0</v>
      </c>
    </row>
    <row r="235" spans="3:35" ht="21" customHeight="1" x14ac:dyDescent="0.15">
      <c r="C235" s="73" t="s">
        <v>25</v>
      </c>
      <c r="D235" s="597"/>
      <c r="E235" s="327"/>
      <c r="F235" s="71"/>
      <c r="G235" s="71"/>
      <c r="H235" s="76">
        <f t="shared" si="22"/>
        <v>0</v>
      </c>
      <c r="I235" s="78"/>
      <c r="J235" s="75"/>
      <c r="K235" s="79"/>
      <c r="L235" s="78"/>
      <c r="M235" s="72"/>
      <c r="N235" s="75"/>
      <c r="O235" s="75"/>
      <c r="P235" s="601"/>
      <c r="Q235" s="602"/>
      <c r="R235" s="75"/>
      <c r="S235" s="75"/>
      <c r="T235" s="71"/>
      <c r="U235" s="270"/>
      <c r="V235" s="76"/>
      <c r="W235" s="75"/>
      <c r="X235" s="76"/>
      <c r="Y235" s="270"/>
      <c r="Z235" s="75"/>
      <c r="AA235" s="75"/>
      <c r="AB235" s="76"/>
      <c r="AC235" s="78"/>
      <c r="AD235" s="76"/>
      <c r="AE235" s="113"/>
      <c r="AF235" s="75"/>
      <c r="AG235" s="75"/>
      <c r="AH235" s="129"/>
      <c r="AI235" s="347">
        <f t="shared" si="23"/>
        <v>0</v>
      </c>
    </row>
    <row r="236" spans="3:35" ht="21" customHeight="1" x14ac:dyDescent="0.15">
      <c r="C236" s="73" t="s">
        <v>19</v>
      </c>
      <c r="D236" s="597"/>
      <c r="E236" s="327"/>
      <c r="F236" s="71"/>
      <c r="G236" s="71"/>
      <c r="H236" s="76">
        <f t="shared" si="22"/>
        <v>0</v>
      </c>
      <c r="I236" s="78"/>
      <c r="J236" s="75"/>
      <c r="K236" s="79"/>
      <c r="L236" s="78"/>
      <c r="M236" s="72"/>
      <c r="N236" s="75"/>
      <c r="O236" s="75"/>
      <c r="P236" s="601"/>
      <c r="Q236" s="602"/>
      <c r="R236" s="75"/>
      <c r="S236" s="75"/>
      <c r="T236" s="71"/>
      <c r="U236" s="270"/>
      <c r="V236" s="76"/>
      <c r="W236" s="75"/>
      <c r="X236" s="76"/>
      <c r="Y236" s="270"/>
      <c r="Z236" s="75"/>
      <c r="AA236" s="75"/>
      <c r="AB236" s="76"/>
      <c r="AC236" s="78"/>
      <c r="AD236" s="76"/>
      <c r="AE236" s="113"/>
      <c r="AF236" s="75"/>
      <c r="AG236" s="75"/>
      <c r="AH236" s="129"/>
      <c r="AI236" s="347">
        <f t="shared" si="23"/>
        <v>0</v>
      </c>
    </row>
    <row r="237" spans="3:35" ht="21" customHeight="1" x14ac:dyDescent="0.15">
      <c r="C237" s="73" t="s">
        <v>20</v>
      </c>
      <c r="D237" s="597"/>
      <c r="E237" s="327"/>
      <c r="F237" s="71"/>
      <c r="G237" s="71"/>
      <c r="H237" s="76">
        <f t="shared" si="22"/>
        <v>0</v>
      </c>
      <c r="I237" s="78"/>
      <c r="J237" s="75"/>
      <c r="K237" s="79"/>
      <c r="L237" s="78"/>
      <c r="M237" s="72"/>
      <c r="N237" s="75"/>
      <c r="O237" s="75"/>
      <c r="P237" s="601"/>
      <c r="Q237" s="602"/>
      <c r="R237" s="75"/>
      <c r="S237" s="75"/>
      <c r="T237" s="71"/>
      <c r="U237" s="270"/>
      <c r="V237" s="76"/>
      <c r="W237" s="75"/>
      <c r="X237" s="76"/>
      <c r="Y237" s="270"/>
      <c r="Z237" s="75"/>
      <c r="AA237" s="75"/>
      <c r="AB237" s="76"/>
      <c r="AC237" s="78"/>
      <c r="AD237" s="76"/>
      <c r="AE237" s="113"/>
      <c r="AF237" s="75"/>
      <c r="AG237" s="75"/>
      <c r="AH237" s="129"/>
      <c r="AI237" s="347">
        <f t="shared" si="23"/>
        <v>0</v>
      </c>
    </row>
    <row r="238" spans="3:35" ht="21" customHeight="1" x14ac:dyDescent="0.15">
      <c r="C238" s="73" t="s">
        <v>21</v>
      </c>
      <c r="D238" s="597"/>
      <c r="E238" s="327"/>
      <c r="F238" s="71"/>
      <c r="G238" s="71"/>
      <c r="H238" s="76">
        <f t="shared" si="22"/>
        <v>0</v>
      </c>
      <c r="I238" s="78"/>
      <c r="J238" s="75"/>
      <c r="K238" s="79"/>
      <c r="L238" s="78"/>
      <c r="M238" s="72"/>
      <c r="N238" s="75"/>
      <c r="O238" s="75"/>
      <c r="P238" s="601"/>
      <c r="Q238" s="602"/>
      <c r="R238" s="75"/>
      <c r="S238" s="75"/>
      <c r="T238" s="71"/>
      <c r="U238" s="270"/>
      <c r="V238" s="76"/>
      <c r="W238" s="75"/>
      <c r="X238" s="76"/>
      <c r="Y238" s="270"/>
      <c r="Z238" s="75"/>
      <c r="AA238" s="75"/>
      <c r="AB238" s="76"/>
      <c r="AC238" s="78"/>
      <c r="AD238" s="76"/>
      <c r="AE238" s="113"/>
      <c r="AF238" s="75"/>
      <c r="AG238" s="75"/>
      <c r="AH238" s="129"/>
      <c r="AI238" s="347">
        <f t="shared" si="23"/>
        <v>0</v>
      </c>
    </row>
    <row r="239" spans="3:35" ht="21" customHeight="1" x14ac:dyDescent="0.15">
      <c r="C239" s="73" t="s">
        <v>22</v>
      </c>
      <c r="D239" s="597"/>
      <c r="E239" s="327"/>
      <c r="F239" s="71"/>
      <c r="G239" s="71"/>
      <c r="H239" s="76">
        <f t="shared" si="22"/>
        <v>0</v>
      </c>
      <c r="I239" s="78"/>
      <c r="J239" s="75"/>
      <c r="K239" s="79"/>
      <c r="L239" s="78"/>
      <c r="M239" s="72"/>
      <c r="N239" s="75"/>
      <c r="O239" s="75"/>
      <c r="P239" s="601"/>
      <c r="Q239" s="602"/>
      <c r="R239" s="75"/>
      <c r="S239" s="75"/>
      <c r="T239" s="71"/>
      <c r="U239" s="270"/>
      <c r="V239" s="76"/>
      <c r="W239" s="75"/>
      <c r="X239" s="76"/>
      <c r="Y239" s="270"/>
      <c r="Z239" s="75"/>
      <c r="AA239" s="75"/>
      <c r="AB239" s="76"/>
      <c r="AC239" s="78"/>
      <c r="AD239" s="76"/>
      <c r="AE239" s="113"/>
      <c r="AF239" s="75"/>
      <c r="AG239" s="75"/>
      <c r="AH239" s="129"/>
      <c r="AI239" s="347">
        <f t="shared" si="23"/>
        <v>0</v>
      </c>
    </row>
    <row r="240" spans="3:35" ht="21" customHeight="1" x14ac:dyDescent="0.15"/>
    <row r="241" ht="21" customHeight="1" x14ac:dyDescent="0.15"/>
    <row r="242" ht="21" customHeight="1" x14ac:dyDescent="0.15"/>
    <row r="243" ht="21" customHeight="1" x14ac:dyDescent="0.15"/>
    <row r="244" ht="21" customHeight="1" x14ac:dyDescent="0.15"/>
    <row r="245" ht="21" customHeight="1" x14ac:dyDescent="0.15"/>
    <row r="246" ht="21" customHeight="1" x14ac:dyDescent="0.15"/>
    <row r="247" ht="21" customHeight="1" x14ac:dyDescent="0.15"/>
    <row r="248" ht="21" customHeight="1" x14ac:dyDescent="0.15"/>
    <row r="249" ht="21" customHeight="1" x14ac:dyDescent="0.15"/>
    <row r="250" ht="21" customHeight="1" x14ac:dyDescent="0.15"/>
    <row r="251" ht="21" customHeight="1" x14ac:dyDescent="0.15"/>
    <row r="252" ht="21" customHeight="1" x14ac:dyDescent="0.15"/>
    <row r="253" ht="21" customHeight="1" x14ac:dyDescent="0.15"/>
    <row r="254" ht="21" customHeight="1" x14ac:dyDescent="0.15"/>
    <row r="255" ht="21" customHeight="1" x14ac:dyDescent="0.15"/>
    <row r="256" ht="21" customHeight="1" x14ac:dyDescent="0.15"/>
    <row r="257" ht="21" customHeight="1" x14ac:dyDescent="0.15"/>
    <row r="258" ht="21" customHeight="1" x14ac:dyDescent="0.15"/>
    <row r="259" ht="21" customHeight="1" x14ac:dyDescent="0.15"/>
    <row r="260" ht="21" customHeight="1" x14ac:dyDescent="0.15"/>
    <row r="261" ht="21" customHeight="1" x14ac:dyDescent="0.15"/>
    <row r="262" ht="21" customHeight="1" x14ac:dyDescent="0.15"/>
    <row r="263" ht="21" customHeight="1" x14ac:dyDescent="0.15"/>
    <row r="264" ht="21" customHeight="1" x14ac:dyDescent="0.15"/>
    <row r="265" ht="21" customHeight="1" x14ac:dyDescent="0.15"/>
    <row r="266" ht="21" customHeight="1" x14ac:dyDescent="0.15"/>
    <row r="267" ht="21" customHeight="1" x14ac:dyDescent="0.15"/>
    <row r="268" ht="21" customHeight="1" x14ac:dyDescent="0.15"/>
    <row r="269" ht="21" customHeight="1" x14ac:dyDescent="0.15"/>
    <row r="270" ht="21" customHeight="1" x14ac:dyDescent="0.15"/>
    <row r="271" ht="21" customHeight="1" x14ac:dyDescent="0.15"/>
    <row r="272" ht="21" customHeight="1" x14ac:dyDescent="0.15"/>
    <row r="273" ht="21" customHeight="1" x14ac:dyDescent="0.15"/>
    <row r="274" ht="21" customHeight="1" x14ac:dyDescent="0.15"/>
    <row r="275" ht="21" customHeight="1" x14ac:dyDescent="0.15"/>
    <row r="276" ht="21" customHeight="1" x14ac:dyDescent="0.15"/>
    <row r="277" ht="21" customHeight="1" x14ac:dyDescent="0.15"/>
    <row r="278" ht="21" customHeight="1" x14ac:dyDescent="0.15"/>
    <row r="279" ht="21" customHeight="1" x14ac:dyDescent="0.15"/>
    <row r="280" ht="21" customHeight="1" x14ac:dyDescent="0.15"/>
    <row r="281" ht="21" customHeight="1" x14ac:dyDescent="0.15"/>
    <row r="282" ht="21" customHeight="1" x14ac:dyDescent="0.15"/>
    <row r="283" ht="21" customHeight="1" x14ac:dyDescent="0.15"/>
    <row r="284" ht="21" customHeight="1" x14ac:dyDescent="0.15"/>
    <row r="285" ht="21" customHeight="1" x14ac:dyDescent="0.15"/>
    <row r="286" ht="21" customHeight="1" x14ac:dyDescent="0.15"/>
    <row r="287" ht="21" customHeight="1" x14ac:dyDescent="0.15"/>
    <row r="288" ht="21" customHeight="1" x14ac:dyDescent="0.15"/>
    <row r="289" ht="21" customHeight="1" x14ac:dyDescent="0.15"/>
    <row r="290" ht="21" customHeight="1" x14ac:dyDescent="0.15"/>
    <row r="291" ht="21" customHeight="1" x14ac:dyDescent="0.15"/>
    <row r="292" ht="21" customHeight="1" x14ac:dyDescent="0.15"/>
    <row r="293" ht="21" customHeight="1" x14ac:dyDescent="0.15"/>
    <row r="294" ht="21" customHeight="1" x14ac:dyDescent="0.15"/>
    <row r="295" ht="21" customHeight="1" x14ac:dyDescent="0.15"/>
    <row r="296" ht="21" customHeight="1" x14ac:dyDescent="0.15"/>
    <row r="297" ht="21" customHeight="1" x14ac:dyDescent="0.15"/>
    <row r="298" ht="21" customHeight="1" x14ac:dyDescent="0.15"/>
    <row r="299" ht="21" customHeight="1" x14ac:dyDescent="0.15"/>
    <row r="300" ht="21" customHeight="1" x14ac:dyDescent="0.15"/>
    <row r="301" ht="21" customHeight="1" x14ac:dyDescent="0.15"/>
    <row r="302" ht="21" customHeight="1" x14ac:dyDescent="0.15"/>
    <row r="303" ht="21" customHeight="1" x14ac:dyDescent="0.15"/>
    <row r="304" ht="21" customHeight="1" x14ac:dyDescent="0.15"/>
    <row r="305" ht="21" customHeight="1" x14ac:dyDescent="0.15"/>
    <row r="306" ht="21" customHeight="1" x14ac:dyDescent="0.15"/>
    <row r="307" ht="21" customHeight="1" x14ac:dyDescent="0.15"/>
    <row r="308" ht="21" customHeight="1" x14ac:dyDescent="0.15"/>
    <row r="309" ht="21" customHeight="1" x14ac:dyDescent="0.15"/>
    <row r="310" ht="21" customHeight="1" x14ac:dyDescent="0.15"/>
    <row r="311" ht="21" customHeight="1" x14ac:dyDescent="0.15"/>
    <row r="312" ht="21" customHeight="1" x14ac:dyDescent="0.15"/>
    <row r="313" ht="21" customHeight="1" x14ac:dyDescent="0.15"/>
    <row r="314" ht="21" customHeight="1" x14ac:dyDescent="0.15"/>
    <row r="315" ht="21" customHeight="1" x14ac:dyDescent="0.15"/>
    <row r="316" ht="21" customHeight="1" x14ac:dyDescent="0.15"/>
    <row r="317" ht="21" customHeight="1" x14ac:dyDescent="0.15"/>
    <row r="318" ht="21" customHeight="1" x14ac:dyDescent="0.15"/>
    <row r="319" ht="21" customHeight="1" x14ac:dyDescent="0.15"/>
    <row r="320" ht="21" customHeight="1" x14ac:dyDescent="0.15"/>
    <row r="321" ht="21" customHeight="1" x14ac:dyDescent="0.15"/>
    <row r="322" ht="21" customHeight="1" x14ac:dyDescent="0.15"/>
    <row r="323" ht="21" customHeight="1" x14ac:dyDescent="0.15"/>
    <row r="324" ht="21" customHeight="1" x14ac:dyDescent="0.15"/>
    <row r="325" ht="21" customHeight="1" x14ac:dyDescent="0.15"/>
    <row r="326" ht="21" customHeight="1" x14ac:dyDescent="0.15"/>
    <row r="327" ht="21" customHeight="1" x14ac:dyDescent="0.15"/>
    <row r="328" ht="21" customHeight="1" x14ac:dyDescent="0.15"/>
    <row r="329" ht="21" customHeight="1" x14ac:dyDescent="0.15"/>
    <row r="330" ht="21" customHeight="1" x14ac:dyDescent="0.15"/>
    <row r="331" ht="21" customHeight="1" x14ac:dyDescent="0.15"/>
    <row r="332" ht="21" customHeight="1" x14ac:dyDescent="0.15"/>
    <row r="333" ht="21" customHeight="1" x14ac:dyDescent="0.15"/>
    <row r="334" ht="21" customHeight="1" x14ac:dyDescent="0.15"/>
    <row r="335" ht="21" customHeight="1" x14ac:dyDescent="0.15"/>
    <row r="336" ht="21" customHeight="1" x14ac:dyDescent="0.15"/>
    <row r="337" ht="21" customHeight="1" x14ac:dyDescent="0.15"/>
    <row r="338" ht="21" customHeight="1" x14ac:dyDescent="0.15"/>
    <row r="339" ht="21" customHeight="1" x14ac:dyDescent="0.15"/>
    <row r="340" ht="21" customHeight="1" x14ac:dyDescent="0.15"/>
    <row r="341" ht="21" customHeight="1" x14ac:dyDescent="0.15"/>
    <row r="342" ht="21" customHeight="1" x14ac:dyDescent="0.15"/>
    <row r="343" ht="21" customHeight="1" x14ac:dyDescent="0.15"/>
    <row r="344" ht="21" customHeight="1" x14ac:dyDescent="0.15"/>
    <row r="345" ht="21" customHeight="1" x14ac:dyDescent="0.15"/>
    <row r="346" ht="21" customHeight="1" x14ac:dyDescent="0.15"/>
    <row r="347" ht="21" customHeight="1" x14ac:dyDescent="0.15"/>
    <row r="348" ht="21" customHeight="1" x14ac:dyDescent="0.15"/>
    <row r="349" ht="21" customHeight="1" x14ac:dyDescent="0.15"/>
    <row r="350" ht="21" customHeight="1" x14ac:dyDescent="0.15"/>
    <row r="351" ht="21" customHeight="1" x14ac:dyDescent="0.15"/>
    <row r="352" ht="21" customHeight="1" x14ac:dyDescent="0.15"/>
    <row r="353" ht="21" customHeight="1" x14ac:dyDescent="0.15"/>
    <row r="354" ht="21" customHeight="1" x14ac:dyDescent="0.15"/>
    <row r="355" ht="21" customHeight="1" x14ac:dyDescent="0.15"/>
    <row r="356" ht="21" customHeight="1" x14ac:dyDescent="0.15"/>
    <row r="357" ht="21" customHeight="1" x14ac:dyDescent="0.15"/>
    <row r="358" ht="21" customHeight="1" x14ac:dyDescent="0.15"/>
    <row r="359" ht="21" customHeight="1" x14ac:dyDescent="0.15"/>
    <row r="360" ht="21" customHeight="1" x14ac:dyDescent="0.15"/>
    <row r="361" ht="21" customHeight="1" x14ac:dyDescent="0.15"/>
    <row r="362" ht="21" customHeight="1" x14ac:dyDescent="0.15"/>
    <row r="363" ht="21" customHeight="1" x14ac:dyDescent="0.15"/>
    <row r="364" ht="21" customHeight="1" x14ac:dyDescent="0.15"/>
    <row r="365" ht="21" customHeight="1" x14ac:dyDescent="0.15"/>
    <row r="366" ht="21" customHeight="1" x14ac:dyDescent="0.15"/>
    <row r="367" ht="21" customHeight="1" x14ac:dyDescent="0.15"/>
    <row r="368" ht="21" customHeight="1" x14ac:dyDescent="0.15"/>
    <row r="369" ht="21" customHeight="1" x14ac:dyDescent="0.15"/>
    <row r="370" ht="21" customHeight="1" x14ac:dyDescent="0.15"/>
    <row r="371" ht="21" customHeight="1" x14ac:dyDescent="0.15"/>
    <row r="372" ht="21" customHeight="1" x14ac:dyDescent="0.15"/>
    <row r="373" ht="21" customHeight="1" x14ac:dyDescent="0.15"/>
    <row r="374" ht="21" customHeight="1" x14ac:dyDescent="0.15"/>
    <row r="375" ht="21" customHeight="1" x14ac:dyDescent="0.15"/>
    <row r="376" ht="21" customHeight="1" x14ac:dyDescent="0.15"/>
    <row r="377" ht="21" customHeight="1" x14ac:dyDescent="0.15"/>
    <row r="378" ht="21" customHeight="1" x14ac:dyDescent="0.15"/>
    <row r="379" ht="21" customHeight="1" x14ac:dyDescent="0.15"/>
    <row r="380" ht="21" customHeight="1" x14ac:dyDescent="0.15"/>
    <row r="381" ht="21" customHeight="1" x14ac:dyDescent="0.15"/>
    <row r="382" ht="21" customHeight="1" x14ac:dyDescent="0.15"/>
    <row r="383" ht="21" customHeight="1" x14ac:dyDescent="0.15"/>
    <row r="384" ht="21" customHeight="1" x14ac:dyDescent="0.15"/>
    <row r="385" ht="21" customHeight="1" x14ac:dyDescent="0.15"/>
    <row r="386" ht="21" customHeight="1" x14ac:dyDescent="0.15"/>
    <row r="387" ht="21" customHeight="1" x14ac:dyDescent="0.15"/>
    <row r="388" ht="21" customHeight="1" x14ac:dyDescent="0.15"/>
    <row r="389" ht="21" customHeight="1" x14ac:dyDescent="0.15"/>
    <row r="390" ht="21" customHeight="1" x14ac:dyDescent="0.15"/>
    <row r="391" ht="21" customHeight="1" x14ac:dyDescent="0.15"/>
    <row r="392" ht="21" customHeight="1" x14ac:dyDescent="0.15"/>
    <row r="393" ht="21" customHeight="1" x14ac:dyDescent="0.15"/>
    <row r="394" ht="21" customHeight="1" x14ac:dyDescent="0.15"/>
    <row r="395" ht="21" customHeight="1" x14ac:dyDescent="0.15"/>
    <row r="396" ht="21" customHeight="1" x14ac:dyDescent="0.15"/>
    <row r="397" ht="21" customHeight="1" x14ac:dyDescent="0.15"/>
    <row r="398" ht="21" customHeight="1" x14ac:dyDescent="0.15"/>
    <row r="399" ht="21" customHeight="1" x14ac:dyDescent="0.15"/>
    <row r="400" ht="21" customHeight="1" x14ac:dyDescent="0.15"/>
    <row r="401" ht="21" customHeight="1" x14ac:dyDescent="0.15"/>
    <row r="402" ht="21" customHeight="1" x14ac:dyDescent="0.15"/>
    <row r="403" ht="21" customHeight="1" x14ac:dyDescent="0.15"/>
    <row r="404" ht="21" customHeight="1" x14ac:dyDescent="0.15"/>
    <row r="405" ht="21" customHeight="1" x14ac:dyDescent="0.15"/>
    <row r="406" ht="21" customHeight="1" x14ac:dyDescent="0.15"/>
    <row r="407" ht="21" customHeight="1" x14ac:dyDescent="0.15"/>
    <row r="408" ht="21" customHeight="1" x14ac:dyDescent="0.15"/>
    <row r="409" ht="21" customHeight="1" x14ac:dyDescent="0.15"/>
    <row r="410" ht="21" customHeight="1" x14ac:dyDescent="0.15"/>
    <row r="411" ht="21" customHeight="1" x14ac:dyDescent="0.15"/>
    <row r="412" ht="21" customHeight="1" x14ac:dyDescent="0.15"/>
    <row r="413" ht="21" customHeight="1" x14ac:dyDescent="0.15"/>
    <row r="414" ht="21" customHeight="1" x14ac:dyDescent="0.15"/>
    <row r="415" ht="21" customHeight="1" x14ac:dyDescent="0.15"/>
    <row r="416" ht="21" customHeight="1" x14ac:dyDescent="0.15"/>
    <row r="417" ht="21" customHeight="1" x14ac:dyDescent="0.15"/>
    <row r="418" ht="21" customHeight="1" x14ac:dyDescent="0.15"/>
    <row r="419" ht="21" customHeight="1" x14ac:dyDescent="0.15"/>
    <row r="420" ht="21" customHeight="1" x14ac:dyDescent="0.15"/>
    <row r="421" ht="21" customHeight="1" x14ac:dyDescent="0.15"/>
    <row r="422" ht="21" customHeight="1" x14ac:dyDescent="0.15"/>
    <row r="423" ht="21" customHeight="1" x14ac:dyDescent="0.15"/>
    <row r="424" ht="21" customHeight="1" x14ac:dyDescent="0.15"/>
    <row r="425" ht="21" customHeight="1" x14ac:dyDescent="0.15"/>
    <row r="426" ht="21" customHeight="1" x14ac:dyDescent="0.15"/>
    <row r="427" ht="21" customHeight="1" x14ac:dyDescent="0.15"/>
    <row r="428" ht="21" customHeight="1" x14ac:dyDescent="0.15"/>
    <row r="429" ht="21" customHeight="1" x14ac:dyDescent="0.15"/>
    <row r="430" ht="21" customHeight="1" x14ac:dyDescent="0.15"/>
    <row r="431" ht="21" customHeight="1" x14ac:dyDescent="0.15"/>
    <row r="432" ht="21" customHeight="1" x14ac:dyDescent="0.15"/>
    <row r="433" ht="21" customHeight="1" x14ac:dyDescent="0.15"/>
    <row r="434" ht="21" customHeight="1" x14ac:dyDescent="0.15"/>
    <row r="435" ht="21" customHeight="1" x14ac:dyDescent="0.15"/>
    <row r="436" ht="21" customHeight="1" x14ac:dyDescent="0.15"/>
    <row r="437" ht="21" customHeight="1" x14ac:dyDescent="0.15"/>
    <row r="438" ht="21" customHeight="1" x14ac:dyDescent="0.15"/>
    <row r="439" ht="21" customHeight="1" x14ac:dyDescent="0.15"/>
    <row r="440" ht="21" customHeight="1" x14ac:dyDescent="0.15"/>
    <row r="441" ht="21" customHeight="1" x14ac:dyDescent="0.15"/>
    <row r="442" ht="21" customHeight="1" x14ac:dyDescent="0.15"/>
    <row r="443" ht="21" customHeight="1" x14ac:dyDescent="0.15"/>
    <row r="444" ht="21" customHeight="1" x14ac:dyDescent="0.15"/>
    <row r="445" ht="21" customHeight="1" x14ac:dyDescent="0.15"/>
    <row r="446" ht="21" customHeight="1" x14ac:dyDescent="0.15"/>
    <row r="447" ht="21" customHeight="1" x14ac:dyDescent="0.15"/>
    <row r="448" ht="21" customHeight="1" x14ac:dyDescent="0.15"/>
    <row r="449" ht="21" customHeight="1" x14ac:dyDescent="0.15"/>
    <row r="450" ht="21" customHeight="1" x14ac:dyDescent="0.15"/>
    <row r="451" ht="21" customHeight="1" x14ac:dyDescent="0.15"/>
    <row r="452" ht="21" customHeight="1" x14ac:dyDescent="0.15"/>
    <row r="453" ht="21" customHeight="1" x14ac:dyDescent="0.15"/>
    <row r="454" ht="21" customHeight="1" x14ac:dyDescent="0.15"/>
    <row r="455" ht="21" customHeight="1" x14ac:dyDescent="0.15"/>
    <row r="456" ht="21" customHeight="1" x14ac:dyDescent="0.15"/>
    <row r="457" ht="21" customHeight="1" x14ac:dyDescent="0.15"/>
    <row r="458" ht="21" customHeight="1" x14ac:dyDescent="0.15"/>
    <row r="459" ht="21" customHeight="1" x14ac:dyDescent="0.15"/>
    <row r="460" ht="21" customHeight="1" x14ac:dyDescent="0.15"/>
    <row r="461" ht="21" customHeight="1" x14ac:dyDescent="0.15"/>
    <row r="462" ht="21" customHeight="1" x14ac:dyDescent="0.15"/>
    <row r="463" ht="21" customHeight="1" x14ac:dyDescent="0.15"/>
    <row r="464" ht="21" customHeight="1" x14ac:dyDescent="0.15"/>
    <row r="465" ht="21" customHeight="1" x14ac:dyDescent="0.15"/>
    <row r="466" ht="21" customHeight="1" x14ac:dyDescent="0.15"/>
    <row r="467" ht="21" customHeight="1" x14ac:dyDescent="0.15"/>
    <row r="468" ht="21" customHeight="1" x14ac:dyDescent="0.15"/>
    <row r="469" ht="21" customHeight="1" x14ac:dyDescent="0.15"/>
    <row r="470" ht="21" customHeight="1" x14ac:dyDescent="0.15"/>
    <row r="471" ht="21" customHeight="1" x14ac:dyDescent="0.15"/>
    <row r="472" ht="21" customHeight="1" x14ac:dyDescent="0.15"/>
    <row r="473" ht="21" customHeight="1" x14ac:dyDescent="0.15"/>
    <row r="474" ht="21" customHeight="1" x14ac:dyDescent="0.15"/>
    <row r="475" ht="21" customHeight="1" x14ac:dyDescent="0.15"/>
    <row r="476" ht="21" customHeight="1" x14ac:dyDescent="0.15"/>
    <row r="477" ht="21" customHeight="1" x14ac:dyDescent="0.15"/>
    <row r="478" ht="21" customHeight="1" x14ac:dyDescent="0.15"/>
    <row r="479" ht="21" customHeight="1" x14ac:dyDescent="0.15"/>
    <row r="480" ht="21" customHeight="1" x14ac:dyDescent="0.15"/>
    <row r="481" ht="21" customHeight="1" x14ac:dyDescent="0.15"/>
    <row r="482" ht="21" customHeight="1" x14ac:dyDescent="0.15"/>
    <row r="483" ht="21" customHeight="1" x14ac:dyDescent="0.15"/>
    <row r="484" ht="21" customHeight="1" x14ac:dyDescent="0.15"/>
    <row r="485" ht="21" customHeight="1" x14ac:dyDescent="0.15"/>
    <row r="486" ht="21" customHeight="1" x14ac:dyDescent="0.15"/>
    <row r="487" ht="21" customHeight="1" x14ac:dyDescent="0.15"/>
    <row r="488" ht="21" customHeight="1" x14ac:dyDescent="0.15"/>
    <row r="489" ht="21" customHeight="1" x14ac:dyDescent="0.15"/>
    <row r="490" ht="21" customHeight="1" x14ac:dyDescent="0.15"/>
    <row r="491" ht="21" customHeight="1" x14ac:dyDescent="0.15"/>
    <row r="492" ht="21" customHeight="1" x14ac:dyDescent="0.15"/>
    <row r="493" ht="21" customHeight="1" x14ac:dyDescent="0.15"/>
    <row r="494" ht="21" customHeight="1" x14ac:dyDescent="0.15"/>
    <row r="495" ht="21" customHeight="1" x14ac:dyDescent="0.15"/>
    <row r="496" ht="21" customHeight="1" x14ac:dyDescent="0.15"/>
    <row r="497" ht="21" customHeight="1" x14ac:dyDescent="0.15"/>
    <row r="498" ht="21" customHeight="1" x14ac:dyDescent="0.15"/>
    <row r="499" ht="21" customHeight="1" x14ac:dyDescent="0.15"/>
    <row r="500" ht="21" customHeight="1" x14ac:dyDescent="0.15"/>
    <row r="501" ht="21" customHeight="1" x14ac:dyDescent="0.15"/>
    <row r="502" ht="21" customHeight="1" x14ac:dyDescent="0.15"/>
    <row r="503" ht="21" customHeight="1" x14ac:dyDescent="0.15"/>
    <row r="504" ht="21" customHeight="1" x14ac:dyDescent="0.15"/>
    <row r="505" ht="21" customHeight="1" x14ac:dyDescent="0.15"/>
    <row r="506" ht="21" customHeight="1" x14ac:dyDescent="0.15"/>
    <row r="507" ht="21" customHeight="1" x14ac:dyDescent="0.15"/>
    <row r="508" ht="21" customHeight="1" x14ac:dyDescent="0.15"/>
    <row r="509" ht="21" customHeight="1" x14ac:dyDescent="0.15"/>
    <row r="510" ht="21" customHeight="1" x14ac:dyDescent="0.15"/>
    <row r="511" ht="21" customHeight="1" x14ac:dyDescent="0.15"/>
    <row r="512" ht="21" customHeight="1" x14ac:dyDescent="0.15"/>
    <row r="513" ht="21" customHeight="1" x14ac:dyDescent="0.15"/>
    <row r="514" ht="21" customHeight="1" x14ac:dyDescent="0.15"/>
    <row r="515" ht="21" customHeight="1" x14ac:dyDescent="0.15"/>
    <row r="516" ht="21" customHeight="1" x14ac:dyDescent="0.15"/>
    <row r="517" ht="21" customHeight="1" x14ac:dyDescent="0.15"/>
    <row r="518" ht="21" customHeight="1" x14ac:dyDescent="0.15"/>
    <row r="519" ht="21" customHeight="1" x14ac:dyDescent="0.15"/>
    <row r="520" ht="21" customHeight="1" x14ac:dyDescent="0.15"/>
    <row r="521" ht="21" customHeight="1" x14ac:dyDescent="0.15"/>
    <row r="522" ht="21" customHeight="1" x14ac:dyDescent="0.15"/>
    <row r="523" ht="21" customHeight="1" x14ac:dyDescent="0.15"/>
    <row r="524" ht="21" customHeight="1" x14ac:dyDescent="0.15"/>
    <row r="525" ht="21" customHeight="1" x14ac:dyDescent="0.15"/>
    <row r="526" ht="21" customHeight="1" x14ac:dyDescent="0.15"/>
    <row r="527" ht="21" customHeight="1" x14ac:dyDescent="0.15"/>
    <row r="528" ht="21" customHeight="1" x14ac:dyDescent="0.15"/>
    <row r="529" ht="21" customHeight="1" x14ac:dyDescent="0.15"/>
    <row r="530" ht="21" customHeight="1" x14ac:dyDescent="0.15"/>
    <row r="531" ht="21" customHeight="1" x14ac:dyDescent="0.15"/>
    <row r="532" ht="21" customHeight="1" x14ac:dyDescent="0.15"/>
    <row r="533" ht="21" customHeight="1" x14ac:dyDescent="0.15"/>
    <row r="534" ht="21" customHeight="1" x14ac:dyDescent="0.15"/>
    <row r="535" ht="21" customHeight="1" x14ac:dyDescent="0.15"/>
    <row r="536" ht="21" customHeight="1" x14ac:dyDescent="0.15"/>
    <row r="537" ht="21" customHeight="1" x14ac:dyDescent="0.15"/>
    <row r="538" ht="21" customHeight="1" x14ac:dyDescent="0.15"/>
    <row r="539" ht="21" customHeight="1" x14ac:dyDescent="0.15"/>
    <row r="540" ht="21" customHeight="1" x14ac:dyDescent="0.15"/>
    <row r="541" ht="21" customHeight="1" x14ac:dyDescent="0.15"/>
    <row r="542" ht="21" customHeight="1" x14ac:dyDescent="0.15"/>
    <row r="543" ht="21" customHeight="1" x14ac:dyDescent="0.15"/>
    <row r="544" ht="21" customHeight="1" x14ac:dyDescent="0.15"/>
    <row r="545" ht="21" customHeight="1" x14ac:dyDescent="0.15"/>
    <row r="546" ht="21" customHeight="1" x14ac:dyDescent="0.15"/>
    <row r="547" ht="21" customHeight="1" x14ac:dyDescent="0.15"/>
    <row r="548" ht="21" customHeight="1" x14ac:dyDescent="0.15"/>
    <row r="549" ht="21" customHeight="1" x14ac:dyDescent="0.15"/>
    <row r="550" ht="21" customHeight="1" x14ac:dyDescent="0.15"/>
    <row r="551" ht="21" customHeight="1" x14ac:dyDescent="0.15"/>
    <row r="552" ht="21" customHeight="1" x14ac:dyDescent="0.15"/>
    <row r="553" ht="21" customHeight="1" x14ac:dyDescent="0.15"/>
    <row r="554" ht="21" customHeight="1" x14ac:dyDescent="0.15"/>
    <row r="555" ht="21" customHeight="1" x14ac:dyDescent="0.15"/>
    <row r="556" ht="21" customHeight="1" x14ac:dyDescent="0.15"/>
    <row r="557" ht="21" customHeight="1" x14ac:dyDescent="0.15"/>
    <row r="558" ht="21" customHeight="1" x14ac:dyDescent="0.15"/>
    <row r="559" ht="21" customHeight="1" x14ac:dyDescent="0.15"/>
    <row r="560" ht="21" customHeight="1" x14ac:dyDescent="0.15"/>
    <row r="561" ht="21" customHeight="1" x14ac:dyDescent="0.15"/>
    <row r="562" ht="21" customHeight="1" x14ac:dyDescent="0.15"/>
    <row r="563" ht="21" customHeight="1" x14ac:dyDescent="0.15"/>
    <row r="564" ht="21" customHeight="1" x14ac:dyDescent="0.15"/>
    <row r="565" ht="21" customHeight="1" x14ac:dyDescent="0.15"/>
    <row r="566" ht="21" customHeight="1" x14ac:dyDescent="0.15"/>
    <row r="567" ht="21" customHeight="1" x14ac:dyDescent="0.15"/>
    <row r="568" ht="21" customHeight="1" x14ac:dyDescent="0.15"/>
    <row r="569" ht="21" customHeight="1" x14ac:dyDescent="0.15"/>
    <row r="570" ht="21" customHeight="1" x14ac:dyDescent="0.15"/>
    <row r="571" ht="21" customHeight="1" x14ac:dyDescent="0.15"/>
    <row r="572" ht="21" customHeight="1" x14ac:dyDescent="0.15"/>
    <row r="573" ht="21" customHeight="1" x14ac:dyDescent="0.15"/>
    <row r="574" ht="21" customHeight="1" x14ac:dyDescent="0.15"/>
    <row r="575" ht="21" customHeight="1" x14ac:dyDescent="0.15"/>
    <row r="576" ht="21" customHeight="1" x14ac:dyDescent="0.15"/>
    <row r="577" ht="21" customHeight="1" x14ac:dyDescent="0.15"/>
    <row r="578" ht="21" customHeight="1" x14ac:dyDescent="0.15"/>
    <row r="579" ht="21" customHeight="1" x14ac:dyDescent="0.15"/>
    <row r="580" ht="21" customHeight="1" x14ac:dyDescent="0.15"/>
    <row r="581" ht="21" customHeight="1" x14ac:dyDescent="0.15"/>
    <row r="582" ht="21" customHeight="1" x14ac:dyDescent="0.15"/>
    <row r="583" ht="21" customHeight="1" x14ac:dyDescent="0.15"/>
    <row r="584" ht="21" customHeight="1" x14ac:dyDescent="0.15"/>
    <row r="585" ht="21" customHeight="1" x14ac:dyDescent="0.15"/>
    <row r="586" ht="21" customHeight="1" x14ac:dyDescent="0.15"/>
    <row r="587" ht="21" customHeight="1" x14ac:dyDescent="0.15"/>
    <row r="588" ht="21" customHeight="1" x14ac:dyDescent="0.15"/>
    <row r="589" ht="21" customHeight="1" x14ac:dyDescent="0.15"/>
    <row r="590" ht="21" customHeight="1" x14ac:dyDescent="0.15"/>
    <row r="591" ht="21" customHeight="1" x14ac:dyDescent="0.15"/>
    <row r="592" ht="21" customHeight="1" x14ac:dyDescent="0.15"/>
    <row r="593" ht="21" customHeight="1" x14ac:dyDescent="0.15"/>
    <row r="594" ht="21" customHeight="1" x14ac:dyDescent="0.15"/>
    <row r="595" ht="21" customHeight="1" x14ac:dyDescent="0.15"/>
    <row r="596" ht="21" customHeight="1" x14ac:dyDescent="0.15"/>
    <row r="597" ht="21" customHeight="1" x14ac:dyDescent="0.15"/>
    <row r="598" ht="21" customHeight="1" x14ac:dyDescent="0.15"/>
    <row r="599" ht="21" customHeight="1" x14ac:dyDescent="0.15"/>
    <row r="600" ht="21" customHeight="1" x14ac:dyDescent="0.15"/>
    <row r="601" ht="21" customHeight="1" x14ac:dyDescent="0.15"/>
    <row r="602" ht="21" customHeight="1" x14ac:dyDescent="0.15"/>
    <row r="603" ht="21" customHeight="1" x14ac:dyDescent="0.15"/>
    <row r="604" ht="21" customHeight="1" x14ac:dyDescent="0.15"/>
    <row r="605" ht="21" customHeight="1" x14ac:dyDescent="0.15"/>
    <row r="606" ht="21" customHeight="1" x14ac:dyDescent="0.15"/>
    <row r="607" ht="21" customHeight="1" x14ac:dyDescent="0.15"/>
    <row r="608" ht="21" customHeight="1" x14ac:dyDescent="0.15"/>
    <row r="609" ht="21" customHeight="1" x14ac:dyDescent="0.15"/>
    <row r="610" ht="21" customHeight="1" x14ac:dyDescent="0.15"/>
    <row r="611" ht="21" customHeight="1" x14ac:dyDescent="0.15"/>
    <row r="612" ht="21" customHeight="1" x14ac:dyDescent="0.15"/>
    <row r="613" ht="21" customHeight="1" x14ac:dyDescent="0.15"/>
    <row r="614" ht="21" customHeight="1" x14ac:dyDescent="0.15"/>
    <row r="615" ht="21" customHeight="1" x14ac:dyDescent="0.15"/>
    <row r="616" ht="21" customHeight="1" x14ac:dyDescent="0.15"/>
    <row r="617" ht="21" customHeight="1" x14ac:dyDescent="0.15"/>
    <row r="618" ht="21" customHeight="1" x14ac:dyDescent="0.15"/>
    <row r="619" ht="21" customHeight="1" x14ac:dyDescent="0.15"/>
    <row r="620" ht="21" customHeight="1" x14ac:dyDescent="0.15"/>
    <row r="621" ht="21" customHeight="1" x14ac:dyDescent="0.15"/>
    <row r="622" ht="21" customHeight="1" x14ac:dyDescent="0.15"/>
    <row r="623" ht="21" customHeight="1" x14ac:dyDescent="0.15"/>
    <row r="624" ht="21" customHeight="1" x14ac:dyDescent="0.15"/>
    <row r="625" ht="21" customHeight="1" x14ac:dyDescent="0.15"/>
    <row r="626" ht="21" customHeight="1" x14ac:dyDescent="0.15"/>
    <row r="627" ht="21" customHeight="1" x14ac:dyDescent="0.15"/>
    <row r="628" ht="21" customHeight="1" x14ac:dyDescent="0.15"/>
    <row r="629" ht="21" customHeight="1" x14ac:dyDescent="0.15"/>
    <row r="630" ht="21" customHeight="1" x14ac:dyDescent="0.15"/>
    <row r="631" ht="21" customHeight="1" x14ac:dyDescent="0.15"/>
    <row r="632" ht="21" customHeight="1" x14ac:dyDescent="0.15"/>
    <row r="633" ht="21" customHeight="1" x14ac:dyDescent="0.15"/>
    <row r="634" ht="21" customHeight="1" x14ac:dyDescent="0.15"/>
    <row r="635" ht="21" customHeight="1" x14ac:dyDescent="0.15"/>
    <row r="636" ht="21" customHeight="1" x14ac:dyDescent="0.15"/>
    <row r="637" ht="21" customHeight="1" x14ac:dyDescent="0.15"/>
    <row r="638" ht="21" customHeight="1" x14ac:dyDescent="0.15"/>
    <row r="639" ht="21" customHeight="1" x14ac:dyDescent="0.15"/>
    <row r="640" ht="21" customHeight="1" x14ac:dyDescent="0.15"/>
    <row r="641" ht="21" customHeight="1" x14ac:dyDescent="0.15"/>
    <row r="642" ht="21" customHeight="1" x14ac:dyDescent="0.15"/>
    <row r="643" ht="21" customHeight="1" x14ac:dyDescent="0.15"/>
    <row r="644" ht="21" customHeight="1" x14ac:dyDescent="0.15"/>
    <row r="645" ht="21" customHeight="1" x14ac:dyDescent="0.15"/>
    <row r="646" ht="21" customHeight="1" x14ac:dyDescent="0.15"/>
    <row r="647" ht="21" customHeight="1" x14ac:dyDescent="0.15"/>
    <row r="648" ht="21" customHeight="1" x14ac:dyDescent="0.15"/>
    <row r="649" ht="21" customHeight="1" x14ac:dyDescent="0.15"/>
    <row r="650" ht="21" customHeight="1" x14ac:dyDescent="0.15"/>
    <row r="651" ht="21" customHeight="1" x14ac:dyDescent="0.15"/>
    <row r="652" ht="21" customHeight="1" x14ac:dyDescent="0.15"/>
    <row r="653" ht="21" customHeight="1" x14ac:dyDescent="0.15"/>
    <row r="654" ht="21" customHeight="1" x14ac:dyDescent="0.15"/>
    <row r="655" ht="21" customHeight="1" x14ac:dyDescent="0.15"/>
    <row r="656" ht="21" customHeight="1" x14ac:dyDescent="0.15"/>
    <row r="657" ht="21" customHeight="1" x14ac:dyDescent="0.15"/>
    <row r="658" ht="21" customHeight="1" x14ac:dyDescent="0.15"/>
    <row r="659" ht="21" customHeight="1" x14ac:dyDescent="0.15"/>
    <row r="660" ht="21" customHeight="1" x14ac:dyDescent="0.15"/>
    <row r="661" ht="21" customHeight="1" x14ac:dyDescent="0.15"/>
    <row r="662" ht="21" customHeight="1" x14ac:dyDescent="0.15"/>
    <row r="663" ht="21" customHeight="1" x14ac:dyDescent="0.15"/>
    <row r="664" ht="21" customHeight="1" x14ac:dyDescent="0.15"/>
    <row r="665" ht="21" customHeight="1" x14ac:dyDescent="0.15"/>
    <row r="666" ht="21" customHeight="1" x14ac:dyDescent="0.15"/>
    <row r="667" ht="21" customHeight="1" x14ac:dyDescent="0.15"/>
    <row r="668" ht="21" customHeight="1" x14ac:dyDescent="0.15"/>
    <row r="669" ht="21" customHeight="1" x14ac:dyDescent="0.15"/>
    <row r="670" ht="21" customHeight="1" x14ac:dyDescent="0.15"/>
    <row r="671" ht="21" customHeight="1" x14ac:dyDescent="0.15"/>
    <row r="672" ht="21" customHeight="1" x14ac:dyDescent="0.15"/>
    <row r="673" ht="21" customHeight="1" x14ac:dyDescent="0.15"/>
    <row r="674" ht="21" customHeight="1" x14ac:dyDescent="0.15"/>
    <row r="675" ht="21" customHeight="1" x14ac:dyDescent="0.15"/>
    <row r="676" ht="21" customHeight="1" x14ac:dyDescent="0.15"/>
    <row r="677" ht="21" customHeight="1" x14ac:dyDescent="0.15"/>
    <row r="678" ht="21" customHeight="1" x14ac:dyDescent="0.15"/>
    <row r="679" ht="21" customHeight="1" x14ac:dyDescent="0.15"/>
    <row r="680" ht="21" customHeight="1" x14ac:dyDescent="0.15"/>
    <row r="681" ht="21" customHeight="1" x14ac:dyDescent="0.15"/>
    <row r="682" ht="21" customHeight="1" x14ac:dyDescent="0.15"/>
    <row r="683" ht="21" customHeight="1" x14ac:dyDescent="0.15"/>
    <row r="684" ht="21" customHeight="1" x14ac:dyDescent="0.15"/>
    <row r="685" ht="21" customHeight="1" x14ac:dyDescent="0.15"/>
    <row r="686" ht="21" customHeight="1" x14ac:dyDescent="0.15"/>
    <row r="687" ht="21" customHeight="1" x14ac:dyDescent="0.15"/>
    <row r="688" ht="21" customHeight="1" x14ac:dyDescent="0.15"/>
    <row r="689" ht="21" customHeight="1" x14ac:dyDescent="0.15"/>
    <row r="690" ht="21" customHeight="1" x14ac:dyDescent="0.15"/>
    <row r="691" ht="21" customHeight="1" x14ac:dyDescent="0.15"/>
    <row r="692" ht="21" customHeight="1" x14ac:dyDescent="0.15"/>
    <row r="693" ht="21" customHeight="1" x14ac:dyDescent="0.15"/>
    <row r="694" ht="21" customHeight="1" x14ac:dyDescent="0.15"/>
    <row r="695" ht="21" customHeight="1" x14ac:dyDescent="0.15"/>
    <row r="696" ht="21" customHeight="1" x14ac:dyDescent="0.15"/>
    <row r="697" ht="21" customHeight="1" x14ac:dyDescent="0.15"/>
    <row r="698" ht="21" customHeight="1" x14ac:dyDescent="0.15"/>
    <row r="699" ht="21" customHeight="1" x14ac:dyDescent="0.15"/>
    <row r="700" ht="21" customHeight="1" x14ac:dyDescent="0.15"/>
    <row r="701" ht="21" customHeight="1" x14ac:dyDescent="0.15"/>
    <row r="702" ht="21" customHeight="1" x14ac:dyDescent="0.15"/>
    <row r="703" ht="21" customHeight="1" x14ac:dyDescent="0.15"/>
    <row r="704" ht="21" customHeight="1" x14ac:dyDescent="0.15"/>
    <row r="705" ht="21" customHeight="1" x14ac:dyDescent="0.15"/>
    <row r="706" ht="21" customHeight="1" x14ac:dyDescent="0.15"/>
    <row r="707" ht="21" customHeight="1" x14ac:dyDescent="0.15"/>
    <row r="708" ht="21" customHeight="1" x14ac:dyDescent="0.15"/>
    <row r="709" ht="21" customHeight="1" x14ac:dyDescent="0.15"/>
    <row r="710" ht="21" customHeight="1" x14ac:dyDescent="0.15"/>
    <row r="711" ht="21" customHeight="1" x14ac:dyDescent="0.15"/>
    <row r="712" ht="21" customHeight="1" x14ac:dyDescent="0.15"/>
    <row r="713" ht="21" customHeight="1" x14ac:dyDescent="0.15"/>
    <row r="714" ht="21" customHeight="1" x14ac:dyDescent="0.15"/>
    <row r="715" ht="21" customHeight="1" x14ac:dyDescent="0.15"/>
    <row r="716" ht="21" customHeight="1" x14ac:dyDescent="0.15"/>
    <row r="717" ht="21" customHeight="1" x14ac:dyDescent="0.15"/>
    <row r="718" ht="21" customHeight="1" x14ac:dyDescent="0.15"/>
    <row r="719" ht="21" customHeight="1" x14ac:dyDescent="0.15"/>
    <row r="720" ht="21" customHeight="1" x14ac:dyDescent="0.15"/>
    <row r="721" ht="21" customHeight="1" x14ac:dyDescent="0.15"/>
    <row r="722" ht="21" customHeight="1" x14ac:dyDescent="0.15"/>
    <row r="723" ht="21" customHeight="1" x14ac:dyDescent="0.15"/>
    <row r="724" ht="21" customHeight="1" x14ac:dyDescent="0.15"/>
    <row r="725" ht="21" customHeight="1" x14ac:dyDescent="0.15"/>
    <row r="726" ht="21" customHeight="1" x14ac:dyDescent="0.15"/>
    <row r="727" ht="21" customHeight="1" x14ac:dyDescent="0.15"/>
    <row r="728" ht="21" customHeight="1" x14ac:dyDescent="0.15"/>
    <row r="729" ht="21" customHeight="1" x14ac:dyDescent="0.15"/>
    <row r="730" ht="21" customHeight="1" x14ac:dyDescent="0.15"/>
    <row r="731" ht="21" customHeight="1" x14ac:dyDescent="0.15"/>
    <row r="732" ht="21" customHeight="1" x14ac:dyDescent="0.15"/>
    <row r="733" ht="21" customHeight="1" x14ac:dyDescent="0.15"/>
    <row r="734" ht="21" customHeight="1" x14ac:dyDescent="0.15"/>
    <row r="735" ht="21" customHeight="1" x14ac:dyDescent="0.15"/>
    <row r="736" ht="21" customHeight="1" x14ac:dyDescent="0.15"/>
    <row r="737" ht="21" customHeight="1" x14ac:dyDescent="0.15"/>
    <row r="738" ht="21" customHeight="1" x14ac:dyDescent="0.15"/>
    <row r="739" ht="21" customHeight="1" x14ac:dyDescent="0.15"/>
    <row r="740" ht="21" customHeight="1" x14ac:dyDescent="0.15"/>
    <row r="741" ht="21" customHeight="1" x14ac:dyDescent="0.15"/>
    <row r="742" ht="21" customHeight="1" x14ac:dyDescent="0.15"/>
    <row r="743" ht="21" customHeight="1" x14ac:dyDescent="0.15"/>
    <row r="744" ht="21" customHeight="1" x14ac:dyDescent="0.15"/>
    <row r="745" ht="21" customHeight="1" x14ac:dyDescent="0.15"/>
    <row r="746" ht="21" customHeight="1" x14ac:dyDescent="0.15"/>
    <row r="747" ht="21" customHeight="1" x14ac:dyDescent="0.15"/>
    <row r="748" ht="21" customHeight="1" x14ac:dyDescent="0.15"/>
    <row r="749" ht="21" customHeight="1" x14ac:dyDescent="0.15"/>
    <row r="750" ht="21" customHeight="1" x14ac:dyDescent="0.15"/>
    <row r="751" ht="21" customHeight="1" x14ac:dyDescent="0.15"/>
    <row r="752" ht="21" customHeight="1" x14ac:dyDescent="0.15"/>
    <row r="753" ht="21" customHeight="1" x14ac:dyDescent="0.15"/>
    <row r="754" ht="21" customHeight="1" x14ac:dyDescent="0.15"/>
    <row r="755" ht="21" customHeight="1" x14ac:dyDescent="0.15"/>
    <row r="756" ht="21" customHeight="1" x14ac:dyDescent="0.15"/>
    <row r="757" ht="21" customHeight="1" x14ac:dyDescent="0.15"/>
    <row r="758" ht="21" customHeight="1" x14ac:dyDescent="0.15"/>
    <row r="759" ht="21" customHeight="1" x14ac:dyDescent="0.15"/>
    <row r="760" ht="21" customHeight="1" x14ac:dyDescent="0.15"/>
    <row r="761" ht="21" customHeight="1" x14ac:dyDescent="0.15"/>
    <row r="762" ht="21" customHeight="1" x14ac:dyDescent="0.15"/>
    <row r="763" ht="21" customHeight="1" x14ac:dyDescent="0.15"/>
    <row r="764" ht="21" customHeight="1" x14ac:dyDescent="0.15"/>
    <row r="765" ht="21" customHeight="1" x14ac:dyDescent="0.15"/>
    <row r="766" ht="21" customHeight="1" x14ac:dyDescent="0.15"/>
    <row r="767" ht="21" customHeight="1" x14ac:dyDescent="0.15"/>
    <row r="768" ht="21" customHeight="1" x14ac:dyDescent="0.15"/>
    <row r="769" ht="21" customHeight="1" x14ac:dyDescent="0.15"/>
    <row r="770" ht="21" customHeight="1" x14ac:dyDescent="0.15"/>
    <row r="771" ht="21" customHeight="1" x14ac:dyDescent="0.15"/>
    <row r="772" ht="21" customHeight="1" x14ac:dyDescent="0.15"/>
    <row r="773" ht="21" customHeight="1" x14ac:dyDescent="0.15"/>
    <row r="774" ht="21" customHeight="1" x14ac:dyDescent="0.15"/>
    <row r="775" ht="21" customHeight="1" x14ac:dyDescent="0.15"/>
    <row r="776" ht="21" customHeight="1" x14ac:dyDescent="0.15"/>
    <row r="777" ht="21" customHeight="1" x14ac:dyDescent="0.15"/>
    <row r="778" ht="21" customHeight="1" x14ac:dyDescent="0.15"/>
    <row r="779" ht="21" customHeight="1" x14ac:dyDescent="0.15"/>
    <row r="780" ht="21" customHeight="1" x14ac:dyDescent="0.15"/>
    <row r="781" ht="21" customHeight="1" x14ac:dyDescent="0.15"/>
    <row r="782" ht="21" customHeight="1" x14ac:dyDescent="0.15"/>
    <row r="783" ht="21" customHeight="1" x14ac:dyDescent="0.15"/>
    <row r="784" ht="21" customHeight="1" x14ac:dyDescent="0.15"/>
    <row r="785" ht="21" customHeight="1" x14ac:dyDescent="0.15"/>
    <row r="786" ht="21" customHeight="1" x14ac:dyDescent="0.15"/>
    <row r="787" ht="21" customHeight="1" x14ac:dyDescent="0.15"/>
    <row r="788" ht="21" customHeight="1" x14ac:dyDescent="0.15"/>
    <row r="789" ht="21" customHeight="1" x14ac:dyDescent="0.15"/>
    <row r="790" ht="21" customHeight="1" x14ac:dyDescent="0.15"/>
    <row r="791" ht="21" customHeight="1" x14ac:dyDescent="0.15"/>
    <row r="792" ht="21" customHeight="1" x14ac:dyDescent="0.15"/>
    <row r="793" ht="21" customHeight="1" x14ac:dyDescent="0.15"/>
    <row r="794" ht="21" customHeight="1" x14ac:dyDescent="0.15"/>
    <row r="795" ht="21" customHeight="1" x14ac:dyDescent="0.15"/>
    <row r="796" ht="21" customHeight="1" x14ac:dyDescent="0.15"/>
    <row r="797" ht="21" customHeight="1" x14ac:dyDescent="0.15"/>
    <row r="798" ht="21" customHeight="1" x14ac:dyDescent="0.15"/>
    <row r="799" ht="21" customHeight="1" x14ac:dyDescent="0.15"/>
    <row r="800" ht="21" customHeight="1" x14ac:dyDescent="0.15"/>
    <row r="801" ht="21" customHeight="1" x14ac:dyDescent="0.15"/>
    <row r="802" ht="21" customHeight="1" x14ac:dyDescent="0.15"/>
    <row r="803" ht="21" customHeight="1" x14ac:dyDescent="0.15"/>
    <row r="804" ht="21" customHeight="1" x14ac:dyDescent="0.15"/>
    <row r="805" ht="21" customHeight="1" x14ac:dyDescent="0.15"/>
    <row r="806" ht="21" customHeight="1" x14ac:dyDescent="0.15"/>
    <row r="807" ht="21" customHeight="1" x14ac:dyDescent="0.15"/>
    <row r="808" ht="21" customHeight="1" x14ac:dyDescent="0.15"/>
    <row r="809" ht="21" customHeight="1" x14ac:dyDescent="0.15"/>
    <row r="810" ht="21" customHeight="1" x14ac:dyDescent="0.15"/>
    <row r="811" ht="21" customHeight="1" x14ac:dyDescent="0.15"/>
    <row r="812" ht="21" customHeight="1" x14ac:dyDescent="0.15"/>
    <row r="813" ht="21" customHeight="1" x14ac:dyDescent="0.15"/>
    <row r="814" ht="21" customHeight="1" x14ac:dyDescent="0.15"/>
    <row r="815" ht="21" customHeight="1" x14ac:dyDescent="0.15"/>
    <row r="816" ht="21" customHeight="1" x14ac:dyDescent="0.15"/>
    <row r="817" ht="21" customHeight="1" x14ac:dyDescent="0.15"/>
    <row r="818" ht="21" customHeight="1" x14ac:dyDescent="0.15"/>
    <row r="819" ht="21" customHeight="1" x14ac:dyDescent="0.15"/>
    <row r="820" ht="21" customHeight="1" x14ac:dyDescent="0.15"/>
    <row r="821" ht="21" customHeight="1" x14ac:dyDescent="0.15"/>
    <row r="822" ht="21" customHeight="1" x14ac:dyDescent="0.15"/>
    <row r="823" ht="21" customHeight="1" x14ac:dyDescent="0.15"/>
    <row r="824" ht="21" customHeight="1" x14ac:dyDescent="0.15"/>
    <row r="825" ht="21" customHeight="1" x14ac:dyDescent="0.15"/>
    <row r="826" ht="21" customHeight="1" x14ac:dyDescent="0.15"/>
    <row r="827" ht="21" customHeight="1" x14ac:dyDescent="0.15"/>
    <row r="828" ht="21" customHeight="1" x14ac:dyDescent="0.15"/>
    <row r="829" ht="21" customHeight="1" x14ac:dyDescent="0.15"/>
    <row r="830" ht="21" customHeight="1" x14ac:dyDescent="0.15"/>
    <row r="831" ht="21" customHeight="1" x14ac:dyDescent="0.15"/>
    <row r="832" ht="21" customHeight="1" x14ac:dyDescent="0.15"/>
    <row r="833" ht="21" customHeight="1" x14ac:dyDescent="0.15"/>
    <row r="834" ht="21" customHeight="1" x14ac:dyDescent="0.15"/>
    <row r="835" ht="21" customHeight="1" x14ac:dyDescent="0.15"/>
    <row r="836" ht="21" customHeight="1" x14ac:dyDescent="0.15"/>
    <row r="837" ht="21" customHeight="1" x14ac:dyDescent="0.15"/>
    <row r="838" ht="21" customHeight="1" x14ac:dyDescent="0.15"/>
    <row r="839" ht="21" customHeight="1" x14ac:dyDescent="0.15"/>
    <row r="840" ht="21" customHeight="1" x14ac:dyDescent="0.15"/>
    <row r="841" ht="21" customHeight="1" x14ac:dyDescent="0.15"/>
    <row r="842" ht="21" customHeight="1" x14ac:dyDescent="0.15"/>
    <row r="843" ht="21" customHeight="1" x14ac:dyDescent="0.15"/>
    <row r="844" ht="21" customHeight="1" x14ac:dyDescent="0.15"/>
    <row r="845" ht="21" customHeight="1" x14ac:dyDescent="0.15"/>
    <row r="846" ht="21" customHeight="1" x14ac:dyDescent="0.15"/>
    <row r="847" ht="21" customHeight="1" x14ac:dyDescent="0.15"/>
    <row r="848" ht="21" customHeight="1" x14ac:dyDescent="0.15"/>
    <row r="849" ht="21" customHeight="1" x14ac:dyDescent="0.15"/>
    <row r="850" ht="21" customHeight="1" x14ac:dyDescent="0.15"/>
    <row r="851" ht="21" customHeight="1" x14ac:dyDescent="0.15"/>
    <row r="852" ht="21" customHeight="1" x14ac:dyDescent="0.15"/>
    <row r="853" ht="21" customHeight="1" x14ac:dyDescent="0.15"/>
    <row r="854" ht="21" customHeight="1" x14ac:dyDescent="0.15"/>
    <row r="855" ht="21" customHeight="1" x14ac:dyDescent="0.15"/>
    <row r="856" ht="21" customHeight="1" x14ac:dyDescent="0.15"/>
    <row r="857" ht="21" customHeight="1" x14ac:dyDescent="0.15"/>
    <row r="858" ht="21" customHeight="1" x14ac:dyDescent="0.15"/>
    <row r="859" ht="21" customHeight="1" x14ac:dyDescent="0.15"/>
    <row r="860" ht="21" customHeight="1" x14ac:dyDescent="0.15"/>
    <row r="861" ht="21" customHeight="1" x14ac:dyDescent="0.15"/>
    <row r="862" ht="21" customHeight="1" x14ac:dyDescent="0.15"/>
    <row r="863" ht="21" customHeight="1" x14ac:dyDescent="0.15"/>
    <row r="864" ht="21" customHeight="1" x14ac:dyDescent="0.15"/>
    <row r="865" ht="21" customHeight="1" x14ac:dyDescent="0.15"/>
    <row r="866" ht="21" customHeight="1" x14ac:dyDescent="0.15"/>
    <row r="867" ht="21" customHeight="1" x14ac:dyDescent="0.15"/>
    <row r="868" ht="21" customHeight="1" x14ac:dyDescent="0.15"/>
    <row r="869" ht="21" customHeight="1" x14ac:dyDescent="0.15"/>
    <row r="870" ht="21" customHeight="1" x14ac:dyDescent="0.15"/>
    <row r="871" ht="21" customHeight="1" x14ac:dyDescent="0.15"/>
    <row r="872" ht="21" customHeight="1" x14ac:dyDescent="0.15"/>
    <row r="873" ht="21" customHeight="1" x14ac:dyDescent="0.15"/>
    <row r="874" ht="21" customHeight="1" x14ac:dyDescent="0.15"/>
    <row r="875" ht="21" customHeight="1" x14ac:dyDescent="0.15"/>
    <row r="876" ht="21" customHeight="1" x14ac:dyDescent="0.15"/>
    <row r="877" ht="21" customHeight="1" x14ac:dyDescent="0.15"/>
    <row r="878" ht="21" customHeight="1" x14ac:dyDescent="0.15"/>
    <row r="879" ht="21" customHeight="1" x14ac:dyDescent="0.15"/>
    <row r="880" ht="21" customHeight="1" x14ac:dyDescent="0.15"/>
  </sheetData>
  <mergeCells count="29">
    <mergeCell ref="Z5:AA5"/>
    <mergeCell ref="AB3:AC4"/>
    <mergeCell ref="H3:I3"/>
    <mergeCell ref="AK3:AM5"/>
    <mergeCell ref="T3:U3"/>
    <mergeCell ref="BC3:BD4"/>
    <mergeCell ref="AW4:AZ4"/>
    <mergeCell ref="BA4:BB4"/>
    <mergeCell ref="AW3:BB3"/>
    <mergeCell ref="AN3:AP5"/>
    <mergeCell ref="AQ3:AS5"/>
    <mergeCell ref="AT3:AV4"/>
    <mergeCell ref="AT5:AV5"/>
    <mergeCell ref="A159:A189"/>
    <mergeCell ref="A128:A158"/>
    <mergeCell ref="A190:A219"/>
    <mergeCell ref="A6:A36"/>
    <mergeCell ref="AJ3:AJ5"/>
    <mergeCell ref="R5:S5"/>
    <mergeCell ref="A98:A127"/>
    <mergeCell ref="A67:A97"/>
    <mergeCell ref="Z3:AA3"/>
    <mergeCell ref="H4:I4"/>
    <mergeCell ref="P5:Q5"/>
    <mergeCell ref="AD3:AF3"/>
    <mergeCell ref="V3:W4"/>
    <mergeCell ref="N3:S4"/>
    <mergeCell ref="X3:Y4"/>
    <mergeCell ref="A37:A66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O58"/>
  <sheetViews>
    <sheetView topLeftCell="A18" workbookViewId="0">
      <selection activeCell="L26" sqref="L26:O58"/>
    </sheetView>
  </sheetViews>
  <sheetFormatPr defaultRowHeight="13.5" x14ac:dyDescent="0.15"/>
  <cols>
    <col min="2" max="3" width="9.125" customWidth="1"/>
    <col min="5" max="5" width="6.625" customWidth="1"/>
  </cols>
  <sheetData>
    <row r="3" spans="1:4" x14ac:dyDescent="0.15">
      <c r="B3">
        <v>2021.04</v>
      </c>
      <c r="C3">
        <v>2021.05</v>
      </c>
      <c r="D3">
        <v>2021.06</v>
      </c>
    </row>
    <row r="4" spans="1:4" x14ac:dyDescent="0.15">
      <c r="A4" t="s">
        <v>28</v>
      </c>
      <c r="B4">
        <f>COUNTIF($D$28:$E$58,A4)</f>
        <v>0</v>
      </c>
      <c r="C4">
        <f>COUNTIF($I$28:$J$58,A4)</f>
        <v>0</v>
      </c>
      <c r="D4">
        <f>COUNTIF($N$28:$O$58,A4)</f>
        <v>0</v>
      </c>
    </row>
    <row r="5" spans="1:4" x14ac:dyDescent="0.15">
      <c r="A5" t="s">
        <v>237</v>
      </c>
      <c r="B5">
        <f t="shared" ref="B5:B21" si="0">COUNTIF($D$28:$E$58,A5)</f>
        <v>0</v>
      </c>
      <c r="C5">
        <f t="shared" ref="C5:C22" si="1">COUNTIF($I$28:$J$58,A5)</f>
        <v>1</v>
      </c>
      <c r="D5">
        <f t="shared" ref="D5:D22" si="2">COUNTIF($N$28:$O$58,A5)</f>
        <v>0</v>
      </c>
    </row>
    <row r="6" spans="1:4" x14ac:dyDescent="0.15">
      <c r="A6" t="s">
        <v>63</v>
      </c>
      <c r="B6">
        <f t="shared" si="0"/>
        <v>0</v>
      </c>
      <c r="C6">
        <f t="shared" si="1"/>
        <v>0</v>
      </c>
      <c r="D6">
        <f t="shared" si="2"/>
        <v>0</v>
      </c>
    </row>
    <row r="7" spans="1:4" x14ac:dyDescent="0.15">
      <c r="A7" t="s">
        <v>284</v>
      </c>
      <c r="B7">
        <f t="shared" si="0"/>
        <v>3</v>
      </c>
      <c r="C7">
        <f t="shared" si="1"/>
        <v>4</v>
      </c>
      <c r="D7">
        <f t="shared" si="2"/>
        <v>2</v>
      </c>
    </row>
    <row r="8" spans="1:4" x14ac:dyDescent="0.15">
      <c r="A8" t="s">
        <v>27</v>
      </c>
      <c r="B8">
        <f t="shared" si="0"/>
        <v>1</v>
      </c>
      <c r="C8">
        <f t="shared" si="1"/>
        <v>2</v>
      </c>
      <c r="D8">
        <f t="shared" si="2"/>
        <v>7</v>
      </c>
    </row>
    <row r="9" spans="1:4" x14ac:dyDescent="0.15">
      <c r="A9" t="s">
        <v>120</v>
      </c>
      <c r="B9">
        <f t="shared" si="0"/>
        <v>0</v>
      </c>
      <c r="C9">
        <f t="shared" si="1"/>
        <v>0</v>
      </c>
      <c r="D9">
        <f t="shared" si="2"/>
        <v>0</v>
      </c>
    </row>
    <row r="10" spans="1:4" x14ac:dyDescent="0.15">
      <c r="A10" t="s">
        <v>38</v>
      </c>
      <c r="B10">
        <f t="shared" si="0"/>
        <v>5</v>
      </c>
      <c r="C10">
        <f t="shared" si="1"/>
        <v>2</v>
      </c>
      <c r="D10">
        <f t="shared" si="2"/>
        <v>1</v>
      </c>
    </row>
    <row r="11" spans="1:4" x14ac:dyDescent="0.15">
      <c r="A11" t="s">
        <v>243</v>
      </c>
      <c r="B11">
        <f t="shared" si="0"/>
        <v>0</v>
      </c>
      <c r="C11">
        <f t="shared" si="1"/>
        <v>0</v>
      </c>
      <c r="D11">
        <f t="shared" si="2"/>
        <v>0</v>
      </c>
    </row>
    <row r="12" spans="1:4" x14ac:dyDescent="0.15">
      <c r="A12" t="s">
        <v>342</v>
      </c>
      <c r="B12">
        <f t="shared" si="0"/>
        <v>5</v>
      </c>
      <c r="C12">
        <f t="shared" si="1"/>
        <v>4</v>
      </c>
      <c r="D12">
        <f t="shared" si="2"/>
        <v>1</v>
      </c>
    </row>
    <row r="13" spans="1:4" x14ac:dyDescent="0.15">
      <c r="A13" t="s">
        <v>233</v>
      </c>
      <c r="B13">
        <f t="shared" si="0"/>
        <v>0</v>
      </c>
      <c r="C13">
        <f t="shared" si="1"/>
        <v>0</v>
      </c>
      <c r="D13">
        <f t="shared" si="2"/>
        <v>2</v>
      </c>
    </row>
    <row r="14" spans="1:4" x14ac:dyDescent="0.15">
      <c r="A14" t="s">
        <v>267</v>
      </c>
      <c r="B14">
        <f t="shared" si="0"/>
        <v>0</v>
      </c>
      <c r="C14">
        <f t="shared" si="1"/>
        <v>0</v>
      </c>
      <c r="D14">
        <f t="shared" si="2"/>
        <v>0</v>
      </c>
    </row>
    <row r="15" spans="1:4" x14ac:dyDescent="0.15">
      <c r="A15" t="s">
        <v>70</v>
      </c>
      <c r="B15">
        <f t="shared" si="0"/>
        <v>0</v>
      </c>
      <c r="C15">
        <f t="shared" si="1"/>
        <v>0</v>
      </c>
      <c r="D15">
        <f t="shared" si="2"/>
        <v>0</v>
      </c>
    </row>
    <row r="16" spans="1:4" x14ac:dyDescent="0.15">
      <c r="A16" t="s">
        <v>343</v>
      </c>
      <c r="B16">
        <f t="shared" si="0"/>
        <v>5</v>
      </c>
      <c r="C16">
        <f t="shared" si="1"/>
        <v>7</v>
      </c>
      <c r="D16">
        <f t="shared" si="2"/>
        <v>11</v>
      </c>
    </row>
    <row r="17" spans="1:15" x14ac:dyDescent="0.15">
      <c r="A17" t="s">
        <v>301</v>
      </c>
      <c r="B17">
        <f t="shared" si="0"/>
        <v>4</v>
      </c>
      <c r="C17">
        <f t="shared" si="1"/>
        <v>5</v>
      </c>
      <c r="D17">
        <f t="shared" si="2"/>
        <v>3</v>
      </c>
    </row>
    <row r="18" spans="1:15" x14ac:dyDescent="0.15">
      <c r="A18" t="s">
        <v>299</v>
      </c>
      <c r="B18">
        <f t="shared" si="0"/>
        <v>22</v>
      </c>
      <c r="C18">
        <f t="shared" si="1"/>
        <v>19</v>
      </c>
      <c r="D18">
        <f t="shared" si="2"/>
        <v>14</v>
      </c>
    </row>
    <row r="19" spans="1:15" x14ac:dyDescent="0.15">
      <c r="A19" t="s">
        <v>31</v>
      </c>
      <c r="B19">
        <f t="shared" si="0"/>
        <v>0</v>
      </c>
      <c r="C19">
        <f t="shared" si="1"/>
        <v>0</v>
      </c>
      <c r="D19">
        <f t="shared" si="2"/>
        <v>0</v>
      </c>
    </row>
    <row r="20" spans="1:15" x14ac:dyDescent="0.15">
      <c r="A20" t="s">
        <v>417</v>
      </c>
      <c r="B20">
        <f t="shared" si="0"/>
        <v>0</v>
      </c>
      <c r="C20">
        <f t="shared" si="1"/>
        <v>0</v>
      </c>
      <c r="D20">
        <f t="shared" si="2"/>
        <v>0</v>
      </c>
    </row>
    <row r="21" spans="1:15" x14ac:dyDescent="0.15">
      <c r="A21" t="s">
        <v>418</v>
      </c>
      <c r="B21">
        <f t="shared" si="0"/>
        <v>0</v>
      </c>
      <c r="C21">
        <f t="shared" si="1"/>
        <v>0</v>
      </c>
      <c r="D21">
        <f t="shared" si="2"/>
        <v>0</v>
      </c>
    </row>
    <row r="22" spans="1:15" x14ac:dyDescent="0.15">
      <c r="A22" t="s">
        <v>65</v>
      </c>
      <c r="B22">
        <f>COUNTIF($D$28:$E$58,A22)</f>
        <v>0</v>
      </c>
      <c r="C22">
        <f t="shared" si="1"/>
        <v>0</v>
      </c>
      <c r="D22">
        <f t="shared" si="2"/>
        <v>0</v>
      </c>
    </row>
    <row r="24" spans="1:15" x14ac:dyDescent="0.15">
      <c r="B24">
        <f>SUM(B4:B22)</f>
        <v>45</v>
      </c>
      <c r="C24">
        <f>SUM(C4:C22)</f>
        <v>44</v>
      </c>
      <c r="D24">
        <f>SUM(D4:D22)</f>
        <v>41</v>
      </c>
    </row>
    <row r="26" spans="1:15" x14ac:dyDescent="0.15">
      <c r="D26" t="s">
        <v>492</v>
      </c>
      <c r="E26">
        <f>COUNTA(D28:E57)</f>
        <v>45</v>
      </c>
      <c r="I26" t="s">
        <v>492</v>
      </c>
      <c r="J26">
        <f>COUNTA(I28:J58)</f>
        <v>44</v>
      </c>
      <c r="N26" t="s">
        <v>492</v>
      </c>
      <c r="O26">
        <f>COUNTA(N28:O58)</f>
        <v>41</v>
      </c>
    </row>
    <row r="27" spans="1:15" x14ac:dyDescent="0.15">
      <c r="B27">
        <v>2021.04</v>
      </c>
      <c r="G27">
        <v>2021.05</v>
      </c>
      <c r="L27">
        <v>2021.06</v>
      </c>
    </row>
    <row r="28" spans="1:15" x14ac:dyDescent="0.15">
      <c r="B28">
        <v>1</v>
      </c>
      <c r="C28" t="s">
        <v>23</v>
      </c>
      <c r="D28" t="s">
        <v>299</v>
      </c>
      <c r="E28" t="s">
        <v>199</v>
      </c>
      <c r="G28">
        <v>1</v>
      </c>
      <c r="H28" t="s">
        <v>25</v>
      </c>
      <c r="I28" t="s">
        <v>299</v>
      </c>
      <c r="L28">
        <v>1</v>
      </c>
      <c r="M28" t="s">
        <v>21</v>
      </c>
      <c r="N28" t="s">
        <v>27</v>
      </c>
    </row>
    <row r="29" spans="1:15" x14ac:dyDescent="0.15">
      <c r="B29">
        <v>2</v>
      </c>
      <c r="C29" t="s">
        <v>24</v>
      </c>
      <c r="D29" t="s">
        <v>299</v>
      </c>
      <c r="E29" t="s">
        <v>343</v>
      </c>
      <c r="G29">
        <v>2</v>
      </c>
      <c r="H29" t="s">
        <v>19</v>
      </c>
      <c r="I29" t="s">
        <v>284</v>
      </c>
      <c r="L29">
        <v>2</v>
      </c>
      <c r="M29" t="s">
        <v>22</v>
      </c>
      <c r="N29" t="s">
        <v>27</v>
      </c>
    </row>
    <row r="30" spans="1:15" x14ac:dyDescent="0.15">
      <c r="B30">
        <v>3</v>
      </c>
      <c r="C30" t="s">
        <v>25</v>
      </c>
      <c r="D30" t="s">
        <v>299</v>
      </c>
      <c r="G30">
        <v>3</v>
      </c>
      <c r="H30" t="s">
        <v>20</v>
      </c>
      <c r="I30" t="s">
        <v>301</v>
      </c>
      <c r="L30">
        <v>3</v>
      </c>
      <c r="M30" t="s">
        <v>23</v>
      </c>
      <c r="N30" t="s">
        <v>343</v>
      </c>
    </row>
    <row r="31" spans="1:15" x14ac:dyDescent="0.15">
      <c r="B31">
        <v>4</v>
      </c>
      <c r="C31" t="s">
        <v>19</v>
      </c>
      <c r="D31" t="s">
        <v>301</v>
      </c>
      <c r="G31">
        <v>4</v>
      </c>
      <c r="H31" t="s">
        <v>21</v>
      </c>
      <c r="I31" t="s">
        <v>343</v>
      </c>
      <c r="L31">
        <v>4</v>
      </c>
      <c r="M31" t="s">
        <v>24</v>
      </c>
      <c r="N31" t="s">
        <v>343</v>
      </c>
    </row>
    <row r="32" spans="1:15" x14ac:dyDescent="0.15">
      <c r="B32">
        <v>5</v>
      </c>
      <c r="C32" t="s">
        <v>20</v>
      </c>
      <c r="D32" t="s">
        <v>299</v>
      </c>
      <c r="E32" t="s">
        <v>38</v>
      </c>
      <c r="G32">
        <v>5</v>
      </c>
      <c r="H32" t="s">
        <v>22</v>
      </c>
      <c r="I32" t="s">
        <v>199</v>
      </c>
      <c r="L32">
        <v>5</v>
      </c>
      <c r="M32" t="s">
        <v>25</v>
      </c>
      <c r="N32" t="s">
        <v>343</v>
      </c>
    </row>
    <row r="33" spans="2:15" x14ac:dyDescent="0.15">
      <c r="B33">
        <v>6</v>
      </c>
      <c r="C33" t="s">
        <v>21</v>
      </c>
      <c r="D33" t="s">
        <v>299</v>
      </c>
      <c r="E33" t="s">
        <v>38</v>
      </c>
      <c r="G33">
        <v>6</v>
      </c>
      <c r="H33" t="s">
        <v>23</v>
      </c>
      <c r="I33" t="s">
        <v>343</v>
      </c>
      <c r="L33">
        <v>6</v>
      </c>
      <c r="M33" t="s">
        <v>19</v>
      </c>
      <c r="N33" t="s">
        <v>301</v>
      </c>
    </row>
    <row r="34" spans="2:15" x14ac:dyDescent="0.15">
      <c r="B34">
        <v>7</v>
      </c>
      <c r="C34" t="s">
        <v>22</v>
      </c>
      <c r="D34" t="s">
        <v>299</v>
      </c>
      <c r="E34" t="s">
        <v>284</v>
      </c>
      <c r="G34">
        <v>7</v>
      </c>
      <c r="H34" t="s">
        <v>24</v>
      </c>
      <c r="I34" t="s">
        <v>299</v>
      </c>
      <c r="J34" t="s">
        <v>199</v>
      </c>
      <c r="L34">
        <v>7</v>
      </c>
      <c r="M34" t="s">
        <v>20</v>
      </c>
      <c r="N34" t="s">
        <v>299</v>
      </c>
      <c r="O34" t="s">
        <v>301</v>
      </c>
    </row>
    <row r="35" spans="2:15" x14ac:dyDescent="0.15">
      <c r="B35">
        <v>8</v>
      </c>
      <c r="C35" t="s">
        <v>23</v>
      </c>
      <c r="D35" t="s">
        <v>299</v>
      </c>
      <c r="E35" t="s">
        <v>343</v>
      </c>
      <c r="G35">
        <v>8</v>
      </c>
      <c r="H35" t="s">
        <v>25</v>
      </c>
      <c r="I35" t="s">
        <v>299</v>
      </c>
      <c r="L35">
        <v>8</v>
      </c>
      <c r="M35" t="s">
        <v>21</v>
      </c>
      <c r="N35" t="s">
        <v>233</v>
      </c>
    </row>
    <row r="36" spans="2:15" x14ac:dyDescent="0.15">
      <c r="B36">
        <v>9</v>
      </c>
      <c r="C36" t="s">
        <v>24</v>
      </c>
      <c r="D36" t="s">
        <v>301</v>
      </c>
      <c r="G36">
        <v>9</v>
      </c>
      <c r="H36" t="s">
        <v>19</v>
      </c>
      <c r="I36" t="s">
        <v>27</v>
      </c>
      <c r="L36">
        <v>9</v>
      </c>
      <c r="M36" t="s">
        <v>22</v>
      </c>
      <c r="N36" t="s">
        <v>299</v>
      </c>
      <c r="O36" t="s">
        <v>233</v>
      </c>
    </row>
    <row r="37" spans="2:15" x14ac:dyDescent="0.15">
      <c r="B37">
        <v>10</v>
      </c>
      <c r="C37" t="s">
        <v>25</v>
      </c>
      <c r="D37" t="s">
        <v>299</v>
      </c>
      <c r="G37">
        <v>10</v>
      </c>
      <c r="H37" t="s">
        <v>20</v>
      </c>
      <c r="I37" t="s">
        <v>299</v>
      </c>
      <c r="J37" t="s">
        <v>38</v>
      </c>
      <c r="L37">
        <v>10</v>
      </c>
      <c r="M37" t="s">
        <v>23</v>
      </c>
      <c r="N37" t="s">
        <v>299</v>
      </c>
      <c r="O37" t="s">
        <v>343</v>
      </c>
    </row>
    <row r="38" spans="2:15" x14ac:dyDescent="0.15">
      <c r="B38">
        <v>11</v>
      </c>
      <c r="C38" t="s">
        <v>19</v>
      </c>
      <c r="D38" t="s">
        <v>199</v>
      </c>
      <c r="G38">
        <v>11</v>
      </c>
      <c r="H38" t="s">
        <v>21</v>
      </c>
      <c r="I38" t="s">
        <v>299</v>
      </c>
      <c r="J38" t="s">
        <v>301</v>
      </c>
      <c r="L38">
        <v>11</v>
      </c>
      <c r="M38" t="s">
        <v>24</v>
      </c>
      <c r="N38" t="s">
        <v>27</v>
      </c>
    </row>
    <row r="39" spans="2:15" x14ac:dyDescent="0.15">
      <c r="B39">
        <v>12</v>
      </c>
      <c r="C39" t="s">
        <v>20</v>
      </c>
      <c r="D39" t="s">
        <v>299</v>
      </c>
      <c r="E39" t="s">
        <v>199</v>
      </c>
      <c r="G39">
        <v>12</v>
      </c>
      <c r="H39" t="s">
        <v>22</v>
      </c>
      <c r="I39" t="s">
        <v>299</v>
      </c>
      <c r="J39" t="s">
        <v>301</v>
      </c>
      <c r="L39">
        <v>12</v>
      </c>
      <c r="M39" t="s">
        <v>25</v>
      </c>
      <c r="N39" t="s">
        <v>284</v>
      </c>
    </row>
    <row r="40" spans="2:15" x14ac:dyDescent="0.15">
      <c r="B40">
        <v>13</v>
      </c>
      <c r="C40" t="s">
        <v>21</v>
      </c>
      <c r="D40" t="s">
        <v>299</v>
      </c>
      <c r="E40" t="s">
        <v>38</v>
      </c>
      <c r="G40">
        <v>13</v>
      </c>
      <c r="H40" t="s">
        <v>23</v>
      </c>
      <c r="I40" t="s">
        <v>299</v>
      </c>
      <c r="J40" t="s">
        <v>199</v>
      </c>
      <c r="L40">
        <v>13</v>
      </c>
      <c r="M40" t="s">
        <v>19</v>
      </c>
      <c r="N40" t="s">
        <v>343</v>
      </c>
    </row>
    <row r="41" spans="2:15" x14ac:dyDescent="0.15">
      <c r="B41">
        <v>14</v>
      </c>
      <c r="C41" t="s">
        <v>22</v>
      </c>
      <c r="D41" t="s">
        <v>299</v>
      </c>
      <c r="E41" t="s">
        <v>284</v>
      </c>
      <c r="G41">
        <v>14</v>
      </c>
      <c r="H41" t="s">
        <v>24</v>
      </c>
      <c r="I41" t="s">
        <v>299</v>
      </c>
      <c r="J41" t="s">
        <v>27</v>
      </c>
      <c r="L41">
        <v>14</v>
      </c>
      <c r="M41" t="s">
        <v>20</v>
      </c>
      <c r="N41" t="s">
        <v>299</v>
      </c>
      <c r="O41" t="s">
        <v>27</v>
      </c>
    </row>
    <row r="42" spans="2:15" x14ac:dyDescent="0.15">
      <c r="B42">
        <v>15</v>
      </c>
      <c r="C42" t="s">
        <v>23</v>
      </c>
      <c r="D42" t="s">
        <v>299</v>
      </c>
      <c r="E42" t="s">
        <v>199</v>
      </c>
      <c r="G42">
        <v>15</v>
      </c>
      <c r="H42" t="s">
        <v>25</v>
      </c>
      <c r="I42" t="s">
        <v>119</v>
      </c>
      <c r="L42">
        <v>15</v>
      </c>
      <c r="M42" t="s">
        <v>21</v>
      </c>
      <c r="N42" t="s">
        <v>299</v>
      </c>
      <c r="O42" t="s">
        <v>301</v>
      </c>
    </row>
    <row r="43" spans="2:15" x14ac:dyDescent="0.15">
      <c r="B43">
        <v>16</v>
      </c>
      <c r="C43" t="s">
        <v>24</v>
      </c>
      <c r="D43" t="s">
        <v>299</v>
      </c>
      <c r="E43" t="s">
        <v>199</v>
      </c>
      <c r="G43">
        <v>16</v>
      </c>
      <c r="H43" t="s">
        <v>19</v>
      </c>
      <c r="I43" t="s">
        <v>237</v>
      </c>
      <c r="L43">
        <v>16</v>
      </c>
      <c r="M43" t="s">
        <v>22</v>
      </c>
      <c r="N43" t="s">
        <v>299</v>
      </c>
      <c r="O43" t="s">
        <v>119</v>
      </c>
    </row>
    <row r="44" spans="2:15" x14ac:dyDescent="0.15">
      <c r="B44">
        <v>17</v>
      </c>
      <c r="C44" t="s">
        <v>25</v>
      </c>
      <c r="D44" t="s">
        <v>343</v>
      </c>
      <c r="G44">
        <v>17</v>
      </c>
      <c r="H44" t="s">
        <v>20</v>
      </c>
      <c r="I44" t="s">
        <v>299</v>
      </c>
      <c r="J44" t="s">
        <v>301</v>
      </c>
      <c r="L44">
        <v>17</v>
      </c>
      <c r="M44" t="s">
        <v>23</v>
      </c>
      <c r="N44" t="s">
        <v>299</v>
      </c>
      <c r="O44" t="s">
        <v>284</v>
      </c>
    </row>
    <row r="45" spans="2:15" x14ac:dyDescent="0.15">
      <c r="B45">
        <v>18</v>
      </c>
      <c r="C45" t="s">
        <v>19</v>
      </c>
      <c r="D45" t="s">
        <v>27</v>
      </c>
      <c r="G45">
        <v>18</v>
      </c>
      <c r="H45" t="s">
        <v>21</v>
      </c>
      <c r="I45" t="s">
        <v>299</v>
      </c>
      <c r="J45" t="s">
        <v>284</v>
      </c>
      <c r="L45">
        <v>18</v>
      </c>
      <c r="M45" t="s">
        <v>24</v>
      </c>
      <c r="N45" t="s">
        <v>27</v>
      </c>
    </row>
    <row r="46" spans="2:15" x14ac:dyDescent="0.15">
      <c r="B46">
        <v>19</v>
      </c>
      <c r="C46" t="s">
        <v>20</v>
      </c>
      <c r="D46" t="s">
        <v>299</v>
      </c>
      <c r="G46">
        <v>19</v>
      </c>
      <c r="H46" t="s">
        <v>22</v>
      </c>
      <c r="I46" t="s">
        <v>343</v>
      </c>
      <c r="L46">
        <v>19</v>
      </c>
      <c r="M46" t="s">
        <v>25</v>
      </c>
      <c r="N46" t="s">
        <v>199</v>
      </c>
    </row>
    <row r="47" spans="2:15" x14ac:dyDescent="0.15">
      <c r="B47">
        <v>20</v>
      </c>
      <c r="C47" t="s">
        <v>21</v>
      </c>
      <c r="D47" t="s">
        <v>299</v>
      </c>
      <c r="E47" t="s">
        <v>301</v>
      </c>
      <c r="G47">
        <v>20</v>
      </c>
      <c r="H47" t="s">
        <v>23</v>
      </c>
      <c r="I47" t="s">
        <v>343</v>
      </c>
      <c r="L47">
        <v>20</v>
      </c>
      <c r="M47" t="s">
        <v>19</v>
      </c>
      <c r="N47" t="s">
        <v>27</v>
      </c>
    </row>
    <row r="48" spans="2:15" x14ac:dyDescent="0.15">
      <c r="B48">
        <v>21</v>
      </c>
      <c r="C48" t="s">
        <v>22</v>
      </c>
      <c r="D48" t="s">
        <v>301</v>
      </c>
      <c r="G48">
        <v>21</v>
      </c>
      <c r="H48" t="s">
        <v>24</v>
      </c>
      <c r="I48" t="s">
        <v>299</v>
      </c>
      <c r="J48" t="s">
        <v>301</v>
      </c>
      <c r="L48">
        <v>21</v>
      </c>
      <c r="M48" t="s">
        <v>20</v>
      </c>
      <c r="N48" t="s">
        <v>343</v>
      </c>
    </row>
    <row r="49" spans="2:15" x14ac:dyDescent="0.15">
      <c r="B49">
        <v>22</v>
      </c>
      <c r="C49" t="s">
        <v>23</v>
      </c>
      <c r="D49" t="s">
        <v>299</v>
      </c>
      <c r="E49" t="s">
        <v>343</v>
      </c>
      <c r="G49">
        <v>22</v>
      </c>
      <c r="H49" t="s">
        <v>25</v>
      </c>
      <c r="I49" t="s">
        <v>299</v>
      </c>
      <c r="L49">
        <v>22</v>
      </c>
      <c r="M49" t="s">
        <v>21</v>
      </c>
      <c r="N49" t="s">
        <v>299</v>
      </c>
      <c r="O49" t="s">
        <v>343</v>
      </c>
    </row>
    <row r="50" spans="2:15" x14ac:dyDescent="0.15">
      <c r="B50">
        <v>23</v>
      </c>
      <c r="C50" t="s">
        <v>24</v>
      </c>
      <c r="D50" t="s">
        <v>299</v>
      </c>
      <c r="G50">
        <v>23</v>
      </c>
      <c r="H50" t="s">
        <v>19</v>
      </c>
      <c r="I50" t="s">
        <v>299</v>
      </c>
      <c r="L50">
        <v>23</v>
      </c>
      <c r="M50" t="s">
        <v>22</v>
      </c>
      <c r="N50" t="s">
        <v>299</v>
      </c>
      <c r="O50" t="s">
        <v>343</v>
      </c>
    </row>
    <row r="51" spans="2:15" x14ac:dyDescent="0.15">
      <c r="B51">
        <v>24</v>
      </c>
      <c r="C51" t="s">
        <v>25</v>
      </c>
      <c r="D51" t="s">
        <v>299</v>
      </c>
      <c r="G51">
        <v>24</v>
      </c>
      <c r="H51" t="s">
        <v>20</v>
      </c>
      <c r="I51" t="s">
        <v>343</v>
      </c>
      <c r="L51">
        <v>24</v>
      </c>
      <c r="M51" t="s">
        <v>23</v>
      </c>
      <c r="N51" t="s">
        <v>299</v>
      </c>
      <c r="O51" t="s">
        <v>343</v>
      </c>
    </row>
    <row r="52" spans="2:15" x14ac:dyDescent="0.15">
      <c r="B52">
        <v>25</v>
      </c>
      <c r="C52" t="s">
        <v>19</v>
      </c>
      <c r="D52" t="s">
        <v>299</v>
      </c>
      <c r="G52">
        <v>25</v>
      </c>
      <c r="H52" t="s">
        <v>21</v>
      </c>
      <c r="I52" t="s">
        <v>299</v>
      </c>
      <c r="J52" t="s">
        <v>343</v>
      </c>
      <c r="L52">
        <v>25</v>
      </c>
      <c r="M52" t="s">
        <v>24</v>
      </c>
      <c r="N52" t="s">
        <v>299</v>
      </c>
    </row>
    <row r="53" spans="2:15" x14ac:dyDescent="0.15">
      <c r="B53">
        <v>26</v>
      </c>
      <c r="C53" t="s">
        <v>20</v>
      </c>
      <c r="D53" t="s">
        <v>299</v>
      </c>
      <c r="E53" t="s">
        <v>343</v>
      </c>
      <c r="G53">
        <v>26</v>
      </c>
      <c r="H53" t="s">
        <v>22</v>
      </c>
      <c r="I53" t="s">
        <v>299</v>
      </c>
      <c r="J53" t="s">
        <v>284</v>
      </c>
      <c r="L53">
        <v>26</v>
      </c>
      <c r="M53" t="s">
        <v>25</v>
      </c>
      <c r="N53" t="s">
        <v>299</v>
      </c>
    </row>
    <row r="54" spans="2:15" x14ac:dyDescent="0.15">
      <c r="B54">
        <v>27</v>
      </c>
      <c r="C54" t="s">
        <v>21</v>
      </c>
      <c r="D54" t="s">
        <v>299</v>
      </c>
      <c r="G54">
        <v>27</v>
      </c>
      <c r="H54" t="s">
        <v>23</v>
      </c>
      <c r="I54" t="s">
        <v>299</v>
      </c>
      <c r="J54" t="s">
        <v>343</v>
      </c>
      <c r="L54">
        <v>27</v>
      </c>
      <c r="M54" t="s">
        <v>19</v>
      </c>
      <c r="N54" t="s">
        <v>299</v>
      </c>
    </row>
    <row r="55" spans="2:15" x14ac:dyDescent="0.15">
      <c r="B55">
        <v>28</v>
      </c>
      <c r="C55" t="s">
        <v>22</v>
      </c>
      <c r="D55" t="s">
        <v>299</v>
      </c>
      <c r="E55" t="s">
        <v>284</v>
      </c>
      <c r="G55">
        <v>28</v>
      </c>
      <c r="H55" t="s">
        <v>24</v>
      </c>
      <c r="I55" t="s">
        <v>299</v>
      </c>
      <c r="L55">
        <v>28</v>
      </c>
      <c r="M55" t="s">
        <v>20</v>
      </c>
      <c r="N55" t="s">
        <v>299</v>
      </c>
      <c r="O55" t="s">
        <v>27</v>
      </c>
    </row>
    <row r="56" spans="2:15" x14ac:dyDescent="0.15">
      <c r="B56">
        <v>29</v>
      </c>
      <c r="C56" t="s">
        <v>23</v>
      </c>
      <c r="D56" t="s">
        <v>38</v>
      </c>
      <c r="G56">
        <v>29</v>
      </c>
      <c r="H56" t="s">
        <v>25</v>
      </c>
      <c r="I56" t="s">
        <v>299</v>
      </c>
      <c r="L56">
        <v>29</v>
      </c>
      <c r="M56" t="s">
        <v>21</v>
      </c>
      <c r="N56" t="s">
        <v>343</v>
      </c>
    </row>
    <row r="57" spans="2:15" x14ac:dyDescent="0.15">
      <c r="B57">
        <v>30</v>
      </c>
      <c r="C57" t="s">
        <v>24</v>
      </c>
      <c r="D57" t="s">
        <v>119</v>
      </c>
      <c r="G57">
        <v>30</v>
      </c>
      <c r="H57" t="s">
        <v>19</v>
      </c>
      <c r="I57" t="s">
        <v>284</v>
      </c>
      <c r="L57">
        <v>30</v>
      </c>
      <c r="M57" t="s">
        <v>22</v>
      </c>
      <c r="N57" t="s">
        <v>343</v>
      </c>
    </row>
    <row r="58" spans="2:15" x14ac:dyDescent="0.15">
      <c r="G58">
        <v>31</v>
      </c>
      <c r="H58" t="s">
        <v>20</v>
      </c>
      <c r="I58" t="s">
        <v>299</v>
      </c>
      <c r="J58" t="s">
        <v>199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J49"/>
  <sheetViews>
    <sheetView zoomScale="50" zoomScaleNormal="50" workbookViewId="0">
      <selection activeCell="A3" sqref="A3"/>
    </sheetView>
  </sheetViews>
  <sheetFormatPr defaultColWidth="9" defaultRowHeight="18.75" x14ac:dyDescent="0.2"/>
  <cols>
    <col min="1" max="2" width="6.625" style="660" customWidth="1"/>
    <col min="3" max="3" width="10" style="660" customWidth="1"/>
    <col min="4" max="5" width="6.75" style="660" customWidth="1"/>
    <col min="6" max="7" width="8.625" style="855" customWidth="1"/>
    <col min="8" max="8" width="8.625" style="1287" customWidth="1"/>
    <col min="9" max="10" width="8.625" style="854" customWidth="1"/>
    <col min="11" max="11" width="8.625" style="1286" customWidth="1"/>
    <col min="12" max="14" width="8.625" style="854" customWidth="1"/>
    <col min="15" max="15" width="8.625" style="855" customWidth="1"/>
    <col min="16" max="16" width="9.375" style="855" customWidth="1"/>
    <col min="17" max="17" width="8.625" style="855" customWidth="1"/>
    <col min="18" max="18" width="10.625" style="855" customWidth="1"/>
    <col min="19" max="19" width="8.625" style="855" customWidth="1"/>
    <col min="20" max="20" width="8.625" style="854" customWidth="1"/>
    <col min="21" max="21" width="10.875" style="854" customWidth="1"/>
    <col min="22" max="22" width="10.625" style="854" customWidth="1"/>
    <col min="23" max="25" width="10.625" style="855" customWidth="1"/>
    <col min="26" max="37" width="8.625" style="855" customWidth="1"/>
    <col min="38" max="48" width="7.125" style="855" customWidth="1"/>
    <col min="49" max="49" width="10.125" style="855" customWidth="1"/>
    <col min="50" max="50" width="12.625" style="855" customWidth="1"/>
    <col min="51" max="51" width="10.125" style="855" customWidth="1"/>
    <col min="52" max="52" width="12.625" style="855" customWidth="1"/>
    <col min="53" max="53" width="10.125" style="855" customWidth="1"/>
    <col min="54" max="54" width="12.625" style="855" customWidth="1"/>
    <col min="55" max="55" width="10.125" style="855" customWidth="1"/>
    <col min="56" max="56" width="12.625" style="855" customWidth="1"/>
    <col min="57" max="59" width="12.75" style="855" customWidth="1"/>
    <col min="60" max="67" width="15.625" style="855" customWidth="1"/>
    <col min="68" max="68" width="11.125" style="855" customWidth="1"/>
    <col min="69" max="73" width="8.625" style="855" customWidth="1"/>
    <col min="74" max="76" width="8.625" style="660" customWidth="1"/>
    <col min="77" max="82" width="8.625" style="858" customWidth="1"/>
    <col min="83" max="83" width="8.625" style="660" customWidth="1"/>
    <col min="84" max="86" width="10.625" style="858" customWidth="1"/>
    <col min="87" max="88" width="8.625" style="858" customWidth="1"/>
    <col min="89" max="92" width="8.625" style="660" customWidth="1"/>
    <col min="93" max="16384" width="9" style="660"/>
  </cols>
  <sheetData>
    <row r="1" spans="1:114" ht="30" customHeight="1" x14ac:dyDescent="0.2">
      <c r="A1" s="1832" t="s">
        <v>337</v>
      </c>
      <c r="B1" s="1832"/>
      <c r="C1" s="1832"/>
      <c r="D1" s="1832"/>
      <c r="E1" s="1832"/>
      <c r="F1" s="1832"/>
      <c r="G1" s="1832"/>
      <c r="H1" s="1832"/>
      <c r="I1" s="1832"/>
      <c r="J1" s="1832"/>
      <c r="K1" s="1832"/>
      <c r="L1" s="1832"/>
      <c r="M1" s="1832"/>
      <c r="N1" s="1832"/>
      <c r="O1" s="1832"/>
      <c r="P1" s="1832"/>
      <c r="Q1" s="1832"/>
      <c r="R1" s="1832"/>
      <c r="S1" s="1832"/>
      <c r="T1" s="1832"/>
      <c r="U1" s="1832"/>
      <c r="V1" s="1832"/>
      <c r="W1" s="1832"/>
      <c r="X1" s="1832"/>
      <c r="Y1" s="1832"/>
      <c r="Z1" s="1832"/>
      <c r="AA1" s="1832"/>
      <c r="AB1" s="1832"/>
      <c r="AC1" s="1832"/>
      <c r="AD1" s="1832"/>
      <c r="AE1" s="1832"/>
      <c r="AF1" s="1832"/>
      <c r="AG1" s="1832"/>
      <c r="AH1" s="1832"/>
      <c r="AI1" s="657"/>
      <c r="AJ1" s="1855" t="s">
        <v>485</v>
      </c>
      <c r="AK1" s="1855"/>
      <c r="AL1" s="1855"/>
      <c r="AM1" s="657"/>
      <c r="AN1" s="657"/>
      <c r="AO1" s="657"/>
      <c r="AP1" s="657"/>
      <c r="AQ1" s="1831" t="s">
        <v>206</v>
      </c>
      <c r="AR1" s="1831"/>
      <c r="AS1" s="1831"/>
      <c r="AT1" s="1831"/>
      <c r="AU1" s="1831"/>
      <c r="AV1" s="1831"/>
      <c r="AW1" s="1831"/>
      <c r="AX1" s="1831"/>
      <c r="AY1" s="1831"/>
      <c r="AZ1" s="1831"/>
      <c r="BA1" s="1831"/>
      <c r="BB1" s="1831"/>
      <c r="BC1" s="1831"/>
      <c r="BD1" s="657"/>
      <c r="BE1" s="657"/>
      <c r="BF1" s="657"/>
      <c r="BG1" s="657"/>
      <c r="BH1" s="657"/>
      <c r="BI1" s="657"/>
      <c r="BJ1" s="657"/>
      <c r="BK1" s="657"/>
      <c r="BL1" s="657"/>
      <c r="BM1" s="657"/>
      <c r="BN1" s="657"/>
      <c r="BO1" s="657"/>
      <c r="BP1" s="657"/>
      <c r="BQ1" s="657"/>
      <c r="BR1" s="657"/>
      <c r="BS1" s="657"/>
      <c r="BT1" s="851"/>
      <c r="BU1" s="851"/>
    </row>
    <row r="2" spans="1:114" ht="18" customHeight="1" thickBot="1" x14ac:dyDescent="0.25">
      <c r="A2" s="656"/>
      <c r="B2" s="656"/>
      <c r="C2" s="656"/>
      <c r="D2" s="656"/>
      <c r="E2" s="1284"/>
      <c r="F2" s="656"/>
      <c r="G2" s="656"/>
      <c r="H2" s="1284"/>
      <c r="I2" s="656"/>
      <c r="J2" s="656"/>
      <c r="K2" s="1284"/>
      <c r="L2" s="656"/>
      <c r="M2" s="656"/>
      <c r="N2" s="656"/>
      <c r="O2" s="656"/>
      <c r="P2" s="656"/>
      <c r="Q2" s="656"/>
      <c r="R2" s="656"/>
      <c r="S2" s="656"/>
      <c r="T2" s="656"/>
      <c r="U2" s="656"/>
      <c r="V2" s="656"/>
      <c r="W2" s="656"/>
      <c r="X2" s="656"/>
      <c r="Y2" s="656"/>
      <c r="Z2" s="656"/>
      <c r="AA2" s="656"/>
      <c r="AB2" s="656"/>
      <c r="AC2" s="656"/>
      <c r="AD2" s="656"/>
      <c r="AE2" s="656"/>
      <c r="AF2" s="656"/>
      <c r="AG2" s="656"/>
      <c r="AH2" s="656"/>
      <c r="AI2" s="657"/>
      <c r="AJ2" s="657"/>
      <c r="AK2" s="658"/>
      <c r="AL2" s="658"/>
      <c r="AM2" s="657"/>
      <c r="AN2" s="657"/>
      <c r="AO2" s="657"/>
      <c r="AP2" s="657"/>
      <c r="AQ2" s="657"/>
      <c r="AR2" s="657"/>
      <c r="AS2" s="657"/>
      <c r="AT2" s="657"/>
      <c r="AU2" s="657"/>
      <c r="AV2" s="657"/>
      <c r="AW2" s="657"/>
      <c r="AX2" s="657"/>
      <c r="AY2" s="657"/>
      <c r="AZ2" s="657"/>
      <c r="BA2" s="657"/>
      <c r="BB2" s="657"/>
      <c r="BC2" s="657"/>
      <c r="BD2" s="657"/>
      <c r="BE2" s="657"/>
      <c r="BF2" s="657"/>
      <c r="BG2" s="657"/>
      <c r="BH2" s="657"/>
      <c r="BI2" s="657"/>
      <c r="BJ2" s="657"/>
      <c r="BK2" s="657"/>
      <c r="BL2" s="657"/>
      <c r="BM2" s="657"/>
      <c r="BN2" s="657"/>
      <c r="BO2" s="657"/>
      <c r="BP2" s="657"/>
      <c r="BQ2" s="657"/>
      <c r="BR2" s="657"/>
      <c r="BS2" s="657"/>
      <c r="BT2" s="851"/>
      <c r="BU2" s="851"/>
    </row>
    <row r="3" spans="1:114" ht="21" customHeight="1" x14ac:dyDescent="0.2">
      <c r="A3" s="977"/>
      <c r="B3" s="977"/>
      <c r="C3" s="1813" t="s">
        <v>0</v>
      </c>
      <c r="D3" s="1815"/>
      <c r="E3" s="971" t="s">
        <v>3</v>
      </c>
      <c r="F3" s="1046" t="s">
        <v>172</v>
      </c>
      <c r="G3" s="1813" t="s">
        <v>5</v>
      </c>
      <c r="H3" s="1842"/>
      <c r="I3" s="1827" t="s">
        <v>159</v>
      </c>
      <c r="J3" s="1827"/>
      <c r="K3" s="1830"/>
      <c r="L3" s="971" t="s">
        <v>55</v>
      </c>
      <c r="M3" s="1813" t="s">
        <v>54</v>
      </c>
      <c r="N3" s="1814"/>
      <c r="O3" s="1814"/>
      <c r="P3" s="1814"/>
      <c r="Q3" s="1814"/>
      <c r="R3" s="1815"/>
      <c r="S3" s="1813" t="s">
        <v>113</v>
      </c>
      <c r="T3" s="1815"/>
      <c r="U3" s="1813" t="s">
        <v>59</v>
      </c>
      <c r="V3" s="1815"/>
      <c r="W3" s="1813" t="s">
        <v>327</v>
      </c>
      <c r="X3" s="1815"/>
      <c r="Y3" s="1813" t="s">
        <v>323</v>
      </c>
      <c r="Z3" s="1815"/>
      <c r="AA3" s="1814" t="s">
        <v>32</v>
      </c>
      <c r="AB3" s="1842"/>
      <c r="AC3" s="1047" t="s">
        <v>7</v>
      </c>
      <c r="AD3" s="1048"/>
      <c r="AE3" s="971"/>
      <c r="AF3" s="1049"/>
      <c r="AG3" s="1851" t="s">
        <v>18</v>
      </c>
      <c r="AH3" s="1813" t="s">
        <v>10</v>
      </c>
      <c r="AI3" s="1814"/>
      <c r="AJ3" s="1815"/>
      <c r="AK3" s="1814" t="s">
        <v>11</v>
      </c>
      <c r="AL3" s="1814"/>
      <c r="AM3" s="1815"/>
      <c r="AN3" s="1813" t="s">
        <v>13</v>
      </c>
      <c r="AO3" s="1815"/>
      <c r="AP3" s="1813" t="s">
        <v>12</v>
      </c>
      <c r="AQ3" s="1815"/>
      <c r="AR3" s="1837" t="s">
        <v>154</v>
      </c>
      <c r="AS3" s="1830"/>
      <c r="AT3" s="1848" t="s">
        <v>246</v>
      </c>
      <c r="AU3" s="1813" t="s">
        <v>61</v>
      </c>
      <c r="AV3" s="1814"/>
      <c r="AW3" s="1814"/>
      <c r="AX3" s="1814"/>
      <c r="AY3" s="1814"/>
      <c r="AZ3" s="1814"/>
      <c r="BA3" s="1814"/>
      <c r="BB3" s="1814"/>
      <c r="BC3" s="1814"/>
      <c r="BD3" s="1815"/>
      <c r="BE3" s="1856" t="s">
        <v>62</v>
      </c>
      <c r="BF3" s="1857"/>
      <c r="BG3" s="1842"/>
      <c r="BH3" s="673"/>
      <c r="BI3" s="673"/>
      <c r="BJ3" s="673"/>
      <c r="BK3" s="673"/>
      <c r="BL3" s="660"/>
      <c r="BM3" s="660"/>
      <c r="BN3" s="660"/>
      <c r="BO3" s="660"/>
      <c r="BP3" s="660"/>
      <c r="BQ3" s="660"/>
      <c r="BR3" s="660"/>
      <c r="BS3" s="660"/>
      <c r="BT3" s="660"/>
      <c r="BU3" s="660"/>
      <c r="BY3" s="660"/>
      <c r="BZ3" s="660"/>
      <c r="CA3" s="660"/>
      <c r="CB3" s="660"/>
      <c r="CC3" s="660"/>
      <c r="CD3" s="660"/>
      <c r="CF3" s="660"/>
      <c r="CG3" s="660"/>
      <c r="CH3" s="660"/>
      <c r="CI3" s="660"/>
      <c r="CJ3" s="660"/>
    </row>
    <row r="4" spans="1:114" ht="21" customHeight="1" thickBot="1" x14ac:dyDescent="0.25">
      <c r="A4" s="980"/>
      <c r="B4" s="980"/>
      <c r="C4" s="972" t="s">
        <v>1</v>
      </c>
      <c r="D4" s="972"/>
      <c r="E4" s="972" t="s">
        <v>4</v>
      </c>
      <c r="F4" s="972"/>
      <c r="G4" s="1816" t="s">
        <v>6</v>
      </c>
      <c r="H4" s="1836"/>
      <c r="I4" s="1050">
        <v>0.35416666666666669</v>
      </c>
      <c r="J4" s="1050">
        <v>0.33333333333333331</v>
      </c>
      <c r="K4" s="1050">
        <v>0.35416666666666669</v>
      </c>
      <c r="L4" s="1051" t="s">
        <v>96</v>
      </c>
      <c r="M4" s="1819"/>
      <c r="N4" s="1820"/>
      <c r="O4" s="1820"/>
      <c r="P4" s="1820"/>
      <c r="Q4" s="1820"/>
      <c r="R4" s="1821"/>
      <c r="S4" s="1052" t="s">
        <v>114</v>
      </c>
      <c r="T4" s="1053" t="s">
        <v>173</v>
      </c>
      <c r="U4" s="1828"/>
      <c r="V4" s="1829"/>
      <c r="W4" s="1816"/>
      <c r="X4" s="1818"/>
      <c r="Y4" s="1054" t="s">
        <v>323</v>
      </c>
      <c r="Z4" s="1055" t="s">
        <v>335</v>
      </c>
      <c r="AA4" s="1854"/>
      <c r="AB4" s="1836"/>
      <c r="AC4" s="972" t="s">
        <v>1</v>
      </c>
      <c r="AD4" s="1056" t="s">
        <v>2</v>
      </c>
      <c r="AE4" s="972" t="s">
        <v>8</v>
      </c>
      <c r="AF4" s="1057" t="s">
        <v>9</v>
      </c>
      <c r="AG4" s="1852"/>
      <c r="AH4" s="1816"/>
      <c r="AI4" s="1817"/>
      <c r="AJ4" s="1818"/>
      <c r="AK4" s="1817"/>
      <c r="AL4" s="1817"/>
      <c r="AM4" s="1818"/>
      <c r="AN4" s="1816"/>
      <c r="AO4" s="1818"/>
      <c r="AP4" s="1816"/>
      <c r="AQ4" s="1818"/>
      <c r="AR4" s="1838"/>
      <c r="AS4" s="1839"/>
      <c r="AT4" s="1849"/>
      <c r="AU4" s="1828">
        <v>1</v>
      </c>
      <c r="AV4" s="1833"/>
      <c r="AW4" s="1833"/>
      <c r="AX4" s="1834"/>
      <c r="AY4" s="1835">
        <v>0.5</v>
      </c>
      <c r="AZ4" s="1833"/>
      <c r="BA4" s="1833"/>
      <c r="BB4" s="1833"/>
      <c r="BC4" s="1833"/>
      <c r="BD4" s="1829"/>
      <c r="BE4" s="1858"/>
      <c r="BF4" s="1806"/>
      <c r="BG4" s="1836"/>
      <c r="BH4" s="673"/>
      <c r="BI4" s="673"/>
      <c r="BJ4" s="673"/>
      <c r="BK4" s="673"/>
      <c r="BL4" s="660"/>
      <c r="BM4" s="660"/>
      <c r="BN4" s="660"/>
      <c r="BO4" s="660"/>
      <c r="BP4" s="660"/>
      <c r="BQ4" s="660"/>
      <c r="BR4" s="660"/>
      <c r="BS4" s="660"/>
      <c r="BT4" s="660"/>
      <c r="BU4" s="660"/>
      <c r="BY4" s="1808" t="s">
        <v>28</v>
      </c>
      <c r="BZ4" s="1811" t="s">
        <v>270</v>
      </c>
      <c r="CA4" s="1808" t="s">
        <v>71</v>
      </c>
      <c r="CB4" s="1811" t="s">
        <v>295</v>
      </c>
      <c r="CC4" s="1806" t="s">
        <v>63</v>
      </c>
      <c r="CD4" s="1807" t="s">
        <v>257</v>
      </c>
      <c r="CE4" s="1808" t="s">
        <v>284</v>
      </c>
      <c r="CF4" s="1811" t="s">
        <v>289</v>
      </c>
      <c r="CG4" s="1806" t="s">
        <v>237</v>
      </c>
      <c r="CH4" s="1807" t="s">
        <v>279</v>
      </c>
      <c r="CI4" s="1808" t="s">
        <v>27</v>
      </c>
      <c r="CJ4" s="1811" t="s">
        <v>272</v>
      </c>
      <c r="CK4" s="1808" t="s">
        <v>37</v>
      </c>
      <c r="CL4" s="1811" t="s">
        <v>255</v>
      </c>
      <c r="CM4" s="1811" t="s">
        <v>291</v>
      </c>
      <c r="CN4" s="1806" t="s">
        <v>38</v>
      </c>
      <c r="CO4" s="1807" t="s">
        <v>269</v>
      </c>
      <c r="CP4" s="1806" t="s">
        <v>243</v>
      </c>
      <c r="CQ4" s="1807" t="s">
        <v>273</v>
      </c>
      <c r="CR4" s="1807" t="s">
        <v>293</v>
      </c>
      <c r="CS4" s="1806" t="s">
        <v>200</v>
      </c>
      <c r="CT4" s="1807" t="s">
        <v>296</v>
      </c>
      <c r="CU4" s="1806" t="s">
        <v>233</v>
      </c>
      <c r="CV4" s="1807" t="s">
        <v>268</v>
      </c>
      <c r="CW4" s="1806" t="s">
        <v>267</v>
      </c>
      <c r="CX4" s="1807" t="s">
        <v>274</v>
      </c>
      <c r="CY4" s="1806" t="s">
        <v>247</v>
      </c>
      <c r="CZ4" s="1807" t="s">
        <v>294</v>
      </c>
      <c r="DA4" s="1806" t="s">
        <v>65</v>
      </c>
      <c r="DB4" s="1807" t="s">
        <v>280</v>
      </c>
      <c r="DC4" s="1808" t="s">
        <v>31</v>
      </c>
      <c r="DD4" s="1809" t="s">
        <v>271</v>
      </c>
      <c r="DE4" s="1806" t="s">
        <v>300</v>
      </c>
      <c r="DF4" s="1807" t="s">
        <v>313</v>
      </c>
      <c r="DG4" s="1806" t="s">
        <v>301</v>
      </c>
      <c r="DH4" s="1807" t="s">
        <v>312</v>
      </c>
      <c r="DI4" s="1806" t="s">
        <v>299</v>
      </c>
      <c r="DJ4" s="1807" t="s">
        <v>314</v>
      </c>
    </row>
    <row r="5" spans="1:114" ht="21" customHeight="1" thickBot="1" x14ac:dyDescent="0.25">
      <c r="A5" s="985"/>
      <c r="B5" s="985"/>
      <c r="C5" s="986">
        <v>0.33333333333333331</v>
      </c>
      <c r="D5" s="986"/>
      <c r="E5" s="986">
        <v>0.33333333333333331</v>
      </c>
      <c r="F5" s="986">
        <v>0.33333333333333331</v>
      </c>
      <c r="G5" s="1058" t="s">
        <v>122</v>
      </c>
      <c r="H5" s="1288">
        <v>0.33333333333333331</v>
      </c>
      <c r="I5" s="1059" t="s">
        <v>52</v>
      </c>
      <c r="J5" s="1059" t="s">
        <v>17</v>
      </c>
      <c r="K5" s="1060"/>
      <c r="L5" s="1061" t="s">
        <v>266</v>
      </c>
      <c r="M5" s="986">
        <v>0.3125</v>
      </c>
      <c r="N5" s="1062">
        <v>0.32291666666666669</v>
      </c>
      <c r="O5" s="1843">
        <v>0.33333333333333331</v>
      </c>
      <c r="P5" s="1844"/>
      <c r="Q5" s="1845" t="s">
        <v>58</v>
      </c>
      <c r="R5" s="1845"/>
      <c r="S5" s="1061" t="s">
        <v>116</v>
      </c>
      <c r="T5" s="1063" t="s">
        <v>174</v>
      </c>
      <c r="U5" s="1058">
        <v>0.35416666666666669</v>
      </c>
      <c r="V5" s="988">
        <v>0.35416666666666669</v>
      </c>
      <c r="W5" s="1819"/>
      <c r="X5" s="1821"/>
      <c r="Y5" s="1846" t="s">
        <v>324</v>
      </c>
      <c r="Z5" s="1847"/>
      <c r="AA5" s="1064">
        <v>0.3125</v>
      </c>
      <c r="AB5" s="1065">
        <v>0.35416666666666669</v>
      </c>
      <c r="AC5" s="986">
        <v>0.3125</v>
      </c>
      <c r="AD5" s="1066">
        <v>0.3125</v>
      </c>
      <c r="AE5" s="1067"/>
      <c r="AF5" s="1068"/>
      <c r="AG5" s="1853"/>
      <c r="AH5" s="1819"/>
      <c r="AI5" s="1820"/>
      <c r="AJ5" s="1821"/>
      <c r="AK5" s="1820"/>
      <c r="AL5" s="1820"/>
      <c r="AM5" s="1821"/>
      <c r="AN5" s="1819"/>
      <c r="AO5" s="1821"/>
      <c r="AP5" s="1819"/>
      <c r="AQ5" s="1821"/>
      <c r="AR5" s="1840"/>
      <c r="AS5" s="1841"/>
      <c r="AT5" s="1850"/>
      <c r="AU5" s="1067"/>
      <c r="AV5" s="1069" t="s">
        <v>62</v>
      </c>
      <c r="AW5" s="1069"/>
      <c r="AX5" s="1069" t="s">
        <v>62</v>
      </c>
      <c r="AY5" s="1070"/>
      <c r="AZ5" s="1071" t="s">
        <v>62</v>
      </c>
      <c r="BA5" s="1070"/>
      <c r="BB5" s="1071" t="s">
        <v>62</v>
      </c>
      <c r="BC5" s="1070"/>
      <c r="BD5" s="1071" t="s">
        <v>62</v>
      </c>
      <c r="BE5" s="1072"/>
      <c r="BF5" s="1073"/>
      <c r="BG5" s="1073"/>
      <c r="BH5" s="863"/>
      <c r="BI5" s="863"/>
      <c r="BJ5" s="863"/>
      <c r="BK5" s="863"/>
      <c r="BL5" s="858"/>
      <c r="BM5" s="858"/>
      <c r="BN5" s="660"/>
      <c r="BO5" s="660"/>
      <c r="BP5" s="660"/>
      <c r="BQ5" s="660"/>
      <c r="BR5" s="660"/>
      <c r="BS5" s="660"/>
      <c r="BT5" s="660"/>
      <c r="BU5" s="660"/>
      <c r="BY5" s="1808"/>
      <c r="BZ5" s="1811"/>
      <c r="CA5" s="1808"/>
      <c r="CB5" s="1811"/>
      <c r="CC5" s="1806"/>
      <c r="CD5" s="1807"/>
      <c r="CE5" s="1808"/>
      <c r="CF5" s="1811"/>
      <c r="CG5" s="1806"/>
      <c r="CH5" s="1807"/>
      <c r="CI5" s="1808"/>
      <c r="CJ5" s="1808"/>
      <c r="CK5" s="1808"/>
      <c r="CL5" s="1808"/>
      <c r="CM5" s="1811"/>
      <c r="CN5" s="1806"/>
      <c r="CO5" s="1806"/>
      <c r="CP5" s="1806"/>
      <c r="CQ5" s="1806"/>
      <c r="CR5" s="1807"/>
      <c r="CS5" s="1806"/>
      <c r="CT5" s="1806"/>
      <c r="CU5" s="1806"/>
      <c r="CV5" s="1806"/>
      <c r="CW5" s="1806"/>
      <c r="CX5" s="1806"/>
      <c r="CY5" s="1806"/>
      <c r="CZ5" s="1806"/>
      <c r="DA5" s="1806"/>
      <c r="DB5" s="1806"/>
      <c r="DC5" s="1808"/>
      <c r="DD5" s="1810"/>
      <c r="DE5" s="1806"/>
      <c r="DF5" s="1807"/>
      <c r="DG5" s="1806"/>
      <c r="DH5" s="1807"/>
      <c r="DI5" s="1806"/>
      <c r="DJ5" s="1807"/>
    </row>
    <row r="6" spans="1:114" s="289" customFormat="1" ht="47.1" customHeight="1" x14ac:dyDescent="0.15">
      <c r="A6" s="1006">
        <v>1</v>
      </c>
      <c r="B6" s="1007" t="s">
        <v>23</v>
      </c>
      <c r="C6" s="1188" t="s">
        <v>267</v>
      </c>
      <c r="D6" s="595"/>
      <c r="E6" s="1009" t="s">
        <v>31</v>
      </c>
      <c r="F6" s="1195" t="s">
        <v>284</v>
      </c>
      <c r="G6" s="1010" t="s">
        <v>348</v>
      </c>
      <c r="H6" s="1011" t="s">
        <v>301</v>
      </c>
      <c r="I6" s="1012" t="s">
        <v>237</v>
      </c>
      <c r="J6" s="1013" t="s">
        <v>28</v>
      </c>
      <c r="K6" s="996"/>
      <c r="L6" s="1014" t="s">
        <v>65</v>
      </c>
      <c r="M6" s="1012" t="s">
        <v>292</v>
      </c>
      <c r="N6" s="1012" t="s">
        <v>387</v>
      </c>
      <c r="O6" s="1015"/>
      <c r="P6" s="1166" t="s">
        <v>350</v>
      </c>
      <c r="Q6" s="1001" t="s">
        <v>199</v>
      </c>
      <c r="R6" s="1012" t="s">
        <v>70</v>
      </c>
      <c r="S6" s="1009" t="s">
        <v>300</v>
      </c>
      <c r="T6" s="1017"/>
      <c r="U6" s="1010" t="s">
        <v>63</v>
      </c>
      <c r="V6" s="1012" t="s">
        <v>358</v>
      </c>
      <c r="W6" s="1010" t="s">
        <v>299</v>
      </c>
      <c r="X6" s="1017" t="s">
        <v>199</v>
      </c>
      <c r="Y6" s="1012"/>
      <c r="Z6" s="1012"/>
      <c r="AA6" s="1010" t="s">
        <v>27</v>
      </c>
      <c r="AB6" s="1011" t="s">
        <v>233</v>
      </c>
      <c r="AC6" s="1010" t="s">
        <v>402</v>
      </c>
      <c r="AD6" s="1018"/>
      <c r="AE6" s="1019" t="s">
        <v>38</v>
      </c>
      <c r="AF6" s="1020" t="s">
        <v>348</v>
      </c>
      <c r="AG6" s="439"/>
      <c r="AH6" s="1038"/>
      <c r="AI6" s="1039"/>
      <c r="AJ6" s="1074"/>
      <c r="AK6" s="1075"/>
      <c r="AL6" s="1076"/>
      <c r="AM6" s="1077"/>
      <c r="AN6" s="1078" t="s">
        <v>203</v>
      </c>
      <c r="AO6" s="1077"/>
      <c r="AP6" s="1075"/>
      <c r="AQ6" s="1079"/>
      <c r="AR6" s="1075"/>
      <c r="AS6" s="1077"/>
      <c r="AT6" s="1076"/>
      <c r="AU6" s="1075"/>
      <c r="AV6" s="1080"/>
      <c r="AW6" s="1081"/>
      <c r="AX6" s="1081"/>
      <c r="AY6" s="1082"/>
      <c r="AZ6" s="1080"/>
      <c r="BA6" s="1081"/>
      <c r="BB6" s="1080"/>
      <c r="BC6" s="1083"/>
      <c r="BD6" s="1084"/>
      <c r="BE6" s="1085"/>
      <c r="BF6" s="1086"/>
      <c r="BG6" s="1087"/>
      <c r="BH6" s="864"/>
      <c r="BI6" s="864"/>
      <c r="CA6" s="665">
        <f t="shared" ref="CA6:CA35" si="0">COUNTIF(C6:Z6,$CC$4)+COUNTIF(AC6,$CC$4)+COUNTIF(AE6:BA6,$CC$4)</f>
        <v>1</v>
      </c>
      <c r="CB6" s="666">
        <f t="shared" ref="CB6:CB35" si="1">COUNTIF(C6:Z6,$CD$4)+COUNTIF(AC6,$CD$4)+COUNTIF(AE6:BA6,$CD$4)</f>
        <v>0</v>
      </c>
      <c r="CC6" s="666">
        <f t="shared" ref="CC6:CC35" si="2">COUNTIF(C6:Z6,$CE$4)+COUNTIF(AC6,$CE$4)+COUNTIF(AE6:BA6,$CE$4)</f>
        <v>2</v>
      </c>
      <c r="CD6" s="666">
        <f t="shared" ref="CD6:CD35" si="3">COUNTIF(C6:Z6,$CF$4)+COUNTIF(AC6,$CF$4)+COUNTIF(AE6:BA6,$CF$4)</f>
        <v>0</v>
      </c>
      <c r="CE6" s="669">
        <f t="shared" ref="CE6:CE35" si="4">COUNTIF(C6:Z6,$CG$4)+COUNTIF(AC6,$CG$4)+COUNTIF(AE6:BA6,$CG$4)</f>
        <v>1</v>
      </c>
      <c r="CF6" s="666">
        <f t="shared" ref="CF6:CF35" si="5">COUNTIF(C6:Z6,$CH$4)+COUNTIF(AC6,$CH$4)+COUNTIF(AE6:BA6,$CH$4)</f>
        <v>0</v>
      </c>
      <c r="CG6" s="669">
        <f t="shared" ref="CG6:CG35" si="6">COUNTIF(C6:Z6,$CI$4)+COUNTIF(AC6,$CI$4)+COUNTIF(AE6:BA6,$CI$4)</f>
        <v>0</v>
      </c>
      <c r="CH6" s="667">
        <f t="shared" ref="CH6:CH35" si="7">COUNTIF(C6:Z6,$CJ$4)+COUNTIF(AC6,$CJ$4)+COUNTIF(AE6:BA6,$CJ$4)</f>
        <v>0</v>
      </c>
      <c r="CI6" s="665">
        <f t="shared" ref="CI6:CI35" si="8">COUNTIF(C6:Z6,$CK$4)+COUNTIF(AC6,$CK$4)+COUNTIF(AE6:BA6,$CK$4)</f>
        <v>0</v>
      </c>
      <c r="CJ6" s="666">
        <f t="shared" ref="CJ6:CJ35" si="9">COUNTIF(C6:Z6,$CL$4)+COUNTIF(AC6,$CL$4)+COUNTIF(AE6:BA6,$CL$4)</f>
        <v>0</v>
      </c>
      <c r="CK6" s="669">
        <f t="shared" ref="CK6:CK35" si="10">COUNTIF(C6:Z6,$CM$4)+COUNTIF(AC6,$CM$4)+COUNTIF(AE6:BA6,$CM$4)</f>
        <v>0</v>
      </c>
      <c r="CL6" s="666">
        <f t="shared" ref="CL6:CL35" si="11">COUNTIF(C6:Z6,$CN$4)+COUNTIF(AC6,$CN$4)+COUNTIF(AE6:BA6,$CN$4)</f>
        <v>1</v>
      </c>
      <c r="CM6" s="669">
        <f t="shared" ref="CM6:CM35" si="12">COUNTIF(C6:Z6,$CO$4)+COUNTIF(AC6,$CO$4)+COUNTIF(AE6:BA6,$CO$4)</f>
        <v>0</v>
      </c>
      <c r="CN6" s="667">
        <f t="shared" ref="CN6:CN35" si="13">COUNTIF(C6:Z6,$CP$4)+COUNTIF(AC6,$CP$4)+COUNTIF(AE6:BA6,$CP$4)</f>
        <v>0</v>
      </c>
      <c r="CO6" s="667">
        <f t="shared" ref="CO6:CO35" si="14">COUNTIF(C6:Z6,$CQ$4)+COUNTIF(AC6,$CQ$4)+COUNTIF(AE6:BA6,$CQ$4)</f>
        <v>0</v>
      </c>
      <c r="CP6" s="669">
        <f t="shared" ref="CP6:CP35" si="15">COUNTIF(C6:Z6,$CR$4)+COUNTIF(AC6,$CR$4)+COUNTIF(AE6:BA6,$CR$4)</f>
        <v>0</v>
      </c>
      <c r="CQ6" s="666">
        <f t="shared" ref="CQ6:CQ35" si="16">COUNTIF(C6:Z6,$CS$4)+COUNTIF(AC6,$CS$4)+COUNTIF(AE6:BA6,$CS$4)</f>
        <v>2</v>
      </c>
      <c r="CR6" s="669">
        <f t="shared" ref="CR6:CR35" si="17">COUNTIF(C6:Z6,$CT$4)+COUNTIF(AC6,$CT$4)+COUNTIF(AE6:BA6,$CT$4)</f>
        <v>0</v>
      </c>
      <c r="CS6" s="666">
        <f t="shared" ref="CS6:CS35" si="18">COUNTIF(C6:Z6,$CU$4)+COUNTIF(AC6,$CU$4)+COUNTIF(AE6:BA6,$CU$4)</f>
        <v>0</v>
      </c>
      <c r="CT6" s="666">
        <f t="shared" ref="CT6:CT35" si="19">COUNTIF(C6:Z6,$CV$4)+COUNTIF(AC6,$CV$4)+COUNTIF(AE6:BA6,$CV$4)</f>
        <v>0</v>
      </c>
      <c r="CU6" s="669">
        <f t="shared" ref="CU6:CU35" si="20">COUNTIF(C6:Z6,$CW$4)+COUNTIF(AC6,$CW$4)+COUNTIF(AE6:BA6,$CW$4)</f>
        <v>2</v>
      </c>
      <c r="CV6" s="666">
        <f t="shared" ref="CV6:CV35" si="21">COUNTIF(C6:Z6,$CX$4)+COUNTIF(AC6,$CX$4)+COUNTIF(AE6:BA6,$CX$4)</f>
        <v>0</v>
      </c>
      <c r="CW6" s="669">
        <f t="shared" ref="CW6:CW35" si="22">COUNTIF(C6:Z6,$CY$4)+COUNTIF(AC6,$CY$4)+COUNTIF(AE6:BA6,$CY$4)</f>
        <v>0</v>
      </c>
      <c r="CX6" s="667">
        <f t="shared" ref="CX6:CX35" si="23">COUNTIF(C6:Z6,$CZ$4)+COUNTIF(AC6,$CZ$4)+COUNTIF(AE6:BA6,$CZ$4)</f>
        <v>0</v>
      </c>
      <c r="CY6" s="669">
        <f t="shared" ref="CY6:CY35" si="24">COUNTIF(C6:Z6,$DA$4)+COUNTIF(AC6,$DA$4)+COUNTIF(AE6:BA6,$DA$4)</f>
        <v>1</v>
      </c>
      <c r="CZ6" s="666">
        <f t="shared" ref="CZ6:CZ35" si="25">COUNTIF(C6:Z6,$DB$4)+COUNTIF(AC6,$DB$4)+COUNTIF(AE6:BA6,$DB$4)</f>
        <v>0</v>
      </c>
      <c r="DA6" s="669">
        <f t="shared" ref="DA6:DA35" si="26">COUNTIF(C6:Z6,$DC$4)+COUNTIF(AC6,$DC$4)+COUNTIF(AE6:BA6,$DC$4)</f>
        <v>1</v>
      </c>
      <c r="DB6" s="666">
        <f t="shared" ref="DB6:DB35" si="27">COUNTIF(C6:Z6,$DD$4)+COUNTIF(AC6,$DD$4)+COUNTIF(AE6:BA6,$DD$4)</f>
        <v>0</v>
      </c>
      <c r="DC6" s="669">
        <f t="shared" ref="DC6:DC35" si="28">COUNTIF(C6:Z6,$DE$4)+COUNTIF(AC6,$DE$4)+COUNTIF(AE6:BA6,$DE$4)</f>
        <v>1</v>
      </c>
      <c r="DD6" s="666">
        <f t="shared" ref="DD6:DD35" si="29">COUNTIF(C6:Z6,$DF$4)+COUNTIF(AC6,$DF$4)+COUNTIF(AE6:BA6,$DF$4)</f>
        <v>0</v>
      </c>
      <c r="DE6" s="669">
        <f t="shared" ref="DE6:DE35" si="30">COUNTIF(C6:Z6,$DG$4)+COUNTIF(AC6,$DG$4)+COUNTIF(AE6:BA6,$DG$4)</f>
        <v>1</v>
      </c>
      <c r="DF6" s="666">
        <f t="shared" ref="DF6:DF35" si="31">COUNTIF(C6:Z6,$DH$4)+COUNTIF(AC6,$DH$4)+COUNTIF(AE6:BA6,$DH$4)</f>
        <v>0</v>
      </c>
    </row>
    <row r="7" spans="1:114" s="289" customFormat="1" ht="47.1" customHeight="1" thickBot="1" x14ac:dyDescent="0.2">
      <c r="A7" s="1006">
        <v>2</v>
      </c>
      <c r="B7" s="1007" t="s">
        <v>24</v>
      </c>
      <c r="C7" s="1273" t="s">
        <v>267</v>
      </c>
      <c r="D7" s="595"/>
      <c r="E7" s="1274" t="s">
        <v>199</v>
      </c>
      <c r="F7" s="1275" t="s">
        <v>31</v>
      </c>
      <c r="G7" s="1010" t="str">
        <f t="shared" ref="G7:G35" si="32">AE6</f>
        <v>白原</v>
      </c>
      <c r="H7" s="1190" t="s">
        <v>301</v>
      </c>
      <c r="I7" s="1012" t="s">
        <v>237</v>
      </c>
      <c r="J7" s="1248" t="s">
        <v>28</v>
      </c>
      <c r="K7" s="996"/>
      <c r="L7" s="1014" t="s">
        <v>65</v>
      </c>
      <c r="M7" s="1162" t="s">
        <v>292</v>
      </c>
      <c r="N7" s="1012" t="s">
        <v>389</v>
      </c>
      <c r="O7" s="1015"/>
      <c r="P7" s="1282" t="s">
        <v>300</v>
      </c>
      <c r="Q7" s="1272"/>
      <c r="R7" s="1162" t="s">
        <v>203</v>
      </c>
      <c r="S7" s="1009" t="s">
        <v>70</v>
      </c>
      <c r="T7" s="1017"/>
      <c r="U7" s="1010" t="s">
        <v>63</v>
      </c>
      <c r="V7" s="1012" t="s">
        <v>358</v>
      </c>
      <c r="W7" s="1010" t="s">
        <v>299</v>
      </c>
      <c r="X7" s="1276" t="s">
        <v>300</v>
      </c>
      <c r="Y7" s="1012"/>
      <c r="Z7" s="1012"/>
      <c r="AA7" s="1010" t="s">
        <v>27</v>
      </c>
      <c r="AB7" s="1011" t="s">
        <v>233</v>
      </c>
      <c r="AC7" s="1010" t="s">
        <v>403</v>
      </c>
      <c r="AD7" s="1018"/>
      <c r="AE7" s="1019" t="s">
        <v>278</v>
      </c>
      <c r="AF7" s="1020" t="str">
        <f t="shared" ref="AF7:AF35" si="33">AE6</f>
        <v>白原</v>
      </c>
      <c r="AG7" s="439"/>
      <c r="AH7" s="1040"/>
      <c r="AI7" s="1041"/>
      <c r="AJ7" s="1088"/>
      <c r="AK7" s="1089"/>
      <c r="AL7" s="1090"/>
      <c r="AM7" s="1091"/>
      <c r="AN7" s="1092"/>
      <c r="AO7" s="1093"/>
      <c r="AP7" s="1089"/>
      <c r="AQ7" s="1094"/>
      <c r="AR7" s="1089"/>
      <c r="AS7" s="1091"/>
      <c r="AT7" s="1090"/>
      <c r="AU7" s="1089"/>
      <c r="AV7" s="1095"/>
      <c r="AW7" s="1096"/>
      <c r="AX7" s="1096"/>
      <c r="AY7" s="1278" t="s">
        <v>284</v>
      </c>
      <c r="AZ7" s="1279" t="s">
        <v>428</v>
      </c>
      <c r="BA7" s="1280" t="s">
        <v>284</v>
      </c>
      <c r="BB7" s="1279" t="s">
        <v>429</v>
      </c>
      <c r="BC7" s="1281"/>
      <c r="BD7" s="1099"/>
      <c r="BE7" s="1100"/>
      <c r="BF7" s="1101"/>
      <c r="BG7" s="879"/>
      <c r="BH7" s="864"/>
      <c r="BI7" s="864"/>
      <c r="CA7" s="665">
        <f t="shared" si="0"/>
        <v>1</v>
      </c>
      <c r="CB7" s="666">
        <f t="shared" si="1"/>
        <v>0</v>
      </c>
      <c r="CC7" s="666">
        <f t="shared" si="2"/>
        <v>2</v>
      </c>
      <c r="CD7" s="666">
        <f t="shared" si="3"/>
        <v>0</v>
      </c>
      <c r="CE7" s="669">
        <f t="shared" si="4"/>
        <v>1</v>
      </c>
      <c r="CF7" s="666">
        <f t="shared" si="5"/>
        <v>0</v>
      </c>
      <c r="CG7" s="669">
        <f t="shared" si="6"/>
        <v>0</v>
      </c>
      <c r="CH7" s="667">
        <f t="shared" si="7"/>
        <v>0</v>
      </c>
      <c r="CI7" s="665">
        <f t="shared" si="8"/>
        <v>0</v>
      </c>
      <c r="CJ7" s="666">
        <f t="shared" si="9"/>
        <v>0</v>
      </c>
      <c r="CK7" s="669">
        <f t="shared" si="10"/>
        <v>0</v>
      </c>
      <c r="CL7" s="666">
        <f t="shared" si="11"/>
        <v>2</v>
      </c>
      <c r="CM7" s="669">
        <f t="shared" si="12"/>
        <v>0</v>
      </c>
      <c r="CN7" s="667">
        <f t="shared" si="13"/>
        <v>0</v>
      </c>
      <c r="CO7" s="667">
        <f t="shared" si="14"/>
        <v>0</v>
      </c>
      <c r="CP7" s="669">
        <f t="shared" si="15"/>
        <v>0</v>
      </c>
      <c r="CQ7" s="666">
        <f t="shared" si="16"/>
        <v>1</v>
      </c>
      <c r="CR7" s="669">
        <f t="shared" si="17"/>
        <v>0</v>
      </c>
      <c r="CS7" s="666">
        <f t="shared" si="18"/>
        <v>0</v>
      </c>
      <c r="CT7" s="666">
        <f t="shared" si="19"/>
        <v>0</v>
      </c>
      <c r="CU7" s="669">
        <f t="shared" si="20"/>
        <v>1</v>
      </c>
      <c r="CV7" s="666">
        <f t="shared" si="21"/>
        <v>0</v>
      </c>
      <c r="CW7" s="669">
        <f t="shared" si="22"/>
        <v>0</v>
      </c>
      <c r="CX7" s="667">
        <f t="shared" si="23"/>
        <v>0</v>
      </c>
      <c r="CY7" s="669">
        <f t="shared" si="24"/>
        <v>1</v>
      </c>
      <c r="CZ7" s="666">
        <f t="shared" si="25"/>
        <v>0</v>
      </c>
      <c r="DA7" s="669">
        <f t="shared" si="26"/>
        <v>1</v>
      </c>
      <c r="DB7" s="666">
        <f t="shared" si="27"/>
        <v>0</v>
      </c>
      <c r="DC7" s="669">
        <f t="shared" si="28"/>
        <v>3</v>
      </c>
      <c r="DD7" s="666">
        <f t="shared" si="29"/>
        <v>0</v>
      </c>
      <c r="DE7" s="669">
        <f t="shared" si="30"/>
        <v>2</v>
      </c>
      <c r="DF7" s="666">
        <f t="shared" si="31"/>
        <v>0</v>
      </c>
    </row>
    <row r="8" spans="1:114" s="289" customFormat="1" ht="47.1" customHeight="1" x14ac:dyDescent="0.2">
      <c r="A8" s="1006">
        <v>3</v>
      </c>
      <c r="B8" s="1007" t="s">
        <v>25</v>
      </c>
      <c r="C8" s="1008" t="s">
        <v>300</v>
      </c>
      <c r="D8" s="595"/>
      <c r="E8" s="1196" t="s">
        <v>199</v>
      </c>
      <c r="F8" s="1009" t="s">
        <v>237</v>
      </c>
      <c r="G8" s="1010" t="str">
        <f t="shared" si="32"/>
        <v>石橋</v>
      </c>
      <c r="H8" s="1011" t="s">
        <v>301</v>
      </c>
      <c r="I8" s="1202" t="s">
        <v>28</v>
      </c>
      <c r="J8" s="1013"/>
      <c r="K8" s="1011"/>
      <c r="L8" s="1014" t="s">
        <v>65</v>
      </c>
      <c r="M8" s="1012" t="s">
        <v>119</v>
      </c>
      <c r="N8" s="1012"/>
      <c r="O8" s="1015"/>
      <c r="P8" s="1016" t="s">
        <v>267</v>
      </c>
      <c r="Q8" s="1012"/>
      <c r="R8" s="1012" t="s">
        <v>410</v>
      </c>
      <c r="S8" s="1009" t="s">
        <v>407</v>
      </c>
      <c r="T8" s="1017"/>
      <c r="U8" s="1010" t="s">
        <v>63</v>
      </c>
      <c r="V8" s="1012" t="s">
        <v>358</v>
      </c>
      <c r="W8" s="1163" t="s">
        <v>299</v>
      </c>
      <c r="X8" s="1017"/>
      <c r="Y8" s="1012"/>
      <c r="Z8" s="1012"/>
      <c r="AA8" s="1010" t="s">
        <v>27</v>
      </c>
      <c r="AB8" s="1011" t="s">
        <v>233</v>
      </c>
      <c r="AC8" s="1010"/>
      <c r="AD8" s="1018"/>
      <c r="AE8" s="1019" t="s">
        <v>284</v>
      </c>
      <c r="AF8" s="1020" t="str">
        <f t="shared" si="33"/>
        <v>石橋</v>
      </c>
      <c r="AG8" s="439" t="s">
        <v>299</v>
      </c>
      <c r="AH8" s="1040"/>
      <c r="AI8" s="1041"/>
      <c r="AJ8" s="1088"/>
      <c r="AK8" s="1102" t="s">
        <v>31</v>
      </c>
      <c r="AL8" s="1168" t="s">
        <v>70</v>
      </c>
      <c r="AM8" s="1091"/>
      <c r="AN8" s="1103"/>
      <c r="AO8" s="1091"/>
      <c r="AP8" s="1089"/>
      <c r="AQ8" s="1094"/>
      <c r="AR8" s="1089"/>
      <c r="AS8" s="1091"/>
      <c r="AT8" s="1090"/>
      <c r="AU8" s="1089"/>
      <c r="AV8" s="1095"/>
      <c r="AW8" s="1096"/>
      <c r="AX8" s="1096"/>
      <c r="AY8" s="1097"/>
      <c r="AZ8" s="1095"/>
      <c r="BA8" s="1096"/>
      <c r="BB8" s="1095"/>
      <c r="BC8" s="1098"/>
      <c r="BD8" s="1099"/>
      <c r="BE8" s="1100"/>
      <c r="BF8" s="1101"/>
      <c r="BG8" s="1104"/>
      <c r="BH8" s="864"/>
      <c r="BI8" s="864"/>
      <c r="BJ8" s="392"/>
      <c r="BK8" s="1824" t="s">
        <v>41</v>
      </c>
      <c r="BL8" s="1824" t="s">
        <v>42</v>
      </c>
      <c r="BM8" s="1824" t="s">
        <v>45</v>
      </c>
      <c r="BN8" s="1824" t="s">
        <v>44</v>
      </c>
      <c r="BO8" s="1824" t="s">
        <v>154</v>
      </c>
      <c r="BP8" s="1824" t="s">
        <v>246</v>
      </c>
      <c r="BQ8" s="1822" t="s">
        <v>46</v>
      </c>
      <c r="BR8" s="1823"/>
      <c r="BS8" s="660"/>
      <c r="BT8" s="660"/>
      <c r="CA8" s="665">
        <f t="shared" si="0"/>
        <v>1</v>
      </c>
      <c r="CB8" s="666">
        <f t="shared" si="1"/>
        <v>0</v>
      </c>
      <c r="CC8" s="666">
        <f t="shared" si="2"/>
        <v>1</v>
      </c>
      <c r="CD8" s="666">
        <f t="shared" si="3"/>
        <v>0</v>
      </c>
      <c r="CE8" s="669">
        <f t="shared" si="4"/>
        <v>1</v>
      </c>
      <c r="CF8" s="666">
        <f t="shared" si="5"/>
        <v>0</v>
      </c>
      <c r="CG8" s="669">
        <f t="shared" si="6"/>
        <v>0</v>
      </c>
      <c r="CH8" s="667">
        <f t="shared" si="7"/>
        <v>0</v>
      </c>
      <c r="CI8" s="665">
        <f t="shared" si="8"/>
        <v>0</v>
      </c>
      <c r="CJ8" s="666">
        <f t="shared" si="9"/>
        <v>0</v>
      </c>
      <c r="CK8" s="669">
        <f t="shared" si="10"/>
        <v>0</v>
      </c>
      <c r="CL8" s="666">
        <f t="shared" si="11"/>
        <v>1</v>
      </c>
      <c r="CM8" s="669">
        <f t="shared" si="12"/>
        <v>0</v>
      </c>
      <c r="CN8" s="667">
        <f t="shared" si="13"/>
        <v>0</v>
      </c>
      <c r="CO8" s="667">
        <f t="shared" si="14"/>
        <v>0</v>
      </c>
      <c r="CP8" s="669">
        <f t="shared" si="15"/>
        <v>0</v>
      </c>
      <c r="CQ8" s="666">
        <f t="shared" si="16"/>
        <v>1</v>
      </c>
      <c r="CR8" s="669">
        <f t="shared" si="17"/>
        <v>0</v>
      </c>
      <c r="CS8" s="666">
        <f t="shared" si="18"/>
        <v>0</v>
      </c>
      <c r="CT8" s="666">
        <f t="shared" si="19"/>
        <v>0</v>
      </c>
      <c r="CU8" s="669">
        <f t="shared" si="20"/>
        <v>1</v>
      </c>
      <c r="CV8" s="666">
        <f t="shared" si="21"/>
        <v>0</v>
      </c>
      <c r="CW8" s="669">
        <f t="shared" si="22"/>
        <v>0</v>
      </c>
      <c r="CX8" s="667">
        <f t="shared" si="23"/>
        <v>0</v>
      </c>
      <c r="CY8" s="669">
        <f t="shared" si="24"/>
        <v>1</v>
      </c>
      <c r="CZ8" s="666">
        <f t="shared" si="25"/>
        <v>0</v>
      </c>
      <c r="DA8" s="669">
        <f t="shared" si="26"/>
        <v>1</v>
      </c>
      <c r="DB8" s="666">
        <f t="shared" si="27"/>
        <v>0</v>
      </c>
      <c r="DC8" s="669">
        <f t="shared" si="28"/>
        <v>1</v>
      </c>
      <c r="DD8" s="666">
        <f t="shared" si="29"/>
        <v>0</v>
      </c>
      <c r="DE8" s="669">
        <f t="shared" si="30"/>
        <v>1</v>
      </c>
      <c r="DF8" s="666">
        <f t="shared" si="31"/>
        <v>0</v>
      </c>
    </row>
    <row r="9" spans="1:114" s="289" customFormat="1" ht="47.1" customHeight="1" thickBot="1" x14ac:dyDescent="0.2">
      <c r="A9" s="1021">
        <v>4</v>
      </c>
      <c r="B9" s="1022" t="s">
        <v>19</v>
      </c>
      <c r="C9" s="1023"/>
      <c r="D9" s="1024"/>
      <c r="E9" s="1025"/>
      <c r="F9" s="1025"/>
      <c r="G9" s="1026" t="str">
        <f t="shared" si="32"/>
        <v>中村</v>
      </c>
      <c r="H9" s="1027"/>
      <c r="I9" s="1028"/>
      <c r="J9" s="1029"/>
      <c r="K9" s="1027"/>
      <c r="L9" s="1030"/>
      <c r="M9" s="1028"/>
      <c r="N9" s="1028"/>
      <c r="O9" s="1031"/>
      <c r="P9" s="1032"/>
      <c r="Q9" s="1028"/>
      <c r="R9" s="1028"/>
      <c r="S9" s="1025"/>
      <c r="T9" s="1033"/>
      <c r="U9" s="1026"/>
      <c r="V9" s="1028"/>
      <c r="W9" s="1026" t="s">
        <v>301</v>
      </c>
      <c r="X9" s="1033"/>
      <c r="Y9" s="1028"/>
      <c r="Z9" s="1028"/>
      <c r="AA9" s="1026"/>
      <c r="AB9" s="1027"/>
      <c r="AC9" s="1026"/>
      <c r="AD9" s="1034"/>
      <c r="AE9" s="1035" t="s">
        <v>290</v>
      </c>
      <c r="AF9" s="1036" t="str">
        <f t="shared" si="33"/>
        <v>中村</v>
      </c>
      <c r="AG9" s="1037" t="s">
        <v>70</v>
      </c>
      <c r="AH9" s="1042"/>
      <c r="AI9" s="1043"/>
      <c r="AJ9" s="1105"/>
      <c r="AK9" s="1106"/>
      <c r="AL9" s="1107"/>
      <c r="AM9" s="1108"/>
      <c r="AN9" s="1109"/>
      <c r="AO9" s="1110"/>
      <c r="AP9" s="1111"/>
      <c r="AQ9" s="1112"/>
      <c r="AR9" s="1106"/>
      <c r="AS9" s="1108"/>
      <c r="AT9" s="1107"/>
      <c r="AU9" s="1106"/>
      <c r="AV9" s="1113"/>
      <c r="AW9" s="1107"/>
      <c r="AX9" s="1107"/>
      <c r="AY9" s="1114"/>
      <c r="AZ9" s="1113"/>
      <c r="BA9" s="1024"/>
      <c r="BB9" s="1115"/>
      <c r="BC9" s="1116"/>
      <c r="BD9" s="1117"/>
      <c r="BE9" s="1118"/>
      <c r="BF9" s="1119"/>
      <c r="BG9" s="1120"/>
      <c r="BH9" s="864"/>
      <c r="BI9" s="864"/>
      <c r="BJ9" s="608"/>
      <c r="BK9" s="1825"/>
      <c r="BL9" s="1825"/>
      <c r="BM9" s="1825"/>
      <c r="BN9" s="1825"/>
      <c r="BO9" s="1825"/>
      <c r="BP9" s="1825"/>
      <c r="BQ9" s="865">
        <v>1</v>
      </c>
      <c r="BR9" s="866">
        <v>0.5</v>
      </c>
      <c r="CA9" s="665">
        <f t="shared" si="0"/>
        <v>0</v>
      </c>
      <c r="CB9" s="666">
        <f t="shared" si="1"/>
        <v>0</v>
      </c>
      <c r="CC9" s="666">
        <f t="shared" si="2"/>
        <v>2</v>
      </c>
      <c r="CD9" s="666">
        <f t="shared" si="3"/>
        <v>0</v>
      </c>
      <c r="CE9" s="669">
        <f t="shared" si="4"/>
        <v>0</v>
      </c>
      <c r="CF9" s="666">
        <f t="shared" si="5"/>
        <v>0</v>
      </c>
      <c r="CG9" s="669">
        <f t="shared" si="6"/>
        <v>0</v>
      </c>
      <c r="CH9" s="667">
        <f t="shared" si="7"/>
        <v>0</v>
      </c>
      <c r="CI9" s="665">
        <f t="shared" si="8"/>
        <v>0</v>
      </c>
      <c r="CJ9" s="666">
        <f t="shared" si="9"/>
        <v>0</v>
      </c>
      <c r="CK9" s="669">
        <f t="shared" si="10"/>
        <v>0</v>
      </c>
      <c r="CL9" s="666">
        <f t="shared" si="11"/>
        <v>0</v>
      </c>
      <c r="CM9" s="669">
        <f t="shared" si="12"/>
        <v>0</v>
      </c>
      <c r="CN9" s="667">
        <f t="shared" si="13"/>
        <v>0</v>
      </c>
      <c r="CO9" s="667">
        <f t="shared" si="14"/>
        <v>0</v>
      </c>
      <c r="CP9" s="669">
        <f t="shared" si="15"/>
        <v>0</v>
      </c>
      <c r="CQ9" s="666">
        <f t="shared" si="16"/>
        <v>0</v>
      </c>
      <c r="CR9" s="669">
        <f t="shared" si="17"/>
        <v>0</v>
      </c>
      <c r="CS9" s="666">
        <f t="shared" si="18"/>
        <v>0</v>
      </c>
      <c r="CT9" s="666">
        <f t="shared" si="19"/>
        <v>0</v>
      </c>
      <c r="CU9" s="669">
        <f t="shared" si="20"/>
        <v>0</v>
      </c>
      <c r="CV9" s="666">
        <f t="shared" si="21"/>
        <v>0</v>
      </c>
      <c r="CW9" s="669">
        <f t="shared" si="22"/>
        <v>0</v>
      </c>
      <c r="CX9" s="667">
        <f t="shared" si="23"/>
        <v>0</v>
      </c>
      <c r="CY9" s="669">
        <f t="shared" si="24"/>
        <v>0</v>
      </c>
      <c r="CZ9" s="666">
        <f t="shared" si="25"/>
        <v>0</v>
      </c>
      <c r="DA9" s="669">
        <f t="shared" si="26"/>
        <v>0</v>
      </c>
      <c r="DB9" s="666">
        <f t="shared" si="27"/>
        <v>0</v>
      </c>
      <c r="DC9" s="669">
        <f t="shared" si="28"/>
        <v>0</v>
      </c>
      <c r="DD9" s="666">
        <f t="shared" si="29"/>
        <v>0</v>
      </c>
      <c r="DE9" s="669">
        <f t="shared" si="30"/>
        <v>1</v>
      </c>
      <c r="DF9" s="666">
        <f t="shared" si="31"/>
        <v>0</v>
      </c>
    </row>
    <row r="10" spans="1:114" s="289" customFormat="1" ht="47.1" customHeight="1" x14ac:dyDescent="0.15">
      <c r="A10" s="1006">
        <v>5</v>
      </c>
      <c r="B10" s="1007" t="s">
        <v>20</v>
      </c>
      <c r="C10" s="1191" t="s">
        <v>70</v>
      </c>
      <c r="D10" s="595" t="s">
        <v>349</v>
      </c>
      <c r="E10" s="1009" t="s">
        <v>31</v>
      </c>
      <c r="F10" s="1009" t="s">
        <v>237</v>
      </c>
      <c r="G10" s="1010" t="str">
        <f t="shared" si="32"/>
        <v>髙野</v>
      </c>
      <c r="H10" s="1011" t="s">
        <v>301</v>
      </c>
      <c r="I10" s="1197" t="s">
        <v>28</v>
      </c>
      <c r="J10" s="1013" t="s">
        <v>267</v>
      </c>
      <c r="K10" s="1011"/>
      <c r="L10" s="1014" t="s">
        <v>65</v>
      </c>
      <c r="M10" s="1012" t="s">
        <v>292</v>
      </c>
      <c r="N10" s="1012" t="s">
        <v>391</v>
      </c>
      <c r="O10" s="1015"/>
      <c r="P10" s="1016" t="s">
        <v>309</v>
      </c>
      <c r="Q10" s="1012" t="s">
        <v>38</v>
      </c>
      <c r="R10" s="1012" t="s">
        <v>203</v>
      </c>
      <c r="S10" s="1009" t="s">
        <v>300</v>
      </c>
      <c r="T10" s="1017"/>
      <c r="U10" s="1010" t="s">
        <v>63</v>
      </c>
      <c r="V10" s="1012" t="s">
        <v>358</v>
      </c>
      <c r="W10" s="1010" t="s">
        <v>299</v>
      </c>
      <c r="X10" s="1017" t="s">
        <v>38</v>
      </c>
      <c r="Y10" s="1012"/>
      <c r="Z10" s="1012"/>
      <c r="AA10" s="1010" t="s">
        <v>233</v>
      </c>
      <c r="AB10" s="1011" t="s">
        <v>199</v>
      </c>
      <c r="AC10" s="1010"/>
      <c r="AD10" s="1018"/>
      <c r="AE10" s="1019" t="s">
        <v>27</v>
      </c>
      <c r="AF10" s="1020" t="str">
        <f t="shared" si="33"/>
        <v>髙野</v>
      </c>
      <c r="AG10" s="439"/>
      <c r="AH10" s="1164" t="s">
        <v>284</v>
      </c>
      <c r="AI10" s="1165"/>
      <c r="AJ10" s="1088"/>
      <c r="AK10" s="1089"/>
      <c r="AL10" s="1090"/>
      <c r="AM10" s="1091"/>
      <c r="AN10" s="1103"/>
      <c r="AO10" s="1091"/>
      <c r="AP10" s="1089"/>
      <c r="AQ10" s="1094"/>
      <c r="AR10" s="1089"/>
      <c r="AS10" s="1091"/>
      <c r="AT10" s="1090"/>
      <c r="AU10" s="1089"/>
      <c r="AV10" s="1128"/>
      <c r="AW10" s="1090"/>
      <c r="AX10" s="1090"/>
      <c r="AY10" s="1127"/>
      <c r="AZ10" s="1128"/>
      <c r="BA10" s="1090"/>
      <c r="BB10" s="1128"/>
      <c r="BC10" s="1141"/>
      <c r="BD10" s="1088"/>
      <c r="BE10" s="1100"/>
      <c r="BF10" s="1101"/>
      <c r="BG10" s="1104"/>
      <c r="BH10" s="864"/>
      <c r="BI10" s="864"/>
      <c r="BJ10" s="438" t="s">
        <v>28</v>
      </c>
      <c r="BK10" s="286">
        <f>COUNTIF($AH$6:$AJ$35,BJ10)</f>
        <v>1</v>
      </c>
      <c r="BL10" s="287">
        <f>COUNTIF($AK$6:$AM$35,BJ10)</f>
        <v>1</v>
      </c>
      <c r="BM10" s="287">
        <f>COUNTIF($AN$6:$AO$35,BJ10)</f>
        <v>0</v>
      </c>
      <c r="BN10" s="287">
        <f>COUNTIF($AP$6:$AQ$35,BJ10)</f>
        <v>0</v>
      </c>
      <c r="BO10" s="287">
        <f>COUNTIF($AR$6:$AS$35,BJ10)</f>
        <v>0</v>
      </c>
      <c r="BP10" s="287">
        <f>COUNTIF($AT$6:$AT$35,BJ10)</f>
        <v>0</v>
      </c>
      <c r="BQ10" s="287">
        <f>COUNTIF($AU$6:$AX$35,BJ10)</f>
        <v>0</v>
      </c>
      <c r="BR10" s="587">
        <f>COUNTIF($AY$6:$BD$35,BJ10)</f>
        <v>0</v>
      </c>
      <c r="BS10" s="401">
        <v>0</v>
      </c>
      <c r="BT10" s="401">
        <f t="shared" ref="BT10:BT28" si="34">BK10+BL10*0.5+BM10*0.5+BN10+BO10+BQ10+BR10*0.5+BP10</f>
        <v>1.5</v>
      </c>
      <c r="CA10" s="665">
        <f t="shared" si="0"/>
        <v>1</v>
      </c>
      <c r="CB10" s="666">
        <f t="shared" si="1"/>
        <v>0</v>
      </c>
      <c r="CC10" s="666">
        <f t="shared" si="2"/>
        <v>1</v>
      </c>
      <c r="CD10" s="666">
        <f t="shared" si="3"/>
        <v>0</v>
      </c>
      <c r="CE10" s="669">
        <f t="shared" si="4"/>
        <v>1</v>
      </c>
      <c r="CF10" s="666">
        <f t="shared" si="5"/>
        <v>0</v>
      </c>
      <c r="CG10" s="669">
        <f t="shared" si="6"/>
        <v>1</v>
      </c>
      <c r="CH10" s="667">
        <f t="shared" si="7"/>
        <v>0</v>
      </c>
      <c r="CI10" s="665">
        <f t="shared" si="8"/>
        <v>0</v>
      </c>
      <c r="CJ10" s="666">
        <f t="shared" si="9"/>
        <v>0</v>
      </c>
      <c r="CK10" s="669">
        <f t="shared" si="10"/>
        <v>0</v>
      </c>
      <c r="CL10" s="666">
        <f t="shared" si="11"/>
        <v>2</v>
      </c>
      <c r="CM10" s="669">
        <f t="shared" si="12"/>
        <v>0</v>
      </c>
      <c r="CN10" s="667">
        <f t="shared" si="13"/>
        <v>0</v>
      </c>
      <c r="CO10" s="667">
        <f t="shared" si="14"/>
        <v>0</v>
      </c>
      <c r="CP10" s="669">
        <f t="shared" si="15"/>
        <v>0</v>
      </c>
      <c r="CQ10" s="666">
        <f t="shared" si="16"/>
        <v>0</v>
      </c>
      <c r="CR10" s="669">
        <f t="shared" si="17"/>
        <v>0</v>
      </c>
      <c r="CS10" s="666">
        <f t="shared" si="18"/>
        <v>0</v>
      </c>
      <c r="CT10" s="666">
        <f t="shared" si="19"/>
        <v>0</v>
      </c>
      <c r="CU10" s="669">
        <f t="shared" si="20"/>
        <v>1</v>
      </c>
      <c r="CV10" s="666">
        <f t="shared" si="21"/>
        <v>0</v>
      </c>
      <c r="CW10" s="669">
        <f t="shared" si="22"/>
        <v>0</v>
      </c>
      <c r="CX10" s="667">
        <f t="shared" si="23"/>
        <v>0</v>
      </c>
      <c r="CY10" s="669">
        <f t="shared" si="24"/>
        <v>1</v>
      </c>
      <c r="CZ10" s="666">
        <f t="shared" si="25"/>
        <v>0</v>
      </c>
      <c r="DA10" s="669">
        <f t="shared" si="26"/>
        <v>1</v>
      </c>
      <c r="DB10" s="666">
        <f t="shared" si="27"/>
        <v>0</v>
      </c>
      <c r="DC10" s="669">
        <f t="shared" si="28"/>
        <v>1</v>
      </c>
      <c r="DD10" s="666">
        <f t="shared" si="29"/>
        <v>0</v>
      </c>
      <c r="DE10" s="669">
        <f t="shared" si="30"/>
        <v>1</v>
      </c>
      <c r="DF10" s="666">
        <f t="shared" si="31"/>
        <v>0</v>
      </c>
    </row>
    <row r="11" spans="1:114" s="289" customFormat="1" ht="47.1" customHeight="1" x14ac:dyDescent="0.15">
      <c r="A11" s="1006">
        <v>6</v>
      </c>
      <c r="B11" s="1007" t="s">
        <v>21</v>
      </c>
      <c r="C11" s="1188" t="s">
        <v>70</v>
      </c>
      <c r="D11" s="595" t="s">
        <v>349</v>
      </c>
      <c r="E11" s="1009" t="s">
        <v>31</v>
      </c>
      <c r="F11" s="1196" t="s">
        <v>284</v>
      </c>
      <c r="G11" s="1010" t="str">
        <f t="shared" si="32"/>
        <v>前澤</v>
      </c>
      <c r="H11" s="1190" t="s">
        <v>301</v>
      </c>
      <c r="I11" s="1012" t="s">
        <v>28</v>
      </c>
      <c r="J11" s="1185" t="s">
        <v>274</v>
      </c>
      <c r="K11" s="1011"/>
      <c r="L11" s="1014" t="s">
        <v>65</v>
      </c>
      <c r="M11" s="1012" t="s">
        <v>292</v>
      </c>
      <c r="N11" s="1012" t="s">
        <v>391</v>
      </c>
      <c r="O11" s="1015" t="s">
        <v>38</v>
      </c>
      <c r="P11" s="1016" t="s">
        <v>309</v>
      </c>
      <c r="Q11" s="1012"/>
      <c r="R11" s="1012" t="s">
        <v>203</v>
      </c>
      <c r="S11" s="1009" t="s">
        <v>300</v>
      </c>
      <c r="T11" s="1017"/>
      <c r="U11" s="1010" t="s">
        <v>63</v>
      </c>
      <c r="V11" s="1012" t="s">
        <v>358</v>
      </c>
      <c r="W11" s="1010" t="s">
        <v>299</v>
      </c>
      <c r="X11" s="1017" t="s">
        <v>38</v>
      </c>
      <c r="Y11" s="1012"/>
      <c r="Z11" s="1012"/>
      <c r="AA11" s="1010" t="s">
        <v>233</v>
      </c>
      <c r="AB11" s="1011" t="s">
        <v>199</v>
      </c>
      <c r="AC11" s="1010" t="s">
        <v>403</v>
      </c>
      <c r="AD11" s="1018"/>
      <c r="AE11" s="1019" t="s">
        <v>237</v>
      </c>
      <c r="AF11" s="1020" t="str">
        <f t="shared" si="33"/>
        <v>前澤</v>
      </c>
      <c r="AG11" s="439"/>
      <c r="AH11" s="1164"/>
      <c r="AI11" s="1165"/>
      <c r="AJ11" s="1088"/>
      <c r="AK11" s="1089" t="s">
        <v>371</v>
      </c>
      <c r="AL11" s="1090"/>
      <c r="AM11" s="1091"/>
      <c r="AN11" s="1103"/>
      <c r="AO11" s="1091"/>
      <c r="AP11" s="1089"/>
      <c r="AQ11" s="1094"/>
      <c r="AR11" s="1089"/>
      <c r="AS11" s="1091"/>
      <c r="AT11" s="1090"/>
      <c r="AU11" s="1089"/>
      <c r="AV11" s="1128"/>
      <c r="AW11" s="1090"/>
      <c r="AX11" s="1090"/>
      <c r="AY11" s="1127"/>
      <c r="AZ11" s="1128"/>
      <c r="BA11" s="1090"/>
      <c r="BB11" s="1128"/>
      <c r="BC11" s="1141"/>
      <c r="BD11" s="1088"/>
      <c r="BE11" s="1100"/>
      <c r="BF11" s="1101"/>
      <c r="BG11" s="1104"/>
      <c r="BH11" s="864"/>
      <c r="BI11" s="864"/>
      <c r="BJ11" s="439" t="s">
        <v>237</v>
      </c>
      <c r="BK11" s="286">
        <f t="shared" ref="BK11:BK28" si="35">COUNTIF($AH$6:$AJ$35,BJ11)</f>
        <v>1</v>
      </c>
      <c r="BL11" s="287">
        <f t="shared" ref="BL11:BL28" si="36">COUNTIF($AK$6:$AM$35,BJ11)</f>
        <v>1</v>
      </c>
      <c r="BM11" s="287">
        <f t="shared" ref="BM11:BM28" si="37">COUNTIF($AN$6:$AO$35,BJ11)</f>
        <v>1</v>
      </c>
      <c r="BN11" s="287">
        <f t="shared" ref="BN11:BN28" si="38">COUNTIF($AP$6:$AQ$35,BJ11)</f>
        <v>0</v>
      </c>
      <c r="BO11" s="287">
        <f t="shared" ref="BO11:BO28" si="39">COUNTIF($AR$6:$AS$35,BJ11)</f>
        <v>0</v>
      </c>
      <c r="BP11" s="287">
        <f t="shared" ref="BP11:BP28" si="40">COUNTIF($AT$6:$AT$35,BJ11)</f>
        <v>0</v>
      </c>
      <c r="BQ11" s="287">
        <f t="shared" ref="BQ11:BQ28" si="41">COUNTIF($AU$6:$AX$35,BJ11)</f>
        <v>0</v>
      </c>
      <c r="BR11" s="587">
        <f t="shared" ref="BR11:BR28" si="42">COUNTIF($AY$6:$BD$35,BJ11)</f>
        <v>1</v>
      </c>
      <c r="BS11" s="401">
        <v>0</v>
      </c>
      <c r="BT11" s="401">
        <f t="shared" si="34"/>
        <v>2.5</v>
      </c>
      <c r="CA11" s="665">
        <f t="shared" si="0"/>
        <v>1</v>
      </c>
      <c r="CB11" s="666">
        <f t="shared" si="1"/>
        <v>0</v>
      </c>
      <c r="CC11" s="666">
        <f t="shared" si="2"/>
        <v>1</v>
      </c>
      <c r="CD11" s="666">
        <f t="shared" si="3"/>
        <v>0</v>
      </c>
      <c r="CE11" s="669">
        <f t="shared" si="4"/>
        <v>1</v>
      </c>
      <c r="CF11" s="666">
        <f t="shared" si="5"/>
        <v>0</v>
      </c>
      <c r="CG11" s="669">
        <f t="shared" si="6"/>
        <v>2</v>
      </c>
      <c r="CH11" s="667">
        <f t="shared" si="7"/>
        <v>0</v>
      </c>
      <c r="CI11" s="665">
        <f t="shared" si="8"/>
        <v>0</v>
      </c>
      <c r="CJ11" s="666">
        <f t="shared" si="9"/>
        <v>0</v>
      </c>
      <c r="CK11" s="669">
        <f t="shared" si="10"/>
        <v>0</v>
      </c>
      <c r="CL11" s="666">
        <f t="shared" si="11"/>
        <v>2</v>
      </c>
      <c r="CM11" s="669">
        <f t="shared" si="12"/>
        <v>0</v>
      </c>
      <c r="CN11" s="667">
        <f t="shared" si="13"/>
        <v>0</v>
      </c>
      <c r="CO11" s="667">
        <f t="shared" si="14"/>
        <v>0</v>
      </c>
      <c r="CP11" s="669">
        <f t="shared" si="15"/>
        <v>0</v>
      </c>
      <c r="CQ11" s="666">
        <f t="shared" si="16"/>
        <v>0</v>
      </c>
      <c r="CR11" s="669">
        <f t="shared" si="17"/>
        <v>0</v>
      </c>
      <c r="CS11" s="666">
        <f t="shared" si="18"/>
        <v>0</v>
      </c>
      <c r="CT11" s="666">
        <f t="shared" si="19"/>
        <v>0</v>
      </c>
      <c r="CU11" s="669">
        <f t="shared" si="20"/>
        <v>1</v>
      </c>
      <c r="CV11" s="666">
        <f t="shared" si="21"/>
        <v>1</v>
      </c>
      <c r="CW11" s="669">
        <f t="shared" si="22"/>
        <v>0</v>
      </c>
      <c r="CX11" s="667">
        <f t="shared" si="23"/>
        <v>0</v>
      </c>
      <c r="CY11" s="669">
        <f t="shared" si="24"/>
        <v>1</v>
      </c>
      <c r="CZ11" s="666">
        <f t="shared" si="25"/>
        <v>0</v>
      </c>
      <c r="DA11" s="669">
        <f t="shared" si="26"/>
        <v>1</v>
      </c>
      <c r="DB11" s="666">
        <f t="shared" si="27"/>
        <v>0</v>
      </c>
      <c r="DC11" s="669">
        <f t="shared" si="28"/>
        <v>1</v>
      </c>
      <c r="DD11" s="666">
        <f t="shared" si="29"/>
        <v>0</v>
      </c>
      <c r="DE11" s="669">
        <f t="shared" si="30"/>
        <v>2</v>
      </c>
      <c r="DF11" s="666">
        <f t="shared" si="31"/>
        <v>0</v>
      </c>
    </row>
    <row r="12" spans="1:114" s="289" customFormat="1" ht="47.1" customHeight="1" x14ac:dyDescent="0.15">
      <c r="A12" s="1006">
        <v>7</v>
      </c>
      <c r="B12" s="1007" t="s">
        <v>22</v>
      </c>
      <c r="C12" s="1008" t="s">
        <v>70</v>
      </c>
      <c r="D12" s="595" t="s">
        <v>349</v>
      </c>
      <c r="E12" s="1189" t="s">
        <v>199</v>
      </c>
      <c r="F12" s="1203" t="s">
        <v>31</v>
      </c>
      <c r="G12" s="1010" t="str">
        <f t="shared" si="32"/>
        <v>渡辺</v>
      </c>
      <c r="H12" s="1011" t="s">
        <v>301</v>
      </c>
      <c r="I12" s="1012" t="s">
        <v>28</v>
      </c>
      <c r="J12" s="1013"/>
      <c r="K12" s="1011"/>
      <c r="L12" s="1014" t="s">
        <v>65</v>
      </c>
      <c r="M12" s="1012" t="s">
        <v>300</v>
      </c>
      <c r="N12" s="1012" t="s">
        <v>392</v>
      </c>
      <c r="O12" s="1015"/>
      <c r="P12" s="1016" t="s">
        <v>309</v>
      </c>
      <c r="Q12" s="1012" t="s">
        <v>284</v>
      </c>
      <c r="R12" s="1012" t="s">
        <v>203</v>
      </c>
      <c r="S12" s="1009" t="s">
        <v>267</v>
      </c>
      <c r="T12" s="1017"/>
      <c r="U12" s="1010" t="s">
        <v>63</v>
      </c>
      <c r="V12" s="1012"/>
      <c r="W12" s="1010" t="s">
        <v>299</v>
      </c>
      <c r="X12" s="1017" t="s">
        <v>284</v>
      </c>
      <c r="Y12" s="1012"/>
      <c r="Z12" s="1012"/>
      <c r="AA12" s="1010" t="s">
        <v>233</v>
      </c>
      <c r="AB12" s="1011" t="s">
        <v>27</v>
      </c>
      <c r="AC12" s="1010" t="s">
        <v>406</v>
      </c>
      <c r="AD12" s="1018"/>
      <c r="AE12" s="1019" t="s">
        <v>298</v>
      </c>
      <c r="AF12" s="1020" t="str">
        <f t="shared" si="33"/>
        <v>渡辺</v>
      </c>
      <c r="AG12" s="439"/>
      <c r="AH12" s="1164" t="s">
        <v>356</v>
      </c>
      <c r="AI12" s="1208" t="s">
        <v>411</v>
      </c>
      <c r="AJ12" s="1088"/>
      <c r="AK12" s="1089"/>
      <c r="AL12" s="1090"/>
      <c r="AM12" s="1091"/>
      <c r="AN12" s="1103"/>
      <c r="AO12" s="1091"/>
      <c r="AP12" s="1089"/>
      <c r="AQ12" s="1094"/>
      <c r="AR12" s="1089"/>
      <c r="AS12" s="1091"/>
      <c r="AT12" s="1090"/>
      <c r="AU12" s="1089"/>
      <c r="AV12" s="1128"/>
      <c r="AW12" s="1090"/>
      <c r="AX12" s="1090"/>
      <c r="AY12" s="1127"/>
      <c r="AZ12" s="1128"/>
      <c r="BA12" s="1090"/>
      <c r="BB12" s="1128"/>
      <c r="BC12" s="1141"/>
      <c r="BD12" s="1088"/>
      <c r="BE12" s="1100"/>
      <c r="BF12" s="1101"/>
      <c r="BG12" s="1104"/>
      <c r="BH12" s="864"/>
      <c r="BI12" s="864"/>
      <c r="BJ12" s="439" t="s">
        <v>63</v>
      </c>
      <c r="BK12" s="286">
        <f t="shared" si="35"/>
        <v>1</v>
      </c>
      <c r="BL12" s="287">
        <f t="shared" si="36"/>
        <v>1</v>
      </c>
      <c r="BM12" s="287">
        <f t="shared" si="37"/>
        <v>0</v>
      </c>
      <c r="BN12" s="287">
        <f t="shared" si="38"/>
        <v>0</v>
      </c>
      <c r="BO12" s="287">
        <f t="shared" si="39"/>
        <v>0</v>
      </c>
      <c r="BP12" s="287">
        <f t="shared" si="40"/>
        <v>0</v>
      </c>
      <c r="BQ12" s="287">
        <f t="shared" si="41"/>
        <v>0</v>
      </c>
      <c r="BR12" s="587">
        <f t="shared" si="42"/>
        <v>0</v>
      </c>
      <c r="BS12" s="401">
        <v>0</v>
      </c>
      <c r="BT12" s="401">
        <f t="shared" si="34"/>
        <v>1.5</v>
      </c>
      <c r="CA12" s="665">
        <f t="shared" si="0"/>
        <v>1</v>
      </c>
      <c r="CB12" s="666">
        <f t="shared" si="1"/>
        <v>0</v>
      </c>
      <c r="CC12" s="666">
        <f t="shared" si="2"/>
        <v>2</v>
      </c>
      <c r="CD12" s="666">
        <f t="shared" si="3"/>
        <v>0</v>
      </c>
      <c r="CE12" s="669">
        <f t="shared" si="4"/>
        <v>2</v>
      </c>
      <c r="CF12" s="666">
        <f t="shared" si="5"/>
        <v>0</v>
      </c>
      <c r="CG12" s="669">
        <f t="shared" si="6"/>
        <v>0</v>
      </c>
      <c r="CH12" s="667">
        <f t="shared" si="7"/>
        <v>0</v>
      </c>
      <c r="CI12" s="665">
        <f t="shared" si="8"/>
        <v>0</v>
      </c>
      <c r="CJ12" s="666">
        <f t="shared" si="9"/>
        <v>0</v>
      </c>
      <c r="CK12" s="669">
        <f t="shared" si="10"/>
        <v>0</v>
      </c>
      <c r="CL12" s="666">
        <f t="shared" si="11"/>
        <v>1</v>
      </c>
      <c r="CM12" s="669">
        <f t="shared" si="12"/>
        <v>0</v>
      </c>
      <c r="CN12" s="667">
        <f t="shared" si="13"/>
        <v>0</v>
      </c>
      <c r="CO12" s="667">
        <f t="shared" si="14"/>
        <v>0</v>
      </c>
      <c r="CP12" s="669">
        <f t="shared" si="15"/>
        <v>0</v>
      </c>
      <c r="CQ12" s="666">
        <f t="shared" si="16"/>
        <v>2</v>
      </c>
      <c r="CR12" s="669">
        <f t="shared" si="17"/>
        <v>0</v>
      </c>
      <c r="CS12" s="666">
        <f t="shared" si="18"/>
        <v>0</v>
      </c>
      <c r="CT12" s="666">
        <f t="shared" si="19"/>
        <v>0</v>
      </c>
      <c r="CU12" s="669">
        <f t="shared" si="20"/>
        <v>1</v>
      </c>
      <c r="CV12" s="666">
        <f t="shared" si="21"/>
        <v>0</v>
      </c>
      <c r="CW12" s="669">
        <f t="shared" si="22"/>
        <v>0</v>
      </c>
      <c r="CX12" s="667">
        <f t="shared" si="23"/>
        <v>0</v>
      </c>
      <c r="CY12" s="669">
        <f t="shared" si="24"/>
        <v>1</v>
      </c>
      <c r="CZ12" s="666">
        <f t="shared" si="25"/>
        <v>0</v>
      </c>
      <c r="DA12" s="669">
        <f t="shared" si="26"/>
        <v>2</v>
      </c>
      <c r="DB12" s="666">
        <f t="shared" si="27"/>
        <v>0</v>
      </c>
      <c r="DC12" s="669">
        <f t="shared" si="28"/>
        <v>1</v>
      </c>
      <c r="DD12" s="666">
        <f t="shared" si="29"/>
        <v>0</v>
      </c>
      <c r="DE12" s="669">
        <f t="shared" si="30"/>
        <v>1</v>
      </c>
      <c r="DF12" s="666">
        <f t="shared" si="31"/>
        <v>0</v>
      </c>
    </row>
    <row r="13" spans="1:114" s="289" customFormat="1" ht="47.1" customHeight="1" x14ac:dyDescent="0.15">
      <c r="A13" s="1006">
        <v>8</v>
      </c>
      <c r="B13" s="1007" t="s">
        <v>23</v>
      </c>
      <c r="C13" s="1008" t="s">
        <v>267</v>
      </c>
      <c r="D13" s="595"/>
      <c r="E13" s="1189" t="s">
        <v>31</v>
      </c>
      <c r="F13" s="1192" t="s">
        <v>284</v>
      </c>
      <c r="G13" s="1010" t="str">
        <f t="shared" si="32"/>
        <v>岸井</v>
      </c>
      <c r="H13" s="996" t="s">
        <v>301</v>
      </c>
      <c r="I13" s="1012" t="s">
        <v>28</v>
      </c>
      <c r="J13" s="1185" t="s">
        <v>300</v>
      </c>
      <c r="K13" s="1011"/>
      <c r="L13" s="1014" t="s">
        <v>65</v>
      </c>
      <c r="M13" s="1012" t="s">
        <v>292</v>
      </c>
      <c r="N13" s="1012" t="s">
        <v>388</v>
      </c>
      <c r="O13" s="1015"/>
      <c r="P13" s="1016" t="s">
        <v>38</v>
      </c>
      <c r="Q13" s="1272"/>
      <c r="R13" s="1162" t="s">
        <v>203</v>
      </c>
      <c r="S13" s="1009" t="s">
        <v>70</v>
      </c>
      <c r="T13" s="1017"/>
      <c r="U13" s="1010" t="s">
        <v>63</v>
      </c>
      <c r="V13" s="1012" t="s">
        <v>358</v>
      </c>
      <c r="W13" s="1010" t="s">
        <v>299</v>
      </c>
      <c r="X13" s="1017" t="s">
        <v>300</v>
      </c>
      <c r="Y13" s="1012"/>
      <c r="Z13" s="1012"/>
      <c r="AA13" s="1010" t="s">
        <v>233</v>
      </c>
      <c r="AB13" s="1011" t="s">
        <v>27</v>
      </c>
      <c r="AC13" s="1277" t="s">
        <v>31</v>
      </c>
      <c r="AD13" s="1018"/>
      <c r="AE13" s="1019" t="s">
        <v>199</v>
      </c>
      <c r="AF13" s="1020" t="str">
        <f t="shared" si="33"/>
        <v>岸井</v>
      </c>
      <c r="AG13" s="439"/>
      <c r="AH13" s="1164"/>
      <c r="AI13" s="1165"/>
      <c r="AJ13" s="1088"/>
      <c r="AK13" s="1089" t="s">
        <v>372</v>
      </c>
      <c r="AL13" s="1090"/>
      <c r="AM13" s="1091"/>
      <c r="AN13" s="1293" t="s">
        <v>237</v>
      </c>
      <c r="AO13" s="1091"/>
      <c r="AP13" s="1089"/>
      <c r="AQ13" s="1094"/>
      <c r="AR13" s="1089"/>
      <c r="AS13" s="1091"/>
      <c r="AT13" s="1090"/>
      <c r="AU13" s="1089"/>
      <c r="AV13" s="1128"/>
      <c r="AW13" s="1090"/>
      <c r="AX13" s="1090"/>
      <c r="AY13" s="1127"/>
      <c r="AZ13" s="1128"/>
      <c r="BA13" s="1090"/>
      <c r="BB13" s="1128"/>
      <c r="BC13" s="1141"/>
      <c r="BD13" s="1088"/>
      <c r="BE13" s="1169" t="s">
        <v>354</v>
      </c>
      <c r="BF13" s="1101"/>
      <c r="BG13" s="1104"/>
      <c r="BH13" s="864"/>
      <c r="BI13" s="864"/>
      <c r="BJ13" s="437" t="s">
        <v>284</v>
      </c>
      <c r="BK13" s="286">
        <f t="shared" si="35"/>
        <v>1</v>
      </c>
      <c r="BL13" s="287">
        <f t="shared" si="36"/>
        <v>1</v>
      </c>
      <c r="BM13" s="287">
        <f t="shared" si="37"/>
        <v>1</v>
      </c>
      <c r="BN13" s="287">
        <f t="shared" si="38"/>
        <v>0</v>
      </c>
      <c r="BO13" s="287">
        <f t="shared" si="39"/>
        <v>0</v>
      </c>
      <c r="BP13" s="287">
        <f t="shared" si="40"/>
        <v>0</v>
      </c>
      <c r="BQ13" s="287">
        <f t="shared" si="41"/>
        <v>0</v>
      </c>
      <c r="BR13" s="587">
        <f t="shared" si="42"/>
        <v>2</v>
      </c>
      <c r="BS13" s="401">
        <v>0</v>
      </c>
      <c r="BT13" s="401">
        <f t="shared" si="34"/>
        <v>3</v>
      </c>
      <c r="CA13" s="665">
        <f t="shared" si="0"/>
        <v>1</v>
      </c>
      <c r="CB13" s="666">
        <f t="shared" si="1"/>
        <v>0</v>
      </c>
      <c r="CC13" s="666">
        <f t="shared" si="2"/>
        <v>2</v>
      </c>
      <c r="CD13" s="666">
        <f t="shared" si="3"/>
        <v>0</v>
      </c>
      <c r="CE13" s="669">
        <f t="shared" si="4"/>
        <v>2</v>
      </c>
      <c r="CF13" s="666">
        <f t="shared" si="5"/>
        <v>0</v>
      </c>
      <c r="CG13" s="669">
        <f t="shared" si="6"/>
        <v>0</v>
      </c>
      <c r="CH13" s="667">
        <f t="shared" si="7"/>
        <v>0</v>
      </c>
      <c r="CI13" s="665">
        <f t="shared" si="8"/>
        <v>0</v>
      </c>
      <c r="CJ13" s="666">
        <f t="shared" si="9"/>
        <v>0</v>
      </c>
      <c r="CK13" s="669">
        <f t="shared" si="10"/>
        <v>0</v>
      </c>
      <c r="CL13" s="666">
        <f t="shared" si="11"/>
        <v>1</v>
      </c>
      <c r="CM13" s="669">
        <f t="shared" si="12"/>
        <v>0</v>
      </c>
      <c r="CN13" s="667">
        <f t="shared" si="13"/>
        <v>0</v>
      </c>
      <c r="CO13" s="667">
        <f t="shared" si="14"/>
        <v>0</v>
      </c>
      <c r="CP13" s="669">
        <f t="shared" si="15"/>
        <v>0</v>
      </c>
      <c r="CQ13" s="666">
        <f t="shared" si="16"/>
        <v>1</v>
      </c>
      <c r="CR13" s="669">
        <f t="shared" si="17"/>
        <v>0</v>
      </c>
      <c r="CS13" s="666">
        <f t="shared" si="18"/>
        <v>0</v>
      </c>
      <c r="CT13" s="666">
        <f t="shared" si="19"/>
        <v>0</v>
      </c>
      <c r="CU13" s="669">
        <f t="shared" si="20"/>
        <v>1</v>
      </c>
      <c r="CV13" s="666">
        <f t="shared" si="21"/>
        <v>0</v>
      </c>
      <c r="CW13" s="669">
        <f t="shared" si="22"/>
        <v>0</v>
      </c>
      <c r="CX13" s="667">
        <f t="shared" si="23"/>
        <v>0</v>
      </c>
      <c r="CY13" s="669">
        <f t="shared" si="24"/>
        <v>1</v>
      </c>
      <c r="CZ13" s="666">
        <f t="shared" si="25"/>
        <v>0</v>
      </c>
      <c r="DA13" s="669">
        <f t="shared" si="26"/>
        <v>2</v>
      </c>
      <c r="DB13" s="666">
        <f t="shared" si="27"/>
        <v>0</v>
      </c>
      <c r="DC13" s="669">
        <f t="shared" si="28"/>
        <v>2</v>
      </c>
      <c r="DD13" s="666">
        <f t="shared" si="29"/>
        <v>0</v>
      </c>
      <c r="DE13" s="669">
        <f t="shared" si="30"/>
        <v>1</v>
      </c>
      <c r="DF13" s="666">
        <f t="shared" si="31"/>
        <v>0</v>
      </c>
    </row>
    <row r="14" spans="1:114" s="289" customFormat="1" ht="47.1" customHeight="1" x14ac:dyDescent="0.15">
      <c r="A14" s="1006">
        <v>9</v>
      </c>
      <c r="B14" s="1007" t="s">
        <v>24</v>
      </c>
      <c r="C14" s="1273" t="s">
        <v>28</v>
      </c>
      <c r="D14" s="595" t="s">
        <v>349</v>
      </c>
      <c r="E14" s="1189" t="s">
        <v>31</v>
      </c>
      <c r="F14" s="1009" t="s">
        <v>284</v>
      </c>
      <c r="G14" s="1010" t="str">
        <f t="shared" si="32"/>
        <v>篠原</v>
      </c>
      <c r="H14" s="1011" t="s">
        <v>267</v>
      </c>
      <c r="I14" s="1272"/>
      <c r="J14" s="1013" t="s">
        <v>237</v>
      </c>
      <c r="K14" s="1011"/>
      <c r="L14" s="1014" t="s">
        <v>65</v>
      </c>
      <c r="M14" s="1162" t="s">
        <v>292</v>
      </c>
      <c r="N14" s="1012" t="s">
        <v>390</v>
      </c>
      <c r="O14" s="1015"/>
      <c r="P14" s="1167" t="s">
        <v>349</v>
      </c>
      <c r="Q14" s="1292"/>
      <c r="R14" s="1162" t="s">
        <v>203</v>
      </c>
      <c r="S14" s="1009" t="s">
        <v>70</v>
      </c>
      <c r="T14" s="1017"/>
      <c r="U14" s="1010" t="s">
        <v>63</v>
      </c>
      <c r="V14" s="1012" t="s">
        <v>358</v>
      </c>
      <c r="W14" s="1010" t="s">
        <v>301</v>
      </c>
      <c r="X14" s="1017"/>
      <c r="Y14" s="1012"/>
      <c r="Z14" s="1012"/>
      <c r="AA14" s="1010" t="s">
        <v>233</v>
      </c>
      <c r="AB14" s="1011" t="s">
        <v>27</v>
      </c>
      <c r="AC14" s="1010" t="s">
        <v>404</v>
      </c>
      <c r="AD14" s="1018"/>
      <c r="AE14" s="1019" t="s">
        <v>258</v>
      </c>
      <c r="AF14" s="1020" t="str">
        <f t="shared" si="33"/>
        <v>篠原</v>
      </c>
      <c r="AG14" s="439"/>
      <c r="AH14" s="1045" t="s">
        <v>351</v>
      </c>
      <c r="AI14" s="1165"/>
      <c r="AJ14" s="1088"/>
      <c r="AK14" s="1089" t="s">
        <v>373</v>
      </c>
      <c r="AL14" s="1090"/>
      <c r="AM14" s="1091"/>
      <c r="AN14" s="1294" t="s">
        <v>38</v>
      </c>
      <c r="AO14" s="1093"/>
      <c r="AP14" s="1089"/>
      <c r="AQ14" s="1094"/>
      <c r="AR14" s="1295" t="s">
        <v>299</v>
      </c>
      <c r="AS14" s="1091"/>
      <c r="AT14" s="1090"/>
      <c r="AU14" s="1089"/>
      <c r="AV14" s="1128"/>
      <c r="AW14" s="1090"/>
      <c r="AX14" s="1090"/>
      <c r="AY14" s="1127"/>
      <c r="AZ14" s="1128"/>
      <c r="BA14" s="1090"/>
      <c r="BB14" s="1128"/>
      <c r="BC14" s="1141"/>
      <c r="BD14" s="1088"/>
      <c r="BE14" s="1100"/>
      <c r="BF14" s="1101"/>
      <c r="BG14" s="1104"/>
      <c r="BH14" s="864"/>
      <c r="BI14" s="864"/>
      <c r="BJ14" s="437" t="s">
        <v>27</v>
      </c>
      <c r="BK14" s="286">
        <f t="shared" si="35"/>
        <v>1</v>
      </c>
      <c r="BL14" s="287">
        <f t="shared" si="36"/>
        <v>1</v>
      </c>
      <c r="BM14" s="287">
        <f t="shared" si="37"/>
        <v>1</v>
      </c>
      <c r="BN14" s="287">
        <f t="shared" si="38"/>
        <v>0</v>
      </c>
      <c r="BO14" s="287">
        <f t="shared" si="39"/>
        <v>0</v>
      </c>
      <c r="BP14" s="287">
        <f t="shared" si="40"/>
        <v>0</v>
      </c>
      <c r="BQ14" s="287">
        <f t="shared" si="41"/>
        <v>0</v>
      </c>
      <c r="BR14" s="587">
        <f t="shared" si="42"/>
        <v>0</v>
      </c>
      <c r="BS14" s="401">
        <v>1</v>
      </c>
      <c r="BT14" s="401">
        <f t="shared" si="34"/>
        <v>2</v>
      </c>
      <c r="CA14" s="665">
        <f t="shared" si="0"/>
        <v>1</v>
      </c>
      <c r="CB14" s="666">
        <f t="shared" si="1"/>
        <v>0</v>
      </c>
      <c r="CC14" s="666">
        <f t="shared" si="2"/>
        <v>1</v>
      </c>
      <c r="CD14" s="666">
        <f t="shared" si="3"/>
        <v>0</v>
      </c>
      <c r="CE14" s="669">
        <f t="shared" si="4"/>
        <v>1</v>
      </c>
      <c r="CF14" s="666">
        <f t="shared" si="5"/>
        <v>0</v>
      </c>
      <c r="CG14" s="669">
        <f t="shared" si="6"/>
        <v>0</v>
      </c>
      <c r="CH14" s="667">
        <f t="shared" si="7"/>
        <v>0</v>
      </c>
      <c r="CI14" s="665">
        <f t="shared" si="8"/>
        <v>0</v>
      </c>
      <c r="CJ14" s="666">
        <f t="shared" si="9"/>
        <v>0</v>
      </c>
      <c r="CK14" s="669">
        <f t="shared" si="10"/>
        <v>0</v>
      </c>
      <c r="CL14" s="666">
        <f t="shared" si="11"/>
        <v>2</v>
      </c>
      <c r="CM14" s="669">
        <f t="shared" si="12"/>
        <v>0</v>
      </c>
      <c r="CN14" s="667">
        <f t="shared" si="13"/>
        <v>0</v>
      </c>
      <c r="CO14" s="667">
        <f t="shared" si="14"/>
        <v>0</v>
      </c>
      <c r="CP14" s="669">
        <f t="shared" si="15"/>
        <v>0</v>
      </c>
      <c r="CQ14" s="666">
        <f t="shared" si="16"/>
        <v>2</v>
      </c>
      <c r="CR14" s="669">
        <f t="shared" si="17"/>
        <v>0</v>
      </c>
      <c r="CS14" s="666">
        <f t="shared" si="18"/>
        <v>0</v>
      </c>
      <c r="CT14" s="666">
        <f t="shared" si="19"/>
        <v>0</v>
      </c>
      <c r="CU14" s="669">
        <f t="shared" si="20"/>
        <v>1</v>
      </c>
      <c r="CV14" s="666">
        <f t="shared" si="21"/>
        <v>0</v>
      </c>
      <c r="CW14" s="669">
        <f t="shared" si="22"/>
        <v>0</v>
      </c>
      <c r="CX14" s="667">
        <f t="shared" si="23"/>
        <v>0</v>
      </c>
      <c r="CY14" s="669">
        <f t="shared" si="24"/>
        <v>1</v>
      </c>
      <c r="CZ14" s="666">
        <f t="shared" si="25"/>
        <v>0</v>
      </c>
      <c r="DA14" s="669">
        <f t="shared" si="26"/>
        <v>2</v>
      </c>
      <c r="DB14" s="666">
        <f t="shared" si="27"/>
        <v>0</v>
      </c>
      <c r="DC14" s="669">
        <f t="shared" si="28"/>
        <v>1</v>
      </c>
      <c r="DD14" s="666">
        <f t="shared" si="29"/>
        <v>0</v>
      </c>
      <c r="DE14" s="669">
        <f t="shared" si="30"/>
        <v>2</v>
      </c>
      <c r="DF14" s="666">
        <f t="shared" si="31"/>
        <v>0</v>
      </c>
    </row>
    <row r="15" spans="1:114" s="289" customFormat="1" ht="47.1" customHeight="1" x14ac:dyDescent="0.15">
      <c r="A15" s="1006">
        <v>10</v>
      </c>
      <c r="B15" s="1007" t="s">
        <v>25</v>
      </c>
      <c r="C15" s="1008" t="s">
        <v>199</v>
      </c>
      <c r="D15" s="595"/>
      <c r="E15" s="1009" t="s">
        <v>31</v>
      </c>
      <c r="F15" s="1274" t="s">
        <v>27</v>
      </c>
      <c r="G15" s="1010" t="str">
        <f t="shared" si="32"/>
        <v>知久</v>
      </c>
      <c r="H15" s="1011" t="s">
        <v>267</v>
      </c>
      <c r="I15" s="1012" t="s">
        <v>237</v>
      </c>
      <c r="J15" s="1013"/>
      <c r="K15" s="1011"/>
      <c r="L15" s="1014" t="s">
        <v>65</v>
      </c>
      <c r="M15" s="1012" t="s">
        <v>300</v>
      </c>
      <c r="N15" s="1012"/>
      <c r="O15" s="1015"/>
      <c r="P15" s="1016" t="s">
        <v>38</v>
      </c>
      <c r="Q15" s="1012"/>
      <c r="R15" s="1012" t="s">
        <v>70</v>
      </c>
      <c r="S15" s="1009" t="s">
        <v>408</v>
      </c>
      <c r="T15" s="1017"/>
      <c r="U15" s="1010" t="s">
        <v>63</v>
      </c>
      <c r="V15" s="1012"/>
      <c r="W15" s="1010" t="s">
        <v>299</v>
      </c>
      <c r="X15" s="1017"/>
      <c r="Y15" s="1012"/>
      <c r="Z15" s="1012"/>
      <c r="AA15" s="1277" t="s">
        <v>284</v>
      </c>
      <c r="AB15" s="1011" t="s">
        <v>28</v>
      </c>
      <c r="AC15" s="1010"/>
      <c r="AD15" s="1018"/>
      <c r="AE15" s="1019" t="s">
        <v>233</v>
      </c>
      <c r="AF15" s="1020" t="str">
        <f t="shared" si="33"/>
        <v>知久</v>
      </c>
      <c r="AG15" s="439" t="s">
        <v>277</v>
      </c>
      <c r="AH15" s="1164"/>
      <c r="AI15" s="1165"/>
      <c r="AJ15" s="1088"/>
      <c r="AK15" s="1089" t="s">
        <v>301</v>
      </c>
      <c r="AL15" s="1090" t="s">
        <v>375</v>
      </c>
      <c r="AM15" s="1304" t="s">
        <v>418</v>
      </c>
      <c r="AN15" s="1092"/>
      <c r="AO15" s="1093"/>
      <c r="AP15" s="1089"/>
      <c r="AQ15" s="1094"/>
      <c r="AR15" s="1089"/>
      <c r="AS15" s="1091"/>
      <c r="AT15" s="1090"/>
      <c r="AU15" s="1089"/>
      <c r="AV15" s="1128"/>
      <c r="AW15" s="1090"/>
      <c r="AX15" s="1090"/>
      <c r="AY15" s="1127"/>
      <c r="AZ15" s="1128"/>
      <c r="BA15" s="1090"/>
      <c r="BB15" s="1128"/>
      <c r="BC15" s="1141"/>
      <c r="BD15" s="1088"/>
      <c r="BE15" s="1100"/>
      <c r="BF15" s="1121"/>
      <c r="BG15" s="879"/>
      <c r="BH15" s="864"/>
      <c r="BI15" s="864"/>
      <c r="BJ15" s="437" t="s">
        <v>120</v>
      </c>
      <c r="BK15" s="286">
        <f t="shared" ref="BK15" si="43">COUNTIF($AH$6:$AJ$35,BJ15)</f>
        <v>1</v>
      </c>
      <c r="BL15" s="287">
        <f t="shared" ref="BL15" si="44">COUNTIF($AK$6:$AM$35,BJ15)</f>
        <v>1</v>
      </c>
      <c r="BM15" s="287">
        <f t="shared" ref="BM15" si="45">COUNTIF($AN$6:$AO$35,BJ15)</f>
        <v>0</v>
      </c>
      <c r="BN15" s="287">
        <f t="shared" ref="BN15" si="46">COUNTIF($AP$6:$AQ$35,BJ15)</f>
        <v>0</v>
      </c>
      <c r="BO15" s="287">
        <f t="shared" si="39"/>
        <v>0</v>
      </c>
      <c r="BP15" s="287">
        <f t="shared" ref="BP15" si="47">COUNTIF($AT$6:$AT$35,BJ15)</f>
        <v>0</v>
      </c>
      <c r="BQ15" s="287">
        <f t="shared" ref="BQ15" si="48">COUNTIF($AU$6:$AX$35,BJ15)</f>
        <v>0</v>
      </c>
      <c r="BR15" s="587">
        <f t="shared" ref="BR15" si="49">COUNTIF($AY$6:$BD$35,BJ15)</f>
        <v>0</v>
      </c>
      <c r="BS15" s="401">
        <v>1</v>
      </c>
      <c r="BT15" s="401">
        <f t="shared" ref="BT15" si="50">BK15+BL15*0.5+BM15*0.5+BN15+BO15+BQ15+BR15*0.5+BP15</f>
        <v>1.5</v>
      </c>
      <c r="CA15" s="665">
        <f t="shared" si="0"/>
        <v>1</v>
      </c>
      <c r="CB15" s="666">
        <f t="shared" si="1"/>
        <v>0</v>
      </c>
      <c r="CC15" s="666">
        <f t="shared" si="2"/>
        <v>0</v>
      </c>
      <c r="CD15" s="666">
        <f t="shared" si="3"/>
        <v>0</v>
      </c>
      <c r="CE15" s="669">
        <f t="shared" si="4"/>
        <v>1</v>
      </c>
      <c r="CF15" s="666">
        <f t="shared" si="5"/>
        <v>0</v>
      </c>
      <c r="CG15" s="669">
        <f t="shared" si="6"/>
        <v>1</v>
      </c>
      <c r="CH15" s="667">
        <f t="shared" si="7"/>
        <v>0</v>
      </c>
      <c r="CI15" s="665">
        <f t="shared" si="8"/>
        <v>0</v>
      </c>
      <c r="CJ15" s="666">
        <f t="shared" si="9"/>
        <v>0</v>
      </c>
      <c r="CK15" s="669">
        <f t="shared" si="10"/>
        <v>0</v>
      </c>
      <c r="CL15" s="666">
        <f t="shared" si="11"/>
        <v>1</v>
      </c>
      <c r="CM15" s="669">
        <f t="shared" si="12"/>
        <v>0</v>
      </c>
      <c r="CN15" s="667">
        <f t="shared" si="13"/>
        <v>0</v>
      </c>
      <c r="CO15" s="667">
        <f t="shared" si="14"/>
        <v>0</v>
      </c>
      <c r="CP15" s="669">
        <f t="shared" si="15"/>
        <v>0</v>
      </c>
      <c r="CQ15" s="666">
        <f t="shared" si="16"/>
        <v>1</v>
      </c>
      <c r="CR15" s="669">
        <f t="shared" si="17"/>
        <v>0</v>
      </c>
      <c r="CS15" s="666">
        <f t="shared" si="18"/>
        <v>1</v>
      </c>
      <c r="CT15" s="666">
        <f t="shared" si="19"/>
        <v>0</v>
      </c>
      <c r="CU15" s="669">
        <f t="shared" si="20"/>
        <v>1</v>
      </c>
      <c r="CV15" s="666">
        <f t="shared" si="21"/>
        <v>0</v>
      </c>
      <c r="CW15" s="669">
        <f t="shared" si="22"/>
        <v>0</v>
      </c>
      <c r="CX15" s="667">
        <f t="shared" si="23"/>
        <v>0</v>
      </c>
      <c r="CY15" s="669">
        <f t="shared" si="24"/>
        <v>1</v>
      </c>
      <c r="CZ15" s="666">
        <f t="shared" si="25"/>
        <v>0</v>
      </c>
      <c r="DA15" s="669">
        <f t="shared" si="26"/>
        <v>1</v>
      </c>
      <c r="DB15" s="666">
        <f t="shared" si="27"/>
        <v>0</v>
      </c>
      <c r="DC15" s="669">
        <f t="shared" si="28"/>
        <v>1</v>
      </c>
      <c r="DD15" s="666">
        <f t="shared" si="29"/>
        <v>0</v>
      </c>
      <c r="DE15" s="669">
        <f t="shared" si="30"/>
        <v>1</v>
      </c>
      <c r="DF15" s="666">
        <f t="shared" si="31"/>
        <v>0</v>
      </c>
    </row>
    <row r="16" spans="1:114" s="289" customFormat="1" ht="47.1" customHeight="1" x14ac:dyDescent="0.15">
      <c r="A16" s="1021">
        <v>11</v>
      </c>
      <c r="B16" s="1022" t="s">
        <v>19</v>
      </c>
      <c r="C16" s="1023"/>
      <c r="D16" s="1024"/>
      <c r="E16" s="1025"/>
      <c r="F16" s="1025"/>
      <c r="G16" s="1026" t="str">
        <f t="shared" si="32"/>
        <v>大橋</v>
      </c>
      <c r="H16" s="1027"/>
      <c r="I16" s="1028"/>
      <c r="J16" s="1029"/>
      <c r="K16" s="1027"/>
      <c r="L16" s="1030"/>
      <c r="M16" s="1028"/>
      <c r="N16" s="1028"/>
      <c r="O16" s="1031"/>
      <c r="P16" s="1032"/>
      <c r="Q16" s="1028"/>
      <c r="R16" s="1028"/>
      <c r="S16" s="1025"/>
      <c r="T16" s="1033"/>
      <c r="U16" s="1026"/>
      <c r="V16" s="1028"/>
      <c r="W16" s="1277" t="s">
        <v>199</v>
      </c>
      <c r="X16" s="1033"/>
      <c r="Y16" s="1028"/>
      <c r="Z16" s="1028"/>
      <c r="AA16" s="1026"/>
      <c r="AB16" s="1027"/>
      <c r="AC16" s="1026"/>
      <c r="AD16" s="1034"/>
      <c r="AE16" s="1035" t="s">
        <v>276</v>
      </c>
      <c r="AF16" s="1036" t="str">
        <f t="shared" si="33"/>
        <v>大橋</v>
      </c>
      <c r="AG16" s="1037" t="s">
        <v>301</v>
      </c>
      <c r="AH16" s="1042"/>
      <c r="AI16" s="1043"/>
      <c r="AJ16" s="1105"/>
      <c r="AK16" s="1106"/>
      <c r="AL16" s="1107"/>
      <c r="AM16" s="1108"/>
      <c r="AN16" s="1122"/>
      <c r="AO16" s="1123"/>
      <c r="AP16" s="1106"/>
      <c r="AQ16" s="1112"/>
      <c r="AR16" s="1111"/>
      <c r="AS16" s="1108"/>
      <c r="AT16" s="1107"/>
      <c r="AU16" s="1106"/>
      <c r="AV16" s="1113"/>
      <c r="AW16" s="1107"/>
      <c r="AX16" s="1107"/>
      <c r="AY16" s="1124"/>
      <c r="AZ16" s="1113"/>
      <c r="BA16" s="1125"/>
      <c r="BB16" s="1115"/>
      <c r="BC16" s="1116"/>
      <c r="BD16" s="1117"/>
      <c r="BE16" s="1126"/>
      <c r="BF16" s="1119"/>
      <c r="BG16" s="1120"/>
      <c r="BH16" s="864"/>
      <c r="BI16" s="864"/>
      <c r="BJ16" s="440" t="s">
        <v>38</v>
      </c>
      <c r="BK16" s="286">
        <f t="shared" si="35"/>
        <v>1</v>
      </c>
      <c r="BL16" s="287">
        <f t="shared" si="36"/>
        <v>1</v>
      </c>
      <c r="BM16" s="287">
        <f t="shared" si="37"/>
        <v>1</v>
      </c>
      <c r="BN16" s="287">
        <f t="shared" si="38"/>
        <v>0</v>
      </c>
      <c r="BO16" s="287">
        <f t="shared" si="39"/>
        <v>0</v>
      </c>
      <c r="BP16" s="287">
        <f t="shared" si="40"/>
        <v>0</v>
      </c>
      <c r="BQ16" s="287">
        <f t="shared" si="41"/>
        <v>0</v>
      </c>
      <c r="BR16" s="587">
        <f t="shared" si="42"/>
        <v>0</v>
      </c>
      <c r="BS16" s="401">
        <v>0</v>
      </c>
      <c r="BT16" s="401">
        <f t="shared" si="34"/>
        <v>2</v>
      </c>
      <c r="CA16" s="665">
        <f t="shared" si="0"/>
        <v>0</v>
      </c>
      <c r="CB16" s="666">
        <f t="shared" si="1"/>
        <v>0</v>
      </c>
      <c r="CC16" s="666">
        <f t="shared" si="2"/>
        <v>0</v>
      </c>
      <c r="CD16" s="666">
        <f t="shared" si="3"/>
        <v>0</v>
      </c>
      <c r="CE16" s="669">
        <f t="shared" si="4"/>
        <v>0</v>
      </c>
      <c r="CF16" s="666">
        <f t="shared" si="5"/>
        <v>0</v>
      </c>
      <c r="CG16" s="669">
        <f t="shared" si="6"/>
        <v>0</v>
      </c>
      <c r="CH16" s="667">
        <f t="shared" si="7"/>
        <v>0</v>
      </c>
      <c r="CI16" s="665">
        <f t="shared" si="8"/>
        <v>0</v>
      </c>
      <c r="CJ16" s="666">
        <f t="shared" si="9"/>
        <v>0</v>
      </c>
      <c r="CK16" s="669">
        <f t="shared" si="10"/>
        <v>0</v>
      </c>
      <c r="CL16" s="666">
        <f t="shared" si="11"/>
        <v>0</v>
      </c>
      <c r="CM16" s="669">
        <f t="shared" si="12"/>
        <v>0</v>
      </c>
      <c r="CN16" s="667">
        <f t="shared" si="13"/>
        <v>0</v>
      </c>
      <c r="CO16" s="667">
        <f t="shared" si="14"/>
        <v>0</v>
      </c>
      <c r="CP16" s="669">
        <f t="shared" si="15"/>
        <v>0</v>
      </c>
      <c r="CQ16" s="666">
        <f t="shared" si="16"/>
        <v>1</v>
      </c>
      <c r="CR16" s="669">
        <f t="shared" si="17"/>
        <v>0</v>
      </c>
      <c r="CS16" s="666">
        <f t="shared" si="18"/>
        <v>2</v>
      </c>
      <c r="CT16" s="666">
        <f t="shared" si="19"/>
        <v>0</v>
      </c>
      <c r="CU16" s="669">
        <f t="shared" si="20"/>
        <v>0</v>
      </c>
      <c r="CV16" s="666">
        <f t="shared" si="21"/>
        <v>0</v>
      </c>
      <c r="CW16" s="669">
        <f t="shared" si="22"/>
        <v>0</v>
      </c>
      <c r="CX16" s="667">
        <f t="shared" si="23"/>
        <v>0</v>
      </c>
      <c r="CY16" s="669">
        <f t="shared" si="24"/>
        <v>0</v>
      </c>
      <c r="CZ16" s="666">
        <f t="shared" si="25"/>
        <v>0</v>
      </c>
      <c r="DA16" s="669">
        <f t="shared" si="26"/>
        <v>0</v>
      </c>
      <c r="DB16" s="666">
        <f t="shared" si="27"/>
        <v>0</v>
      </c>
      <c r="DC16" s="669">
        <f t="shared" si="28"/>
        <v>0</v>
      </c>
      <c r="DD16" s="666">
        <f t="shared" si="29"/>
        <v>0</v>
      </c>
      <c r="DE16" s="669">
        <f t="shared" si="30"/>
        <v>1</v>
      </c>
      <c r="DF16" s="666">
        <f t="shared" si="31"/>
        <v>0</v>
      </c>
    </row>
    <row r="17" spans="1:110" s="289" customFormat="1" ht="47.1" customHeight="1" x14ac:dyDescent="0.15">
      <c r="A17" s="1006">
        <v>12</v>
      </c>
      <c r="B17" s="1007" t="s">
        <v>20</v>
      </c>
      <c r="C17" s="1008" t="s">
        <v>199</v>
      </c>
      <c r="D17" s="595" t="s">
        <v>349</v>
      </c>
      <c r="E17" s="1009" t="s">
        <v>31</v>
      </c>
      <c r="F17" s="1195" t="s">
        <v>284</v>
      </c>
      <c r="G17" s="1010" t="str">
        <f t="shared" si="32"/>
        <v>村山</v>
      </c>
      <c r="H17" s="1011" t="s">
        <v>301</v>
      </c>
      <c r="I17" s="1012" t="s">
        <v>28</v>
      </c>
      <c r="J17" s="1185" t="s">
        <v>279</v>
      </c>
      <c r="K17" s="1011"/>
      <c r="L17" s="1014" t="s">
        <v>65</v>
      </c>
      <c r="M17" s="1012" t="s">
        <v>292</v>
      </c>
      <c r="N17" s="1012" t="s">
        <v>388</v>
      </c>
      <c r="O17" s="1015"/>
      <c r="P17" s="1016" t="s">
        <v>309</v>
      </c>
      <c r="Q17" s="1012" t="s">
        <v>267</v>
      </c>
      <c r="R17" s="1012" t="s">
        <v>203</v>
      </c>
      <c r="S17" s="1009" t="s">
        <v>70</v>
      </c>
      <c r="T17" s="1017"/>
      <c r="U17" s="1010" t="s">
        <v>63</v>
      </c>
      <c r="V17" s="1012" t="s">
        <v>358</v>
      </c>
      <c r="W17" s="1010" t="s">
        <v>299</v>
      </c>
      <c r="X17" s="1017" t="s">
        <v>199</v>
      </c>
      <c r="Y17" s="1012"/>
      <c r="Z17" s="1012"/>
      <c r="AA17" s="1302" t="s">
        <v>272</v>
      </c>
      <c r="AB17" s="1011" t="s">
        <v>38</v>
      </c>
      <c r="AC17" s="1010"/>
      <c r="AD17" s="1018"/>
      <c r="AE17" s="1019" t="s">
        <v>343</v>
      </c>
      <c r="AF17" s="1020" t="str">
        <f t="shared" si="33"/>
        <v>村山</v>
      </c>
      <c r="AG17" s="439"/>
      <c r="AH17" s="1164" t="s">
        <v>233</v>
      </c>
      <c r="AI17" s="1165"/>
      <c r="AJ17" s="1088"/>
      <c r="AK17" s="1089"/>
      <c r="AL17" s="1090"/>
      <c r="AM17" s="1091"/>
      <c r="AN17" s="1294" t="s">
        <v>27</v>
      </c>
      <c r="AO17" s="1093"/>
      <c r="AP17" s="1089"/>
      <c r="AQ17" s="1094"/>
      <c r="AR17" s="1089"/>
      <c r="AS17" s="1091"/>
      <c r="AT17" s="1090"/>
      <c r="AU17" s="1089"/>
      <c r="AV17" s="1128"/>
      <c r="AW17" s="1090"/>
      <c r="AX17" s="1090"/>
      <c r="AY17" s="1127" t="s">
        <v>372</v>
      </c>
      <c r="AZ17" s="1128" t="s">
        <v>377</v>
      </c>
      <c r="BA17" s="1090"/>
      <c r="BB17" s="1128"/>
      <c r="BC17" s="1141"/>
      <c r="BD17" s="1099"/>
      <c r="BE17" s="1100"/>
      <c r="BF17" s="1121"/>
      <c r="BG17" s="879"/>
      <c r="BH17" s="864"/>
      <c r="BI17" s="864"/>
      <c r="BJ17" s="440" t="s">
        <v>243</v>
      </c>
      <c r="BK17" s="286">
        <f t="shared" si="35"/>
        <v>0</v>
      </c>
      <c r="BL17" s="287">
        <f t="shared" si="36"/>
        <v>0</v>
      </c>
      <c r="BM17" s="287">
        <f t="shared" si="37"/>
        <v>0</v>
      </c>
      <c r="BN17" s="287">
        <f t="shared" si="38"/>
        <v>0</v>
      </c>
      <c r="BO17" s="287">
        <f t="shared" si="39"/>
        <v>0</v>
      </c>
      <c r="BP17" s="287">
        <f t="shared" si="40"/>
        <v>0</v>
      </c>
      <c r="BQ17" s="287">
        <f t="shared" si="41"/>
        <v>0</v>
      </c>
      <c r="BR17" s="587">
        <f t="shared" si="42"/>
        <v>0</v>
      </c>
      <c r="BS17" s="401">
        <v>0</v>
      </c>
      <c r="BT17" s="401">
        <f t="shared" si="34"/>
        <v>0</v>
      </c>
      <c r="CA17" s="665">
        <f t="shared" si="0"/>
        <v>1</v>
      </c>
      <c r="CB17" s="666">
        <f t="shared" si="1"/>
        <v>0</v>
      </c>
      <c r="CC17" s="666">
        <f t="shared" si="2"/>
        <v>2</v>
      </c>
      <c r="CD17" s="666">
        <f t="shared" si="3"/>
        <v>0</v>
      </c>
      <c r="CE17" s="669">
        <f t="shared" si="4"/>
        <v>1</v>
      </c>
      <c r="CF17" s="666">
        <f t="shared" si="5"/>
        <v>1</v>
      </c>
      <c r="CG17" s="669">
        <f t="shared" si="6"/>
        <v>1</v>
      </c>
      <c r="CH17" s="667">
        <f t="shared" si="7"/>
        <v>0</v>
      </c>
      <c r="CI17" s="665">
        <f t="shared" si="8"/>
        <v>0</v>
      </c>
      <c r="CJ17" s="666">
        <f t="shared" si="9"/>
        <v>0</v>
      </c>
      <c r="CK17" s="669">
        <f t="shared" si="10"/>
        <v>0</v>
      </c>
      <c r="CL17" s="666">
        <f t="shared" si="11"/>
        <v>0</v>
      </c>
      <c r="CM17" s="669">
        <f t="shared" si="12"/>
        <v>0</v>
      </c>
      <c r="CN17" s="667">
        <f t="shared" si="13"/>
        <v>0</v>
      </c>
      <c r="CO17" s="667">
        <f t="shared" si="14"/>
        <v>0</v>
      </c>
      <c r="CP17" s="669">
        <f t="shared" si="15"/>
        <v>0</v>
      </c>
      <c r="CQ17" s="666">
        <f t="shared" si="16"/>
        <v>2</v>
      </c>
      <c r="CR17" s="669">
        <f t="shared" si="17"/>
        <v>0</v>
      </c>
      <c r="CS17" s="666">
        <f t="shared" si="18"/>
        <v>1</v>
      </c>
      <c r="CT17" s="666">
        <f t="shared" si="19"/>
        <v>0</v>
      </c>
      <c r="CU17" s="669">
        <f t="shared" si="20"/>
        <v>1</v>
      </c>
      <c r="CV17" s="666">
        <f t="shared" si="21"/>
        <v>0</v>
      </c>
      <c r="CW17" s="669">
        <f t="shared" si="22"/>
        <v>0</v>
      </c>
      <c r="CX17" s="667">
        <f t="shared" si="23"/>
        <v>0</v>
      </c>
      <c r="CY17" s="669">
        <f t="shared" si="24"/>
        <v>1</v>
      </c>
      <c r="CZ17" s="666">
        <f t="shared" si="25"/>
        <v>0</v>
      </c>
      <c r="DA17" s="669">
        <f t="shared" si="26"/>
        <v>1</v>
      </c>
      <c r="DB17" s="666">
        <f t="shared" si="27"/>
        <v>0</v>
      </c>
      <c r="DC17" s="669">
        <f t="shared" si="28"/>
        <v>1</v>
      </c>
      <c r="DD17" s="666">
        <f t="shared" si="29"/>
        <v>0</v>
      </c>
      <c r="DE17" s="669">
        <f t="shared" si="30"/>
        <v>1</v>
      </c>
      <c r="DF17" s="666">
        <f t="shared" si="31"/>
        <v>0</v>
      </c>
    </row>
    <row r="18" spans="1:110" s="289" customFormat="1" ht="47.1" customHeight="1" x14ac:dyDescent="0.15">
      <c r="A18" s="1006">
        <v>13</v>
      </c>
      <c r="B18" s="1007" t="s">
        <v>21</v>
      </c>
      <c r="C18" s="993" t="s">
        <v>38</v>
      </c>
      <c r="D18" s="595" t="s">
        <v>349</v>
      </c>
      <c r="E18" s="1009" t="s">
        <v>31</v>
      </c>
      <c r="F18" s="1289" t="s">
        <v>284</v>
      </c>
      <c r="G18" s="1010" t="str">
        <f t="shared" si="32"/>
        <v>バタ</v>
      </c>
      <c r="H18" s="1190" t="s">
        <v>301</v>
      </c>
      <c r="I18" s="1012" t="s">
        <v>237</v>
      </c>
      <c r="J18" s="1013" t="s">
        <v>28</v>
      </c>
      <c r="K18" s="1011"/>
      <c r="L18" s="1014" t="s">
        <v>65</v>
      </c>
      <c r="M18" s="1012" t="s">
        <v>292</v>
      </c>
      <c r="N18" s="1012" t="s">
        <v>390</v>
      </c>
      <c r="O18" s="1187" t="s">
        <v>256</v>
      </c>
      <c r="P18" s="1016" t="s">
        <v>309</v>
      </c>
      <c r="Q18" s="1012"/>
      <c r="R18" s="1012" t="s">
        <v>203</v>
      </c>
      <c r="S18" s="1009" t="s">
        <v>267</v>
      </c>
      <c r="T18" s="1017"/>
      <c r="U18" s="1010"/>
      <c r="V18" s="1012" t="s">
        <v>358</v>
      </c>
      <c r="W18" s="1010" t="s">
        <v>299</v>
      </c>
      <c r="X18" s="1017" t="s">
        <v>38</v>
      </c>
      <c r="Y18" s="1012"/>
      <c r="Z18" s="1012"/>
      <c r="AA18" s="1010" t="s">
        <v>27</v>
      </c>
      <c r="AB18" s="1011" t="s">
        <v>233</v>
      </c>
      <c r="AC18" s="1277" t="s">
        <v>284</v>
      </c>
      <c r="AD18" s="1018"/>
      <c r="AE18" s="1019" t="s">
        <v>259</v>
      </c>
      <c r="AF18" s="1020" t="str">
        <f t="shared" si="33"/>
        <v>バタ</v>
      </c>
      <c r="AG18" s="439"/>
      <c r="AH18" s="1164" t="s">
        <v>70</v>
      </c>
      <c r="AI18" s="1165" t="s">
        <v>374</v>
      </c>
      <c r="AJ18" s="1088"/>
      <c r="AK18" s="1089" t="s">
        <v>378</v>
      </c>
      <c r="AL18" s="1090"/>
      <c r="AM18" s="1091"/>
      <c r="AN18" s="1092"/>
      <c r="AO18" s="1093"/>
      <c r="AP18" s="1089"/>
      <c r="AQ18" s="1094"/>
      <c r="AR18" s="1089"/>
      <c r="AS18" s="1091"/>
      <c r="AT18" s="1090"/>
      <c r="AU18" s="1089"/>
      <c r="AV18" s="1128"/>
      <c r="AW18" s="1090"/>
      <c r="AX18" s="1090"/>
      <c r="AY18" s="1127"/>
      <c r="AZ18" s="1128"/>
      <c r="BA18" s="1090"/>
      <c r="BB18" s="1128"/>
      <c r="BC18" s="1141"/>
      <c r="BD18" s="1099"/>
      <c r="BE18" s="1100"/>
      <c r="BF18" s="1121"/>
      <c r="BG18" s="1104"/>
      <c r="BH18" s="864"/>
      <c r="BI18" s="864"/>
      <c r="BJ18" s="440" t="s">
        <v>200</v>
      </c>
      <c r="BK18" s="286">
        <f t="shared" si="35"/>
        <v>1</v>
      </c>
      <c r="BL18" s="287">
        <f t="shared" si="36"/>
        <v>1</v>
      </c>
      <c r="BM18" s="287">
        <f t="shared" si="37"/>
        <v>0</v>
      </c>
      <c r="BN18" s="287">
        <f t="shared" si="38"/>
        <v>0</v>
      </c>
      <c r="BO18" s="287">
        <f t="shared" si="39"/>
        <v>0</v>
      </c>
      <c r="BP18" s="287">
        <f t="shared" si="40"/>
        <v>0</v>
      </c>
      <c r="BQ18" s="287">
        <f t="shared" si="41"/>
        <v>1</v>
      </c>
      <c r="BR18" s="587">
        <f t="shared" si="42"/>
        <v>0</v>
      </c>
      <c r="BS18" s="401">
        <v>0</v>
      </c>
      <c r="BT18" s="401">
        <f t="shared" si="34"/>
        <v>2.5</v>
      </c>
      <c r="CA18" s="665">
        <f t="shared" si="0"/>
        <v>1</v>
      </c>
      <c r="CB18" s="666">
        <f t="shared" si="1"/>
        <v>0</v>
      </c>
      <c r="CC18" s="666">
        <f t="shared" si="2"/>
        <v>2</v>
      </c>
      <c r="CD18" s="666">
        <f t="shared" si="3"/>
        <v>0</v>
      </c>
      <c r="CE18" s="669">
        <f t="shared" si="4"/>
        <v>1</v>
      </c>
      <c r="CF18" s="666">
        <f t="shared" si="5"/>
        <v>0</v>
      </c>
      <c r="CG18" s="669">
        <f t="shared" si="6"/>
        <v>0</v>
      </c>
      <c r="CH18" s="667">
        <f t="shared" si="7"/>
        <v>0</v>
      </c>
      <c r="CI18" s="665">
        <f t="shared" si="8"/>
        <v>0</v>
      </c>
      <c r="CJ18" s="666">
        <f t="shared" si="9"/>
        <v>0</v>
      </c>
      <c r="CK18" s="669">
        <f t="shared" si="10"/>
        <v>0</v>
      </c>
      <c r="CL18" s="666">
        <f t="shared" si="11"/>
        <v>2</v>
      </c>
      <c r="CM18" s="669">
        <f t="shared" si="12"/>
        <v>0</v>
      </c>
      <c r="CN18" s="667">
        <f t="shared" si="13"/>
        <v>0</v>
      </c>
      <c r="CO18" s="667">
        <f t="shared" si="14"/>
        <v>0</v>
      </c>
      <c r="CP18" s="669">
        <f t="shared" si="15"/>
        <v>0</v>
      </c>
      <c r="CQ18" s="666">
        <f t="shared" si="16"/>
        <v>1</v>
      </c>
      <c r="CR18" s="669">
        <f t="shared" si="17"/>
        <v>1</v>
      </c>
      <c r="CS18" s="666">
        <f t="shared" si="18"/>
        <v>0</v>
      </c>
      <c r="CT18" s="666">
        <f t="shared" si="19"/>
        <v>0</v>
      </c>
      <c r="CU18" s="669">
        <f t="shared" si="20"/>
        <v>1</v>
      </c>
      <c r="CV18" s="666">
        <f t="shared" si="21"/>
        <v>0</v>
      </c>
      <c r="CW18" s="669">
        <f t="shared" si="22"/>
        <v>0</v>
      </c>
      <c r="CX18" s="667">
        <f t="shared" si="23"/>
        <v>0</v>
      </c>
      <c r="CY18" s="669">
        <f t="shared" si="24"/>
        <v>1</v>
      </c>
      <c r="CZ18" s="666">
        <f t="shared" si="25"/>
        <v>0</v>
      </c>
      <c r="DA18" s="669">
        <f t="shared" si="26"/>
        <v>1</v>
      </c>
      <c r="DB18" s="666">
        <f t="shared" si="27"/>
        <v>0</v>
      </c>
      <c r="DC18" s="669">
        <f t="shared" si="28"/>
        <v>2</v>
      </c>
      <c r="DD18" s="666">
        <f t="shared" si="29"/>
        <v>0</v>
      </c>
      <c r="DE18" s="669">
        <f t="shared" si="30"/>
        <v>2</v>
      </c>
      <c r="DF18" s="666">
        <f t="shared" si="31"/>
        <v>0</v>
      </c>
    </row>
    <row r="19" spans="1:110" s="289" customFormat="1" ht="47.1" customHeight="1" x14ac:dyDescent="0.15">
      <c r="A19" s="1006">
        <v>14</v>
      </c>
      <c r="B19" s="1007" t="s">
        <v>22</v>
      </c>
      <c r="C19" s="1008" t="s">
        <v>267</v>
      </c>
      <c r="D19" s="595" t="s">
        <v>349</v>
      </c>
      <c r="E19" s="1189" t="s">
        <v>300</v>
      </c>
      <c r="F19" s="1203" t="s">
        <v>31</v>
      </c>
      <c r="G19" s="1010" t="str">
        <f t="shared" si="32"/>
        <v>小清水</v>
      </c>
      <c r="H19" s="1011" t="s">
        <v>38</v>
      </c>
      <c r="I19" s="1012" t="s">
        <v>237</v>
      </c>
      <c r="J19" s="1013"/>
      <c r="K19" s="1011"/>
      <c r="L19" s="1014" t="s">
        <v>65</v>
      </c>
      <c r="M19" s="1012" t="s">
        <v>199</v>
      </c>
      <c r="N19" s="1012" t="s">
        <v>300</v>
      </c>
      <c r="O19" s="1015"/>
      <c r="P19" s="1016" t="s">
        <v>309</v>
      </c>
      <c r="Q19" s="1012" t="s">
        <v>284</v>
      </c>
      <c r="R19" s="1012" t="s">
        <v>203</v>
      </c>
      <c r="S19" s="1009" t="s">
        <v>70</v>
      </c>
      <c r="T19" s="1017"/>
      <c r="U19" s="1010" t="s">
        <v>63</v>
      </c>
      <c r="V19" s="1012" t="s">
        <v>358</v>
      </c>
      <c r="W19" s="1010" t="s">
        <v>299</v>
      </c>
      <c r="X19" s="1017" t="s">
        <v>284</v>
      </c>
      <c r="Y19" s="1012"/>
      <c r="Z19" s="1012"/>
      <c r="AA19" s="1010" t="s">
        <v>27</v>
      </c>
      <c r="AB19" s="1011" t="s">
        <v>233</v>
      </c>
      <c r="AC19" s="1010" t="s">
        <v>404</v>
      </c>
      <c r="AD19" s="1018"/>
      <c r="AE19" s="1019" t="s">
        <v>301</v>
      </c>
      <c r="AF19" s="1020" t="str">
        <f t="shared" si="33"/>
        <v>小清水</v>
      </c>
      <c r="AG19" s="439"/>
      <c r="AH19" s="1164" t="s">
        <v>357</v>
      </c>
      <c r="AI19" s="1165"/>
      <c r="AJ19" s="1088"/>
      <c r="AK19" s="1089"/>
      <c r="AL19" s="1090"/>
      <c r="AM19" s="1091"/>
      <c r="AN19" s="1103"/>
      <c r="AO19" s="1091"/>
      <c r="AP19" s="1089"/>
      <c r="AQ19" s="1094"/>
      <c r="AR19" s="1089"/>
      <c r="AS19" s="1091"/>
      <c r="AT19" s="1090"/>
      <c r="AU19" s="1089"/>
      <c r="AV19" s="1128"/>
      <c r="AW19" s="1090"/>
      <c r="AX19" s="1090"/>
      <c r="AY19" s="1127"/>
      <c r="AZ19" s="1128"/>
      <c r="BA19" s="1090"/>
      <c r="BB19" s="1128"/>
      <c r="BC19" s="1141"/>
      <c r="BD19" s="1099"/>
      <c r="BE19" s="1100"/>
      <c r="BF19" s="1101"/>
      <c r="BG19" s="1104"/>
      <c r="BH19" s="864"/>
      <c r="BI19" s="864"/>
      <c r="BJ19" s="440" t="s">
        <v>233</v>
      </c>
      <c r="BK19" s="286">
        <f t="shared" si="35"/>
        <v>1</v>
      </c>
      <c r="BL19" s="287">
        <f t="shared" si="36"/>
        <v>1</v>
      </c>
      <c r="BM19" s="287">
        <f t="shared" si="37"/>
        <v>0</v>
      </c>
      <c r="BN19" s="287">
        <f t="shared" si="38"/>
        <v>0</v>
      </c>
      <c r="BO19" s="287">
        <f t="shared" si="39"/>
        <v>0</v>
      </c>
      <c r="BP19" s="287">
        <f t="shared" si="40"/>
        <v>0</v>
      </c>
      <c r="BQ19" s="287">
        <f t="shared" si="41"/>
        <v>1</v>
      </c>
      <c r="BR19" s="587">
        <f t="shared" si="42"/>
        <v>0</v>
      </c>
      <c r="BS19" s="401">
        <v>0</v>
      </c>
      <c r="BT19" s="401">
        <f t="shared" si="34"/>
        <v>2.5</v>
      </c>
      <c r="CA19" s="665">
        <f t="shared" si="0"/>
        <v>1</v>
      </c>
      <c r="CB19" s="666">
        <f t="shared" si="1"/>
        <v>0</v>
      </c>
      <c r="CC19" s="666">
        <f t="shared" si="2"/>
        <v>2</v>
      </c>
      <c r="CD19" s="666">
        <f t="shared" si="3"/>
        <v>0</v>
      </c>
      <c r="CE19" s="669">
        <f t="shared" si="4"/>
        <v>1</v>
      </c>
      <c r="CF19" s="666">
        <f t="shared" si="5"/>
        <v>0</v>
      </c>
      <c r="CG19" s="669">
        <f t="shared" si="6"/>
        <v>0</v>
      </c>
      <c r="CH19" s="667">
        <f t="shared" si="7"/>
        <v>0</v>
      </c>
      <c r="CI19" s="665">
        <f t="shared" si="8"/>
        <v>0</v>
      </c>
      <c r="CJ19" s="666">
        <f t="shared" si="9"/>
        <v>0</v>
      </c>
      <c r="CK19" s="669">
        <f t="shared" si="10"/>
        <v>0</v>
      </c>
      <c r="CL19" s="666">
        <f t="shared" si="11"/>
        <v>1</v>
      </c>
      <c r="CM19" s="669">
        <f t="shared" si="12"/>
        <v>0</v>
      </c>
      <c r="CN19" s="667">
        <f t="shared" si="13"/>
        <v>0</v>
      </c>
      <c r="CO19" s="667">
        <f t="shared" si="14"/>
        <v>0</v>
      </c>
      <c r="CP19" s="669">
        <f t="shared" si="15"/>
        <v>0</v>
      </c>
      <c r="CQ19" s="666">
        <f t="shared" si="16"/>
        <v>1</v>
      </c>
      <c r="CR19" s="669">
        <f t="shared" si="17"/>
        <v>0</v>
      </c>
      <c r="CS19" s="666">
        <f t="shared" si="18"/>
        <v>0</v>
      </c>
      <c r="CT19" s="666">
        <f t="shared" si="19"/>
        <v>0</v>
      </c>
      <c r="CU19" s="669">
        <f t="shared" si="20"/>
        <v>1</v>
      </c>
      <c r="CV19" s="666">
        <f t="shared" si="21"/>
        <v>0</v>
      </c>
      <c r="CW19" s="669">
        <f t="shared" si="22"/>
        <v>0</v>
      </c>
      <c r="CX19" s="667">
        <f t="shared" si="23"/>
        <v>0</v>
      </c>
      <c r="CY19" s="669">
        <f t="shared" si="24"/>
        <v>1</v>
      </c>
      <c r="CZ19" s="666">
        <f t="shared" si="25"/>
        <v>0</v>
      </c>
      <c r="DA19" s="669">
        <f t="shared" si="26"/>
        <v>2</v>
      </c>
      <c r="DB19" s="666">
        <f t="shared" si="27"/>
        <v>0</v>
      </c>
      <c r="DC19" s="669">
        <f t="shared" si="28"/>
        <v>2</v>
      </c>
      <c r="DD19" s="666">
        <f t="shared" si="29"/>
        <v>0</v>
      </c>
      <c r="DE19" s="669">
        <f t="shared" si="30"/>
        <v>1</v>
      </c>
      <c r="DF19" s="666">
        <f t="shared" si="31"/>
        <v>0</v>
      </c>
    </row>
    <row r="20" spans="1:110" s="289" customFormat="1" ht="47.1" customHeight="1" x14ac:dyDescent="0.15">
      <c r="A20" s="1006">
        <v>15</v>
      </c>
      <c r="B20" s="1007" t="s">
        <v>23</v>
      </c>
      <c r="C20" s="1008" t="s">
        <v>267</v>
      </c>
      <c r="D20" s="595"/>
      <c r="E20" s="1009" t="s">
        <v>300</v>
      </c>
      <c r="F20" s="1195" t="s">
        <v>284</v>
      </c>
      <c r="G20" s="1010" t="str">
        <f t="shared" si="32"/>
        <v>戸田</v>
      </c>
      <c r="H20" s="1190" t="s">
        <v>38</v>
      </c>
      <c r="I20" s="1012" t="s">
        <v>237</v>
      </c>
      <c r="J20" s="1013" t="s">
        <v>28</v>
      </c>
      <c r="K20" s="1011"/>
      <c r="L20" s="1014" t="s">
        <v>65</v>
      </c>
      <c r="M20" s="1012" t="s">
        <v>292</v>
      </c>
      <c r="N20" s="1012" t="s">
        <v>388</v>
      </c>
      <c r="O20" s="1015"/>
      <c r="P20" s="1166" t="s">
        <v>350</v>
      </c>
      <c r="Q20" s="1012" t="s">
        <v>199</v>
      </c>
      <c r="R20" s="1162" t="s">
        <v>203</v>
      </c>
      <c r="S20" s="1009" t="s">
        <v>70</v>
      </c>
      <c r="T20" s="1017"/>
      <c r="U20" s="1010" t="s">
        <v>63</v>
      </c>
      <c r="V20" s="1012" t="s">
        <v>358</v>
      </c>
      <c r="W20" s="1010" t="s">
        <v>299</v>
      </c>
      <c r="X20" s="1017" t="s">
        <v>199</v>
      </c>
      <c r="Y20" s="1012"/>
      <c r="Z20" s="1012"/>
      <c r="AA20" s="1277" t="s">
        <v>233</v>
      </c>
      <c r="AB20" s="1303" t="s">
        <v>27</v>
      </c>
      <c r="AC20" s="1010" t="s">
        <v>405</v>
      </c>
      <c r="AD20" s="1018"/>
      <c r="AE20" s="1019" t="s">
        <v>277</v>
      </c>
      <c r="AF20" s="1020" t="str">
        <f t="shared" si="33"/>
        <v>戸田</v>
      </c>
      <c r="AG20" s="439"/>
      <c r="AH20" s="1045" t="s">
        <v>31</v>
      </c>
      <c r="AI20" s="1165"/>
      <c r="AJ20" s="1088"/>
      <c r="AK20" s="1089"/>
      <c r="AL20" s="1090"/>
      <c r="AM20" s="1091"/>
      <c r="AN20" s="1092"/>
      <c r="AO20" s="1093"/>
      <c r="AP20" s="1089"/>
      <c r="AQ20" s="1094"/>
      <c r="AR20" s="1089"/>
      <c r="AS20" s="1091"/>
      <c r="AT20" s="1090"/>
      <c r="AU20" s="1089"/>
      <c r="AV20" s="1128"/>
      <c r="AW20" s="1090"/>
      <c r="AX20" s="1090"/>
      <c r="AY20" s="1127"/>
      <c r="AZ20" s="1128"/>
      <c r="BA20" s="1090"/>
      <c r="BB20" s="1128"/>
      <c r="BC20" s="1141"/>
      <c r="BD20" s="1099"/>
      <c r="BE20" s="1100"/>
      <c r="BF20" s="1101"/>
      <c r="BG20" s="1104"/>
      <c r="BH20" s="864"/>
      <c r="BI20" s="864"/>
      <c r="BJ20" s="440" t="s">
        <v>267</v>
      </c>
      <c r="BK20" s="286">
        <f t="shared" si="35"/>
        <v>1</v>
      </c>
      <c r="BL20" s="287">
        <f t="shared" si="36"/>
        <v>1</v>
      </c>
      <c r="BM20" s="287">
        <f t="shared" si="37"/>
        <v>0</v>
      </c>
      <c r="BN20" s="287">
        <f t="shared" si="38"/>
        <v>1</v>
      </c>
      <c r="BO20" s="287">
        <f t="shared" si="39"/>
        <v>0</v>
      </c>
      <c r="BP20" s="287">
        <f t="shared" si="40"/>
        <v>0</v>
      </c>
      <c r="BQ20" s="287">
        <f t="shared" si="41"/>
        <v>0</v>
      </c>
      <c r="BR20" s="587">
        <f t="shared" si="42"/>
        <v>0</v>
      </c>
      <c r="BS20" s="401">
        <v>3</v>
      </c>
      <c r="BT20" s="401">
        <f>BK20+BL20*0.5+BM20*0.5+BN20+BO20+BQ20+BR20*0.5+BP20</f>
        <v>2.5</v>
      </c>
      <c r="CA20" s="665">
        <f t="shared" si="0"/>
        <v>1</v>
      </c>
      <c r="CB20" s="666">
        <f t="shared" si="1"/>
        <v>0</v>
      </c>
      <c r="CC20" s="666">
        <f t="shared" si="2"/>
        <v>2</v>
      </c>
      <c r="CD20" s="666">
        <f t="shared" si="3"/>
        <v>0</v>
      </c>
      <c r="CE20" s="669">
        <f t="shared" si="4"/>
        <v>1</v>
      </c>
      <c r="CF20" s="666">
        <f t="shared" si="5"/>
        <v>0</v>
      </c>
      <c r="CG20" s="669">
        <f t="shared" si="6"/>
        <v>0</v>
      </c>
      <c r="CH20" s="667">
        <f t="shared" si="7"/>
        <v>0</v>
      </c>
      <c r="CI20" s="665">
        <f t="shared" si="8"/>
        <v>0</v>
      </c>
      <c r="CJ20" s="666">
        <f t="shared" si="9"/>
        <v>0</v>
      </c>
      <c r="CK20" s="669">
        <f t="shared" si="10"/>
        <v>0</v>
      </c>
      <c r="CL20" s="666">
        <f t="shared" si="11"/>
        <v>2</v>
      </c>
      <c r="CM20" s="669">
        <f t="shared" si="12"/>
        <v>0</v>
      </c>
      <c r="CN20" s="667">
        <f t="shared" si="13"/>
        <v>0</v>
      </c>
      <c r="CO20" s="667">
        <f t="shared" si="14"/>
        <v>0</v>
      </c>
      <c r="CP20" s="669">
        <f t="shared" si="15"/>
        <v>0</v>
      </c>
      <c r="CQ20" s="666">
        <f t="shared" si="16"/>
        <v>2</v>
      </c>
      <c r="CR20" s="669">
        <f t="shared" si="17"/>
        <v>0</v>
      </c>
      <c r="CS20" s="666">
        <f t="shared" si="18"/>
        <v>0</v>
      </c>
      <c r="CT20" s="666">
        <f t="shared" si="19"/>
        <v>0</v>
      </c>
      <c r="CU20" s="669">
        <f t="shared" si="20"/>
        <v>1</v>
      </c>
      <c r="CV20" s="666">
        <f t="shared" si="21"/>
        <v>0</v>
      </c>
      <c r="CW20" s="669">
        <f t="shared" si="22"/>
        <v>0</v>
      </c>
      <c r="CX20" s="667">
        <f t="shared" si="23"/>
        <v>0</v>
      </c>
      <c r="CY20" s="669">
        <f t="shared" si="24"/>
        <v>1</v>
      </c>
      <c r="CZ20" s="666">
        <f t="shared" si="25"/>
        <v>0</v>
      </c>
      <c r="DA20" s="669">
        <f t="shared" si="26"/>
        <v>1</v>
      </c>
      <c r="DB20" s="666">
        <f t="shared" si="27"/>
        <v>0</v>
      </c>
      <c r="DC20" s="669">
        <f t="shared" si="28"/>
        <v>1</v>
      </c>
      <c r="DD20" s="666">
        <f t="shared" si="29"/>
        <v>0</v>
      </c>
      <c r="DE20" s="669">
        <f t="shared" si="30"/>
        <v>2</v>
      </c>
      <c r="DF20" s="666">
        <f t="shared" si="31"/>
        <v>0</v>
      </c>
    </row>
    <row r="21" spans="1:110" s="289" customFormat="1" ht="47.1" customHeight="1" x14ac:dyDescent="0.15">
      <c r="A21" s="1006">
        <v>16</v>
      </c>
      <c r="B21" s="1007" t="s">
        <v>24</v>
      </c>
      <c r="C21" s="1008" t="s">
        <v>28</v>
      </c>
      <c r="D21" s="595"/>
      <c r="E21" s="1189" t="s">
        <v>31</v>
      </c>
      <c r="F21" s="1301" t="s">
        <v>27</v>
      </c>
      <c r="G21" s="1010" t="str">
        <f t="shared" si="32"/>
        <v>福島</v>
      </c>
      <c r="H21" s="1011" t="s">
        <v>301</v>
      </c>
      <c r="I21" s="1012" t="s">
        <v>237</v>
      </c>
      <c r="J21" s="1013"/>
      <c r="K21" s="1011"/>
      <c r="L21" s="1014" t="s">
        <v>65</v>
      </c>
      <c r="M21" s="1162" t="s">
        <v>292</v>
      </c>
      <c r="N21" s="1012" t="s">
        <v>392</v>
      </c>
      <c r="O21" s="1015"/>
      <c r="P21" s="1016" t="s">
        <v>199</v>
      </c>
      <c r="Q21" s="1012" t="s">
        <v>383</v>
      </c>
      <c r="R21" s="1162" t="s">
        <v>203</v>
      </c>
      <c r="S21" s="1009" t="s">
        <v>38</v>
      </c>
      <c r="T21" s="1017"/>
      <c r="U21" s="1010" t="s">
        <v>63</v>
      </c>
      <c r="V21" s="1012" t="s">
        <v>358</v>
      </c>
      <c r="W21" s="1010" t="s">
        <v>299</v>
      </c>
      <c r="X21" s="1017" t="s">
        <v>199</v>
      </c>
      <c r="Y21" s="1012"/>
      <c r="Z21" s="1012"/>
      <c r="AA21" s="1277" t="s">
        <v>233</v>
      </c>
      <c r="AB21" s="1303" t="s">
        <v>284</v>
      </c>
      <c r="AC21" s="1277" t="s">
        <v>27</v>
      </c>
      <c r="AD21" s="1018"/>
      <c r="AE21" s="1019" t="s">
        <v>70</v>
      </c>
      <c r="AF21" s="1020" t="str">
        <f t="shared" si="33"/>
        <v>福島</v>
      </c>
      <c r="AG21" s="439"/>
      <c r="AH21" s="1045" t="s">
        <v>267</v>
      </c>
      <c r="AI21" s="1165"/>
      <c r="AJ21" s="1088"/>
      <c r="AK21" s="1089"/>
      <c r="AL21" s="1090"/>
      <c r="AM21" s="1091"/>
      <c r="AN21" s="1103"/>
      <c r="AO21" s="1091"/>
      <c r="AP21" s="1089"/>
      <c r="AQ21" s="1094"/>
      <c r="AR21" s="1089"/>
      <c r="AS21" s="1091"/>
      <c r="AT21" s="1090"/>
      <c r="AU21" s="1102" t="s">
        <v>352</v>
      </c>
      <c r="AV21" s="1139" t="s">
        <v>353</v>
      </c>
      <c r="AW21" s="1090"/>
      <c r="AX21" s="1090"/>
      <c r="AY21" s="1127"/>
      <c r="AZ21" s="1128"/>
      <c r="BA21" s="1090"/>
      <c r="BB21" s="1128"/>
      <c r="BC21" s="1141"/>
      <c r="BD21" s="1099"/>
      <c r="BE21" s="1100"/>
      <c r="BF21" s="1101"/>
      <c r="BG21" s="1104"/>
      <c r="BH21" s="864"/>
      <c r="BI21" s="864"/>
      <c r="BJ21" s="440" t="s">
        <v>70</v>
      </c>
      <c r="BK21" s="286">
        <f t="shared" si="35"/>
        <v>1</v>
      </c>
      <c r="BL21" s="287">
        <f t="shared" si="36"/>
        <v>1</v>
      </c>
      <c r="BM21" s="287">
        <f t="shared" si="37"/>
        <v>0</v>
      </c>
      <c r="BN21" s="287">
        <f t="shared" si="38"/>
        <v>0</v>
      </c>
      <c r="BO21" s="287">
        <f t="shared" si="39"/>
        <v>0</v>
      </c>
      <c r="BP21" s="287">
        <f t="shared" si="40"/>
        <v>0</v>
      </c>
      <c r="BQ21" s="287">
        <f t="shared" si="41"/>
        <v>0</v>
      </c>
      <c r="BR21" s="587">
        <f t="shared" si="42"/>
        <v>0</v>
      </c>
      <c r="BS21" s="401">
        <v>0</v>
      </c>
      <c r="BT21" s="401">
        <f>BK21+BL21*0.5+BM21*0.5+BN21+BO21+BQ21+BR21*0.5+BP21</f>
        <v>1.5</v>
      </c>
      <c r="CA21" s="665">
        <f t="shared" si="0"/>
        <v>1</v>
      </c>
      <c r="CB21" s="666">
        <f t="shared" si="1"/>
        <v>0</v>
      </c>
      <c r="CC21" s="666">
        <f t="shared" si="2"/>
        <v>0</v>
      </c>
      <c r="CD21" s="666">
        <f t="shared" si="3"/>
        <v>0</v>
      </c>
      <c r="CE21" s="669">
        <f t="shared" si="4"/>
        <v>1</v>
      </c>
      <c r="CF21" s="666">
        <f t="shared" si="5"/>
        <v>0</v>
      </c>
      <c r="CG21" s="669">
        <f t="shared" si="6"/>
        <v>2</v>
      </c>
      <c r="CH21" s="667">
        <f t="shared" si="7"/>
        <v>0</v>
      </c>
      <c r="CI21" s="665">
        <f t="shared" si="8"/>
        <v>0</v>
      </c>
      <c r="CJ21" s="666">
        <f t="shared" si="9"/>
        <v>0</v>
      </c>
      <c r="CK21" s="669">
        <f t="shared" si="10"/>
        <v>0</v>
      </c>
      <c r="CL21" s="666">
        <f t="shared" si="11"/>
        <v>1</v>
      </c>
      <c r="CM21" s="669">
        <f t="shared" si="12"/>
        <v>0</v>
      </c>
      <c r="CN21" s="667">
        <f t="shared" si="13"/>
        <v>0</v>
      </c>
      <c r="CO21" s="667">
        <f t="shared" si="14"/>
        <v>0</v>
      </c>
      <c r="CP21" s="669">
        <f t="shared" si="15"/>
        <v>0</v>
      </c>
      <c r="CQ21" s="666">
        <f t="shared" si="16"/>
        <v>2</v>
      </c>
      <c r="CR21" s="669">
        <f t="shared" si="17"/>
        <v>0</v>
      </c>
      <c r="CS21" s="666">
        <f t="shared" si="18"/>
        <v>0</v>
      </c>
      <c r="CT21" s="666">
        <f t="shared" si="19"/>
        <v>0</v>
      </c>
      <c r="CU21" s="669">
        <f t="shared" si="20"/>
        <v>1</v>
      </c>
      <c r="CV21" s="666">
        <f t="shared" si="21"/>
        <v>0</v>
      </c>
      <c r="CW21" s="669">
        <f t="shared" si="22"/>
        <v>0</v>
      </c>
      <c r="CX21" s="667">
        <f t="shared" si="23"/>
        <v>0</v>
      </c>
      <c r="CY21" s="669">
        <f t="shared" si="24"/>
        <v>1</v>
      </c>
      <c r="CZ21" s="666">
        <f t="shared" si="25"/>
        <v>0</v>
      </c>
      <c r="DA21" s="669">
        <f t="shared" si="26"/>
        <v>2</v>
      </c>
      <c r="DB21" s="666">
        <f t="shared" si="27"/>
        <v>0</v>
      </c>
      <c r="DC21" s="669">
        <f t="shared" si="28"/>
        <v>1</v>
      </c>
      <c r="DD21" s="666">
        <f t="shared" si="29"/>
        <v>0</v>
      </c>
      <c r="DE21" s="669">
        <f t="shared" si="30"/>
        <v>1</v>
      </c>
      <c r="DF21" s="666">
        <f t="shared" si="31"/>
        <v>0</v>
      </c>
    </row>
    <row r="22" spans="1:110" s="289" customFormat="1" ht="47.1" customHeight="1" x14ac:dyDescent="0.15">
      <c r="A22" s="1021">
        <v>17</v>
      </c>
      <c r="B22" s="1022" t="s">
        <v>25</v>
      </c>
      <c r="C22" s="1023"/>
      <c r="D22" s="1024"/>
      <c r="E22" s="1025"/>
      <c r="F22" s="1025"/>
      <c r="G22" s="1026" t="str">
        <f t="shared" si="32"/>
        <v>山口</v>
      </c>
      <c r="H22" s="1027"/>
      <c r="I22" s="1028"/>
      <c r="J22" s="1029"/>
      <c r="K22" s="1027"/>
      <c r="L22" s="1030"/>
      <c r="M22" s="1028"/>
      <c r="N22" s="1028"/>
      <c r="O22" s="1031"/>
      <c r="P22" s="1032"/>
      <c r="Q22" s="1028"/>
      <c r="R22" s="1028"/>
      <c r="S22" s="1025"/>
      <c r="T22" s="1033"/>
      <c r="U22" s="1026"/>
      <c r="V22" s="1028"/>
      <c r="W22" s="1277" t="s">
        <v>300</v>
      </c>
      <c r="X22" s="1033"/>
      <c r="Y22" s="1028"/>
      <c r="Z22" s="1028"/>
      <c r="AA22" s="1026"/>
      <c r="AB22" s="1027"/>
      <c r="AC22" s="1026"/>
      <c r="AD22" s="1034"/>
      <c r="AE22" s="1035" t="s">
        <v>299</v>
      </c>
      <c r="AF22" s="1036" t="str">
        <f t="shared" si="33"/>
        <v>山口</v>
      </c>
      <c r="AG22" s="1037" t="s">
        <v>259</v>
      </c>
      <c r="AH22" s="1042"/>
      <c r="AI22" s="1043"/>
      <c r="AJ22" s="1105"/>
      <c r="AK22" s="1106"/>
      <c r="AL22" s="1107"/>
      <c r="AM22" s="1108"/>
      <c r="AN22" s="1129"/>
      <c r="AO22" s="1108"/>
      <c r="AP22" s="1106"/>
      <c r="AQ22" s="1112"/>
      <c r="AR22" s="1106"/>
      <c r="AS22" s="1108"/>
      <c r="AT22" s="1107"/>
      <c r="AU22" s="1106"/>
      <c r="AV22" s="1115"/>
      <c r="AW22" s="1125"/>
      <c r="AX22" s="1125"/>
      <c r="AY22" s="1124"/>
      <c r="AZ22" s="1115"/>
      <c r="BA22" s="1125"/>
      <c r="BB22" s="1115"/>
      <c r="BC22" s="1116"/>
      <c r="BD22" s="1117"/>
      <c r="BE22" s="1126"/>
      <c r="BF22" s="1119"/>
      <c r="BG22" s="1120"/>
      <c r="BH22" s="864"/>
      <c r="BI22" s="864"/>
      <c r="BJ22" s="440" t="s">
        <v>300</v>
      </c>
      <c r="BK22" s="286">
        <f t="shared" si="35"/>
        <v>1</v>
      </c>
      <c r="BL22" s="287">
        <f t="shared" si="36"/>
        <v>1</v>
      </c>
      <c r="BM22" s="287">
        <f t="shared" si="37"/>
        <v>1</v>
      </c>
      <c r="BN22" s="287">
        <f t="shared" si="38"/>
        <v>0</v>
      </c>
      <c r="BO22" s="287">
        <f t="shared" si="39"/>
        <v>0</v>
      </c>
      <c r="BP22" s="287">
        <f t="shared" si="40"/>
        <v>0</v>
      </c>
      <c r="BQ22" s="287">
        <f t="shared" si="41"/>
        <v>1</v>
      </c>
      <c r="BR22" s="587">
        <f t="shared" si="42"/>
        <v>0</v>
      </c>
      <c r="BS22" s="401">
        <v>0</v>
      </c>
      <c r="BT22" s="401">
        <f t="shared" si="34"/>
        <v>3</v>
      </c>
      <c r="CA22" s="665">
        <f t="shared" si="0"/>
        <v>0</v>
      </c>
      <c r="CB22" s="666">
        <f t="shared" si="1"/>
        <v>0</v>
      </c>
      <c r="CC22" s="666">
        <f t="shared" si="2"/>
        <v>0</v>
      </c>
      <c r="CD22" s="666">
        <f t="shared" si="3"/>
        <v>0</v>
      </c>
      <c r="CE22" s="669">
        <f t="shared" si="4"/>
        <v>0</v>
      </c>
      <c r="CF22" s="666">
        <f t="shared" si="5"/>
        <v>0</v>
      </c>
      <c r="CG22" s="669">
        <f t="shared" si="6"/>
        <v>0</v>
      </c>
      <c r="CH22" s="667">
        <f t="shared" si="7"/>
        <v>0</v>
      </c>
      <c r="CI22" s="665">
        <f t="shared" si="8"/>
        <v>0</v>
      </c>
      <c r="CJ22" s="666">
        <f t="shared" si="9"/>
        <v>0</v>
      </c>
      <c r="CK22" s="669">
        <f t="shared" si="10"/>
        <v>0</v>
      </c>
      <c r="CL22" s="666">
        <f t="shared" si="11"/>
        <v>0</v>
      </c>
      <c r="CM22" s="669">
        <f t="shared" si="12"/>
        <v>0</v>
      </c>
      <c r="CN22" s="667">
        <f t="shared" si="13"/>
        <v>0</v>
      </c>
      <c r="CO22" s="667">
        <f t="shared" si="14"/>
        <v>0</v>
      </c>
      <c r="CP22" s="669">
        <f t="shared" si="15"/>
        <v>0</v>
      </c>
      <c r="CQ22" s="666">
        <f t="shared" si="16"/>
        <v>0</v>
      </c>
      <c r="CR22" s="669">
        <f t="shared" si="17"/>
        <v>0</v>
      </c>
      <c r="CS22" s="666">
        <f t="shared" si="18"/>
        <v>0</v>
      </c>
      <c r="CT22" s="666">
        <f t="shared" si="19"/>
        <v>0</v>
      </c>
      <c r="CU22" s="669">
        <f t="shared" si="20"/>
        <v>0</v>
      </c>
      <c r="CV22" s="666">
        <f t="shared" si="21"/>
        <v>0</v>
      </c>
      <c r="CW22" s="669">
        <f t="shared" si="22"/>
        <v>0</v>
      </c>
      <c r="CX22" s="667">
        <f t="shared" si="23"/>
        <v>0</v>
      </c>
      <c r="CY22" s="669">
        <f t="shared" si="24"/>
        <v>0</v>
      </c>
      <c r="CZ22" s="666">
        <f t="shared" si="25"/>
        <v>0</v>
      </c>
      <c r="DA22" s="669">
        <f t="shared" si="26"/>
        <v>0</v>
      </c>
      <c r="DB22" s="666">
        <f t="shared" si="27"/>
        <v>0</v>
      </c>
      <c r="DC22" s="669">
        <f t="shared" si="28"/>
        <v>1</v>
      </c>
      <c r="DD22" s="666">
        <f t="shared" si="29"/>
        <v>0</v>
      </c>
      <c r="DE22" s="669">
        <f t="shared" si="30"/>
        <v>0</v>
      </c>
      <c r="DF22" s="666">
        <f t="shared" si="31"/>
        <v>0</v>
      </c>
    </row>
    <row r="23" spans="1:110" s="289" customFormat="1" ht="47.1" customHeight="1" x14ac:dyDescent="0.15">
      <c r="A23" s="1021">
        <v>18</v>
      </c>
      <c r="B23" s="1022" t="s">
        <v>19</v>
      </c>
      <c r="C23" s="1023"/>
      <c r="D23" s="1024"/>
      <c r="E23" s="1025"/>
      <c r="F23" s="1025"/>
      <c r="G23" s="1026" t="str">
        <f t="shared" si="32"/>
        <v>斎藤</v>
      </c>
      <c r="H23" s="1027"/>
      <c r="I23" s="1028"/>
      <c r="J23" s="1029"/>
      <c r="K23" s="1027"/>
      <c r="L23" s="1030"/>
      <c r="M23" s="1028"/>
      <c r="N23" s="1028"/>
      <c r="O23" s="1031"/>
      <c r="P23" s="1032"/>
      <c r="Q23" s="1028"/>
      <c r="R23" s="1028"/>
      <c r="S23" s="1025"/>
      <c r="T23" s="1033"/>
      <c r="U23" s="1026"/>
      <c r="V23" s="1028"/>
      <c r="W23" s="1026" t="s">
        <v>27</v>
      </c>
      <c r="X23" s="1033"/>
      <c r="Y23" s="1028"/>
      <c r="Z23" s="1028"/>
      <c r="AA23" s="1026"/>
      <c r="AB23" s="1027"/>
      <c r="AC23" s="1026"/>
      <c r="AD23" s="1034"/>
      <c r="AE23" s="1035" t="s">
        <v>278</v>
      </c>
      <c r="AF23" s="1036" t="str">
        <f t="shared" si="33"/>
        <v>斎藤</v>
      </c>
      <c r="AG23" s="1037" t="s">
        <v>343</v>
      </c>
      <c r="AH23" s="1042"/>
      <c r="AI23" s="1043"/>
      <c r="AJ23" s="1130"/>
      <c r="AK23" s="1106"/>
      <c r="AL23" s="1107"/>
      <c r="AM23" s="1108"/>
      <c r="AN23" s="1129"/>
      <c r="AO23" s="1110"/>
      <c r="AP23" s="1106"/>
      <c r="AQ23" s="1112"/>
      <c r="AR23" s="1106"/>
      <c r="AS23" s="1108"/>
      <c r="AT23" s="1107"/>
      <c r="AU23" s="1106"/>
      <c r="AV23" s="1131"/>
      <c r="AW23" s="1024"/>
      <c r="AX23" s="1024"/>
      <c r="AY23" s="1132"/>
      <c r="AZ23" s="1115"/>
      <c r="BA23" s="1125"/>
      <c r="BB23" s="1115"/>
      <c r="BC23" s="1116"/>
      <c r="BD23" s="1117"/>
      <c r="BE23" s="1126"/>
      <c r="BF23" s="1119"/>
      <c r="BG23" s="1044"/>
      <c r="BH23" s="864"/>
      <c r="BI23" s="864"/>
      <c r="BJ23" s="440" t="s">
        <v>301</v>
      </c>
      <c r="BK23" s="286">
        <f t="shared" si="35"/>
        <v>1</v>
      </c>
      <c r="BL23" s="287">
        <f t="shared" si="36"/>
        <v>1</v>
      </c>
      <c r="BM23" s="287">
        <f t="shared" si="37"/>
        <v>0</v>
      </c>
      <c r="BN23" s="287">
        <f t="shared" si="38"/>
        <v>0</v>
      </c>
      <c r="BO23" s="287">
        <f t="shared" si="39"/>
        <v>0</v>
      </c>
      <c r="BP23" s="287">
        <f t="shared" si="40"/>
        <v>0</v>
      </c>
      <c r="BQ23" s="287">
        <f t="shared" si="41"/>
        <v>0</v>
      </c>
      <c r="BR23" s="587">
        <f t="shared" si="42"/>
        <v>1</v>
      </c>
      <c r="BS23" s="401">
        <v>0</v>
      </c>
      <c r="BT23" s="401">
        <f>BK23+BL23*0.5+BM23*0.5+BN23+BO23+BQ23+BR23*0.5+BP23</f>
        <v>2</v>
      </c>
      <c r="CA23" s="665">
        <f t="shared" si="0"/>
        <v>0</v>
      </c>
      <c r="CB23" s="666">
        <f t="shared" si="1"/>
        <v>0</v>
      </c>
      <c r="CC23" s="666">
        <f t="shared" si="2"/>
        <v>0</v>
      </c>
      <c r="CD23" s="666">
        <f t="shared" si="3"/>
        <v>0</v>
      </c>
      <c r="CE23" s="669">
        <f t="shared" si="4"/>
        <v>0</v>
      </c>
      <c r="CF23" s="666">
        <f t="shared" si="5"/>
        <v>0</v>
      </c>
      <c r="CG23" s="669">
        <f t="shared" si="6"/>
        <v>1</v>
      </c>
      <c r="CH23" s="667">
        <f t="shared" si="7"/>
        <v>0</v>
      </c>
      <c r="CI23" s="665">
        <f t="shared" si="8"/>
        <v>0</v>
      </c>
      <c r="CJ23" s="666">
        <f t="shared" si="9"/>
        <v>0</v>
      </c>
      <c r="CK23" s="669">
        <f t="shared" si="10"/>
        <v>0</v>
      </c>
      <c r="CL23" s="666">
        <f t="shared" si="11"/>
        <v>0</v>
      </c>
      <c r="CM23" s="669">
        <f t="shared" si="12"/>
        <v>0</v>
      </c>
      <c r="CN23" s="667">
        <f t="shared" si="13"/>
        <v>0</v>
      </c>
      <c r="CO23" s="667">
        <f t="shared" si="14"/>
        <v>0</v>
      </c>
      <c r="CP23" s="669">
        <f t="shared" si="15"/>
        <v>0</v>
      </c>
      <c r="CQ23" s="666">
        <f t="shared" si="16"/>
        <v>0</v>
      </c>
      <c r="CR23" s="669">
        <f t="shared" si="17"/>
        <v>0</v>
      </c>
      <c r="CS23" s="666">
        <f t="shared" si="18"/>
        <v>0</v>
      </c>
      <c r="CT23" s="666">
        <f t="shared" si="19"/>
        <v>0</v>
      </c>
      <c r="CU23" s="669">
        <f t="shared" si="20"/>
        <v>0</v>
      </c>
      <c r="CV23" s="666">
        <f t="shared" si="21"/>
        <v>0</v>
      </c>
      <c r="CW23" s="669">
        <f t="shared" si="22"/>
        <v>0</v>
      </c>
      <c r="CX23" s="667">
        <f t="shared" si="23"/>
        <v>0</v>
      </c>
      <c r="CY23" s="669">
        <f t="shared" si="24"/>
        <v>0</v>
      </c>
      <c r="CZ23" s="666">
        <f t="shared" si="25"/>
        <v>0</v>
      </c>
      <c r="DA23" s="669">
        <f t="shared" si="26"/>
        <v>0</v>
      </c>
      <c r="DB23" s="666">
        <f t="shared" si="27"/>
        <v>0</v>
      </c>
      <c r="DC23" s="669">
        <f t="shared" si="28"/>
        <v>1</v>
      </c>
      <c r="DD23" s="666">
        <f t="shared" si="29"/>
        <v>0</v>
      </c>
      <c r="DE23" s="669">
        <f t="shared" si="30"/>
        <v>0</v>
      </c>
      <c r="DF23" s="666">
        <f t="shared" si="31"/>
        <v>0</v>
      </c>
    </row>
    <row r="24" spans="1:110" s="289" customFormat="1" ht="47.1" customHeight="1" x14ac:dyDescent="0.15">
      <c r="A24" s="1006">
        <v>19</v>
      </c>
      <c r="B24" s="1007" t="s">
        <v>20</v>
      </c>
      <c r="C24" s="1008" t="s">
        <v>38</v>
      </c>
      <c r="D24" s="595" t="s">
        <v>349</v>
      </c>
      <c r="E24" s="1189" t="s">
        <v>70</v>
      </c>
      <c r="F24" s="1009" t="s">
        <v>237</v>
      </c>
      <c r="G24" s="1010" t="str">
        <f t="shared" si="32"/>
        <v>石橋</v>
      </c>
      <c r="H24" s="1011" t="s">
        <v>301</v>
      </c>
      <c r="I24" s="1197" t="s">
        <v>28</v>
      </c>
      <c r="J24" s="1013"/>
      <c r="K24" s="1011"/>
      <c r="L24" s="1014" t="s">
        <v>65</v>
      </c>
      <c r="M24" s="1012" t="s">
        <v>292</v>
      </c>
      <c r="N24" s="1012" t="s">
        <v>391</v>
      </c>
      <c r="O24" s="1015"/>
      <c r="P24" s="1016" t="s">
        <v>309</v>
      </c>
      <c r="Q24" s="1292" t="s">
        <v>313</v>
      </c>
      <c r="R24" s="1012" t="s">
        <v>203</v>
      </c>
      <c r="S24" s="1274" t="s">
        <v>426</v>
      </c>
      <c r="T24" s="1283" t="s">
        <v>455</v>
      </c>
      <c r="U24" s="1010" t="s">
        <v>63</v>
      </c>
      <c r="V24" s="1012" t="s">
        <v>358</v>
      </c>
      <c r="W24" s="1010" t="s">
        <v>299</v>
      </c>
      <c r="X24" s="1017"/>
      <c r="Y24" s="1012"/>
      <c r="Z24" s="1012"/>
      <c r="AA24" s="1010" t="s">
        <v>233</v>
      </c>
      <c r="AB24" s="1011" t="s">
        <v>27</v>
      </c>
      <c r="AC24" s="1010"/>
      <c r="AD24" s="1018"/>
      <c r="AE24" s="1019" t="s">
        <v>284</v>
      </c>
      <c r="AF24" s="1020" t="str">
        <f t="shared" si="33"/>
        <v>石橋</v>
      </c>
      <c r="AG24" s="439"/>
      <c r="AH24" s="1040"/>
      <c r="AI24" s="1041"/>
      <c r="AJ24" s="1133"/>
      <c r="AK24" s="1089"/>
      <c r="AL24" s="1090"/>
      <c r="AM24" s="1091"/>
      <c r="AN24" s="1134"/>
      <c r="AO24" s="1135"/>
      <c r="AP24" s="1102" t="s">
        <v>267</v>
      </c>
      <c r="AQ24" s="1094"/>
      <c r="AR24" s="1102" t="s">
        <v>31</v>
      </c>
      <c r="AS24" s="1091"/>
      <c r="AT24" s="1090"/>
      <c r="AU24" s="1327" t="s">
        <v>199</v>
      </c>
      <c r="AV24" s="1328" t="s">
        <v>454</v>
      </c>
      <c r="AW24" s="1096"/>
      <c r="AX24" s="1096"/>
      <c r="AY24" s="1329"/>
      <c r="AZ24" s="1328"/>
      <c r="BA24" s="1096"/>
      <c r="BB24" s="1128"/>
      <c r="BC24" s="1137"/>
      <c r="BD24" s="1133"/>
      <c r="BE24" s="1102"/>
      <c r="BF24" s="1121"/>
      <c r="BG24" s="1138"/>
      <c r="BH24" s="867"/>
      <c r="BI24" s="867"/>
      <c r="BJ24" s="440" t="s">
        <v>299</v>
      </c>
      <c r="BK24" s="286">
        <f t="shared" si="35"/>
        <v>1</v>
      </c>
      <c r="BL24" s="287">
        <f t="shared" si="36"/>
        <v>1</v>
      </c>
      <c r="BM24" s="287">
        <f t="shared" si="37"/>
        <v>1</v>
      </c>
      <c r="BN24" s="287">
        <f t="shared" si="38"/>
        <v>0</v>
      </c>
      <c r="BO24" s="287">
        <f t="shared" si="39"/>
        <v>1</v>
      </c>
      <c r="BP24" s="287">
        <f t="shared" si="40"/>
        <v>0</v>
      </c>
      <c r="BQ24" s="287">
        <f t="shared" si="41"/>
        <v>0</v>
      </c>
      <c r="BR24" s="587">
        <f t="shared" si="42"/>
        <v>0</v>
      </c>
      <c r="BS24" s="401">
        <v>0</v>
      </c>
      <c r="BT24" s="401">
        <f>BK24+BL24*0.5+BM24*0.5+BN24+BO24+BQ24+BR24*0.5+BP24</f>
        <v>3</v>
      </c>
      <c r="CA24" s="665">
        <f t="shared" si="0"/>
        <v>1</v>
      </c>
      <c r="CB24" s="666">
        <f t="shared" si="1"/>
        <v>0</v>
      </c>
      <c r="CC24" s="666">
        <f t="shared" si="2"/>
        <v>1</v>
      </c>
      <c r="CD24" s="666">
        <f t="shared" si="3"/>
        <v>0</v>
      </c>
      <c r="CE24" s="669">
        <f t="shared" si="4"/>
        <v>1</v>
      </c>
      <c r="CF24" s="666">
        <f t="shared" si="5"/>
        <v>0</v>
      </c>
      <c r="CG24" s="669">
        <f t="shared" si="6"/>
        <v>0</v>
      </c>
      <c r="CH24" s="667">
        <f t="shared" si="7"/>
        <v>0</v>
      </c>
      <c r="CI24" s="665">
        <f t="shared" si="8"/>
        <v>0</v>
      </c>
      <c r="CJ24" s="666">
        <f t="shared" si="9"/>
        <v>0</v>
      </c>
      <c r="CK24" s="669">
        <f t="shared" si="10"/>
        <v>0</v>
      </c>
      <c r="CL24" s="666">
        <f t="shared" si="11"/>
        <v>1</v>
      </c>
      <c r="CM24" s="669">
        <f t="shared" si="12"/>
        <v>0</v>
      </c>
      <c r="CN24" s="667">
        <f t="shared" si="13"/>
        <v>0</v>
      </c>
      <c r="CO24" s="667">
        <f t="shared" si="14"/>
        <v>0</v>
      </c>
      <c r="CP24" s="669">
        <f t="shared" si="15"/>
        <v>0</v>
      </c>
      <c r="CQ24" s="666">
        <f t="shared" si="16"/>
        <v>1</v>
      </c>
      <c r="CR24" s="669">
        <f t="shared" si="17"/>
        <v>0</v>
      </c>
      <c r="CS24" s="666">
        <f t="shared" si="18"/>
        <v>0</v>
      </c>
      <c r="CT24" s="666">
        <f t="shared" si="19"/>
        <v>0</v>
      </c>
      <c r="CU24" s="669">
        <f t="shared" si="20"/>
        <v>1</v>
      </c>
      <c r="CV24" s="666">
        <f t="shared" si="21"/>
        <v>0</v>
      </c>
      <c r="CW24" s="669">
        <f t="shared" si="22"/>
        <v>0</v>
      </c>
      <c r="CX24" s="667">
        <f t="shared" si="23"/>
        <v>0</v>
      </c>
      <c r="CY24" s="669">
        <f t="shared" si="24"/>
        <v>1</v>
      </c>
      <c r="CZ24" s="666">
        <f t="shared" si="25"/>
        <v>0</v>
      </c>
      <c r="DA24" s="669">
        <f t="shared" si="26"/>
        <v>1</v>
      </c>
      <c r="DB24" s="666">
        <f t="shared" si="27"/>
        <v>0</v>
      </c>
      <c r="DC24" s="669">
        <f t="shared" si="28"/>
        <v>0</v>
      </c>
      <c r="DD24" s="666">
        <f t="shared" si="29"/>
        <v>1</v>
      </c>
      <c r="DE24" s="669">
        <f t="shared" si="30"/>
        <v>1</v>
      </c>
      <c r="DF24" s="666">
        <f t="shared" si="31"/>
        <v>0</v>
      </c>
    </row>
    <row r="25" spans="1:110" s="289" customFormat="1" ht="47.1" customHeight="1" x14ac:dyDescent="0.15">
      <c r="A25" s="1006">
        <v>20</v>
      </c>
      <c r="B25" s="1007" t="s">
        <v>21</v>
      </c>
      <c r="C25" s="1008" t="s">
        <v>267</v>
      </c>
      <c r="D25" s="595" t="s">
        <v>349</v>
      </c>
      <c r="E25" s="1189" t="s">
        <v>70</v>
      </c>
      <c r="F25" s="1009" t="s">
        <v>31</v>
      </c>
      <c r="G25" s="1010" t="str">
        <f t="shared" si="32"/>
        <v>中村</v>
      </c>
      <c r="H25" s="1198" t="s">
        <v>199</v>
      </c>
      <c r="I25" s="1012" t="s">
        <v>237</v>
      </c>
      <c r="J25" s="1013"/>
      <c r="K25" s="1011"/>
      <c r="L25" s="1014" t="s">
        <v>65</v>
      </c>
      <c r="M25" s="1001" t="s">
        <v>292</v>
      </c>
      <c r="N25" s="1012" t="s">
        <v>391</v>
      </c>
      <c r="O25" s="1015" t="s">
        <v>301</v>
      </c>
      <c r="P25" s="1016" t="s">
        <v>309</v>
      </c>
      <c r="Q25" s="1012"/>
      <c r="R25" s="1012" t="s">
        <v>203</v>
      </c>
      <c r="S25" s="1009" t="s">
        <v>300</v>
      </c>
      <c r="T25" s="1017"/>
      <c r="U25" s="1010" t="s">
        <v>63</v>
      </c>
      <c r="V25" s="1012" t="s">
        <v>358</v>
      </c>
      <c r="W25" s="1010" t="s">
        <v>299</v>
      </c>
      <c r="X25" s="1017" t="s">
        <v>301</v>
      </c>
      <c r="Y25" s="1012"/>
      <c r="Z25" s="1012"/>
      <c r="AA25" s="1010" t="s">
        <v>233</v>
      </c>
      <c r="AB25" s="1011" t="s">
        <v>38</v>
      </c>
      <c r="AC25" s="1010" t="s">
        <v>406</v>
      </c>
      <c r="AD25" s="1018"/>
      <c r="AE25" s="1019" t="s">
        <v>290</v>
      </c>
      <c r="AF25" s="1020" t="str">
        <f t="shared" si="33"/>
        <v>中村</v>
      </c>
      <c r="AG25" s="439"/>
      <c r="AH25" s="1045" t="s">
        <v>27</v>
      </c>
      <c r="AI25" s="1041"/>
      <c r="AJ25" s="1088"/>
      <c r="AK25" s="1089"/>
      <c r="AL25" s="1090"/>
      <c r="AM25" s="1091"/>
      <c r="AN25" s="1103"/>
      <c r="AO25" s="1091"/>
      <c r="AP25" s="1089"/>
      <c r="AQ25" s="1094"/>
      <c r="AR25" s="1089"/>
      <c r="AS25" s="1091"/>
      <c r="AT25" s="1090"/>
      <c r="AU25" s="1089"/>
      <c r="AV25" s="1095"/>
      <c r="AW25" s="1096"/>
      <c r="AX25" s="1096"/>
      <c r="AY25" s="1136"/>
      <c r="AZ25" s="1095"/>
      <c r="BA25" s="1096"/>
      <c r="BB25" s="1095"/>
      <c r="BC25" s="1098"/>
      <c r="BD25" s="1099"/>
      <c r="BE25" s="1100"/>
      <c r="BF25" s="1101"/>
      <c r="BG25" s="879" t="s">
        <v>369</v>
      </c>
      <c r="BH25" s="864"/>
      <c r="BI25" s="864"/>
      <c r="BJ25" s="440" t="s">
        <v>31</v>
      </c>
      <c r="BK25" s="286">
        <f>COUNTIF($AH$6:$AJ$35,BJ25)</f>
        <v>1</v>
      </c>
      <c r="BL25" s="287">
        <f t="shared" si="36"/>
        <v>1</v>
      </c>
      <c r="BM25" s="287">
        <f t="shared" si="37"/>
        <v>0</v>
      </c>
      <c r="BN25" s="287">
        <f t="shared" si="38"/>
        <v>0</v>
      </c>
      <c r="BO25" s="287">
        <f t="shared" si="39"/>
        <v>1</v>
      </c>
      <c r="BP25" s="287">
        <f t="shared" si="40"/>
        <v>0</v>
      </c>
      <c r="BQ25" s="287">
        <f t="shared" si="41"/>
        <v>0</v>
      </c>
      <c r="BR25" s="587">
        <f t="shared" si="42"/>
        <v>0</v>
      </c>
      <c r="BS25" s="401">
        <v>1.5</v>
      </c>
      <c r="BT25" s="401">
        <f>BK25+BL25*0.5+BM25*0.5+BN25+BO25+BQ25+BR25*0.5+BP25</f>
        <v>2.5</v>
      </c>
      <c r="CA25" s="665">
        <f t="shared" si="0"/>
        <v>1</v>
      </c>
      <c r="CB25" s="666">
        <f t="shared" si="1"/>
        <v>0</v>
      </c>
      <c r="CC25" s="666">
        <f t="shared" si="2"/>
        <v>2</v>
      </c>
      <c r="CD25" s="666">
        <f t="shared" si="3"/>
        <v>0</v>
      </c>
      <c r="CE25" s="669">
        <f t="shared" si="4"/>
        <v>1</v>
      </c>
      <c r="CF25" s="666">
        <f t="shared" si="5"/>
        <v>0</v>
      </c>
      <c r="CG25" s="669">
        <f t="shared" si="6"/>
        <v>1</v>
      </c>
      <c r="CH25" s="667">
        <f t="shared" si="7"/>
        <v>0</v>
      </c>
      <c r="CI25" s="665">
        <f t="shared" si="8"/>
        <v>0</v>
      </c>
      <c r="CJ25" s="666">
        <f t="shared" si="9"/>
        <v>0</v>
      </c>
      <c r="CK25" s="669">
        <f t="shared" si="10"/>
        <v>0</v>
      </c>
      <c r="CL25" s="666">
        <f t="shared" si="11"/>
        <v>0</v>
      </c>
      <c r="CM25" s="669">
        <f t="shared" si="12"/>
        <v>0</v>
      </c>
      <c r="CN25" s="667">
        <f t="shared" si="13"/>
        <v>0</v>
      </c>
      <c r="CO25" s="667">
        <f t="shared" si="14"/>
        <v>0</v>
      </c>
      <c r="CP25" s="669">
        <f t="shared" si="15"/>
        <v>0</v>
      </c>
      <c r="CQ25" s="666">
        <f t="shared" si="16"/>
        <v>2</v>
      </c>
      <c r="CR25" s="669">
        <f t="shared" si="17"/>
        <v>0</v>
      </c>
      <c r="CS25" s="666">
        <f t="shared" si="18"/>
        <v>0</v>
      </c>
      <c r="CT25" s="666">
        <f t="shared" si="19"/>
        <v>0</v>
      </c>
      <c r="CU25" s="669">
        <f t="shared" si="20"/>
        <v>1</v>
      </c>
      <c r="CV25" s="666">
        <f t="shared" si="21"/>
        <v>0</v>
      </c>
      <c r="CW25" s="669">
        <f t="shared" si="22"/>
        <v>0</v>
      </c>
      <c r="CX25" s="667">
        <f t="shared" si="23"/>
        <v>0</v>
      </c>
      <c r="CY25" s="669">
        <f t="shared" si="24"/>
        <v>1</v>
      </c>
      <c r="CZ25" s="666">
        <f t="shared" si="25"/>
        <v>0</v>
      </c>
      <c r="DA25" s="669">
        <f t="shared" si="26"/>
        <v>1</v>
      </c>
      <c r="DB25" s="666">
        <f t="shared" si="27"/>
        <v>0</v>
      </c>
      <c r="DC25" s="669">
        <f t="shared" si="28"/>
        <v>1</v>
      </c>
      <c r="DD25" s="666">
        <f t="shared" si="29"/>
        <v>0</v>
      </c>
      <c r="DE25" s="669">
        <f t="shared" si="30"/>
        <v>2</v>
      </c>
      <c r="DF25" s="666">
        <f t="shared" si="31"/>
        <v>0</v>
      </c>
    </row>
    <row r="26" spans="1:110" s="289" customFormat="1" ht="47.1" customHeight="1" x14ac:dyDescent="0.15">
      <c r="A26" s="1006">
        <v>21</v>
      </c>
      <c r="B26" s="1007" t="s">
        <v>22</v>
      </c>
      <c r="C26" s="1191" t="s">
        <v>289</v>
      </c>
      <c r="D26" s="595" t="s">
        <v>349</v>
      </c>
      <c r="E26" s="1009" t="s">
        <v>267</v>
      </c>
      <c r="F26" s="1189" t="s">
        <v>31</v>
      </c>
      <c r="G26" s="1010" t="str">
        <f t="shared" si="32"/>
        <v>髙野</v>
      </c>
      <c r="H26" s="1199" t="s">
        <v>199</v>
      </c>
      <c r="I26" s="1012" t="s">
        <v>237</v>
      </c>
      <c r="J26" s="1013"/>
      <c r="K26" s="1011"/>
      <c r="L26" s="1014" t="s">
        <v>70</v>
      </c>
      <c r="M26" s="1305" t="s">
        <v>38</v>
      </c>
      <c r="N26" s="1012" t="s">
        <v>388</v>
      </c>
      <c r="O26" s="1015"/>
      <c r="P26" s="1016" t="s">
        <v>309</v>
      </c>
      <c r="Q26" s="1162" t="s">
        <v>292</v>
      </c>
      <c r="R26" s="1012" t="s">
        <v>203</v>
      </c>
      <c r="S26" s="1308" t="s">
        <v>300</v>
      </c>
      <c r="T26" s="1017"/>
      <c r="U26" s="1309" t="s">
        <v>63</v>
      </c>
      <c r="V26" s="1012" t="s">
        <v>358</v>
      </c>
      <c r="W26" s="1309" t="s">
        <v>301</v>
      </c>
      <c r="X26" s="1017"/>
      <c r="Y26" s="1012"/>
      <c r="Z26" s="1012"/>
      <c r="AA26" s="1010" t="s">
        <v>233</v>
      </c>
      <c r="AB26" s="1011" t="s">
        <v>28</v>
      </c>
      <c r="AC26" s="1010" t="s">
        <v>404</v>
      </c>
      <c r="AD26" s="1018"/>
      <c r="AE26" s="1019" t="s">
        <v>27</v>
      </c>
      <c r="AF26" s="1020" t="str">
        <f t="shared" si="33"/>
        <v>髙野</v>
      </c>
      <c r="AG26" s="439"/>
      <c r="AH26" s="1164" t="s">
        <v>366</v>
      </c>
      <c r="AI26" s="1326" t="s">
        <v>426</v>
      </c>
      <c r="AJ26" s="1088"/>
      <c r="AK26" s="1089" t="s">
        <v>380</v>
      </c>
      <c r="AL26" s="1090" t="s">
        <v>382</v>
      </c>
      <c r="AM26" s="1091"/>
      <c r="AN26" s="1103" t="s">
        <v>380</v>
      </c>
      <c r="AO26" s="1091"/>
      <c r="AP26" s="1089"/>
      <c r="AQ26" s="1094"/>
      <c r="AR26" s="1089"/>
      <c r="AS26" s="1091"/>
      <c r="AT26" s="1090"/>
      <c r="AU26" s="1089"/>
      <c r="AV26" s="1095"/>
      <c r="AW26" s="1096"/>
      <c r="AX26" s="1096"/>
      <c r="AY26" s="1097"/>
      <c r="AZ26" s="1095"/>
      <c r="BA26" s="1096"/>
      <c r="BB26" s="1095"/>
      <c r="BC26" s="1098"/>
      <c r="BD26" s="1099"/>
      <c r="BE26" s="1100"/>
      <c r="BF26" s="1101"/>
      <c r="BG26" s="1104"/>
      <c r="BH26" s="864"/>
      <c r="BI26" s="864"/>
      <c r="BJ26" s="440" t="s">
        <v>417</v>
      </c>
      <c r="BK26" s="286">
        <f>COUNTIF($AH$6:$AJ$35,BJ26)</f>
        <v>1</v>
      </c>
      <c r="BL26" s="287">
        <f t="shared" ref="BL26:BL27" si="51">COUNTIF($AK$6:$AM$35,BJ26)</f>
        <v>1</v>
      </c>
      <c r="BM26" s="287">
        <f t="shared" ref="BM26:BM27" si="52">COUNTIF($AN$6:$AO$35,BJ26)</f>
        <v>0</v>
      </c>
      <c r="BN26" s="287">
        <f t="shared" ref="BN26:BN27" si="53">COUNTIF($AP$6:$AQ$35,BJ26)</f>
        <v>0</v>
      </c>
      <c r="BO26" s="287">
        <f t="shared" si="39"/>
        <v>0</v>
      </c>
      <c r="BP26" s="287">
        <f t="shared" ref="BP26:BP27" si="54">COUNTIF($AT$6:$AT$35,BJ26)</f>
        <v>0</v>
      </c>
      <c r="BQ26" s="287">
        <f t="shared" ref="BQ26:BQ27" si="55">COUNTIF($AU$6:$AX$35,BJ26)</f>
        <v>0</v>
      </c>
      <c r="BR26" s="587">
        <f t="shared" ref="BR26:BR27" si="56">COUNTIF($AY$6:$BD$35,BJ26)</f>
        <v>0</v>
      </c>
      <c r="BS26" s="401">
        <v>0</v>
      </c>
      <c r="BT26" s="401">
        <f t="shared" ref="BT26:BT27" si="57">BK26+BL26*0.5+BM26*0.5+BN26+BO26+BQ26+BR26*0.5+BP26</f>
        <v>1.5</v>
      </c>
      <c r="CA26" s="665">
        <f t="shared" si="0"/>
        <v>1</v>
      </c>
      <c r="CB26" s="666">
        <f t="shared" si="1"/>
        <v>0</v>
      </c>
      <c r="CC26" s="666">
        <f t="shared" si="2"/>
        <v>2</v>
      </c>
      <c r="CD26" s="666">
        <f t="shared" si="3"/>
        <v>1</v>
      </c>
      <c r="CE26" s="669">
        <f t="shared" si="4"/>
        <v>1</v>
      </c>
      <c r="CF26" s="666">
        <f t="shared" si="5"/>
        <v>0</v>
      </c>
      <c r="CG26" s="669">
        <f t="shared" si="6"/>
        <v>1</v>
      </c>
      <c r="CH26" s="667">
        <f t="shared" si="7"/>
        <v>0</v>
      </c>
      <c r="CI26" s="665">
        <f t="shared" si="8"/>
        <v>0</v>
      </c>
      <c r="CJ26" s="666">
        <f t="shared" si="9"/>
        <v>0</v>
      </c>
      <c r="CK26" s="669">
        <f t="shared" si="10"/>
        <v>0</v>
      </c>
      <c r="CL26" s="666">
        <f t="shared" si="11"/>
        <v>1</v>
      </c>
      <c r="CM26" s="669">
        <f t="shared" si="12"/>
        <v>0</v>
      </c>
      <c r="CN26" s="667">
        <f t="shared" si="13"/>
        <v>0</v>
      </c>
      <c r="CO26" s="667">
        <f t="shared" si="14"/>
        <v>0</v>
      </c>
      <c r="CP26" s="669">
        <f t="shared" si="15"/>
        <v>0</v>
      </c>
      <c r="CQ26" s="666">
        <f t="shared" si="16"/>
        <v>1</v>
      </c>
      <c r="CR26" s="669">
        <f t="shared" si="17"/>
        <v>0</v>
      </c>
      <c r="CS26" s="666">
        <f t="shared" si="18"/>
        <v>0</v>
      </c>
      <c r="CT26" s="666">
        <f t="shared" si="19"/>
        <v>0</v>
      </c>
      <c r="CU26" s="669">
        <f t="shared" si="20"/>
        <v>1</v>
      </c>
      <c r="CV26" s="666">
        <f t="shared" si="21"/>
        <v>0</v>
      </c>
      <c r="CW26" s="669">
        <f t="shared" si="22"/>
        <v>0</v>
      </c>
      <c r="CX26" s="667">
        <f t="shared" si="23"/>
        <v>0</v>
      </c>
      <c r="CY26" s="669">
        <f t="shared" si="24"/>
        <v>1</v>
      </c>
      <c r="CZ26" s="666">
        <f t="shared" si="25"/>
        <v>0</v>
      </c>
      <c r="DA26" s="669">
        <f t="shared" si="26"/>
        <v>2</v>
      </c>
      <c r="DB26" s="666">
        <f t="shared" si="27"/>
        <v>0</v>
      </c>
      <c r="DC26" s="669">
        <f t="shared" si="28"/>
        <v>1</v>
      </c>
      <c r="DD26" s="666">
        <f t="shared" si="29"/>
        <v>0</v>
      </c>
      <c r="DE26" s="669">
        <f t="shared" si="30"/>
        <v>1</v>
      </c>
      <c r="DF26" s="666">
        <f t="shared" si="31"/>
        <v>0</v>
      </c>
    </row>
    <row r="27" spans="1:110" s="289" customFormat="1" ht="47.1" customHeight="1" x14ac:dyDescent="0.15">
      <c r="A27" s="1006">
        <v>22</v>
      </c>
      <c r="B27" s="1007" t="s">
        <v>23</v>
      </c>
      <c r="C27" s="1307" t="s">
        <v>284</v>
      </c>
      <c r="D27" s="595"/>
      <c r="E27" s="1009" t="s">
        <v>267</v>
      </c>
      <c r="F27" s="1189" t="s">
        <v>31</v>
      </c>
      <c r="G27" s="1010" t="str">
        <f t="shared" si="32"/>
        <v>前澤</v>
      </c>
      <c r="H27" s="1190" t="s">
        <v>301</v>
      </c>
      <c r="I27" s="1305" t="s">
        <v>237</v>
      </c>
      <c r="J27" s="1013" t="s">
        <v>70</v>
      </c>
      <c r="K27" s="1011"/>
      <c r="L27" s="1014" t="s">
        <v>65</v>
      </c>
      <c r="M27" s="1012" t="s">
        <v>292</v>
      </c>
      <c r="N27" s="1012" t="s">
        <v>390</v>
      </c>
      <c r="O27" s="1015"/>
      <c r="P27" s="1166" t="s">
        <v>350</v>
      </c>
      <c r="Q27" s="1012" t="s">
        <v>300</v>
      </c>
      <c r="R27" s="1162" t="s">
        <v>203</v>
      </c>
      <c r="S27" s="1324" t="s">
        <v>199</v>
      </c>
      <c r="T27" s="1017"/>
      <c r="U27" s="1010" t="s">
        <v>63</v>
      </c>
      <c r="V27" s="1012" t="s">
        <v>358</v>
      </c>
      <c r="W27" s="1010" t="s">
        <v>299</v>
      </c>
      <c r="X27" s="1017" t="s">
        <v>300</v>
      </c>
      <c r="Y27" s="1012"/>
      <c r="Z27" s="1012"/>
      <c r="AA27" s="1302" t="s">
        <v>268</v>
      </c>
      <c r="AB27" s="1011" t="s">
        <v>28</v>
      </c>
      <c r="AC27" s="1010" t="s">
        <v>404</v>
      </c>
      <c r="AD27" s="1018"/>
      <c r="AE27" s="1019" t="s">
        <v>38</v>
      </c>
      <c r="AF27" s="1020" t="str">
        <f t="shared" si="33"/>
        <v>前澤</v>
      </c>
      <c r="AG27" s="439"/>
      <c r="AH27" s="1164"/>
      <c r="AI27" s="1165"/>
      <c r="AJ27" s="1088"/>
      <c r="AK27" s="1295" t="s">
        <v>477</v>
      </c>
      <c r="AL27" s="1090"/>
      <c r="AM27" s="1091"/>
      <c r="AN27" s="1103"/>
      <c r="AO27" s="1091"/>
      <c r="AP27" s="1089"/>
      <c r="AQ27" s="1094"/>
      <c r="AR27" s="1089"/>
      <c r="AS27" s="1091"/>
      <c r="AT27" s="1090"/>
      <c r="AU27" s="1089"/>
      <c r="AV27" s="1095"/>
      <c r="AW27" s="1096"/>
      <c r="AX27" s="1096"/>
      <c r="AY27" s="1097"/>
      <c r="AZ27" s="1095"/>
      <c r="BA27" s="1096"/>
      <c r="BB27" s="1139"/>
      <c r="BC27" s="1137"/>
      <c r="BD27" s="1133"/>
      <c r="BE27" s="1169" t="s">
        <v>355</v>
      </c>
      <c r="BF27" s="1121"/>
      <c r="BG27" s="1138"/>
      <c r="BH27" s="867"/>
      <c r="BI27" s="867"/>
      <c r="BJ27" s="440" t="s">
        <v>418</v>
      </c>
      <c r="BK27" s="286">
        <f t="shared" ref="BK27" si="58">COUNTIF($AH$6:$AJ$35,BJ27)</f>
        <v>1</v>
      </c>
      <c r="BL27" s="287">
        <f t="shared" si="51"/>
        <v>1</v>
      </c>
      <c r="BM27" s="287">
        <f t="shared" si="52"/>
        <v>0</v>
      </c>
      <c r="BN27" s="287">
        <f t="shared" si="53"/>
        <v>0</v>
      </c>
      <c r="BO27" s="287">
        <f t="shared" si="39"/>
        <v>0</v>
      </c>
      <c r="BP27" s="287">
        <f t="shared" si="54"/>
        <v>0</v>
      </c>
      <c r="BQ27" s="287">
        <f t="shared" si="55"/>
        <v>0</v>
      </c>
      <c r="BR27" s="587">
        <f t="shared" si="56"/>
        <v>0</v>
      </c>
      <c r="BS27" s="401">
        <v>0</v>
      </c>
      <c r="BT27" s="401">
        <f t="shared" si="57"/>
        <v>1.5</v>
      </c>
      <c r="CA27" s="665">
        <f t="shared" si="0"/>
        <v>1</v>
      </c>
      <c r="CB27" s="666">
        <f t="shared" si="1"/>
        <v>0</v>
      </c>
      <c r="CC27" s="666">
        <f t="shared" si="2"/>
        <v>1</v>
      </c>
      <c r="CD27" s="666">
        <f t="shared" si="3"/>
        <v>0</v>
      </c>
      <c r="CE27" s="669">
        <f t="shared" si="4"/>
        <v>1</v>
      </c>
      <c r="CF27" s="666">
        <f t="shared" si="5"/>
        <v>0</v>
      </c>
      <c r="CG27" s="669">
        <f t="shared" si="6"/>
        <v>2</v>
      </c>
      <c r="CH27" s="667">
        <f t="shared" si="7"/>
        <v>0</v>
      </c>
      <c r="CI27" s="665">
        <f t="shared" si="8"/>
        <v>0</v>
      </c>
      <c r="CJ27" s="666">
        <f t="shared" si="9"/>
        <v>0</v>
      </c>
      <c r="CK27" s="669">
        <f t="shared" si="10"/>
        <v>0</v>
      </c>
      <c r="CL27" s="666">
        <f t="shared" si="11"/>
        <v>1</v>
      </c>
      <c r="CM27" s="669">
        <f t="shared" si="12"/>
        <v>0</v>
      </c>
      <c r="CN27" s="667">
        <f t="shared" si="13"/>
        <v>0</v>
      </c>
      <c r="CO27" s="667">
        <f t="shared" si="14"/>
        <v>0</v>
      </c>
      <c r="CP27" s="669">
        <f t="shared" si="15"/>
        <v>0</v>
      </c>
      <c r="CQ27" s="666">
        <f t="shared" si="16"/>
        <v>1</v>
      </c>
      <c r="CR27" s="669">
        <f t="shared" si="17"/>
        <v>0</v>
      </c>
      <c r="CS27" s="666">
        <f t="shared" si="18"/>
        <v>1</v>
      </c>
      <c r="CT27" s="666">
        <f t="shared" si="19"/>
        <v>0</v>
      </c>
      <c r="CU27" s="669">
        <f t="shared" si="20"/>
        <v>1</v>
      </c>
      <c r="CV27" s="666">
        <f t="shared" si="21"/>
        <v>0</v>
      </c>
      <c r="CW27" s="669">
        <f t="shared" si="22"/>
        <v>0</v>
      </c>
      <c r="CX27" s="667">
        <f t="shared" si="23"/>
        <v>0</v>
      </c>
      <c r="CY27" s="669">
        <f t="shared" si="24"/>
        <v>1</v>
      </c>
      <c r="CZ27" s="666">
        <f t="shared" si="25"/>
        <v>0</v>
      </c>
      <c r="DA27" s="669">
        <f t="shared" si="26"/>
        <v>2</v>
      </c>
      <c r="DB27" s="666">
        <f t="shared" si="27"/>
        <v>0</v>
      </c>
      <c r="DC27" s="669">
        <f t="shared" si="28"/>
        <v>2</v>
      </c>
      <c r="DD27" s="666">
        <f t="shared" si="29"/>
        <v>0</v>
      </c>
      <c r="DE27" s="669">
        <f t="shared" si="30"/>
        <v>2</v>
      </c>
      <c r="DF27" s="666">
        <f t="shared" si="31"/>
        <v>0</v>
      </c>
    </row>
    <row r="28" spans="1:110" s="289" customFormat="1" ht="47.1" customHeight="1" x14ac:dyDescent="0.15">
      <c r="A28" s="1006">
        <v>23</v>
      </c>
      <c r="B28" s="1007" t="s">
        <v>24</v>
      </c>
      <c r="C28" s="1201" t="s">
        <v>284</v>
      </c>
      <c r="D28" s="595"/>
      <c r="E28" s="1009" t="s">
        <v>267</v>
      </c>
      <c r="F28" s="1009" t="s">
        <v>31</v>
      </c>
      <c r="G28" s="1010" t="str">
        <f t="shared" si="32"/>
        <v>白原</v>
      </c>
      <c r="H28" s="1323" t="s">
        <v>301</v>
      </c>
      <c r="I28" s="1001" t="s">
        <v>28</v>
      </c>
      <c r="J28" s="1013"/>
      <c r="K28" s="1011"/>
      <c r="L28" s="1014" t="s">
        <v>65</v>
      </c>
      <c r="M28" s="1162" t="s">
        <v>292</v>
      </c>
      <c r="N28" s="1012" t="s">
        <v>390</v>
      </c>
      <c r="O28" s="1015"/>
      <c r="P28" s="664" t="s">
        <v>272</v>
      </c>
      <c r="Q28" s="1292"/>
      <c r="R28" s="1315" t="s">
        <v>203</v>
      </c>
      <c r="S28" s="1009" t="s">
        <v>70</v>
      </c>
      <c r="T28" s="1017"/>
      <c r="U28" s="1010" t="s">
        <v>63</v>
      </c>
      <c r="V28" s="1012" t="s">
        <v>358</v>
      </c>
      <c r="W28" s="1306" t="s">
        <v>299</v>
      </c>
      <c r="X28" s="1276"/>
      <c r="Y28" s="1012"/>
      <c r="Z28" s="1012"/>
      <c r="AA28" s="1010" t="s">
        <v>233</v>
      </c>
      <c r="AB28" s="1011" t="s">
        <v>199</v>
      </c>
      <c r="AC28" s="1010" t="s">
        <v>402</v>
      </c>
      <c r="AD28" s="1018"/>
      <c r="AE28" s="1019" t="s">
        <v>298</v>
      </c>
      <c r="AF28" s="1020" t="str">
        <f t="shared" si="33"/>
        <v>白原</v>
      </c>
      <c r="AG28" s="439"/>
      <c r="AH28" s="1164" t="s">
        <v>365</v>
      </c>
      <c r="AI28" s="1165"/>
      <c r="AJ28" s="1088"/>
      <c r="AK28" s="1089" t="s">
        <v>379</v>
      </c>
      <c r="AL28" s="1090" t="s">
        <v>384</v>
      </c>
      <c r="AM28" s="1091"/>
      <c r="AN28" s="1294" t="s">
        <v>300</v>
      </c>
      <c r="AO28" s="1093"/>
      <c r="AP28" s="1089"/>
      <c r="AQ28" s="1094"/>
      <c r="AR28" s="1089"/>
      <c r="AS28" s="1091"/>
      <c r="AT28" s="1090"/>
      <c r="AU28" s="1089"/>
      <c r="AV28" s="1095"/>
      <c r="AW28" s="1096"/>
      <c r="AX28" s="1096"/>
      <c r="AY28" s="1097"/>
      <c r="AZ28" s="1095"/>
      <c r="BA28" s="1090"/>
      <c r="BB28" s="1139"/>
      <c r="BC28" s="1137"/>
      <c r="BD28" s="1133"/>
      <c r="BE28" s="1102"/>
      <c r="BF28" s="1121"/>
      <c r="BG28" s="1138"/>
      <c r="BH28" s="867"/>
      <c r="BI28" s="867"/>
      <c r="BJ28" s="437" t="s">
        <v>65</v>
      </c>
      <c r="BK28" s="286">
        <f t="shared" si="35"/>
        <v>1</v>
      </c>
      <c r="BL28" s="287">
        <f t="shared" si="36"/>
        <v>1</v>
      </c>
      <c r="BM28" s="287">
        <f t="shared" si="37"/>
        <v>1</v>
      </c>
      <c r="BN28" s="287">
        <f t="shared" si="38"/>
        <v>0</v>
      </c>
      <c r="BO28" s="287">
        <f t="shared" si="39"/>
        <v>0</v>
      </c>
      <c r="BP28" s="287">
        <f t="shared" si="40"/>
        <v>0</v>
      </c>
      <c r="BQ28" s="287">
        <f t="shared" si="41"/>
        <v>0</v>
      </c>
      <c r="BR28" s="587">
        <f t="shared" si="42"/>
        <v>0</v>
      </c>
      <c r="BS28" s="401">
        <v>0</v>
      </c>
      <c r="BT28" s="401">
        <f t="shared" si="34"/>
        <v>2</v>
      </c>
      <c r="CA28" s="665">
        <f t="shared" si="0"/>
        <v>1</v>
      </c>
      <c r="CB28" s="666">
        <f t="shared" si="1"/>
        <v>0</v>
      </c>
      <c r="CC28" s="666">
        <f t="shared" si="2"/>
        <v>2</v>
      </c>
      <c r="CD28" s="666">
        <f t="shared" si="3"/>
        <v>0</v>
      </c>
      <c r="CE28" s="669">
        <f t="shared" si="4"/>
        <v>1</v>
      </c>
      <c r="CF28" s="666">
        <f t="shared" si="5"/>
        <v>0</v>
      </c>
      <c r="CG28" s="669">
        <f t="shared" si="6"/>
        <v>1</v>
      </c>
      <c r="CH28" s="667">
        <f t="shared" si="7"/>
        <v>1</v>
      </c>
      <c r="CI28" s="665">
        <f t="shared" si="8"/>
        <v>0</v>
      </c>
      <c r="CJ28" s="666">
        <f t="shared" si="9"/>
        <v>0</v>
      </c>
      <c r="CK28" s="669">
        <f t="shared" si="10"/>
        <v>0</v>
      </c>
      <c r="CL28" s="666">
        <f t="shared" si="11"/>
        <v>2</v>
      </c>
      <c r="CM28" s="669">
        <f t="shared" si="12"/>
        <v>0</v>
      </c>
      <c r="CN28" s="667">
        <f t="shared" si="13"/>
        <v>0</v>
      </c>
      <c r="CO28" s="667">
        <f t="shared" si="14"/>
        <v>0</v>
      </c>
      <c r="CP28" s="669">
        <f t="shared" si="15"/>
        <v>0</v>
      </c>
      <c r="CQ28" s="666">
        <f t="shared" si="16"/>
        <v>0</v>
      </c>
      <c r="CR28" s="669">
        <f t="shared" si="17"/>
        <v>0</v>
      </c>
      <c r="CS28" s="666">
        <f t="shared" si="18"/>
        <v>0</v>
      </c>
      <c r="CT28" s="666">
        <f t="shared" si="19"/>
        <v>0</v>
      </c>
      <c r="CU28" s="669">
        <f t="shared" si="20"/>
        <v>1</v>
      </c>
      <c r="CV28" s="666">
        <f t="shared" si="21"/>
        <v>0</v>
      </c>
      <c r="CW28" s="669">
        <f t="shared" si="22"/>
        <v>0</v>
      </c>
      <c r="CX28" s="667">
        <f t="shared" si="23"/>
        <v>0</v>
      </c>
      <c r="CY28" s="669">
        <f t="shared" si="24"/>
        <v>1</v>
      </c>
      <c r="CZ28" s="666">
        <f t="shared" si="25"/>
        <v>0</v>
      </c>
      <c r="DA28" s="669">
        <f t="shared" si="26"/>
        <v>1</v>
      </c>
      <c r="DB28" s="666">
        <f t="shared" si="27"/>
        <v>0</v>
      </c>
      <c r="DC28" s="669">
        <f t="shared" si="28"/>
        <v>2</v>
      </c>
      <c r="DD28" s="666">
        <f t="shared" si="29"/>
        <v>0</v>
      </c>
      <c r="DE28" s="669">
        <f t="shared" si="30"/>
        <v>2</v>
      </c>
      <c r="DF28" s="666">
        <f t="shared" si="31"/>
        <v>0</v>
      </c>
    </row>
    <row r="29" spans="1:110" s="289" customFormat="1" ht="47.1" customHeight="1" x14ac:dyDescent="0.15">
      <c r="A29" s="1006">
        <v>24</v>
      </c>
      <c r="B29" s="1007" t="s">
        <v>25</v>
      </c>
      <c r="C29" s="1008" t="s">
        <v>38</v>
      </c>
      <c r="D29" s="595"/>
      <c r="E29" s="1009" t="s">
        <v>31</v>
      </c>
      <c r="F29" s="1196" t="s">
        <v>284</v>
      </c>
      <c r="G29" s="1010" t="str">
        <f t="shared" si="32"/>
        <v>岸井</v>
      </c>
      <c r="H29" s="1011" t="s">
        <v>301</v>
      </c>
      <c r="I29" s="1012" t="s">
        <v>237</v>
      </c>
      <c r="J29" s="1013"/>
      <c r="K29" s="1011"/>
      <c r="L29" s="1014" t="s">
        <v>65</v>
      </c>
      <c r="M29" s="1012" t="s">
        <v>70</v>
      </c>
      <c r="N29" s="1012"/>
      <c r="O29" s="1015"/>
      <c r="P29" s="1016" t="s">
        <v>267</v>
      </c>
      <c r="Q29" s="1012"/>
      <c r="R29" s="1012" t="s">
        <v>300</v>
      </c>
      <c r="S29" s="1009" t="s">
        <v>409</v>
      </c>
      <c r="T29" s="1017"/>
      <c r="U29" s="1010"/>
      <c r="V29" s="1012" t="s">
        <v>358</v>
      </c>
      <c r="W29" s="1010" t="s">
        <v>299</v>
      </c>
      <c r="X29" s="1017"/>
      <c r="Y29" s="1012"/>
      <c r="Z29" s="1012"/>
      <c r="AA29" s="1296" t="s">
        <v>27</v>
      </c>
      <c r="AB29" s="1297" t="s">
        <v>233</v>
      </c>
      <c r="AC29" s="1010"/>
      <c r="AD29" s="1018"/>
      <c r="AE29" s="1019" t="s">
        <v>199</v>
      </c>
      <c r="AF29" s="1020" t="str">
        <f>AE28</f>
        <v>岸井</v>
      </c>
      <c r="AG29" s="439" t="s">
        <v>276</v>
      </c>
      <c r="AH29" s="1164"/>
      <c r="AI29" s="1165"/>
      <c r="AJ29" s="1088"/>
      <c r="AK29" s="1089" t="s">
        <v>28</v>
      </c>
      <c r="AL29" s="1090" t="s">
        <v>374</v>
      </c>
      <c r="AM29" s="1304" t="s">
        <v>417</v>
      </c>
      <c r="AN29" s="1103"/>
      <c r="AO29" s="1091"/>
      <c r="AP29" s="1089"/>
      <c r="AQ29" s="1094"/>
      <c r="AR29" s="1089"/>
      <c r="AS29" s="1091"/>
      <c r="AT29" s="1090"/>
      <c r="AU29" s="1089"/>
      <c r="AV29" s="1095"/>
      <c r="AW29" s="1096"/>
      <c r="AX29" s="1096"/>
      <c r="AY29" s="1097"/>
      <c r="AZ29" s="1095"/>
      <c r="BA29" s="1140"/>
      <c r="BB29" s="1128"/>
      <c r="BC29" s="1141"/>
      <c r="BD29" s="1088"/>
      <c r="BE29" s="1102"/>
      <c r="BF29" s="1121"/>
      <c r="BG29" s="1138"/>
      <c r="BH29" s="867"/>
      <c r="BI29" s="867"/>
      <c r="BS29" s="401">
        <f>SUM(BS10:BS28)</f>
        <v>6.5</v>
      </c>
      <c r="CA29" s="665">
        <f t="shared" si="0"/>
        <v>1</v>
      </c>
      <c r="CB29" s="666">
        <f t="shared" si="1"/>
        <v>0</v>
      </c>
      <c r="CC29" s="666">
        <f t="shared" si="2"/>
        <v>1</v>
      </c>
      <c r="CD29" s="666">
        <f t="shared" si="3"/>
        <v>0</v>
      </c>
      <c r="CE29" s="669">
        <f t="shared" si="4"/>
        <v>1</v>
      </c>
      <c r="CF29" s="666">
        <f t="shared" si="5"/>
        <v>0</v>
      </c>
      <c r="CG29" s="669">
        <f t="shared" si="6"/>
        <v>0</v>
      </c>
      <c r="CH29" s="667">
        <f t="shared" si="7"/>
        <v>0</v>
      </c>
      <c r="CI29" s="665">
        <f t="shared" si="8"/>
        <v>0</v>
      </c>
      <c r="CJ29" s="666">
        <f t="shared" si="9"/>
        <v>0</v>
      </c>
      <c r="CK29" s="669">
        <f t="shared" si="10"/>
        <v>0</v>
      </c>
      <c r="CL29" s="666">
        <f t="shared" si="11"/>
        <v>1</v>
      </c>
      <c r="CM29" s="669">
        <f t="shared" si="12"/>
        <v>0</v>
      </c>
      <c r="CN29" s="667">
        <f t="shared" si="13"/>
        <v>0</v>
      </c>
      <c r="CO29" s="667">
        <f t="shared" si="14"/>
        <v>0</v>
      </c>
      <c r="CP29" s="669">
        <f t="shared" si="15"/>
        <v>0</v>
      </c>
      <c r="CQ29" s="666">
        <f t="shared" si="16"/>
        <v>1</v>
      </c>
      <c r="CR29" s="669">
        <f t="shared" si="17"/>
        <v>0</v>
      </c>
      <c r="CS29" s="666">
        <f t="shared" si="18"/>
        <v>0</v>
      </c>
      <c r="CT29" s="666">
        <f t="shared" si="19"/>
        <v>0</v>
      </c>
      <c r="CU29" s="669">
        <f t="shared" si="20"/>
        <v>1</v>
      </c>
      <c r="CV29" s="666">
        <f t="shared" si="21"/>
        <v>0</v>
      </c>
      <c r="CW29" s="669">
        <f t="shared" si="22"/>
        <v>0</v>
      </c>
      <c r="CX29" s="667">
        <f t="shared" si="23"/>
        <v>0</v>
      </c>
      <c r="CY29" s="669">
        <f t="shared" si="24"/>
        <v>1</v>
      </c>
      <c r="CZ29" s="666">
        <f t="shared" si="25"/>
        <v>0</v>
      </c>
      <c r="DA29" s="669">
        <f t="shared" si="26"/>
        <v>1</v>
      </c>
      <c r="DB29" s="666">
        <f t="shared" si="27"/>
        <v>0</v>
      </c>
      <c r="DC29" s="669">
        <f t="shared" si="28"/>
        <v>1</v>
      </c>
      <c r="DD29" s="666">
        <f t="shared" si="29"/>
        <v>0</v>
      </c>
      <c r="DE29" s="669">
        <f t="shared" si="30"/>
        <v>1</v>
      </c>
      <c r="DF29" s="666">
        <f t="shared" si="31"/>
        <v>0</v>
      </c>
    </row>
    <row r="30" spans="1:110" s="289" customFormat="1" ht="47.1" customHeight="1" x14ac:dyDescent="0.15">
      <c r="A30" s="1021">
        <v>25</v>
      </c>
      <c r="B30" s="1022" t="s">
        <v>19</v>
      </c>
      <c r="C30" s="1023"/>
      <c r="D30" s="1024"/>
      <c r="E30" s="1025"/>
      <c r="F30" s="1025"/>
      <c r="G30" s="1026" t="str">
        <f t="shared" si="32"/>
        <v>篠原</v>
      </c>
      <c r="H30" s="1027"/>
      <c r="I30" s="1028"/>
      <c r="J30" s="1029"/>
      <c r="K30" s="1027"/>
      <c r="L30" s="1030"/>
      <c r="M30" s="1028"/>
      <c r="N30" s="1028"/>
      <c r="O30" s="1031"/>
      <c r="P30" s="1032"/>
      <c r="Q30" s="1028"/>
      <c r="R30" s="1028"/>
      <c r="S30" s="1025"/>
      <c r="T30" s="1033"/>
      <c r="U30" s="1026"/>
      <c r="V30" s="1028"/>
      <c r="W30" s="1026" t="s">
        <v>299</v>
      </c>
      <c r="X30" s="1033"/>
      <c r="Y30" s="1028"/>
      <c r="Z30" s="1028"/>
      <c r="AA30" s="1026"/>
      <c r="AB30" s="1027"/>
      <c r="AC30" s="1026"/>
      <c r="AD30" s="1034"/>
      <c r="AE30" s="1035" t="s">
        <v>258</v>
      </c>
      <c r="AF30" s="1036" t="str">
        <f t="shared" si="33"/>
        <v>篠原</v>
      </c>
      <c r="AG30" s="1037" t="s">
        <v>233</v>
      </c>
      <c r="AH30" s="1042"/>
      <c r="AI30" s="1043"/>
      <c r="AJ30" s="1130"/>
      <c r="AK30" s="1106"/>
      <c r="AL30" s="1107"/>
      <c r="AM30" s="1108"/>
      <c r="AN30" s="1142"/>
      <c r="AO30" s="1110"/>
      <c r="AP30" s="1106"/>
      <c r="AQ30" s="1112"/>
      <c r="AR30" s="1106"/>
      <c r="AS30" s="1108"/>
      <c r="AT30" s="1107"/>
      <c r="AU30" s="1106"/>
      <c r="AV30" s="1113"/>
      <c r="AW30" s="1107"/>
      <c r="AX30" s="1107"/>
      <c r="AY30" s="1114"/>
      <c r="AZ30" s="1113"/>
      <c r="BA30" s="1107"/>
      <c r="BB30" s="1143"/>
      <c r="BC30" s="1144"/>
      <c r="BD30" s="1130"/>
      <c r="BE30" s="1111"/>
      <c r="BF30" s="1145"/>
      <c r="BG30" s="1146"/>
      <c r="BH30" s="867"/>
      <c r="BI30" s="867"/>
      <c r="BK30" s="289">
        <f t="shared" ref="BK30:BR30" si="59">SUM(BK10:BK28)</f>
        <v>18</v>
      </c>
      <c r="BL30" s="289">
        <f t="shared" si="59"/>
        <v>18</v>
      </c>
      <c r="BM30" s="289">
        <f t="shared" si="59"/>
        <v>7</v>
      </c>
      <c r="BN30" s="289">
        <f t="shared" si="59"/>
        <v>1</v>
      </c>
      <c r="BO30" s="289">
        <f t="shared" si="59"/>
        <v>2</v>
      </c>
      <c r="BP30" s="289">
        <f t="shared" si="59"/>
        <v>0</v>
      </c>
      <c r="BQ30" s="289">
        <f t="shared" si="59"/>
        <v>3</v>
      </c>
      <c r="BR30" s="289">
        <f t="shared" si="59"/>
        <v>4</v>
      </c>
      <c r="BT30" s="401">
        <f>SUM(BT10:BT28)</f>
        <v>38.5</v>
      </c>
      <c r="CA30" s="665">
        <f t="shared" si="0"/>
        <v>0</v>
      </c>
      <c r="CB30" s="666">
        <f t="shared" si="1"/>
        <v>0</v>
      </c>
      <c r="CC30" s="666">
        <f t="shared" si="2"/>
        <v>0</v>
      </c>
      <c r="CD30" s="666">
        <f t="shared" si="3"/>
        <v>0</v>
      </c>
      <c r="CE30" s="669">
        <f t="shared" si="4"/>
        <v>0</v>
      </c>
      <c r="CF30" s="666">
        <f t="shared" si="5"/>
        <v>0</v>
      </c>
      <c r="CG30" s="669">
        <f t="shared" si="6"/>
        <v>0</v>
      </c>
      <c r="CH30" s="667">
        <f t="shared" si="7"/>
        <v>0</v>
      </c>
      <c r="CI30" s="665">
        <f t="shared" si="8"/>
        <v>0</v>
      </c>
      <c r="CJ30" s="666">
        <f t="shared" si="9"/>
        <v>0</v>
      </c>
      <c r="CK30" s="669">
        <f t="shared" si="10"/>
        <v>0</v>
      </c>
      <c r="CL30" s="666">
        <f t="shared" si="11"/>
        <v>0</v>
      </c>
      <c r="CM30" s="669">
        <f t="shared" si="12"/>
        <v>0</v>
      </c>
      <c r="CN30" s="667">
        <f t="shared" si="13"/>
        <v>0</v>
      </c>
      <c r="CO30" s="667">
        <f t="shared" si="14"/>
        <v>0</v>
      </c>
      <c r="CP30" s="669">
        <f t="shared" si="15"/>
        <v>0</v>
      </c>
      <c r="CQ30" s="666">
        <f t="shared" si="16"/>
        <v>2</v>
      </c>
      <c r="CR30" s="669">
        <f t="shared" si="17"/>
        <v>0</v>
      </c>
      <c r="CS30" s="666">
        <f t="shared" si="18"/>
        <v>1</v>
      </c>
      <c r="CT30" s="666">
        <f t="shared" si="19"/>
        <v>0</v>
      </c>
      <c r="CU30" s="669">
        <f t="shared" si="20"/>
        <v>0</v>
      </c>
      <c r="CV30" s="666">
        <f t="shared" si="21"/>
        <v>0</v>
      </c>
      <c r="CW30" s="669">
        <f t="shared" si="22"/>
        <v>0</v>
      </c>
      <c r="CX30" s="667">
        <f t="shared" si="23"/>
        <v>0</v>
      </c>
      <c r="CY30" s="669">
        <f t="shared" si="24"/>
        <v>0</v>
      </c>
      <c r="CZ30" s="666">
        <f t="shared" si="25"/>
        <v>0</v>
      </c>
      <c r="DA30" s="669">
        <f t="shared" si="26"/>
        <v>0</v>
      </c>
      <c r="DB30" s="666">
        <f t="shared" si="27"/>
        <v>0</v>
      </c>
      <c r="DC30" s="669">
        <f t="shared" si="28"/>
        <v>0</v>
      </c>
      <c r="DD30" s="666">
        <f t="shared" si="29"/>
        <v>0</v>
      </c>
      <c r="DE30" s="669">
        <f t="shared" si="30"/>
        <v>0</v>
      </c>
      <c r="DF30" s="666">
        <f t="shared" si="31"/>
        <v>0</v>
      </c>
    </row>
    <row r="31" spans="1:110" s="289" customFormat="1" ht="47.1" customHeight="1" x14ac:dyDescent="0.15">
      <c r="A31" s="1006">
        <v>26</v>
      </c>
      <c r="B31" s="1007" t="s">
        <v>20</v>
      </c>
      <c r="C31" s="1200" t="s">
        <v>28</v>
      </c>
      <c r="D31" s="595" t="s">
        <v>349</v>
      </c>
      <c r="E31" s="994" t="s">
        <v>31</v>
      </c>
      <c r="F31" s="1189" t="s">
        <v>284</v>
      </c>
      <c r="G31" s="1010" t="str">
        <f t="shared" si="32"/>
        <v>知久</v>
      </c>
      <c r="H31" s="1323" t="s">
        <v>70</v>
      </c>
      <c r="I31" s="1012" t="s">
        <v>237</v>
      </c>
      <c r="J31" s="1013"/>
      <c r="K31" s="1011"/>
      <c r="L31" s="1014" t="s">
        <v>199</v>
      </c>
      <c r="M31" s="1012" t="s">
        <v>292</v>
      </c>
      <c r="N31" s="1012" t="s">
        <v>388</v>
      </c>
      <c r="O31" s="1015"/>
      <c r="P31" s="1312" t="s">
        <v>309</v>
      </c>
      <c r="Q31" s="1272" t="s">
        <v>267</v>
      </c>
      <c r="R31" s="1012" t="s">
        <v>203</v>
      </c>
      <c r="S31" s="1247" t="s">
        <v>313</v>
      </c>
      <c r="T31" s="1283" t="s">
        <v>427</v>
      </c>
      <c r="U31" s="1010" t="s">
        <v>63</v>
      </c>
      <c r="V31" s="1012" t="s">
        <v>358</v>
      </c>
      <c r="W31" s="1010" t="s">
        <v>367</v>
      </c>
      <c r="X31" s="1017" t="s">
        <v>368</v>
      </c>
      <c r="Y31" s="1012"/>
      <c r="Z31" s="1012"/>
      <c r="AA31" s="1010" t="s">
        <v>27</v>
      </c>
      <c r="AB31" s="1011" t="s">
        <v>38</v>
      </c>
      <c r="AC31" s="1010"/>
      <c r="AD31" s="1018"/>
      <c r="AE31" s="1019" t="s">
        <v>233</v>
      </c>
      <c r="AF31" s="1020" t="str">
        <f t="shared" si="33"/>
        <v>知久</v>
      </c>
      <c r="AG31" s="439"/>
      <c r="AH31" s="1164" t="s">
        <v>301</v>
      </c>
      <c r="AI31" s="1165"/>
      <c r="AJ31" s="1088"/>
      <c r="AK31" s="1089" t="s">
        <v>376</v>
      </c>
      <c r="AL31" s="1090"/>
      <c r="AM31" s="1091"/>
      <c r="AN31" s="1103" t="s">
        <v>376</v>
      </c>
      <c r="AO31" s="1135"/>
      <c r="AP31" s="1089"/>
      <c r="AQ31" s="1094"/>
      <c r="AR31" s="1089"/>
      <c r="AS31" s="1091"/>
      <c r="AT31" s="1090"/>
      <c r="AU31" s="1089"/>
      <c r="AV31" s="1128"/>
      <c r="AW31" s="1090"/>
      <c r="AX31" s="1090"/>
      <c r="AY31" s="1127"/>
      <c r="AZ31" s="1128"/>
      <c r="BA31" s="1090"/>
      <c r="BB31" s="1128"/>
      <c r="BC31" s="1141"/>
      <c r="BD31" s="1088"/>
      <c r="BE31" s="1102"/>
      <c r="BF31" s="1121"/>
      <c r="BG31" s="879"/>
      <c r="BH31" s="867"/>
      <c r="BI31" s="867"/>
      <c r="BK31" s="289">
        <f>BK30+BL30*0.5</f>
        <v>27</v>
      </c>
      <c r="BM31" s="289">
        <f>BN30+BM30*0.5</f>
        <v>4.5</v>
      </c>
      <c r="BO31" s="289">
        <f>BO30</f>
        <v>2</v>
      </c>
      <c r="BP31" s="289">
        <f>BP30</f>
        <v>0</v>
      </c>
      <c r="BQ31" s="289">
        <f>BQ30+0.5*BR30</f>
        <v>5</v>
      </c>
      <c r="BT31" s="401">
        <f>SUM(BK31:BR31)</f>
        <v>38.5</v>
      </c>
      <c r="CA31" s="665">
        <f t="shared" si="0"/>
        <v>1</v>
      </c>
      <c r="CB31" s="666">
        <f t="shared" si="1"/>
        <v>0</v>
      </c>
      <c r="CC31" s="666">
        <f t="shared" si="2"/>
        <v>2</v>
      </c>
      <c r="CD31" s="666">
        <f t="shared" si="3"/>
        <v>0</v>
      </c>
      <c r="CE31" s="669">
        <f t="shared" si="4"/>
        <v>1</v>
      </c>
      <c r="CF31" s="666">
        <f t="shared" si="5"/>
        <v>0</v>
      </c>
      <c r="CG31" s="669">
        <f t="shared" si="6"/>
        <v>0</v>
      </c>
      <c r="CH31" s="667">
        <f t="shared" si="7"/>
        <v>0</v>
      </c>
      <c r="CI31" s="665">
        <f t="shared" si="8"/>
        <v>0</v>
      </c>
      <c r="CJ31" s="666">
        <f t="shared" si="9"/>
        <v>0</v>
      </c>
      <c r="CK31" s="669">
        <f t="shared" si="10"/>
        <v>0</v>
      </c>
      <c r="CL31" s="666">
        <f t="shared" si="11"/>
        <v>0</v>
      </c>
      <c r="CM31" s="669">
        <f t="shared" si="12"/>
        <v>0</v>
      </c>
      <c r="CN31" s="667">
        <f t="shared" si="13"/>
        <v>0</v>
      </c>
      <c r="CO31" s="667">
        <f t="shared" si="14"/>
        <v>0</v>
      </c>
      <c r="CP31" s="669">
        <f t="shared" si="15"/>
        <v>0</v>
      </c>
      <c r="CQ31" s="666">
        <f t="shared" si="16"/>
        <v>1</v>
      </c>
      <c r="CR31" s="669">
        <f t="shared" si="17"/>
        <v>0</v>
      </c>
      <c r="CS31" s="666">
        <f t="shared" si="18"/>
        <v>1</v>
      </c>
      <c r="CT31" s="666">
        <f t="shared" si="19"/>
        <v>0</v>
      </c>
      <c r="CU31" s="669">
        <f t="shared" si="20"/>
        <v>1</v>
      </c>
      <c r="CV31" s="666">
        <f t="shared" si="21"/>
        <v>0</v>
      </c>
      <c r="CW31" s="669">
        <f t="shared" si="22"/>
        <v>0</v>
      </c>
      <c r="CX31" s="667">
        <f t="shared" si="23"/>
        <v>0</v>
      </c>
      <c r="CY31" s="669">
        <f t="shared" si="24"/>
        <v>2</v>
      </c>
      <c r="CZ31" s="666">
        <f t="shared" si="25"/>
        <v>0</v>
      </c>
      <c r="DA31" s="669">
        <f t="shared" si="26"/>
        <v>1</v>
      </c>
      <c r="DB31" s="666">
        <f t="shared" si="27"/>
        <v>0</v>
      </c>
      <c r="DC31" s="669">
        <f t="shared" si="28"/>
        <v>1</v>
      </c>
      <c r="DD31" s="666">
        <f t="shared" si="29"/>
        <v>1</v>
      </c>
      <c r="DE31" s="669">
        <f t="shared" si="30"/>
        <v>1</v>
      </c>
      <c r="DF31" s="666">
        <f t="shared" si="31"/>
        <v>0</v>
      </c>
    </row>
    <row r="32" spans="1:110" s="289" customFormat="1" ht="47.1" customHeight="1" x14ac:dyDescent="0.15">
      <c r="A32" s="1006">
        <v>27</v>
      </c>
      <c r="B32" s="1007" t="s">
        <v>21</v>
      </c>
      <c r="C32" s="1191" t="s">
        <v>393</v>
      </c>
      <c r="D32" s="595" t="s">
        <v>349</v>
      </c>
      <c r="E32" s="1308" t="s">
        <v>31</v>
      </c>
      <c r="F32" s="1301" t="s">
        <v>27</v>
      </c>
      <c r="G32" s="1010" t="str">
        <f t="shared" si="32"/>
        <v>大橋</v>
      </c>
      <c r="H32" s="1011" t="s">
        <v>70</v>
      </c>
      <c r="I32" s="1012" t="s">
        <v>28</v>
      </c>
      <c r="J32" s="1013"/>
      <c r="K32" s="1011"/>
      <c r="L32" s="1014" t="s">
        <v>65</v>
      </c>
      <c r="M32" s="1012" t="s">
        <v>292</v>
      </c>
      <c r="N32" s="1001" t="s">
        <v>390</v>
      </c>
      <c r="O32" s="1015" t="s">
        <v>267</v>
      </c>
      <c r="P32" s="1016" t="s">
        <v>309</v>
      </c>
      <c r="Q32" s="1012"/>
      <c r="R32" s="1012" t="s">
        <v>203</v>
      </c>
      <c r="S32" s="994" t="s">
        <v>300</v>
      </c>
      <c r="T32" s="1017"/>
      <c r="U32" s="1010" t="s">
        <v>63</v>
      </c>
      <c r="V32" s="1012" t="s">
        <v>358</v>
      </c>
      <c r="W32" s="1010" t="s">
        <v>299</v>
      </c>
      <c r="X32" s="1017"/>
      <c r="Y32" s="1012"/>
      <c r="Z32" s="1012"/>
      <c r="AA32" s="1302" t="s">
        <v>289</v>
      </c>
      <c r="AB32" s="1011" t="s">
        <v>38</v>
      </c>
      <c r="AC32" s="1010" t="s">
        <v>404</v>
      </c>
      <c r="AD32" s="1018"/>
      <c r="AE32" s="1019" t="s">
        <v>276</v>
      </c>
      <c r="AF32" s="1020" t="str">
        <f t="shared" si="33"/>
        <v>大橋</v>
      </c>
      <c r="AG32" s="439"/>
      <c r="AH32" s="1164" t="s">
        <v>199</v>
      </c>
      <c r="AI32" s="1165"/>
      <c r="AJ32" s="1088"/>
      <c r="AK32" s="1089"/>
      <c r="AL32" s="1090"/>
      <c r="AM32" s="1091"/>
      <c r="AN32" s="1293" t="s">
        <v>284</v>
      </c>
      <c r="AO32" s="1091"/>
      <c r="AP32" s="1089"/>
      <c r="AQ32" s="1094"/>
      <c r="AR32" s="1089"/>
      <c r="AS32" s="1091"/>
      <c r="AT32" s="1090"/>
      <c r="AU32" s="1089"/>
      <c r="AV32" s="1128"/>
      <c r="AW32" s="1090"/>
      <c r="AX32" s="1090"/>
      <c r="AY32" s="1127" t="s">
        <v>385</v>
      </c>
      <c r="AZ32" s="1128" t="s">
        <v>386</v>
      </c>
      <c r="BA32" s="1090"/>
      <c r="BB32" s="1128"/>
      <c r="BC32" s="1141"/>
      <c r="BD32" s="1088"/>
      <c r="BE32" s="1102"/>
      <c r="BF32" s="1121"/>
      <c r="BG32" s="879" t="s">
        <v>370</v>
      </c>
      <c r="BH32" s="867"/>
      <c r="BI32" s="867"/>
      <c r="CA32" s="665">
        <f t="shared" si="0"/>
        <v>1</v>
      </c>
      <c r="CB32" s="666">
        <f t="shared" si="1"/>
        <v>0</v>
      </c>
      <c r="CC32" s="666">
        <f t="shared" si="2"/>
        <v>1</v>
      </c>
      <c r="CD32" s="666">
        <f t="shared" si="3"/>
        <v>0</v>
      </c>
      <c r="CE32" s="669">
        <f t="shared" si="4"/>
        <v>0</v>
      </c>
      <c r="CF32" s="666">
        <f t="shared" si="5"/>
        <v>0</v>
      </c>
      <c r="CG32" s="669">
        <f t="shared" si="6"/>
        <v>1</v>
      </c>
      <c r="CH32" s="667">
        <f t="shared" si="7"/>
        <v>0</v>
      </c>
      <c r="CI32" s="665">
        <f t="shared" si="8"/>
        <v>0</v>
      </c>
      <c r="CJ32" s="666">
        <f t="shared" si="9"/>
        <v>0</v>
      </c>
      <c r="CK32" s="669">
        <f t="shared" si="10"/>
        <v>0</v>
      </c>
      <c r="CL32" s="666">
        <f t="shared" si="11"/>
        <v>0</v>
      </c>
      <c r="CM32" s="669">
        <f t="shared" si="12"/>
        <v>0</v>
      </c>
      <c r="CN32" s="667">
        <f t="shared" si="13"/>
        <v>0</v>
      </c>
      <c r="CO32" s="667">
        <f t="shared" si="14"/>
        <v>0</v>
      </c>
      <c r="CP32" s="669">
        <f t="shared" si="15"/>
        <v>0</v>
      </c>
      <c r="CQ32" s="666">
        <f t="shared" si="16"/>
        <v>1</v>
      </c>
      <c r="CR32" s="669">
        <f t="shared" si="17"/>
        <v>0</v>
      </c>
      <c r="CS32" s="666">
        <f t="shared" si="18"/>
        <v>2</v>
      </c>
      <c r="CT32" s="666">
        <f t="shared" si="19"/>
        <v>0</v>
      </c>
      <c r="CU32" s="669">
        <f t="shared" si="20"/>
        <v>1</v>
      </c>
      <c r="CV32" s="666">
        <f t="shared" si="21"/>
        <v>0</v>
      </c>
      <c r="CW32" s="669">
        <f t="shared" si="22"/>
        <v>0</v>
      </c>
      <c r="CX32" s="667">
        <f t="shared" si="23"/>
        <v>0</v>
      </c>
      <c r="CY32" s="669">
        <f t="shared" si="24"/>
        <v>1</v>
      </c>
      <c r="CZ32" s="666">
        <f t="shared" si="25"/>
        <v>0</v>
      </c>
      <c r="DA32" s="669">
        <f t="shared" si="26"/>
        <v>2</v>
      </c>
      <c r="DB32" s="666">
        <f t="shared" si="27"/>
        <v>0</v>
      </c>
      <c r="DC32" s="669">
        <f t="shared" si="28"/>
        <v>1</v>
      </c>
      <c r="DD32" s="666">
        <f t="shared" si="29"/>
        <v>0</v>
      </c>
      <c r="DE32" s="669">
        <f t="shared" si="30"/>
        <v>2</v>
      </c>
      <c r="DF32" s="666">
        <f t="shared" si="31"/>
        <v>0</v>
      </c>
    </row>
    <row r="33" spans="1:111" s="289" customFormat="1" ht="47.1" customHeight="1" x14ac:dyDescent="0.15">
      <c r="A33" s="1006">
        <v>28</v>
      </c>
      <c r="B33" s="1007" t="s">
        <v>22</v>
      </c>
      <c r="C33" s="1188" t="s">
        <v>267</v>
      </c>
      <c r="D33" s="595"/>
      <c r="E33" s="1189" t="s">
        <v>31</v>
      </c>
      <c r="F33" s="1009" t="s">
        <v>237</v>
      </c>
      <c r="G33" s="1010" t="str">
        <f t="shared" si="32"/>
        <v>村山</v>
      </c>
      <c r="H33" s="1011" t="s">
        <v>70</v>
      </c>
      <c r="I33" s="1012" t="s">
        <v>28</v>
      </c>
      <c r="J33" s="1013"/>
      <c r="K33" s="1011"/>
      <c r="L33" s="1330" t="s">
        <v>65</v>
      </c>
      <c r="M33" s="1012" t="s">
        <v>301</v>
      </c>
      <c r="N33" s="1012" t="s">
        <v>387</v>
      </c>
      <c r="O33" s="1015"/>
      <c r="P33" s="1016" t="s">
        <v>284</v>
      </c>
      <c r="Q33" s="1162" t="s">
        <v>292</v>
      </c>
      <c r="R33" s="1012" t="s">
        <v>203</v>
      </c>
      <c r="S33" s="1196" t="s">
        <v>199</v>
      </c>
      <c r="T33" s="1017"/>
      <c r="U33" s="1010" t="s">
        <v>63</v>
      </c>
      <c r="V33" s="1012" t="s">
        <v>120</v>
      </c>
      <c r="W33" s="1010" t="s">
        <v>299</v>
      </c>
      <c r="X33" s="1017" t="s">
        <v>284</v>
      </c>
      <c r="Y33" s="1012"/>
      <c r="Z33" s="1012"/>
      <c r="AA33" s="1010" t="s">
        <v>27</v>
      </c>
      <c r="AB33" s="1011" t="s">
        <v>38</v>
      </c>
      <c r="AC33" s="1010" t="s">
        <v>404</v>
      </c>
      <c r="AD33" s="1018"/>
      <c r="AE33" s="1019" t="s">
        <v>343</v>
      </c>
      <c r="AF33" s="1020" t="str">
        <f t="shared" si="33"/>
        <v>村山</v>
      </c>
      <c r="AG33" s="439"/>
      <c r="AH33" s="1325" t="s">
        <v>417</v>
      </c>
      <c r="AI33" s="1165"/>
      <c r="AJ33" s="1088"/>
      <c r="AK33" s="1295"/>
      <c r="AL33" s="1090"/>
      <c r="AM33" s="1091"/>
      <c r="AN33" s="1103"/>
      <c r="AO33" s="1091"/>
      <c r="AP33" s="1102" t="s">
        <v>309</v>
      </c>
      <c r="AQ33" s="1094"/>
      <c r="AR33" s="1089"/>
      <c r="AS33" s="1091"/>
      <c r="AT33" s="1090"/>
      <c r="AU33" s="1295" t="s">
        <v>477</v>
      </c>
      <c r="AV33" s="1377" t="s">
        <v>478</v>
      </c>
      <c r="AW33" s="1090"/>
      <c r="AX33" s="1090"/>
      <c r="AY33" s="1378"/>
      <c r="AZ33" s="1377"/>
      <c r="BA33" s="1090"/>
      <c r="BB33" s="1128"/>
      <c r="BC33" s="1141"/>
      <c r="BD33" s="1099"/>
      <c r="BE33" s="1100"/>
      <c r="BF33" s="1101"/>
      <c r="BG33" s="1104"/>
      <c r="BH33" s="864"/>
      <c r="BI33" s="864"/>
      <c r="CA33" s="665">
        <f t="shared" si="0"/>
        <v>1</v>
      </c>
      <c r="CB33" s="666">
        <f t="shared" si="1"/>
        <v>0</v>
      </c>
      <c r="CC33" s="666">
        <f t="shared" si="2"/>
        <v>2</v>
      </c>
      <c r="CD33" s="666">
        <f t="shared" si="3"/>
        <v>0</v>
      </c>
      <c r="CE33" s="669">
        <f t="shared" si="4"/>
        <v>1</v>
      </c>
      <c r="CF33" s="666">
        <f t="shared" si="5"/>
        <v>0</v>
      </c>
      <c r="CG33" s="669">
        <f t="shared" si="6"/>
        <v>0</v>
      </c>
      <c r="CH33" s="667">
        <f t="shared" si="7"/>
        <v>0</v>
      </c>
      <c r="CI33" s="665">
        <f t="shared" si="8"/>
        <v>0</v>
      </c>
      <c r="CJ33" s="666">
        <f t="shared" si="9"/>
        <v>0</v>
      </c>
      <c r="CK33" s="669">
        <f t="shared" si="10"/>
        <v>0</v>
      </c>
      <c r="CL33" s="666">
        <f t="shared" si="11"/>
        <v>0</v>
      </c>
      <c r="CM33" s="669">
        <f t="shared" si="12"/>
        <v>0</v>
      </c>
      <c r="CN33" s="667">
        <f t="shared" si="13"/>
        <v>0</v>
      </c>
      <c r="CO33" s="667">
        <f t="shared" si="14"/>
        <v>0</v>
      </c>
      <c r="CP33" s="669">
        <f t="shared" si="15"/>
        <v>0</v>
      </c>
      <c r="CQ33" s="666">
        <f t="shared" si="16"/>
        <v>1</v>
      </c>
      <c r="CR33" s="669">
        <f t="shared" si="17"/>
        <v>0</v>
      </c>
      <c r="CS33" s="666">
        <f t="shared" si="18"/>
        <v>1</v>
      </c>
      <c r="CT33" s="666">
        <f t="shared" si="19"/>
        <v>0</v>
      </c>
      <c r="CU33" s="669">
        <f t="shared" si="20"/>
        <v>2</v>
      </c>
      <c r="CV33" s="666">
        <f t="shared" si="21"/>
        <v>0</v>
      </c>
      <c r="CW33" s="669">
        <f t="shared" si="22"/>
        <v>0</v>
      </c>
      <c r="CX33" s="667">
        <f t="shared" si="23"/>
        <v>0</v>
      </c>
      <c r="CY33" s="669">
        <f t="shared" si="24"/>
        <v>1</v>
      </c>
      <c r="CZ33" s="666">
        <f t="shared" si="25"/>
        <v>0</v>
      </c>
      <c r="DA33" s="669">
        <f t="shared" si="26"/>
        <v>2</v>
      </c>
      <c r="DB33" s="666">
        <f t="shared" si="27"/>
        <v>0</v>
      </c>
      <c r="DC33" s="669">
        <f t="shared" si="28"/>
        <v>1</v>
      </c>
      <c r="DD33" s="666">
        <f t="shared" si="29"/>
        <v>0</v>
      </c>
      <c r="DE33" s="669">
        <f t="shared" si="30"/>
        <v>1</v>
      </c>
      <c r="DF33" s="666">
        <f t="shared" si="31"/>
        <v>0</v>
      </c>
    </row>
    <row r="34" spans="1:111" s="289" customFormat="1" ht="47.1" customHeight="1" x14ac:dyDescent="0.15">
      <c r="A34" s="1021">
        <v>29</v>
      </c>
      <c r="B34" s="1022" t="s">
        <v>23</v>
      </c>
      <c r="C34" s="1023"/>
      <c r="D34" s="1024"/>
      <c r="E34" s="1025"/>
      <c r="F34" s="1025"/>
      <c r="G34" s="1026" t="str">
        <f t="shared" si="32"/>
        <v>バタ</v>
      </c>
      <c r="H34" s="1027"/>
      <c r="I34" s="1028"/>
      <c r="J34" s="1029"/>
      <c r="K34" s="1027"/>
      <c r="L34" s="1030"/>
      <c r="M34" s="1028"/>
      <c r="N34" s="1028"/>
      <c r="O34" s="1031"/>
      <c r="P34" s="1032"/>
      <c r="Q34" s="1028"/>
      <c r="R34" s="1028"/>
      <c r="S34" s="1025"/>
      <c r="T34" s="1033"/>
      <c r="U34" s="1026"/>
      <c r="V34" s="1028"/>
      <c r="W34" s="1026" t="s">
        <v>38</v>
      </c>
      <c r="X34" s="1033"/>
      <c r="Y34" s="1028"/>
      <c r="Z34" s="1028"/>
      <c r="AA34" s="1026"/>
      <c r="AB34" s="1027"/>
      <c r="AC34" s="1026"/>
      <c r="AD34" s="1034"/>
      <c r="AE34" s="1035" t="s">
        <v>259</v>
      </c>
      <c r="AF34" s="1036" t="str">
        <f>AE33</f>
        <v>バタ</v>
      </c>
      <c r="AG34" s="1037" t="s">
        <v>258</v>
      </c>
      <c r="AH34" s="1042"/>
      <c r="AI34" s="1043"/>
      <c r="AJ34" s="1105"/>
      <c r="AK34" s="1106"/>
      <c r="AL34" s="1107"/>
      <c r="AM34" s="1108"/>
      <c r="AN34" s="1129"/>
      <c r="AO34" s="1108"/>
      <c r="AP34" s="1106"/>
      <c r="AQ34" s="1112"/>
      <c r="AR34" s="1106"/>
      <c r="AS34" s="1108"/>
      <c r="AT34" s="1107"/>
      <c r="AU34" s="1106"/>
      <c r="AV34" s="1115"/>
      <c r="AW34" s="1125"/>
      <c r="AX34" s="1125"/>
      <c r="AY34" s="1124"/>
      <c r="AZ34" s="1115"/>
      <c r="BA34" s="1125"/>
      <c r="BB34" s="1115"/>
      <c r="BC34" s="1116"/>
      <c r="BD34" s="1117"/>
      <c r="BE34" s="1126"/>
      <c r="BF34" s="1119"/>
      <c r="BG34" s="1120"/>
      <c r="BH34" s="864"/>
      <c r="BI34" s="864"/>
      <c r="CA34" s="665">
        <f t="shared" si="0"/>
        <v>0</v>
      </c>
      <c r="CB34" s="666">
        <f t="shared" si="1"/>
        <v>0</v>
      </c>
      <c r="CC34" s="666">
        <f t="shared" si="2"/>
        <v>0</v>
      </c>
      <c r="CD34" s="666">
        <f t="shared" si="3"/>
        <v>0</v>
      </c>
      <c r="CE34" s="669">
        <f t="shared" si="4"/>
        <v>0</v>
      </c>
      <c r="CF34" s="666">
        <f t="shared" si="5"/>
        <v>0</v>
      </c>
      <c r="CG34" s="669">
        <f t="shared" si="6"/>
        <v>0</v>
      </c>
      <c r="CH34" s="667">
        <f t="shared" si="7"/>
        <v>0</v>
      </c>
      <c r="CI34" s="665">
        <f t="shared" si="8"/>
        <v>0</v>
      </c>
      <c r="CJ34" s="666">
        <f t="shared" si="9"/>
        <v>0</v>
      </c>
      <c r="CK34" s="669">
        <f t="shared" si="10"/>
        <v>0</v>
      </c>
      <c r="CL34" s="666">
        <f t="shared" si="11"/>
        <v>1</v>
      </c>
      <c r="CM34" s="669">
        <f t="shared" si="12"/>
        <v>0</v>
      </c>
      <c r="CN34" s="667">
        <f t="shared" si="13"/>
        <v>0</v>
      </c>
      <c r="CO34" s="667">
        <f t="shared" si="14"/>
        <v>0</v>
      </c>
      <c r="CP34" s="669">
        <f t="shared" si="15"/>
        <v>0</v>
      </c>
      <c r="CQ34" s="666">
        <f t="shared" si="16"/>
        <v>0</v>
      </c>
      <c r="CR34" s="669">
        <f t="shared" si="17"/>
        <v>0</v>
      </c>
      <c r="CS34" s="666">
        <f t="shared" si="18"/>
        <v>0</v>
      </c>
      <c r="CT34" s="666">
        <f t="shared" si="19"/>
        <v>0</v>
      </c>
      <c r="CU34" s="669">
        <f t="shared" si="20"/>
        <v>0</v>
      </c>
      <c r="CV34" s="666">
        <f t="shared" si="21"/>
        <v>0</v>
      </c>
      <c r="CW34" s="669">
        <f t="shared" si="22"/>
        <v>0</v>
      </c>
      <c r="CX34" s="667">
        <f t="shared" si="23"/>
        <v>0</v>
      </c>
      <c r="CY34" s="669">
        <f t="shared" si="24"/>
        <v>0</v>
      </c>
      <c r="CZ34" s="666">
        <f t="shared" si="25"/>
        <v>0</v>
      </c>
      <c r="DA34" s="669">
        <f t="shared" si="26"/>
        <v>0</v>
      </c>
      <c r="DB34" s="666">
        <f t="shared" si="27"/>
        <v>0</v>
      </c>
      <c r="DC34" s="669">
        <f t="shared" si="28"/>
        <v>2</v>
      </c>
      <c r="DD34" s="666">
        <f t="shared" si="29"/>
        <v>0</v>
      </c>
      <c r="DE34" s="669">
        <f t="shared" si="30"/>
        <v>0</v>
      </c>
      <c r="DF34" s="666">
        <f t="shared" si="31"/>
        <v>0</v>
      </c>
      <c r="DG34" s="1147"/>
    </row>
    <row r="35" spans="1:111" s="289" customFormat="1" ht="47.1" customHeight="1" thickBot="1" x14ac:dyDescent="0.2">
      <c r="A35" s="1006">
        <v>30</v>
      </c>
      <c r="B35" s="1007" t="s">
        <v>24</v>
      </c>
      <c r="C35" s="1307" t="s">
        <v>28</v>
      </c>
      <c r="D35" s="595"/>
      <c r="E35" s="1189" t="s">
        <v>31</v>
      </c>
      <c r="F35" s="1189" t="s">
        <v>284</v>
      </c>
      <c r="G35" s="1010" t="str">
        <f t="shared" si="32"/>
        <v>小清水</v>
      </c>
      <c r="H35" s="1011" t="s">
        <v>300</v>
      </c>
      <c r="I35" s="1012" t="s">
        <v>237</v>
      </c>
      <c r="J35" s="1013"/>
      <c r="K35" s="1011"/>
      <c r="L35" s="1014" t="s">
        <v>65</v>
      </c>
      <c r="M35" s="1162" t="s">
        <v>292</v>
      </c>
      <c r="N35" s="1012" t="s">
        <v>392</v>
      </c>
      <c r="O35" s="1015"/>
      <c r="P35" s="1312" t="s">
        <v>70</v>
      </c>
      <c r="Q35" s="1012" t="s">
        <v>267</v>
      </c>
      <c r="R35" s="1331" t="s">
        <v>203</v>
      </c>
      <c r="S35" s="1196" t="s">
        <v>199</v>
      </c>
      <c r="T35" s="1017"/>
      <c r="U35" s="1010" t="s">
        <v>63</v>
      </c>
      <c r="V35" s="1012" t="s">
        <v>358</v>
      </c>
      <c r="W35" s="1309" t="s">
        <v>119</v>
      </c>
      <c r="X35" s="1017"/>
      <c r="Y35" s="1012"/>
      <c r="Z35" s="1012"/>
      <c r="AA35" s="1010" t="s">
        <v>27</v>
      </c>
      <c r="AB35" s="1011" t="s">
        <v>233</v>
      </c>
      <c r="AC35" s="1010" t="s">
        <v>402</v>
      </c>
      <c r="AD35" s="1018"/>
      <c r="AE35" s="1019" t="s">
        <v>301</v>
      </c>
      <c r="AF35" s="1020" t="str">
        <f t="shared" si="33"/>
        <v>小清水</v>
      </c>
      <c r="AG35" s="439"/>
      <c r="AH35" s="1180" t="s">
        <v>367</v>
      </c>
      <c r="AI35" s="1181"/>
      <c r="AJ35" s="1148"/>
      <c r="AK35" s="1152"/>
      <c r="AL35" s="1149"/>
      <c r="AM35" s="1150"/>
      <c r="AN35" s="1182"/>
      <c r="AO35" s="1151"/>
      <c r="AP35" s="1152"/>
      <c r="AQ35" s="1153"/>
      <c r="AR35" s="1152"/>
      <c r="AS35" s="1150"/>
      <c r="AT35" s="1149"/>
      <c r="AU35" s="1152"/>
      <c r="AV35" s="1183"/>
      <c r="AW35" s="1149"/>
      <c r="AX35" s="1149"/>
      <c r="AY35" s="1184"/>
      <c r="AZ35" s="1183"/>
      <c r="BA35" s="1149"/>
      <c r="BB35" s="1154"/>
      <c r="BC35" s="1155"/>
      <c r="BD35" s="1156"/>
      <c r="BE35" s="1157"/>
      <c r="BF35" s="1158"/>
      <c r="BG35" s="1159"/>
      <c r="BH35" s="864"/>
      <c r="BI35" s="864"/>
      <c r="BJ35" s="868"/>
      <c r="CA35" s="665">
        <f t="shared" si="0"/>
        <v>1</v>
      </c>
      <c r="CB35" s="666">
        <f t="shared" si="1"/>
        <v>0</v>
      </c>
      <c r="CC35" s="666">
        <f t="shared" si="2"/>
        <v>2</v>
      </c>
      <c r="CD35" s="666">
        <f t="shared" si="3"/>
        <v>0</v>
      </c>
      <c r="CE35" s="669">
        <f t="shared" si="4"/>
        <v>1</v>
      </c>
      <c r="CF35" s="666">
        <f t="shared" si="5"/>
        <v>0</v>
      </c>
      <c r="CG35" s="669">
        <f t="shared" si="6"/>
        <v>0</v>
      </c>
      <c r="CH35" s="667">
        <f t="shared" si="7"/>
        <v>0</v>
      </c>
      <c r="CI35" s="665">
        <f t="shared" si="8"/>
        <v>0</v>
      </c>
      <c r="CJ35" s="666">
        <f t="shared" si="9"/>
        <v>0</v>
      </c>
      <c r="CK35" s="669">
        <f t="shared" si="10"/>
        <v>0</v>
      </c>
      <c r="CL35" s="666">
        <f t="shared" si="11"/>
        <v>1</v>
      </c>
      <c r="CM35" s="669">
        <f t="shared" si="12"/>
        <v>0</v>
      </c>
      <c r="CN35" s="667">
        <f t="shared" si="13"/>
        <v>0</v>
      </c>
      <c r="CO35" s="667">
        <f t="shared" si="14"/>
        <v>0</v>
      </c>
      <c r="CP35" s="669">
        <f t="shared" si="15"/>
        <v>0</v>
      </c>
      <c r="CQ35" s="666">
        <f t="shared" si="16"/>
        <v>1</v>
      </c>
      <c r="CR35" s="669">
        <f t="shared" si="17"/>
        <v>0</v>
      </c>
      <c r="CS35" s="666">
        <f t="shared" si="18"/>
        <v>0</v>
      </c>
      <c r="CT35" s="666">
        <f t="shared" si="19"/>
        <v>0</v>
      </c>
      <c r="CU35" s="669">
        <f t="shared" si="20"/>
        <v>1</v>
      </c>
      <c r="CV35" s="666">
        <f t="shared" si="21"/>
        <v>0</v>
      </c>
      <c r="CW35" s="669">
        <f t="shared" si="22"/>
        <v>0</v>
      </c>
      <c r="CX35" s="667">
        <f t="shared" si="23"/>
        <v>0</v>
      </c>
      <c r="CY35" s="669">
        <f t="shared" si="24"/>
        <v>1</v>
      </c>
      <c r="CZ35" s="666">
        <f t="shared" si="25"/>
        <v>0</v>
      </c>
      <c r="DA35" s="669">
        <f t="shared" si="26"/>
        <v>2</v>
      </c>
      <c r="DB35" s="666">
        <f t="shared" si="27"/>
        <v>0</v>
      </c>
      <c r="DC35" s="669">
        <f t="shared" si="28"/>
        <v>1</v>
      </c>
      <c r="DD35" s="666">
        <f t="shared" si="29"/>
        <v>0</v>
      </c>
      <c r="DE35" s="669">
        <f t="shared" si="30"/>
        <v>1</v>
      </c>
      <c r="DF35" s="666">
        <f t="shared" si="31"/>
        <v>0</v>
      </c>
    </row>
    <row r="36" spans="1:111" s="289" customFormat="1" ht="30.95" customHeight="1" x14ac:dyDescent="0.2">
      <c r="A36" s="852"/>
      <c r="B36" s="869"/>
      <c r="C36" s="869"/>
      <c r="D36" s="869"/>
      <c r="E36" s="1285"/>
      <c r="F36" s="870" t="s">
        <v>401</v>
      </c>
      <c r="G36" s="870"/>
      <c r="H36" s="870"/>
      <c r="I36" s="871"/>
      <c r="J36" s="871"/>
      <c r="K36" s="871"/>
      <c r="L36" s="871"/>
      <c r="M36" s="871"/>
      <c r="N36" s="871"/>
      <c r="O36" s="871"/>
      <c r="P36" s="871"/>
      <c r="Q36" s="871"/>
      <c r="R36" s="871"/>
      <c r="S36" s="871"/>
      <c r="T36" s="871"/>
      <c r="U36" s="860"/>
      <c r="V36" s="860"/>
      <c r="W36" s="860"/>
      <c r="X36" s="860"/>
      <c r="Y36" s="860"/>
      <c r="Z36" s="860"/>
      <c r="AA36" s="860"/>
      <c r="AB36" s="860"/>
      <c r="AC36" s="871"/>
      <c r="AD36" s="871"/>
      <c r="AE36" s="871"/>
      <c r="AF36" s="871"/>
      <c r="AG36" s="871"/>
      <c r="AH36" s="1826" t="s">
        <v>83</v>
      </c>
      <c r="AI36" s="1826"/>
      <c r="AJ36" s="869"/>
      <c r="AK36" s="1827" t="s">
        <v>251</v>
      </c>
      <c r="AL36" s="1827"/>
      <c r="AM36" s="1827"/>
      <c r="AN36" s="869"/>
      <c r="AO36" s="1827" t="s">
        <v>250</v>
      </c>
      <c r="AP36" s="1827"/>
      <c r="AQ36" s="1827"/>
      <c r="AR36" s="872"/>
      <c r="AS36" s="872"/>
      <c r="AT36" s="872"/>
      <c r="AU36" s="872"/>
      <c r="AV36" s="872"/>
      <c r="AW36" s="872"/>
      <c r="AX36" s="872"/>
      <c r="AY36" s="872"/>
      <c r="AZ36" s="872"/>
      <c r="BA36" s="872"/>
      <c r="BB36" s="872"/>
      <c r="BC36" s="872"/>
      <c r="BD36" s="872"/>
      <c r="BE36" s="872"/>
      <c r="BF36" s="872"/>
      <c r="BG36" s="872"/>
      <c r="BH36" s="872"/>
      <c r="BI36" s="872"/>
      <c r="BJ36" s="872"/>
      <c r="BK36" s="872"/>
      <c r="BL36" s="872"/>
      <c r="BX36" s="657"/>
      <c r="BY36" s="657"/>
      <c r="BZ36" s="869"/>
      <c r="CA36" s="657"/>
      <c r="CB36" s="660"/>
      <c r="CC36" s="855"/>
      <c r="CD36" s="855"/>
      <c r="CE36" s="858"/>
      <c r="CG36" s="657"/>
      <c r="CH36" s="1160"/>
      <c r="CI36" s="657"/>
      <c r="CJ36" s="657"/>
      <c r="CK36" s="851"/>
      <c r="CM36" s="1160"/>
    </row>
    <row r="37" spans="1:111" s="289" customFormat="1" ht="30.95" customHeight="1" x14ac:dyDescent="0.2">
      <c r="A37" s="873"/>
      <c r="B37" s="873"/>
      <c r="C37" s="873"/>
      <c r="D37" s="873"/>
      <c r="E37" s="873"/>
      <c r="F37" s="860" t="s">
        <v>326</v>
      </c>
      <c r="G37" s="860"/>
      <c r="H37" s="860"/>
      <c r="I37" s="860"/>
      <c r="J37" s="860"/>
      <c r="K37" s="860"/>
      <c r="L37" s="854"/>
      <c r="M37" s="854"/>
      <c r="N37" s="854"/>
      <c r="O37" s="854"/>
      <c r="P37" s="854"/>
      <c r="Q37" s="854"/>
      <c r="S37" s="854"/>
      <c r="T37" s="854"/>
      <c r="U37" s="855"/>
      <c r="V37" s="855"/>
      <c r="W37" s="855"/>
      <c r="X37" s="855"/>
      <c r="Y37" s="855"/>
      <c r="Z37" s="855"/>
      <c r="AA37" s="855"/>
      <c r="AB37" s="855"/>
      <c r="AC37" s="854"/>
      <c r="AD37" s="854"/>
      <c r="AE37" s="854"/>
      <c r="AF37" s="854"/>
      <c r="AG37" s="854"/>
      <c r="AH37" s="1812" t="s">
        <v>163</v>
      </c>
      <c r="AI37" s="1812"/>
      <c r="AJ37" s="869"/>
      <c r="AK37" s="1817" t="s">
        <v>413</v>
      </c>
      <c r="AL37" s="1817"/>
      <c r="AM37" s="1817"/>
      <c r="AN37" s="869"/>
      <c r="AO37" s="1812" t="s">
        <v>414</v>
      </c>
      <c r="AP37" s="1812"/>
      <c r="AQ37" s="1812"/>
      <c r="AR37" s="869"/>
      <c r="AS37" s="869"/>
      <c r="AT37" s="869"/>
      <c r="AU37" s="869"/>
      <c r="AV37" s="869"/>
      <c r="AW37" s="869"/>
      <c r="AX37" s="869"/>
      <c r="AY37" s="869"/>
      <c r="AZ37" s="869"/>
      <c r="BA37" s="869"/>
      <c r="BB37" s="869"/>
      <c r="BC37" s="869"/>
      <c r="BD37" s="869"/>
      <c r="BE37" s="869"/>
      <c r="BF37" s="869"/>
      <c r="BG37" s="869"/>
      <c r="BH37" s="869"/>
      <c r="BI37" s="869"/>
      <c r="BJ37" s="869"/>
      <c r="BK37" s="869"/>
      <c r="BL37" s="869"/>
      <c r="BM37" s="872"/>
      <c r="BN37" s="872"/>
      <c r="BP37" s="660"/>
      <c r="BQ37" s="660"/>
      <c r="BR37" s="660"/>
      <c r="BS37" s="855"/>
      <c r="BT37" s="855"/>
      <c r="BU37" s="657"/>
      <c r="BV37" s="657"/>
      <c r="BW37" s="657"/>
      <c r="BX37" s="869"/>
      <c r="BY37" s="869"/>
      <c r="BZ37" s="660"/>
      <c r="CA37" s="657"/>
      <c r="CB37" s="855"/>
      <c r="CC37" s="855"/>
      <c r="CD37" s="855"/>
      <c r="CE37" s="858"/>
      <c r="CF37" s="657"/>
      <c r="CG37" s="1160"/>
      <c r="CH37" s="660"/>
      <c r="CK37" s="1160"/>
      <c r="CL37" s="1160"/>
    </row>
    <row r="38" spans="1:111" s="289" customFormat="1" ht="30.95" customHeight="1" x14ac:dyDescent="0.2">
      <c r="A38" s="873"/>
      <c r="B38" s="873"/>
      <c r="C38" s="873"/>
      <c r="D38" s="873"/>
      <c r="E38" s="873"/>
      <c r="F38" s="860" t="s">
        <v>415</v>
      </c>
      <c r="G38" s="860"/>
      <c r="H38" s="860"/>
      <c r="I38" s="854"/>
      <c r="J38" s="854"/>
      <c r="K38" s="1286"/>
      <c r="L38" s="854"/>
      <c r="M38" s="854"/>
      <c r="N38" s="854"/>
      <c r="O38" s="854"/>
      <c r="P38" s="854"/>
      <c r="Q38" s="854"/>
      <c r="R38" s="854"/>
      <c r="S38" s="859"/>
      <c r="T38" s="859"/>
      <c r="U38" s="875"/>
      <c r="V38" s="875"/>
      <c r="W38" s="875"/>
      <c r="X38" s="875"/>
      <c r="Y38" s="875"/>
      <c r="Z38" s="875"/>
      <c r="AA38" s="875"/>
      <c r="AB38" s="875"/>
      <c r="AC38" s="874"/>
      <c r="AD38" s="859"/>
      <c r="AE38" s="859"/>
      <c r="AF38" s="859"/>
      <c r="AG38" s="859"/>
      <c r="AH38" s="1812" t="s">
        <v>412</v>
      </c>
      <c r="AI38" s="1812"/>
      <c r="AJ38" s="876"/>
      <c r="AK38" s="1817" t="s">
        <v>325</v>
      </c>
      <c r="AL38" s="1817"/>
      <c r="AM38" s="1817"/>
      <c r="AN38" s="872"/>
      <c r="AO38" s="869"/>
      <c r="AP38" s="869"/>
      <c r="AQ38" s="869"/>
      <c r="AR38" s="869"/>
      <c r="AS38" s="872"/>
      <c r="AT38" s="872"/>
      <c r="AU38" s="872"/>
      <c r="AV38" s="872"/>
      <c r="AW38" s="872"/>
      <c r="AX38" s="872"/>
      <c r="AY38" s="872"/>
      <c r="AZ38" s="872"/>
      <c r="BA38" s="872"/>
      <c r="BB38" s="872"/>
      <c r="BD38" s="869"/>
      <c r="BE38" s="869"/>
      <c r="BF38" s="869"/>
      <c r="BG38" s="869"/>
      <c r="BH38" s="869"/>
      <c r="BI38" s="869"/>
      <c r="BJ38" s="869"/>
      <c r="BK38" s="869"/>
      <c r="BL38" s="869"/>
      <c r="BM38" s="869"/>
      <c r="BN38" s="869"/>
      <c r="BO38" s="872"/>
      <c r="BQ38" s="660"/>
      <c r="BR38" s="660"/>
      <c r="BS38" s="660"/>
      <c r="BT38" s="855"/>
      <c r="BU38" s="855"/>
      <c r="BV38" s="660"/>
      <c r="BW38" s="660"/>
      <c r="BX38" s="877"/>
      <c r="BY38" s="660"/>
      <c r="BZ38" s="855"/>
      <c r="CA38" s="660"/>
      <c r="CB38" s="855"/>
      <c r="CC38" s="855"/>
      <c r="CD38" s="855"/>
      <c r="CE38" s="855"/>
      <c r="CF38" s="1160"/>
      <c r="CG38" s="660"/>
      <c r="CH38" s="660"/>
      <c r="CN38" s="851"/>
    </row>
    <row r="39" spans="1:111" s="289" customFormat="1" ht="27.95" customHeight="1" x14ac:dyDescent="0.2">
      <c r="A39" s="859"/>
      <c r="B39" s="869"/>
      <c r="C39" s="869"/>
      <c r="D39" s="869"/>
      <c r="E39" s="1285"/>
      <c r="F39" s="855"/>
      <c r="G39" s="855"/>
      <c r="H39" s="1287"/>
      <c r="I39" s="854"/>
      <c r="J39" s="854"/>
      <c r="K39" s="1286"/>
      <c r="L39" s="854"/>
      <c r="M39" s="854"/>
      <c r="N39" s="854"/>
      <c r="O39" s="854"/>
      <c r="P39" s="854"/>
      <c r="Q39" s="854"/>
      <c r="R39" s="854"/>
      <c r="S39" s="855"/>
      <c r="T39" s="855"/>
      <c r="U39" s="855"/>
      <c r="V39" s="854"/>
      <c r="W39" s="854"/>
      <c r="X39" s="854"/>
      <c r="Y39" s="854"/>
      <c r="Z39" s="854"/>
      <c r="AA39" s="854"/>
      <c r="AB39" s="854"/>
      <c r="AC39" s="855"/>
      <c r="AD39" s="855"/>
      <c r="AE39" s="855"/>
      <c r="AF39" s="855"/>
      <c r="AG39" s="855"/>
      <c r="AH39" s="855"/>
      <c r="AI39" s="855"/>
      <c r="AJ39" s="855"/>
      <c r="AK39" s="855"/>
      <c r="AL39" s="855"/>
      <c r="AM39" s="855"/>
      <c r="AN39" s="855"/>
      <c r="AO39" s="855"/>
      <c r="AP39" s="855"/>
      <c r="AQ39" s="855"/>
      <c r="AR39" s="855"/>
      <c r="AS39" s="855"/>
      <c r="AT39" s="855"/>
      <c r="AU39" s="855"/>
      <c r="AV39" s="855"/>
      <c r="AW39" s="855"/>
      <c r="AX39" s="855"/>
      <c r="AY39" s="855"/>
      <c r="AZ39" s="855"/>
      <c r="BA39" s="855"/>
      <c r="BB39" s="855"/>
      <c r="BC39" s="855"/>
      <c r="BD39" s="855"/>
      <c r="BE39" s="855"/>
      <c r="BF39" s="855"/>
      <c r="BG39" s="855"/>
      <c r="BH39" s="855"/>
      <c r="BI39" s="855"/>
      <c r="BJ39" s="855"/>
      <c r="BK39" s="855"/>
      <c r="BL39" s="855"/>
      <c r="BM39" s="869"/>
      <c r="BN39" s="869"/>
      <c r="BO39" s="869"/>
      <c r="BU39" s="877"/>
      <c r="BV39" s="877"/>
      <c r="BW39" s="877"/>
      <c r="BX39" s="660"/>
      <c r="BY39" s="855"/>
      <c r="BZ39" s="855"/>
      <c r="CA39" s="855"/>
      <c r="CB39" s="855"/>
      <c r="CC39" s="855"/>
      <c r="CD39" s="855"/>
      <c r="CE39" s="855"/>
      <c r="CF39" s="855"/>
      <c r="CG39" s="855"/>
      <c r="CH39" s="1161"/>
      <c r="CM39" s="1160"/>
      <c r="CN39" s="660"/>
      <c r="CO39" s="660"/>
      <c r="CP39" s="660"/>
      <c r="CQ39" s="1160"/>
      <c r="CR39" s="1160"/>
      <c r="CS39" s="851"/>
    </row>
    <row r="40" spans="1:111" s="851" customFormat="1" ht="27.95" customHeight="1" x14ac:dyDescent="0.2">
      <c r="A40" s="660"/>
      <c r="B40" s="869"/>
      <c r="C40" s="869"/>
      <c r="D40" s="869"/>
      <c r="E40" s="1285"/>
      <c r="F40" s="869"/>
      <c r="G40" s="869"/>
      <c r="H40" s="1285"/>
      <c r="I40" s="878"/>
      <c r="J40" s="878"/>
      <c r="K40" s="878"/>
      <c r="L40" s="878"/>
      <c r="M40" s="878"/>
      <c r="N40" s="878"/>
      <c r="O40" s="878"/>
      <c r="P40" s="878"/>
      <c r="Q40" s="878"/>
      <c r="R40" s="878"/>
      <c r="S40" s="869"/>
      <c r="T40" s="869"/>
      <c r="U40" s="869"/>
      <c r="V40" s="878"/>
      <c r="W40" s="878"/>
      <c r="X40" s="878"/>
      <c r="Y40" s="878"/>
      <c r="Z40" s="878"/>
      <c r="AA40" s="878"/>
      <c r="AB40" s="878"/>
      <c r="AC40" s="869"/>
      <c r="AD40" s="869"/>
      <c r="AE40" s="869"/>
      <c r="AF40" s="869"/>
      <c r="AG40" s="869"/>
      <c r="AH40" s="869"/>
      <c r="AI40" s="869"/>
      <c r="AJ40" s="869"/>
      <c r="AK40" s="855"/>
      <c r="AL40" s="855"/>
      <c r="AM40" s="855"/>
      <c r="AN40" s="855"/>
      <c r="AO40" s="855"/>
      <c r="AP40" s="855"/>
      <c r="AQ40" s="855"/>
      <c r="AR40" s="855"/>
      <c r="AS40" s="855"/>
      <c r="AT40" s="855"/>
      <c r="AU40" s="855"/>
      <c r="AV40" s="855"/>
      <c r="AW40" s="855"/>
      <c r="AX40" s="855"/>
      <c r="AY40" s="855"/>
      <c r="AZ40" s="855"/>
      <c r="BA40" s="855"/>
      <c r="BB40" s="855"/>
      <c r="BC40" s="855"/>
      <c r="BD40" s="855"/>
      <c r="BE40" s="855"/>
      <c r="BF40" s="855"/>
      <c r="BG40" s="855"/>
      <c r="BH40" s="855"/>
      <c r="BI40" s="855"/>
      <c r="BJ40" s="855"/>
      <c r="BK40" s="855"/>
      <c r="BL40" s="855"/>
      <c r="BM40" s="855"/>
      <c r="BN40" s="855"/>
      <c r="BO40" s="869"/>
      <c r="BP40" s="855"/>
      <c r="BQ40" s="289"/>
      <c r="BR40" s="289"/>
      <c r="BS40" s="289"/>
      <c r="BT40" s="289"/>
      <c r="BU40" s="660"/>
      <c r="BV40" s="660"/>
      <c r="BW40" s="660"/>
      <c r="BX40" s="660"/>
      <c r="BY40" s="855"/>
      <c r="BZ40" s="855"/>
      <c r="CA40" s="855"/>
      <c r="CB40" s="855"/>
      <c r="CC40" s="855"/>
      <c r="CD40" s="855"/>
      <c r="CE40" s="855"/>
      <c r="CF40" s="855"/>
      <c r="CG40" s="855"/>
      <c r="CH40" s="855"/>
      <c r="CI40" s="1160"/>
      <c r="CJ40" s="1160"/>
      <c r="CK40" s="1160"/>
      <c r="CL40" s="1160"/>
      <c r="CM40" s="660"/>
      <c r="CN40" s="660"/>
      <c r="CO40" s="660"/>
      <c r="CP40" s="660"/>
      <c r="CQ40" s="660"/>
      <c r="CR40" s="660"/>
      <c r="CS40" s="657"/>
    </row>
    <row r="41" spans="1:111" s="657" customFormat="1" ht="27.95" customHeight="1" x14ac:dyDescent="0.2">
      <c r="A41" s="660"/>
      <c r="B41" s="869"/>
      <c r="C41" s="869"/>
      <c r="D41" s="869"/>
      <c r="E41" s="1285"/>
      <c r="F41" s="869"/>
      <c r="G41" s="869"/>
      <c r="H41" s="1285"/>
      <c r="I41" s="878"/>
      <c r="J41" s="878"/>
      <c r="K41" s="878"/>
      <c r="L41" s="878"/>
      <c r="M41" s="878"/>
      <c r="N41" s="878"/>
      <c r="O41" s="878"/>
      <c r="P41" s="878"/>
      <c r="Q41" s="878"/>
      <c r="R41" s="878"/>
      <c r="S41" s="869"/>
      <c r="T41" s="869"/>
      <c r="U41" s="869"/>
      <c r="V41" s="878"/>
      <c r="W41" s="878"/>
      <c r="X41" s="878"/>
      <c r="Y41" s="878"/>
      <c r="Z41" s="878"/>
      <c r="AA41" s="878"/>
      <c r="AB41" s="878"/>
      <c r="AC41" s="869"/>
      <c r="AD41" s="869"/>
      <c r="AE41" s="869"/>
      <c r="AF41" s="869"/>
      <c r="AG41" s="869"/>
      <c r="AH41" s="869"/>
      <c r="AI41" s="869"/>
      <c r="AJ41" s="869"/>
      <c r="AK41" s="855"/>
      <c r="AL41" s="855"/>
      <c r="AM41" s="855"/>
      <c r="AN41" s="855"/>
      <c r="AO41" s="855"/>
      <c r="AP41" s="855"/>
      <c r="AQ41" s="855"/>
      <c r="AR41" s="855"/>
      <c r="AS41" s="855"/>
      <c r="AT41" s="855"/>
      <c r="AU41" s="855"/>
      <c r="AV41" s="855"/>
      <c r="AW41" s="855"/>
      <c r="AX41" s="855"/>
      <c r="AY41" s="855"/>
      <c r="AZ41" s="855"/>
      <c r="BA41" s="855"/>
      <c r="BB41" s="855"/>
      <c r="BC41" s="855"/>
      <c r="BD41" s="855"/>
      <c r="BE41" s="855"/>
      <c r="BF41" s="855"/>
      <c r="BG41" s="855"/>
      <c r="BH41" s="855"/>
      <c r="BI41" s="855"/>
      <c r="BJ41" s="855"/>
      <c r="BK41" s="855"/>
      <c r="BL41" s="855"/>
      <c r="BM41" s="855"/>
      <c r="BN41" s="855"/>
      <c r="BO41" s="855"/>
      <c r="BP41" s="855"/>
      <c r="BQ41" s="289"/>
      <c r="BR41" s="289"/>
      <c r="BS41" s="289"/>
      <c r="BT41" s="869"/>
      <c r="BU41" s="660"/>
      <c r="BV41" s="660"/>
      <c r="BW41" s="660"/>
      <c r="BX41" s="855"/>
      <c r="BY41" s="855"/>
      <c r="BZ41" s="855"/>
      <c r="CA41" s="855"/>
      <c r="CB41" s="855"/>
      <c r="CC41" s="855"/>
      <c r="CD41" s="855"/>
      <c r="CE41" s="855"/>
      <c r="CF41" s="855"/>
      <c r="CG41" s="855"/>
      <c r="CH41" s="855"/>
      <c r="CI41" s="660"/>
      <c r="CJ41" s="660"/>
      <c r="CK41" s="858"/>
      <c r="CL41" s="660"/>
      <c r="CM41" s="660"/>
      <c r="CN41" s="660"/>
      <c r="CO41" s="660"/>
      <c r="CP41" s="660"/>
      <c r="CQ41" s="660"/>
      <c r="CR41" s="660"/>
      <c r="CS41" s="660"/>
    </row>
    <row r="42" spans="1:111" ht="27.95" customHeight="1" x14ac:dyDescent="0.2">
      <c r="B42" s="869"/>
      <c r="C42" s="869"/>
      <c r="D42" s="869"/>
      <c r="E42" s="1285"/>
      <c r="F42" s="869"/>
      <c r="G42" s="869"/>
      <c r="H42" s="1285"/>
      <c r="I42" s="878"/>
      <c r="J42" s="878"/>
      <c r="K42" s="878"/>
      <c r="L42" s="878"/>
      <c r="M42" s="878"/>
      <c r="N42" s="878"/>
      <c r="O42" s="878"/>
      <c r="P42" s="878"/>
      <c r="Q42" s="878"/>
      <c r="R42" s="878"/>
      <c r="S42" s="869"/>
      <c r="T42" s="869"/>
      <c r="U42" s="869"/>
      <c r="V42" s="878"/>
      <c r="W42" s="878"/>
      <c r="X42" s="878"/>
      <c r="Y42" s="878"/>
      <c r="Z42" s="878"/>
      <c r="AA42" s="878"/>
      <c r="AB42" s="878"/>
      <c r="AC42" s="869"/>
      <c r="AD42" s="869"/>
      <c r="AE42" s="869"/>
      <c r="AF42" s="869"/>
      <c r="AG42" s="869"/>
      <c r="AH42" s="869"/>
      <c r="AI42" s="869"/>
      <c r="AJ42" s="869"/>
      <c r="BV42" s="855"/>
      <c r="BW42" s="855"/>
      <c r="BX42" s="855"/>
      <c r="BY42" s="855"/>
      <c r="BZ42" s="855"/>
      <c r="CA42" s="855"/>
      <c r="CB42" s="855"/>
      <c r="CE42" s="855"/>
      <c r="CF42" s="855"/>
      <c r="CG42" s="855"/>
      <c r="CH42" s="855"/>
      <c r="CI42" s="660"/>
      <c r="CJ42" s="660"/>
      <c r="CK42" s="858"/>
    </row>
    <row r="43" spans="1:111" ht="24.95" customHeight="1" x14ac:dyDescent="0.2">
      <c r="B43" s="869"/>
      <c r="C43" s="869"/>
      <c r="D43" s="869"/>
      <c r="E43" s="1285"/>
      <c r="F43" s="869"/>
      <c r="G43" s="869"/>
      <c r="H43" s="1285"/>
      <c r="I43" s="878"/>
      <c r="J43" s="878"/>
      <c r="K43" s="878"/>
      <c r="L43" s="878"/>
      <c r="M43" s="878"/>
      <c r="N43" s="878"/>
      <c r="O43" s="878"/>
      <c r="P43" s="878"/>
      <c r="Q43" s="878"/>
      <c r="R43" s="878"/>
      <c r="S43" s="869"/>
      <c r="T43" s="869"/>
      <c r="U43" s="869"/>
      <c r="V43" s="878"/>
      <c r="W43" s="878"/>
      <c r="X43" s="878"/>
      <c r="Y43" s="878"/>
      <c r="Z43" s="878"/>
      <c r="AA43" s="878"/>
      <c r="AB43" s="878"/>
      <c r="AC43" s="869"/>
      <c r="AD43" s="869"/>
      <c r="AE43" s="869"/>
      <c r="AF43" s="869"/>
      <c r="AG43" s="869"/>
      <c r="AH43" s="869"/>
      <c r="AI43" s="869"/>
      <c r="AJ43" s="869"/>
      <c r="BV43" s="855"/>
      <c r="BW43" s="855"/>
      <c r="BX43" s="855"/>
      <c r="BY43" s="855"/>
      <c r="BZ43" s="855"/>
      <c r="CA43" s="855"/>
      <c r="CB43" s="855"/>
      <c r="CE43" s="855"/>
      <c r="CF43" s="855"/>
      <c r="CG43" s="855"/>
      <c r="CH43" s="855"/>
      <c r="CI43" s="660"/>
      <c r="CJ43" s="660"/>
      <c r="CK43" s="858"/>
    </row>
    <row r="44" spans="1:111" ht="24.95" customHeight="1" x14ac:dyDescent="0.2">
      <c r="O44" s="854"/>
      <c r="P44" s="854"/>
      <c r="Q44" s="854"/>
      <c r="R44" s="854"/>
      <c r="T44" s="855"/>
      <c r="U44" s="855"/>
      <c r="W44" s="854"/>
      <c r="X44" s="854"/>
      <c r="Y44" s="854"/>
      <c r="Z44" s="854"/>
      <c r="AA44" s="854"/>
      <c r="AB44" s="854"/>
      <c r="BV44" s="855"/>
      <c r="BW44" s="855"/>
      <c r="BX44" s="855"/>
      <c r="BY44" s="855"/>
      <c r="BZ44" s="855"/>
      <c r="CA44" s="855"/>
      <c r="CB44" s="855"/>
      <c r="CE44" s="855"/>
      <c r="CF44" s="855"/>
      <c r="CG44" s="855"/>
      <c r="CH44" s="855"/>
      <c r="CI44" s="660"/>
      <c r="CJ44" s="660"/>
      <c r="CK44" s="858"/>
    </row>
    <row r="45" spans="1:111" x14ac:dyDescent="0.2">
      <c r="O45" s="854"/>
      <c r="P45" s="854"/>
      <c r="Q45" s="854"/>
      <c r="R45" s="854"/>
      <c r="T45" s="855"/>
      <c r="U45" s="855"/>
      <c r="W45" s="854"/>
      <c r="X45" s="854"/>
      <c r="Y45" s="854"/>
      <c r="Z45" s="854"/>
      <c r="AA45" s="854"/>
      <c r="AB45" s="854"/>
      <c r="BV45" s="855"/>
      <c r="BW45" s="855"/>
      <c r="BX45" s="855"/>
      <c r="BY45" s="855"/>
      <c r="BZ45" s="855"/>
      <c r="CA45" s="855"/>
      <c r="CE45" s="855"/>
      <c r="CF45" s="855"/>
      <c r="CG45" s="855"/>
      <c r="CH45" s="855"/>
      <c r="CI45" s="660"/>
      <c r="CJ45" s="660"/>
      <c r="CK45" s="858"/>
    </row>
    <row r="46" spans="1:111" x14ac:dyDescent="0.2">
      <c r="O46" s="854"/>
      <c r="P46" s="854"/>
      <c r="Q46" s="854"/>
      <c r="R46" s="854"/>
      <c r="T46" s="855"/>
      <c r="U46" s="855"/>
      <c r="W46" s="854"/>
      <c r="X46" s="854"/>
      <c r="Y46" s="854"/>
      <c r="Z46" s="854"/>
      <c r="AA46" s="854"/>
      <c r="AB46" s="854"/>
      <c r="BV46" s="855"/>
      <c r="BW46" s="855"/>
      <c r="BX46" s="855"/>
      <c r="BY46" s="855"/>
      <c r="CA46" s="855"/>
      <c r="CF46" s="855"/>
      <c r="CG46" s="855"/>
      <c r="CH46" s="855"/>
    </row>
    <row r="47" spans="1:111" x14ac:dyDescent="0.2">
      <c r="BV47" s="855"/>
      <c r="BW47" s="855"/>
      <c r="BX47" s="855"/>
    </row>
    <row r="48" spans="1:111" x14ac:dyDescent="0.2">
      <c r="BV48" s="855"/>
      <c r="BW48" s="855"/>
      <c r="BX48" s="855"/>
    </row>
    <row r="49" spans="74:75" x14ac:dyDescent="0.2">
      <c r="BV49" s="855"/>
      <c r="BW49" s="855"/>
    </row>
  </sheetData>
  <mergeCells count="80">
    <mergeCell ref="AJ1:AL1"/>
    <mergeCell ref="W3:X5"/>
    <mergeCell ref="Y3:Z3"/>
    <mergeCell ref="BE3:BG4"/>
    <mergeCell ref="AK3:AM5"/>
    <mergeCell ref="CB4:CB5"/>
    <mergeCell ref="DJ4:DJ5"/>
    <mergeCell ref="O5:P5"/>
    <mergeCell ref="Q5:R5"/>
    <mergeCell ref="Y5:Z5"/>
    <mergeCell ref="CD4:CD5"/>
    <mergeCell ref="AT3:AT5"/>
    <mergeCell ref="AU3:BD3"/>
    <mergeCell ref="AG3:AG5"/>
    <mergeCell ref="AA3:AB4"/>
    <mergeCell ref="M3:R4"/>
    <mergeCell ref="DI4:DI5"/>
    <mergeCell ref="CA4:CA5"/>
    <mergeCell ref="AN3:AO5"/>
    <mergeCell ref="BY4:BY5"/>
    <mergeCell ref="BZ4:BZ5"/>
    <mergeCell ref="CF4:CF5"/>
    <mergeCell ref="U3:V4"/>
    <mergeCell ref="I3:K3"/>
    <mergeCell ref="AO36:AQ36"/>
    <mergeCell ref="AQ1:BC1"/>
    <mergeCell ref="BP8:BP9"/>
    <mergeCell ref="BO8:BO9"/>
    <mergeCell ref="A1:AH1"/>
    <mergeCell ref="C3:D3"/>
    <mergeCell ref="AP3:AQ5"/>
    <mergeCell ref="S3:T3"/>
    <mergeCell ref="AU4:AX4"/>
    <mergeCell ref="AY4:BD4"/>
    <mergeCell ref="G4:H4"/>
    <mergeCell ref="AR3:AS5"/>
    <mergeCell ref="G3:H3"/>
    <mergeCell ref="AH38:AI38"/>
    <mergeCell ref="AK38:AM38"/>
    <mergeCell ref="AH36:AI36"/>
    <mergeCell ref="AK36:AM36"/>
    <mergeCell ref="AH37:AI37"/>
    <mergeCell ref="AK37:AM37"/>
    <mergeCell ref="CM4:CM5"/>
    <mergeCell ref="AO37:AQ37"/>
    <mergeCell ref="AH3:AJ5"/>
    <mergeCell ref="CG4:CG5"/>
    <mergeCell ref="CH4:CH5"/>
    <mergeCell ref="CI4:CI5"/>
    <mergeCell ref="CJ4:CJ5"/>
    <mergeCell ref="CK4:CK5"/>
    <mergeCell ref="CL4:CL5"/>
    <mergeCell ref="CC4:CC5"/>
    <mergeCell ref="BQ8:BR8"/>
    <mergeCell ref="BK8:BK9"/>
    <mergeCell ref="BL8:BL9"/>
    <mergeCell ref="BM8:BM9"/>
    <mergeCell ref="BN8:BN9"/>
    <mergeCell ref="CE4:CE5"/>
    <mergeCell ref="CN4:CN5"/>
    <mergeCell ref="DA4:DA5"/>
    <mergeCell ref="DB4:DB5"/>
    <mergeCell ref="CO4:CO5"/>
    <mergeCell ref="CP4:CP5"/>
    <mergeCell ref="CR4:CR5"/>
    <mergeCell ref="CS4:CS5"/>
    <mergeCell ref="CT4:CT5"/>
    <mergeCell ref="CU4:CU5"/>
    <mergeCell ref="DG4:DG5"/>
    <mergeCell ref="DH4:DH5"/>
    <mergeCell ref="CQ4:CQ5"/>
    <mergeCell ref="CV4:CV5"/>
    <mergeCell ref="DC4:DC5"/>
    <mergeCell ref="DD4:DD5"/>
    <mergeCell ref="DE4:DE5"/>
    <mergeCell ref="DF4:DF5"/>
    <mergeCell ref="CW4:CW5"/>
    <mergeCell ref="CX4:CX5"/>
    <mergeCell ref="CY4:CY5"/>
    <mergeCell ref="CZ4:CZ5"/>
  </mergeCells>
  <phoneticPr fontId="1"/>
  <conditionalFormatting sqref="CA6:DF35">
    <cfRule type="cellIs" dxfId="39" priority="2" stopIfTrue="1" operator="equal">
      <formula>1</formula>
    </cfRule>
  </conditionalFormatting>
  <conditionalFormatting sqref="CA11">
    <cfRule type="cellIs" dxfId="38" priority="1" stopIfTrue="1" operator="equal">
      <formula>1</formula>
    </cfRule>
  </conditionalFormatting>
  <pageMargins left="0" right="0" top="0.19685039370078741" bottom="0.19685039370078741" header="0.11811023622047245" footer="0.11811023622047245"/>
  <pageSetup paperSize="9" scale="3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J49"/>
  <sheetViews>
    <sheetView topLeftCell="A13" zoomScale="50" zoomScaleNormal="50" workbookViewId="0">
      <selection activeCell="T19" sqref="T19"/>
    </sheetView>
  </sheetViews>
  <sheetFormatPr defaultColWidth="9" defaultRowHeight="18.75" x14ac:dyDescent="0.2"/>
  <cols>
    <col min="1" max="2" width="6.625" style="660" customWidth="1"/>
    <col min="3" max="3" width="10" style="660" customWidth="1"/>
    <col min="4" max="4" width="6.75" style="660" customWidth="1"/>
    <col min="5" max="6" width="8.625" style="1246" customWidth="1"/>
    <col min="7" max="11" width="8.625" style="1245" customWidth="1"/>
    <col min="12" max="12" width="8.625" style="1246" customWidth="1"/>
    <col min="13" max="13" width="9.375" style="1246" customWidth="1"/>
    <col min="14" max="14" width="8.625" style="1246" customWidth="1"/>
    <col min="15" max="15" width="10.625" style="1246" customWidth="1"/>
    <col min="16" max="16" width="8.625" style="1246" customWidth="1"/>
    <col min="17" max="17" width="8.625" style="1245" customWidth="1"/>
    <col min="18" max="18" width="10.875" style="1245" customWidth="1"/>
    <col min="19" max="19" width="10.625" style="1245" customWidth="1"/>
    <col min="20" max="22" width="10.625" style="1246" customWidth="1"/>
    <col min="23" max="34" width="8.625" style="1246" customWidth="1"/>
    <col min="35" max="45" width="7.125" style="1246" customWidth="1"/>
    <col min="46" max="46" width="10.125" style="1246" customWidth="1"/>
    <col min="47" max="47" width="12.625" style="1246" customWidth="1"/>
    <col min="48" max="48" width="10.125" style="1246" customWidth="1"/>
    <col min="49" max="49" width="12.625" style="1246" customWidth="1"/>
    <col min="50" max="50" width="10.125" style="1246" customWidth="1"/>
    <col min="51" max="51" width="12.625" style="1246" customWidth="1"/>
    <col min="52" max="52" width="10.125" style="1246" customWidth="1"/>
    <col min="53" max="53" width="12.625" style="1246" customWidth="1"/>
    <col min="54" max="54" width="10.125" style="1246" customWidth="1"/>
    <col min="55" max="55" width="12.625" style="1246" customWidth="1"/>
    <col min="56" max="64" width="15.625" style="1246" customWidth="1"/>
    <col min="65" max="65" width="11.125" style="1246" customWidth="1"/>
    <col min="66" max="70" width="8.625" style="1246" customWidth="1"/>
    <col min="71" max="73" width="8.625" style="660" customWidth="1"/>
    <col min="74" max="79" width="8.625" style="858" customWidth="1"/>
    <col min="80" max="80" width="8.625" style="660" customWidth="1"/>
    <col min="81" max="83" width="10.625" style="858" customWidth="1"/>
    <col min="84" max="85" width="8.625" style="858" customWidth="1"/>
    <col min="86" max="89" width="8.625" style="660" customWidth="1"/>
    <col min="90" max="16384" width="9" style="660"/>
  </cols>
  <sheetData>
    <row r="1" spans="1:114" ht="30" customHeight="1" x14ac:dyDescent="0.2">
      <c r="A1" s="1832" t="s">
        <v>337</v>
      </c>
      <c r="B1" s="1832"/>
      <c r="C1" s="1832"/>
      <c r="D1" s="1832"/>
      <c r="E1" s="1832"/>
      <c r="F1" s="1832"/>
      <c r="G1" s="1832"/>
      <c r="H1" s="1832"/>
      <c r="I1" s="1832"/>
      <c r="J1" s="1832"/>
      <c r="K1" s="1832"/>
      <c r="L1" s="1832"/>
      <c r="M1" s="1832"/>
      <c r="N1" s="1832"/>
      <c r="O1" s="1832"/>
      <c r="P1" s="1832"/>
      <c r="Q1" s="1832"/>
      <c r="R1" s="1832"/>
      <c r="S1" s="1832"/>
      <c r="T1" s="1832"/>
      <c r="U1" s="1832"/>
      <c r="V1" s="1832"/>
      <c r="W1" s="1832"/>
      <c r="X1" s="1832"/>
      <c r="Y1" s="1832"/>
      <c r="Z1" s="1832"/>
      <c r="AA1" s="1832"/>
      <c r="AB1" s="1832"/>
      <c r="AC1" s="1832"/>
      <c r="AD1" s="1832"/>
      <c r="AE1" s="1832"/>
      <c r="AF1" s="657"/>
      <c r="AG1" s="657"/>
      <c r="AH1" s="1855" t="s">
        <v>423</v>
      </c>
      <c r="AI1" s="1855"/>
      <c r="AJ1" s="657"/>
      <c r="AK1" s="657"/>
      <c r="AL1" s="657"/>
      <c r="AM1" s="657"/>
      <c r="AN1" s="1831" t="s">
        <v>206</v>
      </c>
      <c r="AO1" s="1831"/>
      <c r="AP1" s="1831"/>
      <c r="AQ1" s="1831"/>
      <c r="AR1" s="1831"/>
      <c r="AS1" s="1831"/>
      <c r="AT1" s="1831"/>
      <c r="AU1" s="1831"/>
      <c r="AV1" s="1831"/>
      <c r="AW1" s="1831"/>
      <c r="AX1" s="1831"/>
      <c r="AY1" s="1831"/>
      <c r="AZ1" s="1831"/>
      <c r="BA1" s="657"/>
      <c r="BB1" s="657"/>
      <c r="BC1" s="657"/>
      <c r="BD1" s="657"/>
      <c r="BE1" s="657"/>
      <c r="BF1" s="657"/>
      <c r="BG1" s="657"/>
      <c r="BH1" s="657"/>
      <c r="BI1" s="657"/>
      <c r="BJ1" s="657"/>
      <c r="BK1" s="657"/>
      <c r="BL1" s="657"/>
      <c r="BM1" s="657"/>
      <c r="BN1" s="657"/>
      <c r="BO1" s="657"/>
      <c r="BP1" s="657"/>
      <c r="BQ1" s="1239"/>
      <c r="BR1" s="1239"/>
    </row>
    <row r="2" spans="1:114" ht="18" customHeight="1" thickBot="1" x14ac:dyDescent="0.25">
      <c r="A2" s="1242"/>
      <c r="B2" s="1242"/>
      <c r="C2" s="1242"/>
      <c r="D2" s="1242"/>
      <c r="E2" s="1242"/>
      <c r="F2" s="1242"/>
      <c r="G2" s="1242"/>
      <c r="H2" s="1242"/>
      <c r="I2" s="1242"/>
      <c r="J2" s="1242"/>
      <c r="K2" s="1242"/>
      <c r="L2" s="1242"/>
      <c r="M2" s="1242"/>
      <c r="N2" s="1242"/>
      <c r="O2" s="1242"/>
      <c r="P2" s="1242"/>
      <c r="Q2" s="1242"/>
      <c r="R2" s="1242"/>
      <c r="S2" s="1242"/>
      <c r="T2" s="1242"/>
      <c r="U2" s="1242"/>
      <c r="V2" s="1242"/>
      <c r="W2" s="1242"/>
      <c r="X2" s="1242"/>
      <c r="Y2" s="1242"/>
      <c r="Z2" s="1242"/>
      <c r="AA2" s="1242"/>
      <c r="AB2" s="1242"/>
      <c r="AC2" s="1242"/>
      <c r="AD2" s="1242"/>
      <c r="AE2" s="1242"/>
      <c r="AF2" s="657"/>
      <c r="AG2" s="657"/>
      <c r="AH2" s="1241"/>
      <c r="AI2" s="1241"/>
      <c r="AJ2" s="657"/>
      <c r="AK2" s="657"/>
      <c r="AL2" s="657"/>
      <c r="AM2" s="657"/>
      <c r="AN2" s="657"/>
      <c r="AO2" s="657"/>
      <c r="AP2" s="657"/>
      <c r="AQ2" s="657"/>
      <c r="AR2" s="657"/>
      <c r="AS2" s="657"/>
      <c r="AT2" s="657"/>
      <c r="AU2" s="657"/>
      <c r="AV2" s="657"/>
      <c r="AW2" s="657"/>
      <c r="AX2" s="657"/>
      <c r="AY2" s="657"/>
      <c r="AZ2" s="657"/>
      <c r="BA2" s="657"/>
      <c r="BB2" s="657"/>
      <c r="BC2" s="657"/>
      <c r="BD2" s="657"/>
      <c r="BE2" s="657"/>
      <c r="BF2" s="657"/>
      <c r="BG2" s="657"/>
      <c r="BH2" s="657"/>
      <c r="BI2" s="657"/>
      <c r="BJ2" s="657"/>
      <c r="BK2" s="657"/>
      <c r="BL2" s="657"/>
      <c r="BM2" s="657"/>
      <c r="BN2" s="657"/>
      <c r="BO2" s="657"/>
      <c r="BP2" s="657"/>
      <c r="BQ2" s="1239"/>
      <c r="BR2" s="1239"/>
    </row>
    <row r="3" spans="1:114" ht="21" customHeight="1" x14ac:dyDescent="0.2">
      <c r="A3" s="977"/>
      <c r="B3" s="977"/>
      <c r="C3" s="1813" t="s">
        <v>0</v>
      </c>
      <c r="D3" s="1815"/>
      <c r="E3" s="1232" t="s">
        <v>3</v>
      </c>
      <c r="F3" s="1240" t="s">
        <v>172</v>
      </c>
      <c r="G3" s="1813" t="s">
        <v>5</v>
      </c>
      <c r="H3" s="1842"/>
      <c r="I3" s="1837" t="s">
        <v>159</v>
      </c>
      <c r="J3" s="1827"/>
      <c r="K3" s="1830"/>
      <c r="L3" s="1232" t="s">
        <v>55</v>
      </c>
      <c r="M3" s="1813" t="s">
        <v>54</v>
      </c>
      <c r="N3" s="1814"/>
      <c r="O3" s="1814"/>
      <c r="P3" s="1814"/>
      <c r="Q3" s="1814"/>
      <c r="R3" s="1815"/>
      <c r="S3" s="1813" t="s">
        <v>113</v>
      </c>
      <c r="T3" s="1815"/>
      <c r="U3" s="1813" t="s">
        <v>59</v>
      </c>
      <c r="V3" s="1815"/>
      <c r="W3" s="1813" t="s">
        <v>327</v>
      </c>
      <c r="X3" s="1815"/>
      <c r="Y3" s="1813" t="s">
        <v>323</v>
      </c>
      <c r="Z3" s="1815"/>
      <c r="AA3" s="1814" t="s">
        <v>32</v>
      </c>
      <c r="AB3" s="1842"/>
      <c r="AC3" s="1047" t="s">
        <v>7</v>
      </c>
      <c r="AD3" s="1048"/>
      <c r="AE3" s="1232"/>
      <c r="AF3" s="1049"/>
      <c r="AG3" s="1851" t="s">
        <v>18</v>
      </c>
      <c r="AH3" s="1813" t="s">
        <v>10</v>
      </c>
      <c r="AI3" s="1814"/>
      <c r="AJ3" s="1815"/>
      <c r="AK3" s="1814" t="s">
        <v>11</v>
      </c>
      <c r="AL3" s="1814"/>
      <c r="AM3" s="1815"/>
      <c r="AN3" s="1813" t="s">
        <v>13</v>
      </c>
      <c r="AO3" s="1815"/>
      <c r="AP3" s="1813" t="s">
        <v>12</v>
      </c>
      <c r="AQ3" s="1815"/>
      <c r="AR3" s="1837" t="s">
        <v>154</v>
      </c>
      <c r="AS3" s="1830"/>
      <c r="AT3" s="1848" t="s">
        <v>246</v>
      </c>
      <c r="AU3" s="1813" t="s">
        <v>61</v>
      </c>
      <c r="AV3" s="1814"/>
      <c r="AW3" s="1814"/>
      <c r="AX3" s="1814"/>
      <c r="AY3" s="1814"/>
      <c r="AZ3" s="1814"/>
      <c r="BA3" s="1814"/>
      <c r="BB3" s="1814"/>
      <c r="BC3" s="1814"/>
      <c r="BD3" s="1815"/>
      <c r="BE3" s="1856" t="s">
        <v>62</v>
      </c>
      <c r="BF3" s="1857"/>
      <c r="BG3" s="1842"/>
      <c r="BH3" s="1238"/>
      <c r="BI3" s="1238"/>
      <c r="BJ3" s="1238"/>
      <c r="BK3" s="1238"/>
      <c r="BL3" s="660"/>
      <c r="BM3" s="660"/>
      <c r="BN3" s="660"/>
      <c r="BO3" s="660"/>
      <c r="BP3" s="660"/>
      <c r="BQ3" s="660"/>
      <c r="BR3" s="660"/>
      <c r="BV3" s="660"/>
      <c r="BW3" s="660"/>
      <c r="BX3" s="660"/>
      <c r="BY3" s="660"/>
      <c r="BZ3" s="660"/>
      <c r="CA3" s="660"/>
      <c r="CC3" s="660"/>
      <c r="CD3" s="660"/>
      <c r="CE3" s="660"/>
      <c r="CF3" s="660"/>
      <c r="CG3" s="660"/>
    </row>
    <row r="4" spans="1:114" ht="21" customHeight="1" thickBot="1" x14ac:dyDescent="0.25">
      <c r="A4" s="980"/>
      <c r="B4" s="980"/>
      <c r="C4" s="1233" t="s">
        <v>1</v>
      </c>
      <c r="D4" s="1233"/>
      <c r="E4" s="1233" t="s">
        <v>4</v>
      </c>
      <c r="F4" s="1233"/>
      <c r="G4" s="1816" t="s">
        <v>6</v>
      </c>
      <c r="H4" s="1836"/>
      <c r="I4" s="1050">
        <v>0.35416666666666669</v>
      </c>
      <c r="J4" s="1050">
        <v>0.33333333333333331</v>
      </c>
      <c r="K4" s="1050">
        <v>0.35416666666666669</v>
      </c>
      <c r="L4" s="1051" t="s">
        <v>96</v>
      </c>
      <c r="M4" s="1819"/>
      <c r="N4" s="1820"/>
      <c r="O4" s="1820"/>
      <c r="P4" s="1820"/>
      <c r="Q4" s="1820"/>
      <c r="R4" s="1821"/>
      <c r="S4" s="1052" t="s">
        <v>114</v>
      </c>
      <c r="T4" s="1053" t="s">
        <v>173</v>
      </c>
      <c r="U4" s="1828"/>
      <c r="V4" s="1829"/>
      <c r="W4" s="1816"/>
      <c r="X4" s="1818"/>
      <c r="Y4" s="1054" t="s">
        <v>323</v>
      </c>
      <c r="Z4" s="1055" t="s">
        <v>335</v>
      </c>
      <c r="AA4" s="1854"/>
      <c r="AB4" s="1836"/>
      <c r="AC4" s="1233" t="s">
        <v>1</v>
      </c>
      <c r="AD4" s="1056" t="s">
        <v>2</v>
      </c>
      <c r="AE4" s="1233" t="s">
        <v>8</v>
      </c>
      <c r="AF4" s="1057" t="s">
        <v>9</v>
      </c>
      <c r="AG4" s="1852"/>
      <c r="AH4" s="1816"/>
      <c r="AI4" s="1817"/>
      <c r="AJ4" s="1818"/>
      <c r="AK4" s="1817"/>
      <c r="AL4" s="1817"/>
      <c r="AM4" s="1818"/>
      <c r="AN4" s="1816"/>
      <c r="AO4" s="1818"/>
      <c r="AP4" s="1816"/>
      <c r="AQ4" s="1818"/>
      <c r="AR4" s="1838"/>
      <c r="AS4" s="1839"/>
      <c r="AT4" s="1849"/>
      <c r="AU4" s="1828">
        <v>1</v>
      </c>
      <c r="AV4" s="1833"/>
      <c r="AW4" s="1833"/>
      <c r="AX4" s="1834"/>
      <c r="AY4" s="1835">
        <v>0.5</v>
      </c>
      <c r="AZ4" s="1833"/>
      <c r="BA4" s="1833"/>
      <c r="BB4" s="1833"/>
      <c r="BC4" s="1833"/>
      <c r="BD4" s="1829"/>
      <c r="BE4" s="1858"/>
      <c r="BF4" s="1806"/>
      <c r="BG4" s="1836"/>
      <c r="BH4" s="1238"/>
      <c r="BI4" s="1238"/>
      <c r="BJ4" s="1238"/>
      <c r="BK4" s="1238"/>
      <c r="BL4" s="660"/>
      <c r="BM4" s="660"/>
      <c r="BN4" s="660"/>
      <c r="BO4" s="660"/>
      <c r="BP4" s="660"/>
      <c r="BQ4" s="660"/>
      <c r="BR4" s="660"/>
      <c r="BV4" s="660"/>
      <c r="BW4" s="660"/>
      <c r="BX4" s="660"/>
      <c r="BY4" s="1808" t="s">
        <v>28</v>
      </c>
      <c r="BZ4" s="1811" t="s">
        <v>270</v>
      </c>
      <c r="CA4" s="1808" t="s">
        <v>71</v>
      </c>
      <c r="CB4" s="1811" t="s">
        <v>295</v>
      </c>
      <c r="CC4" s="1806" t="s">
        <v>63</v>
      </c>
      <c r="CD4" s="1807" t="s">
        <v>257</v>
      </c>
      <c r="CE4" s="1808" t="s">
        <v>284</v>
      </c>
      <c r="CF4" s="1811" t="s">
        <v>289</v>
      </c>
      <c r="CG4" s="1806" t="s">
        <v>237</v>
      </c>
      <c r="CH4" s="1807" t="s">
        <v>279</v>
      </c>
      <c r="CI4" s="1808" t="s">
        <v>27</v>
      </c>
      <c r="CJ4" s="1811" t="s">
        <v>272</v>
      </c>
      <c r="CK4" s="1808" t="s">
        <v>37</v>
      </c>
      <c r="CL4" s="1811" t="s">
        <v>255</v>
      </c>
      <c r="CM4" s="1811" t="s">
        <v>291</v>
      </c>
      <c r="CN4" s="1806" t="s">
        <v>38</v>
      </c>
      <c r="CO4" s="1807" t="s">
        <v>269</v>
      </c>
      <c r="CP4" s="1806" t="s">
        <v>243</v>
      </c>
      <c r="CQ4" s="1807" t="s">
        <v>273</v>
      </c>
      <c r="CR4" s="1807" t="s">
        <v>293</v>
      </c>
      <c r="CS4" s="1806" t="s">
        <v>200</v>
      </c>
      <c r="CT4" s="1807" t="s">
        <v>296</v>
      </c>
      <c r="CU4" s="1806" t="s">
        <v>233</v>
      </c>
      <c r="CV4" s="1807" t="s">
        <v>268</v>
      </c>
      <c r="CW4" s="1806" t="s">
        <v>267</v>
      </c>
      <c r="CX4" s="1807" t="s">
        <v>274</v>
      </c>
      <c r="CY4" s="1806" t="s">
        <v>247</v>
      </c>
      <c r="CZ4" s="1807" t="s">
        <v>294</v>
      </c>
      <c r="DA4" s="1806" t="s">
        <v>65</v>
      </c>
      <c r="DB4" s="1807" t="s">
        <v>280</v>
      </c>
      <c r="DC4" s="1808" t="s">
        <v>31</v>
      </c>
      <c r="DD4" s="1809" t="s">
        <v>271</v>
      </c>
      <c r="DE4" s="1806" t="s">
        <v>300</v>
      </c>
      <c r="DF4" s="1807" t="s">
        <v>313</v>
      </c>
      <c r="DG4" s="1806" t="s">
        <v>301</v>
      </c>
      <c r="DH4" s="1807" t="s">
        <v>312</v>
      </c>
      <c r="DI4" s="1806" t="s">
        <v>299</v>
      </c>
      <c r="DJ4" s="1807" t="s">
        <v>314</v>
      </c>
    </row>
    <row r="5" spans="1:114" ht="21" customHeight="1" thickBot="1" x14ac:dyDescent="0.25">
      <c r="A5" s="985"/>
      <c r="B5" s="985"/>
      <c r="C5" s="1236">
        <v>0.33333333333333331</v>
      </c>
      <c r="D5" s="1236"/>
      <c r="E5" s="1236">
        <v>0.33333333333333331</v>
      </c>
      <c r="F5" s="1236">
        <v>0.33333333333333331</v>
      </c>
      <c r="G5" s="1058" t="s">
        <v>122</v>
      </c>
      <c r="H5" s="1237">
        <v>0.33333333333333331</v>
      </c>
      <c r="I5" s="1059" t="s">
        <v>52</v>
      </c>
      <c r="J5" s="1059" t="s">
        <v>17</v>
      </c>
      <c r="K5" s="1060"/>
      <c r="L5" s="1061" t="s">
        <v>266</v>
      </c>
      <c r="M5" s="1236">
        <v>0.3125</v>
      </c>
      <c r="N5" s="1062">
        <v>0.32291666666666669</v>
      </c>
      <c r="O5" s="1843">
        <v>0.33333333333333331</v>
      </c>
      <c r="P5" s="1844"/>
      <c r="Q5" s="1845" t="s">
        <v>58</v>
      </c>
      <c r="R5" s="1845"/>
      <c r="S5" s="1061" t="s">
        <v>116</v>
      </c>
      <c r="T5" s="1063" t="s">
        <v>174</v>
      </c>
      <c r="U5" s="1058">
        <v>0.35416666666666669</v>
      </c>
      <c r="V5" s="1237">
        <v>0.35416666666666669</v>
      </c>
      <c r="W5" s="1819"/>
      <c r="X5" s="1821"/>
      <c r="Y5" s="1846" t="s">
        <v>324</v>
      </c>
      <c r="Z5" s="1847"/>
      <c r="AA5" s="1064">
        <v>0.3125</v>
      </c>
      <c r="AB5" s="1065">
        <v>0.35416666666666669</v>
      </c>
      <c r="AC5" s="1236">
        <v>0.3125</v>
      </c>
      <c r="AD5" s="1066">
        <v>0.3125</v>
      </c>
      <c r="AE5" s="1243"/>
      <c r="AF5" s="1068"/>
      <c r="AG5" s="1853"/>
      <c r="AH5" s="1819"/>
      <c r="AI5" s="1820"/>
      <c r="AJ5" s="1821"/>
      <c r="AK5" s="1820"/>
      <c r="AL5" s="1820"/>
      <c r="AM5" s="1821"/>
      <c r="AN5" s="1819"/>
      <c r="AO5" s="1821"/>
      <c r="AP5" s="1819"/>
      <c r="AQ5" s="1821"/>
      <c r="AR5" s="1840"/>
      <c r="AS5" s="1841"/>
      <c r="AT5" s="1850"/>
      <c r="AU5" s="1243"/>
      <c r="AV5" s="1069" t="s">
        <v>62</v>
      </c>
      <c r="AW5" s="1069"/>
      <c r="AX5" s="1069" t="s">
        <v>62</v>
      </c>
      <c r="AY5" s="1070"/>
      <c r="AZ5" s="1071" t="s">
        <v>62</v>
      </c>
      <c r="BA5" s="1070"/>
      <c r="BB5" s="1071" t="s">
        <v>62</v>
      </c>
      <c r="BC5" s="1070"/>
      <c r="BD5" s="1071" t="s">
        <v>62</v>
      </c>
      <c r="BE5" s="1072"/>
      <c r="BF5" s="1073"/>
      <c r="BG5" s="1073"/>
      <c r="BH5" s="863"/>
      <c r="BI5" s="863"/>
      <c r="BJ5" s="863"/>
      <c r="BK5" s="863"/>
      <c r="BL5" s="858"/>
      <c r="BM5" s="858"/>
      <c r="BN5" s="660"/>
      <c r="BO5" s="660"/>
      <c r="BP5" s="660"/>
      <c r="BQ5" s="660"/>
      <c r="BR5" s="660"/>
      <c r="BV5" s="660"/>
      <c r="BW5" s="660"/>
      <c r="BX5" s="660"/>
      <c r="BY5" s="1808"/>
      <c r="BZ5" s="1811"/>
      <c r="CA5" s="1808"/>
      <c r="CB5" s="1811"/>
      <c r="CC5" s="1806"/>
      <c r="CD5" s="1807"/>
      <c r="CE5" s="1808"/>
      <c r="CF5" s="1811"/>
      <c r="CG5" s="1806"/>
      <c r="CH5" s="1807"/>
      <c r="CI5" s="1808"/>
      <c r="CJ5" s="1808"/>
      <c r="CK5" s="1808"/>
      <c r="CL5" s="1808"/>
      <c r="CM5" s="1811"/>
      <c r="CN5" s="1806"/>
      <c r="CO5" s="1806"/>
      <c r="CP5" s="1806"/>
      <c r="CQ5" s="1806"/>
      <c r="CR5" s="1807"/>
      <c r="CS5" s="1806"/>
      <c r="CT5" s="1806"/>
      <c r="CU5" s="1806"/>
      <c r="CV5" s="1806"/>
      <c r="CW5" s="1806"/>
      <c r="CX5" s="1806"/>
      <c r="CY5" s="1806"/>
      <c r="CZ5" s="1806"/>
      <c r="DA5" s="1806"/>
      <c r="DB5" s="1806"/>
      <c r="DC5" s="1808"/>
      <c r="DD5" s="1810"/>
      <c r="DE5" s="1806"/>
      <c r="DF5" s="1807"/>
      <c r="DG5" s="1806"/>
      <c r="DH5" s="1807"/>
      <c r="DI5" s="1806"/>
      <c r="DJ5" s="1807"/>
    </row>
    <row r="6" spans="1:114" s="1234" customFormat="1" ht="47.1" customHeight="1" x14ac:dyDescent="0.15">
      <c r="A6" s="1006">
        <v>1</v>
      </c>
      <c r="B6" s="1007" t="s">
        <v>23</v>
      </c>
      <c r="C6" s="1188" t="s">
        <v>267</v>
      </c>
      <c r="D6" s="595"/>
      <c r="E6" s="1009" t="s">
        <v>31</v>
      </c>
      <c r="F6" s="1195" t="s">
        <v>284</v>
      </c>
      <c r="G6" s="1010" t="s">
        <v>348</v>
      </c>
      <c r="H6" s="1011" t="s">
        <v>301</v>
      </c>
      <c r="I6" s="1012" t="s">
        <v>237</v>
      </c>
      <c r="J6" s="1013" t="s">
        <v>28</v>
      </c>
      <c r="K6" s="996"/>
      <c r="L6" s="1014" t="s">
        <v>65</v>
      </c>
      <c r="M6" s="1012" t="s">
        <v>292</v>
      </c>
      <c r="N6" s="1012" t="s">
        <v>267</v>
      </c>
      <c r="O6" s="1015"/>
      <c r="P6" s="1166" t="s">
        <v>350</v>
      </c>
      <c r="Q6" s="1001" t="s">
        <v>199</v>
      </c>
      <c r="R6" s="1012" t="s">
        <v>70</v>
      </c>
      <c r="S6" s="1009" t="s">
        <v>300</v>
      </c>
      <c r="T6" s="1017"/>
      <c r="U6" s="1010" t="s">
        <v>63</v>
      </c>
      <c r="V6" s="1012" t="s">
        <v>120</v>
      </c>
      <c r="W6" s="1010" t="s">
        <v>299</v>
      </c>
      <c r="X6" s="1017" t="s">
        <v>199</v>
      </c>
      <c r="Y6" s="1012"/>
      <c r="Z6" s="1012"/>
      <c r="AA6" s="1010" t="s">
        <v>27</v>
      </c>
      <c r="AB6" s="1011" t="s">
        <v>233</v>
      </c>
      <c r="AC6" s="1010" t="s">
        <v>284</v>
      </c>
      <c r="AD6" s="1018"/>
      <c r="AE6" s="1019" t="s">
        <v>38</v>
      </c>
      <c r="AF6" s="1020" t="s">
        <v>348</v>
      </c>
      <c r="AG6" s="439"/>
      <c r="AH6" s="1038"/>
      <c r="AI6" s="1039"/>
      <c r="AJ6" s="1074"/>
      <c r="AK6" s="1075"/>
      <c r="AL6" s="1076"/>
      <c r="AM6" s="1077"/>
      <c r="AN6" s="1078" t="s">
        <v>203</v>
      </c>
      <c r="AO6" s="1077"/>
      <c r="AP6" s="1075"/>
      <c r="AQ6" s="1079"/>
      <c r="AR6" s="1075"/>
      <c r="AS6" s="1077"/>
      <c r="AT6" s="1076"/>
      <c r="AU6" s="1075"/>
      <c r="AV6" s="1080"/>
      <c r="AW6" s="1081"/>
      <c r="AX6" s="1081"/>
      <c r="AY6" s="1082"/>
      <c r="AZ6" s="1080"/>
      <c r="BA6" s="1081"/>
      <c r="BB6" s="1080"/>
      <c r="BC6" s="1083"/>
      <c r="BD6" s="1084"/>
      <c r="BE6" s="1085"/>
      <c r="BF6" s="1086"/>
      <c r="BG6" s="1087"/>
      <c r="BH6" s="864"/>
      <c r="BI6" s="864"/>
      <c r="CA6" s="665">
        <f t="shared" ref="CA6:CA35" si="0">COUNTIF(C6:Z6,$CC$4)+COUNTIF(AC6,$CC$4)+COUNTIF(AE6:BA6,$CC$4)</f>
        <v>1</v>
      </c>
      <c r="CB6" s="666">
        <f t="shared" ref="CB6:CB35" si="1">COUNTIF(C6:Z6,$CD$4)+COUNTIF(AC6,$CD$4)+COUNTIF(AE6:BA6,$CD$4)</f>
        <v>0</v>
      </c>
      <c r="CC6" s="666">
        <f t="shared" ref="CC6:CC35" si="2">COUNTIF(C6:Z6,$CE$4)+COUNTIF(AC6,$CE$4)+COUNTIF(AE6:BA6,$CE$4)</f>
        <v>2</v>
      </c>
      <c r="CD6" s="666">
        <f t="shared" ref="CD6:CD35" si="3">COUNTIF(C6:Z6,$CF$4)+COUNTIF(AC6,$CF$4)+COUNTIF(AE6:BA6,$CF$4)</f>
        <v>0</v>
      </c>
      <c r="CE6" s="669">
        <f t="shared" ref="CE6:CE35" si="4">COUNTIF(C6:Z6,$CG$4)+COUNTIF(AC6,$CG$4)+COUNTIF(AE6:BA6,$CG$4)</f>
        <v>1</v>
      </c>
      <c r="CF6" s="666">
        <f t="shared" ref="CF6:CF35" si="5">COUNTIF(C6:Z6,$CH$4)+COUNTIF(AC6,$CH$4)+COUNTIF(AE6:BA6,$CH$4)</f>
        <v>0</v>
      </c>
      <c r="CG6" s="669">
        <f t="shared" ref="CG6:CG35" si="6">COUNTIF(C6:Z6,$CI$4)+COUNTIF(AC6,$CI$4)+COUNTIF(AE6:BA6,$CI$4)</f>
        <v>0</v>
      </c>
      <c r="CH6" s="667">
        <f t="shared" ref="CH6:CH35" si="7">COUNTIF(C6:Z6,$CJ$4)+COUNTIF(AC6,$CJ$4)+COUNTIF(AE6:BA6,$CJ$4)</f>
        <v>0</v>
      </c>
      <c r="CI6" s="665">
        <f t="shared" ref="CI6:CI35" si="8">COUNTIF(C6:Z6,$CK$4)+COUNTIF(AC6,$CK$4)+COUNTIF(AE6:BA6,$CK$4)</f>
        <v>0</v>
      </c>
      <c r="CJ6" s="666">
        <f t="shared" ref="CJ6:CJ35" si="9">COUNTIF(C6:Z6,$CL$4)+COUNTIF(AC6,$CL$4)+COUNTIF(AE6:BA6,$CL$4)</f>
        <v>0</v>
      </c>
      <c r="CK6" s="669">
        <f t="shared" ref="CK6:CK35" si="10">COUNTIF(C6:Z6,$CM$4)+COUNTIF(AC6,$CM$4)+COUNTIF(AE6:BA6,$CM$4)</f>
        <v>0</v>
      </c>
      <c r="CL6" s="666">
        <f t="shared" ref="CL6:CL35" si="11">COUNTIF(C6:Z6,$CN$4)+COUNTIF(AC6,$CN$4)+COUNTIF(AE6:BA6,$CN$4)</f>
        <v>1</v>
      </c>
      <c r="CM6" s="669">
        <f t="shared" ref="CM6:CM35" si="12">COUNTIF(C6:Z6,$CO$4)+COUNTIF(AC6,$CO$4)+COUNTIF(AE6:BA6,$CO$4)</f>
        <v>0</v>
      </c>
      <c r="CN6" s="667">
        <f t="shared" ref="CN6:CN35" si="13">COUNTIF(C6:Z6,$CP$4)+COUNTIF(AC6,$CP$4)+COUNTIF(AE6:BA6,$CP$4)</f>
        <v>0</v>
      </c>
      <c r="CO6" s="667">
        <f t="shared" ref="CO6:CO35" si="14">COUNTIF(C6:Z6,$CQ$4)+COUNTIF(AC6,$CQ$4)+COUNTIF(AE6:BA6,$CQ$4)</f>
        <v>0</v>
      </c>
      <c r="CP6" s="669">
        <f t="shared" ref="CP6:CP35" si="15">COUNTIF(C6:Z6,$CR$4)+COUNTIF(AC6,$CR$4)+COUNTIF(AE6:BA6,$CR$4)</f>
        <v>0</v>
      </c>
      <c r="CQ6" s="666">
        <f t="shared" ref="CQ6:CQ35" si="16">COUNTIF(C6:Z6,$CS$4)+COUNTIF(AC6,$CS$4)+COUNTIF(AE6:BA6,$CS$4)</f>
        <v>2</v>
      </c>
      <c r="CR6" s="669">
        <f t="shared" ref="CR6:CR35" si="17">COUNTIF(C6:Z6,$CT$4)+COUNTIF(AC6,$CT$4)+COUNTIF(AE6:BA6,$CT$4)</f>
        <v>0</v>
      </c>
      <c r="CS6" s="666">
        <f t="shared" ref="CS6:CS35" si="18">COUNTIF(C6:Z6,$CU$4)+COUNTIF(AC6,$CU$4)+COUNTIF(AE6:BA6,$CU$4)</f>
        <v>0</v>
      </c>
      <c r="CT6" s="666">
        <f t="shared" ref="CT6:CT35" si="19">COUNTIF(C6:Z6,$CV$4)+COUNTIF(AC6,$CV$4)+COUNTIF(AE6:BA6,$CV$4)</f>
        <v>0</v>
      </c>
      <c r="CU6" s="669">
        <f t="shared" ref="CU6:CU35" si="20">COUNTIF(C6:Z6,$CW$4)+COUNTIF(AC6,$CW$4)+COUNTIF(AE6:BA6,$CW$4)</f>
        <v>2</v>
      </c>
      <c r="CV6" s="666">
        <f t="shared" ref="CV6:CV35" si="21">COUNTIF(C6:Z6,$CX$4)+COUNTIF(AC6,$CX$4)+COUNTIF(AE6:BA6,$CX$4)</f>
        <v>0</v>
      </c>
      <c r="CW6" s="669">
        <f t="shared" ref="CW6:CW35" si="22">COUNTIF(C6:Z6,$CY$4)+COUNTIF(AC6,$CY$4)+COUNTIF(AE6:BA6,$CY$4)</f>
        <v>0</v>
      </c>
      <c r="CX6" s="667">
        <f t="shared" ref="CX6:CX35" si="23">COUNTIF(C6:Z6,$CZ$4)+COUNTIF(AC6,$CZ$4)+COUNTIF(AE6:BA6,$CZ$4)</f>
        <v>0</v>
      </c>
      <c r="CY6" s="669">
        <f t="shared" ref="CY6:CY35" si="24">COUNTIF(C6:Z6,$DA$4)+COUNTIF(AC6,$DA$4)+COUNTIF(AE6:BA6,$DA$4)</f>
        <v>1</v>
      </c>
      <c r="CZ6" s="666">
        <f t="shared" ref="CZ6:CZ35" si="25">COUNTIF(C6:Z6,$DB$4)+COUNTIF(AC6,$DB$4)+COUNTIF(AE6:BA6,$DB$4)</f>
        <v>0</v>
      </c>
      <c r="DA6" s="669">
        <f t="shared" ref="DA6:DA35" si="26">COUNTIF(C6:Z6,$DC$4)+COUNTIF(AC6,$DC$4)+COUNTIF(AE6:BA6,$DC$4)</f>
        <v>1</v>
      </c>
      <c r="DB6" s="666">
        <f t="shared" ref="DB6:DB35" si="27">COUNTIF(C6:Z6,$DD$4)+COUNTIF(AC6,$DD$4)+COUNTIF(AE6:BA6,$DD$4)</f>
        <v>0</v>
      </c>
      <c r="DC6" s="669">
        <f t="shared" ref="DC6:DC35" si="28">COUNTIF(C6:Z6,$DE$4)+COUNTIF(AC6,$DE$4)+COUNTIF(AE6:BA6,$DE$4)</f>
        <v>1</v>
      </c>
      <c r="DD6" s="666">
        <f t="shared" ref="DD6:DD35" si="29">COUNTIF(C6:Z6,$DF$4)+COUNTIF(AC6,$DF$4)+COUNTIF(AE6:BA6,$DF$4)</f>
        <v>0</v>
      </c>
      <c r="DE6" s="669">
        <f t="shared" ref="DE6:DE35" si="30">COUNTIF(C6:Z6,$DG$4)+COUNTIF(AC6,$DG$4)+COUNTIF(AE6:BA6,$DG$4)</f>
        <v>1</v>
      </c>
      <c r="DF6" s="666">
        <f t="shared" ref="DF6:DF35" si="31">COUNTIF(C6:Z6,$DH$4)+COUNTIF(AC6,$DH$4)+COUNTIF(AE6:BA6,$DH$4)</f>
        <v>0</v>
      </c>
    </row>
    <row r="7" spans="1:114" s="1234" customFormat="1" ht="47.1" customHeight="1" thickBot="1" x14ac:dyDescent="0.2">
      <c r="A7" s="1006">
        <v>2</v>
      </c>
      <c r="B7" s="1007" t="s">
        <v>24</v>
      </c>
      <c r="C7" s="1188" t="s">
        <v>300</v>
      </c>
      <c r="D7" s="595"/>
      <c r="E7" s="1009" t="s">
        <v>31</v>
      </c>
      <c r="F7" s="1196" t="s">
        <v>284</v>
      </c>
      <c r="G7" s="1010" t="str">
        <f t="shared" ref="G7:G35" si="32">AE6</f>
        <v>白原</v>
      </c>
      <c r="H7" s="1190" t="s">
        <v>301</v>
      </c>
      <c r="I7" s="1012" t="s">
        <v>237</v>
      </c>
      <c r="J7" s="1013" t="s">
        <v>28</v>
      </c>
      <c r="K7" s="996"/>
      <c r="L7" s="1014" t="s">
        <v>65</v>
      </c>
      <c r="M7" s="1162" t="s">
        <v>292</v>
      </c>
      <c r="N7" s="1012" t="s">
        <v>300</v>
      </c>
      <c r="O7" s="1015"/>
      <c r="P7" s="1016" t="s">
        <v>267</v>
      </c>
      <c r="Q7" s="1001" t="s">
        <v>199</v>
      </c>
      <c r="R7" s="1162" t="s">
        <v>203</v>
      </c>
      <c r="S7" s="1009" t="s">
        <v>70</v>
      </c>
      <c r="T7" s="1017"/>
      <c r="U7" s="1010" t="s">
        <v>63</v>
      </c>
      <c r="V7" s="1012" t="s">
        <v>120</v>
      </c>
      <c r="W7" s="1010" t="s">
        <v>299</v>
      </c>
      <c r="X7" s="1017" t="s">
        <v>199</v>
      </c>
      <c r="Y7" s="1012"/>
      <c r="Z7" s="1012"/>
      <c r="AA7" s="1010" t="s">
        <v>27</v>
      </c>
      <c r="AB7" s="1011" t="s">
        <v>233</v>
      </c>
      <c r="AC7" s="1010" t="s">
        <v>301</v>
      </c>
      <c r="AD7" s="1018"/>
      <c r="AE7" s="1019" t="s">
        <v>278</v>
      </c>
      <c r="AF7" s="1020" t="str">
        <f t="shared" ref="AF7:AF35" si="33">AE6</f>
        <v>白原</v>
      </c>
      <c r="AG7" s="439"/>
      <c r="AH7" s="1040"/>
      <c r="AI7" s="1041"/>
      <c r="AJ7" s="1088"/>
      <c r="AK7" s="1089"/>
      <c r="AL7" s="1090"/>
      <c r="AM7" s="1091"/>
      <c r="AN7" s="1092"/>
      <c r="AO7" s="1093"/>
      <c r="AP7" s="1089"/>
      <c r="AQ7" s="1094"/>
      <c r="AR7" s="1089"/>
      <c r="AS7" s="1091"/>
      <c r="AT7" s="1090"/>
      <c r="AU7" s="1089"/>
      <c r="AV7" s="1095"/>
      <c r="AW7" s="1096"/>
      <c r="AX7" s="1096"/>
      <c r="AY7" s="1097"/>
      <c r="AZ7" s="1095"/>
      <c r="BA7" s="1096"/>
      <c r="BB7" s="1095"/>
      <c r="BC7" s="1098"/>
      <c r="BD7" s="1099"/>
      <c r="BE7" s="1100"/>
      <c r="BF7" s="1101"/>
      <c r="BG7" s="879"/>
      <c r="BH7" s="864"/>
      <c r="BI7" s="864"/>
      <c r="CA7" s="665">
        <f t="shared" si="0"/>
        <v>1</v>
      </c>
      <c r="CB7" s="666">
        <f t="shared" si="1"/>
        <v>0</v>
      </c>
      <c r="CC7" s="666">
        <f t="shared" si="2"/>
        <v>1</v>
      </c>
      <c r="CD7" s="666">
        <f t="shared" si="3"/>
        <v>0</v>
      </c>
      <c r="CE7" s="669">
        <f t="shared" si="4"/>
        <v>1</v>
      </c>
      <c r="CF7" s="666">
        <f t="shared" si="5"/>
        <v>0</v>
      </c>
      <c r="CG7" s="669">
        <f t="shared" si="6"/>
        <v>0</v>
      </c>
      <c r="CH7" s="667">
        <f t="shared" si="7"/>
        <v>0</v>
      </c>
      <c r="CI7" s="665">
        <f t="shared" si="8"/>
        <v>0</v>
      </c>
      <c r="CJ7" s="666">
        <f t="shared" si="9"/>
        <v>0</v>
      </c>
      <c r="CK7" s="669">
        <f t="shared" si="10"/>
        <v>0</v>
      </c>
      <c r="CL7" s="666">
        <f t="shared" si="11"/>
        <v>2</v>
      </c>
      <c r="CM7" s="669">
        <f t="shared" si="12"/>
        <v>0</v>
      </c>
      <c r="CN7" s="667">
        <f t="shared" si="13"/>
        <v>0</v>
      </c>
      <c r="CO7" s="667">
        <f t="shared" si="14"/>
        <v>0</v>
      </c>
      <c r="CP7" s="669">
        <f t="shared" si="15"/>
        <v>0</v>
      </c>
      <c r="CQ7" s="666">
        <f t="shared" si="16"/>
        <v>2</v>
      </c>
      <c r="CR7" s="669">
        <f t="shared" si="17"/>
        <v>0</v>
      </c>
      <c r="CS7" s="666">
        <f t="shared" si="18"/>
        <v>0</v>
      </c>
      <c r="CT7" s="666">
        <f t="shared" si="19"/>
        <v>0</v>
      </c>
      <c r="CU7" s="669">
        <f t="shared" si="20"/>
        <v>1</v>
      </c>
      <c r="CV7" s="666">
        <f t="shared" si="21"/>
        <v>0</v>
      </c>
      <c r="CW7" s="669">
        <f t="shared" si="22"/>
        <v>0</v>
      </c>
      <c r="CX7" s="667">
        <f t="shared" si="23"/>
        <v>0</v>
      </c>
      <c r="CY7" s="669">
        <f t="shared" si="24"/>
        <v>1</v>
      </c>
      <c r="CZ7" s="666">
        <f t="shared" si="25"/>
        <v>0</v>
      </c>
      <c r="DA7" s="669">
        <f t="shared" si="26"/>
        <v>1</v>
      </c>
      <c r="DB7" s="666">
        <f t="shared" si="27"/>
        <v>0</v>
      </c>
      <c r="DC7" s="669">
        <f t="shared" si="28"/>
        <v>2</v>
      </c>
      <c r="DD7" s="666">
        <f t="shared" si="29"/>
        <v>0</v>
      </c>
      <c r="DE7" s="669">
        <f t="shared" si="30"/>
        <v>2</v>
      </c>
      <c r="DF7" s="666">
        <f t="shared" si="31"/>
        <v>0</v>
      </c>
    </row>
    <row r="8" spans="1:114" s="1234" customFormat="1" ht="47.1" customHeight="1" x14ac:dyDescent="0.2">
      <c r="A8" s="1006">
        <v>3</v>
      </c>
      <c r="B8" s="1007" t="s">
        <v>25</v>
      </c>
      <c r="C8" s="1008" t="s">
        <v>300</v>
      </c>
      <c r="D8" s="595"/>
      <c r="E8" s="1196" t="s">
        <v>199</v>
      </c>
      <c r="F8" s="1009" t="s">
        <v>237</v>
      </c>
      <c r="G8" s="1010" t="str">
        <f t="shared" si="32"/>
        <v>石橋</v>
      </c>
      <c r="H8" s="1011" t="s">
        <v>301</v>
      </c>
      <c r="I8" s="1202" t="s">
        <v>28</v>
      </c>
      <c r="J8" s="1013"/>
      <c r="K8" s="1011"/>
      <c r="L8" s="1014" t="s">
        <v>65</v>
      </c>
      <c r="M8" s="1012" t="s">
        <v>119</v>
      </c>
      <c r="N8" s="1012"/>
      <c r="O8" s="1015"/>
      <c r="P8" s="1016" t="s">
        <v>267</v>
      </c>
      <c r="Q8" s="1012"/>
      <c r="R8" s="1012" t="s">
        <v>410</v>
      </c>
      <c r="S8" s="1009" t="s">
        <v>319</v>
      </c>
      <c r="T8" s="1017"/>
      <c r="U8" s="1010" t="s">
        <v>63</v>
      </c>
      <c r="V8" s="1012" t="s">
        <v>120</v>
      </c>
      <c r="W8" s="1163" t="s">
        <v>299</v>
      </c>
      <c r="X8" s="1017"/>
      <c r="Y8" s="1012"/>
      <c r="Z8" s="1012"/>
      <c r="AA8" s="1010" t="s">
        <v>27</v>
      </c>
      <c r="AB8" s="1011" t="s">
        <v>233</v>
      </c>
      <c r="AC8" s="1010"/>
      <c r="AD8" s="1018"/>
      <c r="AE8" s="1019" t="s">
        <v>284</v>
      </c>
      <c r="AF8" s="1020" t="str">
        <f t="shared" si="33"/>
        <v>石橋</v>
      </c>
      <c r="AG8" s="439" t="s">
        <v>299</v>
      </c>
      <c r="AH8" s="1040"/>
      <c r="AI8" s="1041"/>
      <c r="AJ8" s="1088"/>
      <c r="AK8" s="1102" t="s">
        <v>31</v>
      </c>
      <c r="AL8" s="1168" t="s">
        <v>70</v>
      </c>
      <c r="AM8" s="1091"/>
      <c r="AN8" s="1103"/>
      <c r="AO8" s="1091"/>
      <c r="AP8" s="1089"/>
      <c r="AQ8" s="1094"/>
      <c r="AR8" s="1089"/>
      <c r="AS8" s="1091"/>
      <c r="AT8" s="1090"/>
      <c r="AU8" s="1089"/>
      <c r="AV8" s="1095"/>
      <c r="AW8" s="1096"/>
      <c r="AX8" s="1096"/>
      <c r="AY8" s="1097"/>
      <c r="AZ8" s="1095"/>
      <c r="BA8" s="1096"/>
      <c r="BB8" s="1095"/>
      <c r="BC8" s="1098"/>
      <c r="BD8" s="1099"/>
      <c r="BE8" s="1100"/>
      <c r="BF8" s="1101"/>
      <c r="BG8" s="1104"/>
      <c r="BH8" s="864"/>
      <c r="BI8" s="864"/>
      <c r="BJ8" s="392"/>
      <c r="BK8" s="1824" t="s">
        <v>41</v>
      </c>
      <c r="BL8" s="1824" t="s">
        <v>42</v>
      </c>
      <c r="BM8" s="1824" t="s">
        <v>45</v>
      </c>
      <c r="BN8" s="1824" t="s">
        <v>44</v>
      </c>
      <c r="BO8" s="1824" t="s">
        <v>154</v>
      </c>
      <c r="BP8" s="1824" t="s">
        <v>246</v>
      </c>
      <c r="BQ8" s="1822" t="s">
        <v>46</v>
      </c>
      <c r="BR8" s="1823"/>
      <c r="BS8" s="660"/>
      <c r="BT8" s="660"/>
      <c r="CA8" s="665">
        <f t="shared" si="0"/>
        <v>1</v>
      </c>
      <c r="CB8" s="666">
        <f t="shared" si="1"/>
        <v>0</v>
      </c>
      <c r="CC8" s="666">
        <f t="shared" si="2"/>
        <v>1</v>
      </c>
      <c r="CD8" s="666">
        <f t="shared" si="3"/>
        <v>0</v>
      </c>
      <c r="CE8" s="669">
        <f t="shared" si="4"/>
        <v>1</v>
      </c>
      <c r="CF8" s="666">
        <f t="shared" si="5"/>
        <v>0</v>
      </c>
      <c r="CG8" s="669">
        <f t="shared" si="6"/>
        <v>0</v>
      </c>
      <c r="CH8" s="667">
        <f t="shared" si="7"/>
        <v>0</v>
      </c>
      <c r="CI8" s="665">
        <f t="shared" si="8"/>
        <v>0</v>
      </c>
      <c r="CJ8" s="666">
        <f t="shared" si="9"/>
        <v>0</v>
      </c>
      <c r="CK8" s="669">
        <f t="shared" si="10"/>
        <v>0</v>
      </c>
      <c r="CL8" s="666">
        <f t="shared" si="11"/>
        <v>1</v>
      </c>
      <c r="CM8" s="669">
        <f t="shared" si="12"/>
        <v>0</v>
      </c>
      <c r="CN8" s="667">
        <f t="shared" si="13"/>
        <v>0</v>
      </c>
      <c r="CO8" s="667">
        <f t="shared" si="14"/>
        <v>0</v>
      </c>
      <c r="CP8" s="669">
        <f t="shared" si="15"/>
        <v>0</v>
      </c>
      <c r="CQ8" s="666">
        <f t="shared" si="16"/>
        <v>1</v>
      </c>
      <c r="CR8" s="669">
        <f t="shared" si="17"/>
        <v>0</v>
      </c>
      <c r="CS8" s="666">
        <f t="shared" si="18"/>
        <v>0</v>
      </c>
      <c r="CT8" s="666">
        <f t="shared" si="19"/>
        <v>0</v>
      </c>
      <c r="CU8" s="669">
        <f t="shared" si="20"/>
        <v>1</v>
      </c>
      <c r="CV8" s="666">
        <f t="shared" si="21"/>
        <v>0</v>
      </c>
      <c r="CW8" s="669">
        <f t="shared" si="22"/>
        <v>0</v>
      </c>
      <c r="CX8" s="667">
        <f t="shared" si="23"/>
        <v>0</v>
      </c>
      <c r="CY8" s="669">
        <f t="shared" si="24"/>
        <v>1</v>
      </c>
      <c r="CZ8" s="666">
        <f t="shared" si="25"/>
        <v>0</v>
      </c>
      <c r="DA8" s="669">
        <f t="shared" si="26"/>
        <v>1</v>
      </c>
      <c r="DB8" s="666">
        <f t="shared" si="27"/>
        <v>0</v>
      </c>
      <c r="DC8" s="669">
        <f t="shared" si="28"/>
        <v>1</v>
      </c>
      <c r="DD8" s="666">
        <f t="shared" si="29"/>
        <v>0</v>
      </c>
      <c r="DE8" s="669">
        <f t="shared" si="30"/>
        <v>1</v>
      </c>
      <c r="DF8" s="666">
        <f t="shared" si="31"/>
        <v>0</v>
      </c>
    </row>
    <row r="9" spans="1:114" s="1234" customFormat="1" ht="47.1" customHeight="1" thickBot="1" x14ac:dyDescent="0.2">
      <c r="A9" s="1021">
        <v>4</v>
      </c>
      <c r="B9" s="1022" t="s">
        <v>19</v>
      </c>
      <c r="C9" s="1023"/>
      <c r="D9" s="1024"/>
      <c r="E9" s="1025"/>
      <c r="F9" s="1025"/>
      <c r="G9" s="1026" t="str">
        <f t="shared" si="32"/>
        <v>中村</v>
      </c>
      <c r="H9" s="1027"/>
      <c r="I9" s="1028"/>
      <c r="J9" s="1029"/>
      <c r="K9" s="1027"/>
      <c r="L9" s="1030"/>
      <c r="M9" s="1028"/>
      <c r="N9" s="1028"/>
      <c r="O9" s="1031"/>
      <c r="P9" s="1032"/>
      <c r="Q9" s="1028"/>
      <c r="R9" s="1028"/>
      <c r="S9" s="1025"/>
      <c r="T9" s="1033"/>
      <c r="U9" s="1026"/>
      <c r="V9" s="1028"/>
      <c r="W9" s="1026" t="s">
        <v>301</v>
      </c>
      <c r="X9" s="1033"/>
      <c r="Y9" s="1028"/>
      <c r="Z9" s="1028"/>
      <c r="AA9" s="1026"/>
      <c r="AB9" s="1027"/>
      <c r="AC9" s="1026"/>
      <c r="AD9" s="1034"/>
      <c r="AE9" s="1035" t="s">
        <v>290</v>
      </c>
      <c r="AF9" s="1036" t="str">
        <f t="shared" si="33"/>
        <v>中村</v>
      </c>
      <c r="AG9" s="1037" t="s">
        <v>70</v>
      </c>
      <c r="AH9" s="1042"/>
      <c r="AI9" s="1043"/>
      <c r="AJ9" s="1105"/>
      <c r="AK9" s="1106"/>
      <c r="AL9" s="1107"/>
      <c r="AM9" s="1108"/>
      <c r="AN9" s="1109"/>
      <c r="AO9" s="1110"/>
      <c r="AP9" s="1111"/>
      <c r="AQ9" s="1112"/>
      <c r="AR9" s="1106"/>
      <c r="AS9" s="1108"/>
      <c r="AT9" s="1107"/>
      <c r="AU9" s="1106"/>
      <c r="AV9" s="1113"/>
      <c r="AW9" s="1107"/>
      <c r="AX9" s="1107"/>
      <c r="AY9" s="1114"/>
      <c r="AZ9" s="1113"/>
      <c r="BA9" s="1024"/>
      <c r="BB9" s="1115"/>
      <c r="BC9" s="1116"/>
      <c r="BD9" s="1117"/>
      <c r="BE9" s="1118"/>
      <c r="BF9" s="1119"/>
      <c r="BG9" s="1120"/>
      <c r="BH9" s="864"/>
      <c r="BI9" s="864"/>
      <c r="BJ9" s="608"/>
      <c r="BK9" s="1825"/>
      <c r="BL9" s="1825"/>
      <c r="BM9" s="1825"/>
      <c r="BN9" s="1825"/>
      <c r="BO9" s="1825"/>
      <c r="BP9" s="1825"/>
      <c r="BQ9" s="865">
        <v>1</v>
      </c>
      <c r="BR9" s="866">
        <v>0.5</v>
      </c>
      <c r="CA9" s="665">
        <f t="shared" si="0"/>
        <v>0</v>
      </c>
      <c r="CB9" s="666">
        <f t="shared" si="1"/>
        <v>0</v>
      </c>
      <c r="CC9" s="666">
        <f t="shared" si="2"/>
        <v>2</v>
      </c>
      <c r="CD9" s="666">
        <f t="shared" si="3"/>
        <v>0</v>
      </c>
      <c r="CE9" s="669">
        <f t="shared" si="4"/>
        <v>0</v>
      </c>
      <c r="CF9" s="666">
        <f t="shared" si="5"/>
        <v>0</v>
      </c>
      <c r="CG9" s="669">
        <f t="shared" si="6"/>
        <v>0</v>
      </c>
      <c r="CH9" s="667">
        <f t="shared" si="7"/>
        <v>0</v>
      </c>
      <c r="CI9" s="665">
        <f t="shared" si="8"/>
        <v>0</v>
      </c>
      <c r="CJ9" s="666">
        <f t="shared" si="9"/>
        <v>0</v>
      </c>
      <c r="CK9" s="669">
        <f t="shared" si="10"/>
        <v>0</v>
      </c>
      <c r="CL9" s="666">
        <f t="shared" si="11"/>
        <v>0</v>
      </c>
      <c r="CM9" s="669">
        <f t="shared" si="12"/>
        <v>0</v>
      </c>
      <c r="CN9" s="667">
        <f t="shared" si="13"/>
        <v>0</v>
      </c>
      <c r="CO9" s="667">
        <f t="shared" si="14"/>
        <v>0</v>
      </c>
      <c r="CP9" s="669">
        <f t="shared" si="15"/>
        <v>0</v>
      </c>
      <c r="CQ9" s="666">
        <f t="shared" si="16"/>
        <v>0</v>
      </c>
      <c r="CR9" s="669">
        <f t="shared" si="17"/>
        <v>0</v>
      </c>
      <c r="CS9" s="666">
        <f t="shared" si="18"/>
        <v>0</v>
      </c>
      <c r="CT9" s="666">
        <f t="shared" si="19"/>
        <v>0</v>
      </c>
      <c r="CU9" s="669">
        <f t="shared" si="20"/>
        <v>0</v>
      </c>
      <c r="CV9" s="666">
        <f t="shared" si="21"/>
        <v>0</v>
      </c>
      <c r="CW9" s="669">
        <f t="shared" si="22"/>
        <v>0</v>
      </c>
      <c r="CX9" s="667">
        <f t="shared" si="23"/>
        <v>0</v>
      </c>
      <c r="CY9" s="669">
        <f t="shared" si="24"/>
        <v>0</v>
      </c>
      <c r="CZ9" s="666">
        <f t="shared" si="25"/>
        <v>0</v>
      </c>
      <c r="DA9" s="669">
        <f t="shared" si="26"/>
        <v>0</v>
      </c>
      <c r="DB9" s="666">
        <f t="shared" si="27"/>
        <v>0</v>
      </c>
      <c r="DC9" s="669">
        <f t="shared" si="28"/>
        <v>0</v>
      </c>
      <c r="DD9" s="666">
        <f t="shared" si="29"/>
        <v>0</v>
      </c>
      <c r="DE9" s="669">
        <f t="shared" si="30"/>
        <v>1</v>
      </c>
      <c r="DF9" s="666">
        <f t="shared" si="31"/>
        <v>0</v>
      </c>
    </row>
    <row r="10" spans="1:114" s="1234" customFormat="1" ht="47.1" customHeight="1" x14ac:dyDescent="0.15">
      <c r="A10" s="1006">
        <v>5</v>
      </c>
      <c r="B10" s="1007" t="s">
        <v>20</v>
      </c>
      <c r="C10" s="1191" t="s">
        <v>70</v>
      </c>
      <c r="D10" s="595" t="s">
        <v>349</v>
      </c>
      <c r="E10" s="1009" t="s">
        <v>31</v>
      </c>
      <c r="F10" s="1009" t="s">
        <v>237</v>
      </c>
      <c r="G10" s="1010" t="str">
        <f t="shared" si="32"/>
        <v>髙野</v>
      </c>
      <c r="H10" s="1011" t="s">
        <v>301</v>
      </c>
      <c r="I10" s="1197" t="s">
        <v>28</v>
      </c>
      <c r="J10" s="1013" t="s">
        <v>267</v>
      </c>
      <c r="K10" s="1011"/>
      <c r="L10" s="1014" t="s">
        <v>65</v>
      </c>
      <c r="M10" s="1012" t="s">
        <v>292</v>
      </c>
      <c r="N10" s="1012" t="s">
        <v>70</v>
      </c>
      <c r="O10" s="1015"/>
      <c r="P10" s="1016" t="s">
        <v>309</v>
      </c>
      <c r="Q10" s="1012" t="s">
        <v>38</v>
      </c>
      <c r="R10" s="1012" t="s">
        <v>203</v>
      </c>
      <c r="S10" s="1009" t="s">
        <v>300</v>
      </c>
      <c r="T10" s="1017"/>
      <c r="U10" s="1010" t="s">
        <v>63</v>
      </c>
      <c r="V10" s="1012" t="s">
        <v>120</v>
      </c>
      <c r="W10" s="1010" t="s">
        <v>299</v>
      </c>
      <c r="X10" s="1017" t="s">
        <v>38</v>
      </c>
      <c r="Y10" s="1012"/>
      <c r="Z10" s="1012"/>
      <c r="AA10" s="1010" t="s">
        <v>233</v>
      </c>
      <c r="AB10" s="1011" t="s">
        <v>199</v>
      </c>
      <c r="AC10" s="1010"/>
      <c r="AD10" s="1018"/>
      <c r="AE10" s="1019" t="s">
        <v>27</v>
      </c>
      <c r="AF10" s="1020" t="str">
        <f t="shared" si="33"/>
        <v>髙野</v>
      </c>
      <c r="AG10" s="439"/>
      <c r="AH10" s="1164" t="s">
        <v>284</v>
      </c>
      <c r="AI10" s="1165"/>
      <c r="AJ10" s="1088"/>
      <c r="AK10" s="1089"/>
      <c r="AL10" s="1090"/>
      <c r="AM10" s="1091"/>
      <c r="AN10" s="1103"/>
      <c r="AO10" s="1091"/>
      <c r="AP10" s="1089"/>
      <c r="AQ10" s="1094"/>
      <c r="AR10" s="1089"/>
      <c r="AS10" s="1091"/>
      <c r="AT10" s="1090"/>
      <c r="AU10" s="1089"/>
      <c r="AV10" s="1128"/>
      <c r="AW10" s="1090"/>
      <c r="AX10" s="1090"/>
      <c r="AY10" s="1127"/>
      <c r="AZ10" s="1128"/>
      <c r="BA10" s="1090"/>
      <c r="BB10" s="1128"/>
      <c r="BC10" s="1141"/>
      <c r="BD10" s="1088"/>
      <c r="BE10" s="1100"/>
      <c r="BF10" s="1101"/>
      <c r="BG10" s="1104"/>
      <c r="BH10" s="864"/>
      <c r="BI10" s="864"/>
      <c r="BJ10" s="438" t="s">
        <v>28</v>
      </c>
      <c r="BK10" s="286">
        <f>COUNTIF($AH$6:$AJ$35,BJ10)</f>
        <v>1</v>
      </c>
      <c r="BL10" s="287">
        <f>COUNTIF($AK$6:$AM$35,BJ10)</f>
        <v>1</v>
      </c>
      <c r="BM10" s="287">
        <f>COUNTIF($AN$6:$AO$35,BJ10)</f>
        <v>0</v>
      </c>
      <c r="BN10" s="287">
        <f>COUNTIF($AP$6:$AQ$35,BJ10)</f>
        <v>0</v>
      </c>
      <c r="BO10" s="287">
        <f>COUNTIF($AO$6:$AP$35,BJ10)</f>
        <v>0</v>
      </c>
      <c r="BP10" s="287">
        <f>COUNTIF($AT$6:$AT$35,BJ10)</f>
        <v>0</v>
      </c>
      <c r="BQ10" s="287">
        <f>COUNTIF($AU$6:$AX$35,BJ10)</f>
        <v>0</v>
      </c>
      <c r="BR10" s="587">
        <f>COUNTIF($AY$6:$BD$35,BJ10)</f>
        <v>0</v>
      </c>
      <c r="BS10" s="401">
        <v>0</v>
      </c>
      <c r="BT10" s="401">
        <f t="shared" ref="BT10:BT28" si="34">BK10+BL10*0.5+BM10*0.5+BN10+BO10+BQ10+BR10*0.5+BP10</f>
        <v>1.5</v>
      </c>
      <c r="CA10" s="665">
        <f t="shared" si="0"/>
        <v>1</v>
      </c>
      <c r="CB10" s="666">
        <f t="shared" si="1"/>
        <v>0</v>
      </c>
      <c r="CC10" s="666">
        <f t="shared" si="2"/>
        <v>1</v>
      </c>
      <c r="CD10" s="666">
        <f t="shared" si="3"/>
        <v>0</v>
      </c>
      <c r="CE10" s="669">
        <f t="shared" si="4"/>
        <v>1</v>
      </c>
      <c r="CF10" s="666">
        <f t="shared" si="5"/>
        <v>0</v>
      </c>
      <c r="CG10" s="669">
        <f t="shared" si="6"/>
        <v>1</v>
      </c>
      <c r="CH10" s="667">
        <f t="shared" si="7"/>
        <v>0</v>
      </c>
      <c r="CI10" s="665">
        <f t="shared" si="8"/>
        <v>0</v>
      </c>
      <c r="CJ10" s="666">
        <f t="shared" si="9"/>
        <v>0</v>
      </c>
      <c r="CK10" s="669">
        <f t="shared" si="10"/>
        <v>0</v>
      </c>
      <c r="CL10" s="666">
        <f t="shared" si="11"/>
        <v>2</v>
      </c>
      <c r="CM10" s="669">
        <f t="shared" si="12"/>
        <v>0</v>
      </c>
      <c r="CN10" s="667">
        <f t="shared" si="13"/>
        <v>0</v>
      </c>
      <c r="CO10" s="667">
        <f t="shared" si="14"/>
        <v>0</v>
      </c>
      <c r="CP10" s="669">
        <f t="shared" si="15"/>
        <v>0</v>
      </c>
      <c r="CQ10" s="666">
        <f t="shared" si="16"/>
        <v>0</v>
      </c>
      <c r="CR10" s="669">
        <f t="shared" si="17"/>
        <v>0</v>
      </c>
      <c r="CS10" s="666">
        <f t="shared" si="18"/>
        <v>0</v>
      </c>
      <c r="CT10" s="666">
        <f t="shared" si="19"/>
        <v>0</v>
      </c>
      <c r="CU10" s="669">
        <f t="shared" si="20"/>
        <v>1</v>
      </c>
      <c r="CV10" s="666">
        <f t="shared" si="21"/>
        <v>0</v>
      </c>
      <c r="CW10" s="669">
        <f t="shared" si="22"/>
        <v>0</v>
      </c>
      <c r="CX10" s="667">
        <f t="shared" si="23"/>
        <v>0</v>
      </c>
      <c r="CY10" s="669">
        <f t="shared" si="24"/>
        <v>1</v>
      </c>
      <c r="CZ10" s="666">
        <f t="shared" si="25"/>
        <v>0</v>
      </c>
      <c r="DA10" s="669">
        <f t="shared" si="26"/>
        <v>1</v>
      </c>
      <c r="DB10" s="666">
        <f t="shared" si="27"/>
        <v>0</v>
      </c>
      <c r="DC10" s="669">
        <f t="shared" si="28"/>
        <v>1</v>
      </c>
      <c r="DD10" s="666">
        <f t="shared" si="29"/>
        <v>0</v>
      </c>
      <c r="DE10" s="669">
        <f t="shared" si="30"/>
        <v>1</v>
      </c>
      <c r="DF10" s="666">
        <f t="shared" si="31"/>
        <v>0</v>
      </c>
    </row>
    <row r="11" spans="1:114" s="1234" customFormat="1" ht="47.1" customHeight="1" x14ac:dyDescent="0.15">
      <c r="A11" s="1006">
        <v>6</v>
      </c>
      <c r="B11" s="1007" t="s">
        <v>21</v>
      </c>
      <c r="C11" s="1188" t="s">
        <v>70</v>
      </c>
      <c r="D11" s="595" t="s">
        <v>349</v>
      </c>
      <c r="E11" s="1009" t="s">
        <v>31</v>
      </c>
      <c r="F11" s="1196" t="s">
        <v>284</v>
      </c>
      <c r="G11" s="1010" t="str">
        <f t="shared" si="32"/>
        <v>前澤</v>
      </c>
      <c r="H11" s="1190" t="s">
        <v>301</v>
      </c>
      <c r="I11" s="1012" t="s">
        <v>28</v>
      </c>
      <c r="J11" s="1185" t="s">
        <v>274</v>
      </c>
      <c r="K11" s="1011"/>
      <c r="L11" s="1014" t="s">
        <v>65</v>
      </c>
      <c r="M11" s="1012" t="s">
        <v>292</v>
      </c>
      <c r="N11" s="1012" t="s">
        <v>70</v>
      </c>
      <c r="O11" s="1015" t="s">
        <v>38</v>
      </c>
      <c r="P11" s="1016" t="s">
        <v>309</v>
      </c>
      <c r="Q11" s="1012"/>
      <c r="R11" s="1012" t="s">
        <v>203</v>
      </c>
      <c r="S11" s="1009" t="s">
        <v>300</v>
      </c>
      <c r="T11" s="1017"/>
      <c r="U11" s="1010" t="s">
        <v>63</v>
      </c>
      <c r="V11" s="1012" t="s">
        <v>120</v>
      </c>
      <c r="W11" s="1010" t="s">
        <v>299</v>
      </c>
      <c r="X11" s="1017" t="s">
        <v>38</v>
      </c>
      <c r="Y11" s="1012"/>
      <c r="Z11" s="1012"/>
      <c r="AA11" s="1010" t="s">
        <v>233</v>
      </c>
      <c r="AB11" s="1011" t="s">
        <v>199</v>
      </c>
      <c r="AC11" s="1010" t="s">
        <v>301</v>
      </c>
      <c r="AD11" s="1018"/>
      <c r="AE11" s="1019" t="s">
        <v>237</v>
      </c>
      <c r="AF11" s="1020" t="str">
        <f t="shared" si="33"/>
        <v>前澤</v>
      </c>
      <c r="AG11" s="439"/>
      <c r="AH11" s="1164"/>
      <c r="AI11" s="1165"/>
      <c r="AJ11" s="1088"/>
      <c r="AK11" s="1089" t="s">
        <v>267</v>
      </c>
      <c r="AL11" s="1090"/>
      <c r="AM11" s="1091"/>
      <c r="AN11" s="1103"/>
      <c r="AO11" s="1091"/>
      <c r="AP11" s="1089"/>
      <c r="AQ11" s="1094"/>
      <c r="AR11" s="1089"/>
      <c r="AS11" s="1091"/>
      <c r="AT11" s="1090"/>
      <c r="AU11" s="1089"/>
      <c r="AV11" s="1128"/>
      <c r="AW11" s="1090"/>
      <c r="AX11" s="1090"/>
      <c r="AY11" s="1127"/>
      <c r="AZ11" s="1128"/>
      <c r="BA11" s="1090"/>
      <c r="BB11" s="1128"/>
      <c r="BC11" s="1141"/>
      <c r="BD11" s="1088"/>
      <c r="BE11" s="1100"/>
      <c r="BF11" s="1101"/>
      <c r="BG11" s="1104"/>
      <c r="BH11" s="864"/>
      <c r="BI11" s="864"/>
      <c r="BJ11" s="439" t="s">
        <v>237</v>
      </c>
      <c r="BK11" s="286">
        <f t="shared" ref="BK11:BK28" si="35">COUNTIF($AH$6:$AJ$35,BJ11)</f>
        <v>1</v>
      </c>
      <c r="BL11" s="287">
        <f t="shared" ref="BL11:BL28" si="36">COUNTIF($AK$6:$AM$35,BJ11)</f>
        <v>1</v>
      </c>
      <c r="BM11" s="287">
        <f t="shared" ref="BM11:BM28" si="37">COUNTIF($AN$6:$AO$35,BJ11)</f>
        <v>0</v>
      </c>
      <c r="BN11" s="287">
        <f t="shared" ref="BN11:BN28" si="38">COUNTIF($AP$6:$AQ$35,BJ11)</f>
        <v>0</v>
      </c>
      <c r="BO11" s="287">
        <f t="shared" ref="BO11:BO28" si="39">COUNTIF($AO$6:$AP$35,BJ11)</f>
        <v>0</v>
      </c>
      <c r="BP11" s="287">
        <f t="shared" ref="BP11:BP28" si="40">COUNTIF($AT$6:$AT$35,BJ11)</f>
        <v>0</v>
      </c>
      <c r="BQ11" s="287">
        <f t="shared" ref="BQ11:BQ28" si="41">COUNTIF($AU$6:$AX$35,BJ11)</f>
        <v>0</v>
      </c>
      <c r="BR11" s="587">
        <f t="shared" ref="BR11:BR28" si="42">COUNTIF($AY$6:$BD$35,BJ11)</f>
        <v>1</v>
      </c>
      <c r="BS11" s="401">
        <v>0</v>
      </c>
      <c r="BT11" s="401">
        <f t="shared" si="34"/>
        <v>2</v>
      </c>
      <c r="CA11" s="665">
        <f t="shared" si="0"/>
        <v>1</v>
      </c>
      <c r="CB11" s="666">
        <f t="shared" si="1"/>
        <v>0</v>
      </c>
      <c r="CC11" s="666">
        <f t="shared" si="2"/>
        <v>1</v>
      </c>
      <c r="CD11" s="666">
        <f t="shared" si="3"/>
        <v>0</v>
      </c>
      <c r="CE11" s="669">
        <f t="shared" si="4"/>
        <v>1</v>
      </c>
      <c r="CF11" s="666">
        <f t="shared" si="5"/>
        <v>0</v>
      </c>
      <c r="CG11" s="669">
        <f t="shared" si="6"/>
        <v>2</v>
      </c>
      <c r="CH11" s="667">
        <f t="shared" si="7"/>
        <v>0</v>
      </c>
      <c r="CI11" s="665">
        <f t="shared" si="8"/>
        <v>0</v>
      </c>
      <c r="CJ11" s="666">
        <f t="shared" si="9"/>
        <v>0</v>
      </c>
      <c r="CK11" s="669">
        <f t="shared" si="10"/>
        <v>0</v>
      </c>
      <c r="CL11" s="666">
        <f t="shared" si="11"/>
        <v>2</v>
      </c>
      <c r="CM11" s="669">
        <f t="shared" si="12"/>
        <v>0</v>
      </c>
      <c r="CN11" s="667">
        <f t="shared" si="13"/>
        <v>0</v>
      </c>
      <c r="CO11" s="667">
        <f t="shared" si="14"/>
        <v>0</v>
      </c>
      <c r="CP11" s="669">
        <f t="shared" si="15"/>
        <v>0</v>
      </c>
      <c r="CQ11" s="666">
        <f t="shared" si="16"/>
        <v>0</v>
      </c>
      <c r="CR11" s="669">
        <f t="shared" si="17"/>
        <v>0</v>
      </c>
      <c r="CS11" s="666">
        <f t="shared" si="18"/>
        <v>0</v>
      </c>
      <c r="CT11" s="666">
        <f t="shared" si="19"/>
        <v>0</v>
      </c>
      <c r="CU11" s="669">
        <f t="shared" si="20"/>
        <v>1</v>
      </c>
      <c r="CV11" s="666">
        <f t="shared" si="21"/>
        <v>1</v>
      </c>
      <c r="CW11" s="669">
        <f t="shared" si="22"/>
        <v>0</v>
      </c>
      <c r="CX11" s="667">
        <f t="shared" si="23"/>
        <v>0</v>
      </c>
      <c r="CY11" s="669">
        <f t="shared" si="24"/>
        <v>1</v>
      </c>
      <c r="CZ11" s="666">
        <f t="shared" si="25"/>
        <v>0</v>
      </c>
      <c r="DA11" s="669">
        <f t="shared" si="26"/>
        <v>1</v>
      </c>
      <c r="DB11" s="666">
        <f t="shared" si="27"/>
        <v>0</v>
      </c>
      <c r="DC11" s="669">
        <f t="shared" si="28"/>
        <v>1</v>
      </c>
      <c r="DD11" s="666">
        <f t="shared" si="29"/>
        <v>0</v>
      </c>
      <c r="DE11" s="669">
        <f t="shared" si="30"/>
        <v>2</v>
      </c>
      <c r="DF11" s="666">
        <f t="shared" si="31"/>
        <v>0</v>
      </c>
    </row>
    <row r="12" spans="1:114" s="1234" customFormat="1" ht="47.1" customHeight="1" x14ac:dyDescent="0.15">
      <c r="A12" s="1006">
        <v>7</v>
      </c>
      <c r="B12" s="1007" t="s">
        <v>22</v>
      </c>
      <c r="C12" s="1008" t="s">
        <v>70</v>
      </c>
      <c r="D12" s="595" t="s">
        <v>349</v>
      </c>
      <c r="E12" s="1189" t="s">
        <v>199</v>
      </c>
      <c r="F12" s="1203" t="s">
        <v>31</v>
      </c>
      <c r="G12" s="1010" t="str">
        <f t="shared" si="32"/>
        <v>渡辺</v>
      </c>
      <c r="H12" s="1011" t="s">
        <v>301</v>
      </c>
      <c r="I12" s="1012" t="s">
        <v>28</v>
      </c>
      <c r="J12" s="1013"/>
      <c r="K12" s="1011"/>
      <c r="L12" s="1014" t="s">
        <v>65</v>
      </c>
      <c r="M12" s="1012" t="s">
        <v>300</v>
      </c>
      <c r="N12" s="1012" t="s">
        <v>31</v>
      </c>
      <c r="O12" s="1015"/>
      <c r="P12" s="1016" t="s">
        <v>309</v>
      </c>
      <c r="Q12" s="1012" t="s">
        <v>284</v>
      </c>
      <c r="R12" s="1012" t="s">
        <v>203</v>
      </c>
      <c r="S12" s="1009" t="s">
        <v>267</v>
      </c>
      <c r="T12" s="1017"/>
      <c r="U12" s="1010" t="s">
        <v>63</v>
      </c>
      <c r="V12" s="1012"/>
      <c r="W12" s="1010" t="s">
        <v>299</v>
      </c>
      <c r="X12" s="1017" t="s">
        <v>284</v>
      </c>
      <c r="Y12" s="1012"/>
      <c r="Z12" s="1012"/>
      <c r="AA12" s="1010" t="s">
        <v>233</v>
      </c>
      <c r="AB12" s="1011" t="s">
        <v>27</v>
      </c>
      <c r="AC12" s="1010" t="s">
        <v>199</v>
      </c>
      <c r="AD12" s="1018"/>
      <c r="AE12" s="1019" t="s">
        <v>298</v>
      </c>
      <c r="AF12" s="1020" t="str">
        <f t="shared" si="33"/>
        <v>渡辺</v>
      </c>
      <c r="AG12" s="439"/>
      <c r="AH12" s="1164" t="s">
        <v>119</v>
      </c>
      <c r="AI12" s="1208" t="s">
        <v>120</v>
      </c>
      <c r="AJ12" s="1088"/>
      <c r="AK12" s="1089"/>
      <c r="AL12" s="1090"/>
      <c r="AM12" s="1091"/>
      <c r="AN12" s="1103"/>
      <c r="AO12" s="1091"/>
      <c r="AP12" s="1089"/>
      <c r="AQ12" s="1094"/>
      <c r="AR12" s="1089"/>
      <c r="AS12" s="1091"/>
      <c r="AT12" s="1090"/>
      <c r="AU12" s="1089"/>
      <c r="AV12" s="1128"/>
      <c r="AW12" s="1090"/>
      <c r="AX12" s="1090"/>
      <c r="AY12" s="1127"/>
      <c r="AZ12" s="1128"/>
      <c r="BA12" s="1090"/>
      <c r="BB12" s="1128"/>
      <c r="BC12" s="1141"/>
      <c r="BD12" s="1088"/>
      <c r="BE12" s="1100"/>
      <c r="BF12" s="1101"/>
      <c r="BG12" s="1104"/>
      <c r="BH12" s="864"/>
      <c r="BI12" s="864"/>
      <c r="BJ12" s="439" t="s">
        <v>63</v>
      </c>
      <c r="BK12" s="286">
        <f t="shared" si="35"/>
        <v>1</v>
      </c>
      <c r="BL12" s="287">
        <f t="shared" si="36"/>
        <v>1</v>
      </c>
      <c r="BM12" s="287">
        <f t="shared" si="37"/>
        <v>0</v>
      </c>
      <c r="BN12" s="287">
        <f t="shared" si="38"/>
        <v>0</v>
      </c>
      <c r="BO12" s="287">
        <f t="shared" si="39"/>
        <v>0</v>
      </c>
      <c r="BP12" s="287">
        <f t="shared" si="40"/>
        <v>0</v>
      </c>
      <c r="BQ12" s="287">
        <f t="shared" si="41"/>
        <v>0</v>
      </c>
      <c r="BR12" s="587">
        <f t="shared" si="42"/>
        <v>0</v>
      </c>
      <c r="BS12" s="401">
        <v>0</v>
      </c>
      <c r="BT12" s="401">
        <f t="shared" si="34"/>
        <v>1.5</v>
      </c>
      <c r="CA12" s="665">
        <f t="shared" si="0"/>
        <v>1</v>
      </c>
      <c r="CB12" s="666">
        <f t="shared" si="1"/>
        <v>0</v>
      </c>
      <c r="CC12" s="666">
        <f t="shared" si="2"/>
        <v>2</v>
      </c>
      <c r="CD12" s="666">
        <f t="shared" si="3"/>
        <v>0</v>
      </c>
      <c r="CE12" s="669">
        <f t="shared" si="4"/>
        <v>2</v>
      </c>
      <c r="CF12" s="666">
        <f t="shared" si="5"/>
        <v>0</v>
      </c>
      <c r="CG12" s="669">
        <f t="shared" si="6"/>
        <v>0</v>
      </c>
      <c r="CH12" s="667">
        <f t="shared" si="7"/>
        <v>0</v>
      </c>
      <c r="CI12" s="665">
        <f t="shared" si="8"/>
        <v>0</v>
      </c>
      <c r="CJ12" s="666">
        <f t="shared" si="9"/>
        <v>0</v>
      </c>
      <c r="CK12" s="669">
        <f t="shared" si="10"/>
        <v>0</v>
      </c>
      <c r="CL12" s="666">
        <f t="shared" si="11"/>
        <v>1</v>
      </c>
      <c r="CM12" s="669">
        <f t="shared" si="12"/>
        <v>0</v>
      </c>
      <c r="CN12" s="667">
        <f t="shared" si="13"/>
        <v>0</v>
      </c>
      <c r="CO12" s="667">
        <f t="shared" si="14"/>
        <v>0</v>
      </c>
      <c r="CP12" s="669">
        <f t="shared" si="15"/>
        <v>0</v>
      </c>
      <c r="CQ12" s="666">
        <f t="shared" si="16"/>
        <v>2</v>
      </c>
      <c r="CR12" s="669">
        <f t="shared" si="17"/>
        <v>0</v>
      </c>
      <c r="CS12" s="666">
        <f t="shared" si="18"/>
        <v>0</v>
      </c>
      <c r="CT12" s="666">
        <f t="shared" si="19"/>
        <v>0</v>
      </c>
      <c r="CU12" s="669">
        <f t="shared" si="20"/>
        <v>1</v>
      </c>
      <c r="CV12" s="666">
        <f t="shared" si="21"/>
        <v>0</v>
      </c>
      <c r="CW12" s="669">
        <f t="shared" si="22"/>
        <v>0</v>
      </c>
      <c r="CX12" s="667">
        <f t="shared" si="23"/>
        <v>0</v>
      </c>
      <c r="CY12" s="669">
        <f t="shared" si="24"/>
        <v>1</v>
      </c>
      <c r="CZ12" s="666">
        <f t="shared" si="25"/>
        <v>0</v>
      </c>
      <c r="DA12" s="669">
        <f t="shared" si="26"/>
        <v>2</v>
      </c>
      <c r="DB12" s="666">
        <f t="shared" si="27"/>
        <v>0</v>
      </c>
      <c r="DC12" s="669">
        <f t="shared" si="28"/>
        <v>1</v>
      </c>
      <c r="DD12" s="666">
        <f t="shared" si="29"/>
        <v>0</v>
      </c>
      <c r="DE12" s="669">
        <f t="shared" si="30"/>
        <v>1</v>
      </c>
      <c r="DF12" s="666">
        <f t="shared" si="31"/>
        <v>0</v>
      </c>
    </row>
    <row r="13" spans="1:114" s="1234" customFormat="1" ht="47.1" customHeight="1" x14ac:dyDescent="0.15">
      <c r="A13" s="1006">
        <v>8</v>
      </c>
      <c r="B13" s="1007" t="s">
        <v>23</v>
      </c>
      <c r="C13" s="1008" t="s">
        <v>267</v>
      </c>
      <c r="D13" s="595"/>
      <c r="E13" s="1009" t="s">
        <v>31</v>
      </c>
      <c r="F13" s="1192" t="s">
        <v>284</v>
      </c>
      <c r="G13" s="1010" t="str">
        <f t="shared" si="32"/>
        <v>岸井</v>
      </c>
      <c r="H13" s="1190" t="s">
        <v>301</v>
      </c>
      <c r="I13" s="1012" t="s">
        <v>28</v>
      </c>
      <c r="J13" s="1185" t="s">
        <v>279</v>
      </c>
      <c r="K13" s="1011"/>
      <c r="L13" s="1014" t="s">
        <v>65</v>
      </c>
      <c r="M13" s="1012" t="s">
        <v>292</v>
      </c>
      <c r="N13" s="1012" t="s">
        <v>284</v>
      </c>
      <c r="O13" s="1015"/>
      <c r="P13" s="1016" t="s">
        <v>38</v>
      </c>
      <c r="Q13" s="1012" t="s">
        <v>300</v>
      </c>
      <c r="R13" s="1162" t="s">
        <v>203</v>
      </c>
      <c r="S13" s="1009" t="s">
        <v>70</v>
      </c>
      <c r="T13" s="1017"/>
      <c r="U13" s="1010" t="s">
        <v>63</v>
      </c>
      <c r="V13" s="1012" t="s">
        <v>120</v>
      </c>
      <c r="W13" s="1010" t="s">
        <v>299</v>
      </c>
      <c r="X13" s="1017" t="s">
        <v>300</v>
      </c>
      <c r="Y13" s="1012"/>
      <c r="Z13" s="1012"/>
      <c r="AA13" s="1010" t="s">
        <v>233</v>
      </c>
      <c r="AB13" s="1011" t="s">
        <v>27</v>
      </c>
      <c r="AC13" s="1010" t="s">
        <v>301</v>
      </c>
      <c r="AD13" s="1018"/>
      <c r="AE13" s="1019" t="s">
        <v>199</v>
      </c>
      <c r="AF13" s="1020" t="str">
        <f t="shared" si="33"/>
        <v>岸井</v>
      </c>
      <c r="AG13" s="439"/>
      <c r="AH13" s="1164"/>
      <c r="AI13" s="1165"/>
      <c r="AJ13" s="1088"/>
      <c r="AK13" s="1089" t="s">
        <v>237</v>
      </c>
      <c r="AL13" s="1090"/>
      <c r="AM13" s="1091"/>
      <c r="AN13" s="1103"/>
      <c r="AO13" s="1091"/>
      <c r="AP13" s="1089"/>
      <c r="AQ13" s="1094"/>
      <c r="AR13" s="1089"/>
      <c r="AS13" s="1091"/>
      <c r="AT13" s="1090"/>
      <c r="AU13" s="1089"/>
      <c r="AV13" s="1128"/>
      <c r="AW13" s="1090"/>
      <c r="AX13" s="1090"/>
      <c r="AY13" s="1127"/>
      <c r="AZ13" s="1128"/>
      <c r="BA13" s="1090"/>
      <c r="BB13" s="1128"/>
      <c r="BC13" s="1141"/>
      <c r="BD13" s="1088"/>
      <c r="BE13" s="1169" t="s">
        <v>354</v>
      </c>
      <c r="BF13" s="1101"/>
      <c r="BG13" s="1104"/>
      <c r="BH13" s="864"/>
      <c r="BI13" s="864"/>
      <c r="BJ13" s="437" t="s">
        <v>284</v>
      </c>
      <c r="BK13" s="286">
        <f t="shared" si="35"/>
        <v>1</v>
      </c>
      <c r="BL13" s="287">
        <f t="shared" si="36"/>
        <v>1</v>
      </c>
      <c r="BM13" s="287">
        <f t="shared" si="37"/>
        <v>0</v>
      </c>
      <c r="BN13" s="287">
        <f t="shared" si="38"/>
        <v>0</v>
      </c>
      <c r="BO13" s="287">
        <f t="shared" si="39"/>
        <v>0</v>
      </c>
      <c r="BP13" s="287">
        <f t="shared" si="40"/>
        <v>0</v>
      </c>
      <c r="BQ13" s="287">
        <f t="shared" si="41"/>
        <v>0</v>
      </c>
      <c r="BR13" s="587">
        <f t="shared" si="42"/>
        <v>0</v>
      </c>
      <c r="BS13" s="401">
        <v>0</v>
      </c>
      <c r="BT13" s="401">
        <f t="shared" si="34"/>
        <v>1.5</v>
      </c>
      <c r="CA13" s="665">
        <f t="shared" si="0"/>
        <v>1</v>
      </c>
      <c r="CB13" s="666">
        <f t="shared" si="1"/>
        <v>0</v>
      </c>
      <c r="CC13" s="666">
        <f t="shared" si="2"/>
        <v>2</v>
      </c>
      <c r="CD13" s="666">
        <f t="shared" si="3"/>
        <v>0</v>
      </c>
      <c r="CE13" s="669">
        <f t="shared" si="4"/>
        <v>1</v>
      </c>
      <c r="CF13" s="666">
        <f t="shared" si="5"/>
        <v>1</v>
      </c>
      <c r="CG13" s="669">
        <f t="shared" si="6"/>
        <v>0</v>
      </c>
      <c r="CH13" s="667">
        <f t="shared" si="7"/>
        <v>0</v>
      </c>
      <c r="CI13" s="665">
        <f t="shared" si="8"/>
        <v>0</v>
      </c>
      <c r="CJ13" s="666">
        <f t="shared" si="9"/>
        <v>0</v>
      </c>
      <c r="CK13" s="669">
        <f t="shared" si="10"/>
        <v>0</v>
      </c>
      <c r="CL13" s="666">
        <f t="shared" si="11"/>
        <v>1</v>
      </c>
      <c r="CM13" s="669">
        <f t="shared" si="12"/>
        <v>0</v>
      </c>
      <c r="CN13" s="667">
        <f t="shared" si="13"/>
        <v>0</v>
      </c>
      <c r="CO13" s="667">
        <f t="shared" si="14"/>
        <v>0</v>
      </c>
      <c r="CP13" s="669">
        <f t="shared" si="15"/>
        <v>0</v>
      </c>
      <c r="CQ13" s="666">
        <f t="shared" si="16"/>
        <v>1</v>
      </c>
      <c r="CR13" s="669">
        <f t="shared" si="17"/>
        <v>0</v>
      </c>
      <c r="CS13" s="666">
        <f t="shared" si="18"/>
        <v>0</v>
      </c>
      <c r="CT13" s="666">
        <f t="shared" si="19"/>
        <v>0</v>
      </c>
      <c r="CU13" s="669">
        <f t="shared" si="20"/>
        <v>1</v>
      </c>
      <c r="CV13" s="666">
        <f t="shared" si="21"/>
        <v>0</v>
      </c>
      <c r="CW13" s="669">
        <f t="shared" si="22"/>
        <v>0</v>
      </c>
      <c r="CX13" s="667">
        <f t="shared" si="23"/>
        <v>0</v>
      </c>
      <c r="CY13" s="669">
        <f t="shared" si="24"/>
        <v>1</v>
      </c>
      <c r="CZ13" s="666">
        <f t="shared" si="25"/>
        <v>0</v>
      </c>
      <c r="DA13" s="669">
        <f t="shared" si="26"/>
        <v>1</v>
      </c>
      <c r="DB13" s="666">
        <f t="shared" si="27"/>
        <v>0</v>
      </c>
      <c r="DC13" s="669">
        <f t="shared" si="28"/>
        <v>2</v>
      </c>
      <c r="DD13" s="666">
        <f t="shared" si="29"/>
        <v>0</v>
      </c>
      <c r="DE13" s="669">
        <f t="shared" si="30"/>
        <v>2</v>
      </c>
      <c r="DF13" s="666">
        <f t="shared" si="31"/>
        <v>0</v>
      </c>
    </row>
    <row r="14" spans="1:114" s="1234" customFormat="1" ht="47.1" customHeight="1" x14ac:dyDescent="0.15">
      <c r="A14" s="1006">
        <v>9</v>
      </c>
      <c r="B14" s="1007" t="s">
        <v>24</v>
      </c>
      <c r="C14" s="1188" t="s">
        <v>301</v>
      </c>
      <c r="D14" s="595" t="s">
        <v>349</v>
      </c>
      <c r="E14" s="1189" t="s">
        <v>31</v>
      </c>
      <c r="F14" s="1009" t="s">
        <v>284</v>
      </c>
      <c r="G14" s="1010" t="str">
        <f t="shared" si="32"/>
        <v>篠原</v>
      </c>
      <c r="H14" s="1011" t="s">
        <v>267</v>
      </c>
      <c r="I14" s="1012" t="s">
        <v>28</v>
      </c>
      <c r="J14" s="1013" t="s">
        <v>237</v>
      </c>
      <c r="K14" s="1011"/>
      <c r="L14" s="1014" t="s">
        <v>65</v>
      </c>
      <c r="M14" s="1162" t="s">
        <v>292</v>
      </c>
      <c r="N14" s="1012" t="s">
        <v>301</v>
      </c>
      <c r="O14" s="1015"/>
      <c r="P14" s="1167" t="s">
        <v>349</v>
      </c>
      <c r="Q14" s="1186" t="s">
        <v>269</v>
      </c>
      <c r="R14" s="1162" t="s">
        <v>203</v>
      </c>
      <c r="S14" s="1009" t="s">
        <v>70</v>
      </c>
      <c r="T14" s="1017"/>
      <c r="U14" s="1010" t="s">
        <v>63</v>
      </c>
      <c r="V14" s="1012" t="s">
        <v>120</v>
      </c>
      <c r="W14" s="1010" t="s">
        <v>299</v>
      </c>
      <c r="X14" s="1017" t="s">
        <v>301</v>
      </c>
      <c r="Y14" s="1012"/>
      <c r="Z14" s="1012"/>
      <c r="AA14" s="1010" t="s">
        <v>233</v>
      </c>
      <c r="AB14" s="1011" t="s">
        <v>27</v>
      </c>
      <c r="AC14" s="1010" t="s">
        <v>31</v>
      </c>
      <c r="AD14" s="1018"/>
      <c r="AE14" s="1019" t="s">
        <v>258</v>
      </c>
      <c r="AF14" s="1020" t="str">
        <f t="shared" si="33"/>
        <v>篠原</v>
      </c>
      <c r="AG14" s="439"/>
      <c r="AH14" s="1045" t="s">
        <v>300</v>
      </c>
      <c r="AI14" s="1165"/>
      <c r="AJ14" s="1088"/>
      <c r="AK14" s="1089" t="s">
        <v>119</v>
      </c>
      <c r="AL14" s="1090"/>
      <c r="AM14" s="1091"/>
      <c r="AN14" s="1092"/>
      <c r="AO14" s="1093"/>
      <c r="AP14" s="1089"/>
      <c r="AQ14" s="1094"/>
      <c r="AR14" s="1089"/>
      <c r="AS14" s="1091"/>
      <c r="AT14" s="1090"/>
      <c r="AU14" s="1089"/>
      <c r="AV14" s="1128"/>
      <c r="AW14" s="1090"/>
      <c r="AX14" s="1090"/>
      <c r="AY14" s="1127"/>
      <c r="AZ14" s="1128"/>
      <c r="BA14" s="1090"/>
      <c r="BB14" s="1128"/>
      <c r="BC14" s="1141"/>
      <c r="BD14" s="1088"/>
      <c r="BE14" s="1100"/>
      <c r="BF14" s="1101"/>
      <c r="BG14" s="1104"/>
      <c r="BH14" s="864"/>
      <c r="BI14" s="864"/>
      <c r="BJ14" s="437" t="s">
        <v>27</v>
      </c>
      <c r="BK14" s="286">
        <f t="shared" si="35"/>
        <v>1</v>
      </c>
      <c r="BL14" s="287">
        <f t="shared" si="36"/>
        <v>1</v>
      </c>
      <c r="BM14" s="287">
        <f t="shared" si="37"/>
        <v>0</v>
      </c>
      <c r="BN14" s="287">
        <f t="shared" si="38"/>
        <v>0</v>
      </c>
      <c r="BO14" s="287">
        <f t="shared" si="39"/>
        <v>0</v>
      </c>
      <c r="BP14" s="287">
        <f t="shared" si="40"/>
        <v>0</v>
      </c>
      <c r="BQ14" s="287">
        <f t="shared" si="41"/>
        <v>0</v>
      </c>
      <c r="BR14" s="587">
        <f t="shared" si="42"/>
        <v>0</v>
      </c>
      <c r="BS14" s="401">
        <v>1</v>
      </c>
      <c r="BT14" s="401">
        <f t="shared" si="34"/>
        <v>1.5</v>
      </c>
      <c r="CA14" s="665">
        <f t="shared" si="0"/>
        <v>1</v>
      </c>
      <c r="CB14" s="666">
        <f t="shared" si="1"/>
        <v>0</v>
      </c>
      <c r="CC14" s="666">
        <f t="shared" si="2"/>
        <v>1</v>
      </c>
      <c r="CD14" s="666">
        <f t="shared" si="3"/>
        <v>0</v>
      </c>
      <c r="CE14" s="669">
        <f t="shared" si="4"/>
        <v>1</v>
      </c>
      <c r="CF14" s="666">
        <f t="shared" si="5"/>
        <v>0</v>
      </c>
      <c r="CG14" s="669">
        <f t="shared" si="6"/>
        <v>0</v>
      </c>
      <c r="CH14" s="667">
        <f t="shared" si="7"/>
        <v>0</v>
      </c>
      <c r="CI14" s="665">
        <f t="shared" si="8"/>
        <v>0</v>
      </c>
      <c r="CJ14" s="666">
        <f t="shared" si="9"/>
        <v>0</v>
      </c>
      <c r="CK14" s="669">
        <f t="shared" si="10"/>
        <v>0</v>
      </c>
      <c r="CL14" s="666">
        <f t="shared" si="11"/>
        <v>1</v>
      </c>
      <c r="CM14" s="669">
        <f t="shared" si="12"/>
        <v>1</v>
      </c>
      <c r="CN14" s="667">
        <f t="shared" si="13"/>
        <v>0</v>
      </c>
      <c r="CO14" s="667">
        <f t="shared" si="14"/>
        <v>0</v>
      </c>
      <c r="CP14" s="669">
        <f t="shared" si="15"/>
        <v>0</v>
      </c>
      <c r="CQ14" s="666">
        <f t="shared" si="16"/>
        <v>2</v>
      </c>
      <c r="CR14" s="669">
        <f t="shared" si="17"/>
        <v>0</v>
      </c>
      <c r="CS14" s="666">
        <f t="shared" si="18"/>
        <v>0</v>
      </c>
      <c r="CT14" s="666">
        <f t="shared" si="19"/>
        <v>0</v>
      </c>
      <c r="CU14" s="669">
        <f t="shared" si="20"/>
        <v>1</v>
      </c>
      <c r="CV14" s="666">
        <f t="shared" si="21"/>
        <v>0</v>
      </c>
      <c r="CW14" s="669">
        <f t="shared" si="22"/>
        <v>0</v>
      </c>
      <c r="CX14" s="667">
        <f t="shared" si="23"/>
        <v>0</v>
      </c>
      <c r="CY14" s="669">
        <f t="shared" si="24"/>
        <v>1</v>
      </c>
      <c r="CZ14" s="666">
        <f t="shared" si="25"/>
        <v>0</v>
      </c>
      <c r="DA14" s="669">
        <f t="shared" si="26"/>
        <v>2</v>
      </c>
      <c r="DB14" s="666">
        <f t="shared" si="27"/>
        <v>0</v>
      </c>
      <c r="DC14" s="669">
        <f t="shared" si="28"/>
        <v>1</v>
      </c>
      <c r="DD14" s="666">
        <f t="shared" si="29"/>
        <v>0</v>
      </c>
      <c r="DE14" s="669">
        <f t="shared" si="30"/>
        <v>3</v>
      </c>
      <c r="DF14" s="666">
        <f t="shared" si="31"/>
        <v>0</v>
      </c>
    </row>
    <row r="15" spans="1:114" s="1234" customFormat="1" ht="47.1" customHeight="1" x14ac:dyDescent="0.15">
      <c r="A15" s="1006">
        <v>10</v>
      </c>
      <c r="B15" s="1007" t="s">
        <v>25</v>
      </c>
      <c r="C15" s="1008" t="s">
        <v>199</v>
      </c>
      <c r="D15" s="595"/>
      <c r="E15" s="1009" t="s">
        <v>31</v>
      </c>
      <c r="F15" s="1009" t="s">
        <v>284</v>
      </c>
      <c r="G15" s="1010" t="str">
        <f t="shared" si="32"/>
        <v>知久</v>
      </c>
      <c r="H15" s="1011" t="s">
        <v>267</v>
      </c>
      <c r="I15" s="1012" t="s">
        <v>237</v>
      </c>
      <c r="J15" s="1013"/>
      <c r="K15" s="1011"/>
      <c r="L15" s="1014" t="s">
        <v>65</v>
      </c>
      <c r="M15" s="1012" t="s">
        <v>300</v>
      </c>
      <c r="N15" s="1012"/>
      <c r="O15" s="1015"/>
      <c r="P15" s="1016" t="s">
        <v>38</v>
      </c>
      <c r="Q15" s="1012"/>
      <c r="R15" s="1012" t="s">
        <v>70</v>
      </c>
      <c r="S15" s="1009" t="s">
        <v>310</v>
      </c>
      <c r="T15" s="1017"/>
      <c r="U15" s="1010" t="s">
        <v>63</v>
      </c>
      <c r="V15" s="1012"/>
      <c r="W15" s="1010" t="s">
        <v>299</v>
      </c>
      <c r="X15" s="1017"/>
      <c r="Y15" s="1012"/>
      <c r="Z15" s="1012"/>
      <c r="AA15" s="1010" t="s">
        <v>27</v>
      </c>
      <c r="AB15" s="1011" t="s">
        <v>28</v>
      </c>
      <c r="AC15" s="1010"/>
      <c r="AD15" s="1018"/>
      <c r="AE15" s="1019" t="s">
        <v>233</v>
      </c>
      <c r="AF15" s="1020" t="str">
        <f t="shared" si="33"/>
        <v>知久</v>
      </c>
      <c r="AG15" s="439" t="s">
        <v>277</v>
      </c>
      <c r="AH15" s="1164"/>
      <c r="AI15" s="1165"/>
      <c r="AJ15" s="1088"/>
      <c r="AK15" s="1089" t="s">
        <v>301</v>
      </c>
      <c r="AL15" s="1090" t="s">
        <v>120</v>
      </c>
      <c r="AM15" s="1091"/>
      <c r="AN15" s="1092"/>
      <c r="AO15" s="1093"/>
      <c r="AP15" s="1089"/>
      <c r="AQ15" s="1094"/>
      <c r="AR15" s="1089"/>
      <c r="AS15" s="1091"/>
      <c r="AT15" s="1090"/>
      <c r="AU15" s="1089"/>
      <c r="AV15" s="1128"/>
      <c r="AW15" s="1090"/>
      <c r="AX15" s="1090"/>
      <c r="AY15" s="1127"/>
      <c r="AZ15" s="1128"/>
      <c r="BA15" s="1090"/>
      <c r="BB15" s="1128"/>
      <c r="BC15" s="1141"/>
      <c r="BD15" s="1088"/>
      <c r="BE15" s="1100"/>
      <c r="BF15" s="1121"/>
      <c r="BG15" s="879"/>
      <c r="BH15" s="864"/>
      <c r="BI15" s="864"/>
      <c r="BJ15" s="437" t="s">
        <v>120</v>
      </c>
      <c r="BK15" s="286">
        <f t="shared" si="35"/>
        <v>1</v>
      </c>
      <c r="BL15" s="287">
        <f t="shared" si="36"/>
        <v>1</v>
      </c>
      <c r="BM15" s="287">
        <f t="shared" si="37"/>
        <v>0</v>
      </c>
      <c r="BN15" s="287">
        <f t="shared" si="38"/>
        <v>0</v>
      </c>
      <c r="BO15" s="287">
        <f t="shared" si="39"/>
        <v>0</v>
      </c>
      <c r="BP15" s="287">
        <f t="shared" si="40"/>
        <v>0</v>
      </c>
      <c r="BQ15" s="287">
        <f t="shared" si="41"/>
        <v>0</v>
      </c>
      <c r="BR15" s="587">
        <f t="shared" si="42"/>
        <v>0</v>
      </c>
      <c r="BS15" s="401">
        <v>1</v>
      </c>
      <c r="BT15" s="401">
        <f t="shared" si="34"/>
        <v>1.5</v>
      </c>
      <c r="CA15" s="665">
        <f t="shared" si="0"/>
        <v>1</v>
      </c>
      <c r="CB15" s="666">
        <f t="shared" si="1"/>
        <v>0</v>
      </c>
      <c r="CC15" s="666">
        <f t="shared" si="2"/>
        <v>1</v>
      </c>
      <c r="CD15" s="666">
        <f t="shared" si="3"/>
        <v>0</v>
      </c>
      <c r="CE15" s="669">
        <f t="shared" si="4"/>
        <v>1</v>
      </c>
      <c r="CF15" s="666">
        <f t="shared" si="5"/>
        <v>0</v>
      </c>
      <c r="CG15" s="669">
        <f t="shared" si="6"/>
        <v>0</v>
      </c>
      <c r="CH15" s="667">
        <f t="shared" si="7"/>
        <v>0</v>
      </c>
      <c r="CI15" s="665">
        <f t="shared" si="8"/>
        <v>0</v>
      </c>
      <c r="CJ15" s="666">
        <f t="shared" si="9"/>
        <v>0</v>
      </c>
      <c r="CK15" s="669">
        <f t="shared" si="10"/>
        <v>0</v>
      </c>
      <c r="CL15" s="666">
        <f t="shared" si="11"/>
        <v>1</v>
      </c>
      <c r="CM15" s="669">
        <f t="shared" si="12"/>
        <v>0</v>
      </c>
      <c r="CN15" s="667">
        <f t="shared" si="13"/>
        <v>0</v>
      </c>
      <c r="CO15" s="667">
        <f t="shared" si="14"/>
        <v>0</v>
      </c>
      <c r="CP15" s="669">
        <f t="shared" si="15"/>
        <v>0</v>
      </c>
      <c r="CQ15" s="666">
        <f t="shared" si="16"/>
        <v>1</v>
      </c>
      <c r="CR15" s="669">
        <f t="shared" si="17"/>
        <v>0</v>
      </c>
      <c r="CS15" s="666">
        <f t="shared" si="18"/>
        <v>1</v>
      </c>
      <c r="CT15" s="666">
        <f t="shared" si="19"/>
        <v>0</v>
      </c>
      <c r="CU15" s="669">
        <f t="shared" si="20"/>
        <v>1</v>
      </c>
      <c r="CV15" s="666">
        <f t="shared" si="21"/>
        <v>0</v>
      </c>
      <c r="CW15" s="669">
        <f t="shared" si="22"/>
        <v>0</v>
      </c>
      <c r="CX15" s="667">
        <f t="shared" si="23"/>
        <v>0</v>
      </c>
      <c r="CY15" s="669">
        <f t="shared" si="24"/>
        <v>1</v>
      </c>
      <c r="CZ15" s="666">
        <f t="shared" si="25"/>
        <v>0</v>
      </c>
      <c r="DA15" s="669">
        <f t="shared" si="26"/>
        <v>1</v>
      </c>
      <c r="DB15" s="666">
        <f t="shared" si="27"/>
        <v>0</v>
      </c>
      <c r="DC15" s="669">
        <f t="shared" si="28"/>
        <v>1</v>
      </c>
      <c r="DD15" s="666">
        <f t="shared" si="29"/>
        <v>0</v>
      </c>
      <c r="DE15" s="669">
        <f t="shared" si="30"/>
        <v>1</v>
      </c>
      <c r="DF15" s="666">
        <f t="shared" si="31"/>
        <v>0</v>
      </c>
    </row>
    <row r="16" spans="1:114" s="1234" customFormat="1" ht="47.1" customHeight="1" x14ac:dyDescent="0.15">
      <c r="A16" s="1021">
        <v>11</v>
      </c>
      <c r="B16" s="1022" t="s">
        <v>19</v>
      </c>
      <c r="C16" s="1023"/>
      <c r="D16" s="1024"/>
      <c r="E16" s="1025"/>
      <c r="F16" s="1025"/>
      <c r="G16" s="1026" t="str">
        <f t="shared" si="32"/>
        <v>大橋</v>
      </c>
      <c r="H16" s="1027"/>
      <c r="I16" s="1028"/>
      <c r="J16" s="1029"/>
      <c r="K16" s="1027"/>
      <c r="L16" s="1030"/>
      <c r="M16" s="1028"/>
      <c r="N16" s="1028"/>
      <c r="O16" s="1031"/>
      <c r="P16" s="1032"/>
      <c r="Q16" s="1028"/>
      <c r="R16" s="1028"/>
      <c r="S16" s="1025"/>
      <c r="T16" s="1033"/>
      <c r="U16" s="1026"/>
      <c r="V16" s="1028"/>
      <c r="W16" s="1026" t="s">
        <v>343</v>
      </c>
      <c r="X16" s="1033"/>
      <c r="Y16" s="1028"/>
      <c r="Z16" s="1028"/>
      <c r="AA16" s="1026"/>
      <c r="AB16" s="1027"/>
      <c r="AC16" s="1026"/>
      <c r="AD16" s="1034"/>
      <c r="AE16" s="1035" t="s">
        <v>276</v>
      </c>
      <c r="AF16" s="1036" t="str">
        <f t="shared" si="33"/>
        <v>大橋</v>
      </c>
      <c r="AG16" s="1037" t="s">
        <v>301</v>
      </c>
      <c r="AH16" s="1042"/>
      <c r="AI16" s="1043"/>
      <c r="AJ16" s="1105"/>
      <c r="AK16" s="1106"/>
      <c r="AL16" s="1107"/>
      <c r="AM16" s="1108"/>
      <c r="AN16" s="1122"/>
      <c r="AO16" s="1123"/>
      <c r="AP16" s="1106"/>
      <c r="AQ16" s="1112"/>
      <c r="AR16" s="1111"/>
      <c r="AS16" s="1108"/>
      <c r="AT16" s="1107"/>
      <c r="AU16" s="1106"/>
      <c r="AV16" s="1113"/>
      <c r="AW16" s="1107"/>
      <c r="AX16" s="1107"/>
      <c r="AY16" s="1124"/>
      <c r="AZ16" s="1113"/>
      <c r="BA16" s="1125"/>
      <c r="BB16" s="1115"/>
      <c r="BC16" s="1116"/>
      <c r="BD16" s="1117"/>
      <c r="BE16" s="1126"/>
      <c r="BF16" s="1119"/>
      <c r="BG16" s="1120"/>
      <c r="BH16" s="864"/>
      <c r="BI16" s="864"/>
      <c r="BJ16" s="440" t="s">
        <v>38</v>
      </c>
      <c r="BK16" s="286">
        <f t="shared" si="35"/>
        <v>1</v>
      </c>
      <c r="BL16" s="287">
        <f t="shared" si="36"/>
        <v>1</v>
      </c>
      <c r="BM16" s="287">
        <f t="shared" si="37"/>
        <v>0</v>
      </c>
      <c r="BN16" s="287">
        <f t="shared" si="38"/>
        <v>0</v>
      </c>
      <c r="BO16" s="287">
        <f t="shared" si="39"/>
        <v>0</v>
      </c>
      <c r="BP16" s="287">
        <f t="shared" si="40"/>
        <v>0</v>
      </c>
      <c r="BQ16" s="287">
        <f t="shared" si="41"/>
        <v>0</v>
      </c>
      <c r="BR16" s="587">
        <f t="shared" si="42"/>
        <v>0</v>
      </c>
      <c r="BS16" s="401">
        <v>0</v>
      </c>
      <c r="BT16" s="401">
        <f t="shared" si="34"/>
        <v>1.5</v>
      </c>
      <c r="CA16" s="665">
        <f t="shared" si="0"/>
        <v>0</v>
      </c>
      <c r="CB16" s="666">
        <f t="shared" si="1"/>
        <v>0</v>
      </c>
      <c r="CC16" s="666">
        <f t="shared" si="2"/>
        <v>0</v>
      </c>
      <c r="CD16" s="666">
        <f t="shared" si="3"/>
        <v>0</v>
      </c>
      <c r="CE16" s="669">
        <f t="shared" si="4"/>
        <v>0</v>
      </c>
      <c r="CF16" s="666">
        <f t="shared" si="5"/>
        <v>0</v>
      </c>
      <c r="CG16" s="669">
        <f t="shared" si="6"/>
        <v>0</v>
      </c>
      <c r="CH16" s="667">
        <f t="shared" si="7"/>
        <v>0</v>
      </c>
      <c r="CI16" s="665">
        <f t="shared" si="8"/>
        <v>0</v>
      </c>
      <c r="CJ16" s="666">
        <f t="shared" si="9"/>
        <v>0</v>
      </c>
      <c r="CK16" s="669">
        <f t="shared" si="10"/>
        <v>0</v>
      </c>
      <c r="CL16" s="666">
        <f t="shared" si="11"/>
        <v>0</v>
      </c>
      <c r="CM16" s="669">
        <f t="shared" si="12"/>
        <v>0</v>
      </c>
      <c r="CN16" s="667">
        <f t="shared" si="13"/>
        <v>0</v>
      </c>
      <c r="CO16" s="667">
        <f t="shared" si="14"/>
        <v>0</v>
      </c>
      <c r="CP16" s="669">
        <f t="shared" si="15"/>
        <v>0</v>
      </c>
      <c r="CQ16" s="666">
        <f t="shared" si="16"/>
        <v>0</v>
      </c>
      <c r="CR16" s="669">
        <f t="shared" si="17"/>
        <v>0</v>
      </c>
      <c r="CS16" s="666">
        <f t="shared" si="18"/>
        <v>2</v>
      </c>
      <c r="CT16" s="666">
        <f t="shared" si="19"/>
        <v>0</v>
      </c>
      <c r="CU16" s="669">
        <f t="shared" si="20"/>
        <v>0</v>
      </c>
      <c r="CV16" s="666">
        <f t="shared" si="21"/>
        <v>0</v>
      </c>
      <c r="CW16" s="669">
        <f t="shared" si="22"/>
        <v>0</v>
      </c>
      <c r="CX16" s="667">
        <f t="shared" si="23"/>
        <v>0</v>
      </c>
      <c r="CY16" s="669">
        <f t="shared" si="24"/>
        <v>0</v>
      </c>
      <c r="CZ16" s="666">
        <f t="shared" si="25"/>
        <v>0</v>
      </c>
      <c r="DA16" s="669">
        <f t="shared" si="26"/>
        <v>0</v>
      </c>
      <c r="DB16" s="666">
        <f t="shared" si="27"/>
        <v>0</v>
      </c>
      <c r="DC16" s="669">
        <f t="shared" si="28"/>
        <v>1</v>
      </c>
      <c r="DD16" s="666">
        <f t="shared" si="29"/>
        <v>0</v>
      </c>
      <c r="DE16" s="669">
        <f t="shared" si="30"/>
        <v>1</v>
      </c>
      <c r="DF16" s="666">
        <f t="shared" si="31"/>
        <v>0</v>
      </c>
    </row>
    <row r="17" spans="1:110" s="1234" customFormat="1" ht="47.1" customHeight="1" x14ac:dyDescent="0.15">
      <c r="A17" s="1006">
        <v>12</v>
      </c>
      <c r="B17" s="1007" t="s">
        <v>20</v>
      </c>
      <c r="C17" s="1008" t="s">
        <v>199</v>
      </c>
      <c r="D17" s="595" t="s">
        <v>349</v>
      </c>
      <c r="E17" s="1009" t="s">
        <v>31</v>
      </c>
      <c r="F17" s="1195" t="s">
        <v>284</v>
      </c>
      <c r="G17" s="1010" t="str">
        <f t="shared" si="32"/>
        <v>村山</v>
      </c>
      <c r="H17" s="1011" t="s">
        <v>301</v>
      </c>
      <c r="I17" s="1012" t="s">
        <v>28</v>
      </c>
      <c r="J17" s="1185" t="s">
        <v>279</v>
      </c>
      <c r="K17" s="1011"/>
      <c r="L17" s="1014" t="s">
        <v>65</v>
      </c>
      <c r="M17" s="1012" t="s">
        <v>292</v>
      </c>
      <c r="N17" s="1012" t="s">
        <v>284</v>
      </c>
      <c r="O17" s="1015"/>
      <c r="P17" s="1016" t="s">
        <v>309</v>
      </c>
      <c r="Q17" s="1012" t="s">
        <v>267</v>
      </c>
      <c r="R17" s="1012" t="s">
        <v>203</v>
      </c>
      <c r="S17" s="1009" t="s">
        <v>70</v>
      </c>
      <c r="T17" s="1017"/>
      <c r="U17" s="1010" t="s">
        <v>63</v>
      </c>
      <c r="V17" s="1012" t="s">
        <v>120</v>
      </c>
      <c r="W17" s="1010" t="s">
        <v>299</v>
      </c>
      <c r="X17" s="1017" t="s">
        <v>199</v>
      </c>
      <c r="Y17" s="1012"/>
      <c r="Z17" s="1012"/>
      <c r="AA17" s="1010" t="s">
        <v>27</v>
      </c>
      <c r="AB17" s="1011" t="s">
        <v>38</v>
      </c>
      <c r="AC17" s="1010"/>
      <c r="AD17" s="1018"/>
      <c r="AE17" s="1019" t="s">
        <v>343</v>
      </c>
      <c r="AF17" s="1020" t="str">
        <f t="shared" si="33"/>
        <v>村山</v>
      </c>
      <c r="AG17" s="439"/>
      <c r="AH17" s="1164" t="s">
        <v>233</v>
      </c>
      <c r="AI17" s="1165"/>
      <c r="AJ17" s="1088"/>
      <c r="AK17" s="1089"/>
      <c r="AL17" s="1090"/>
      <c r="AM17" s="1091"/>
      <c r="AN17" s="1092"/>
      <c r="AO17" s="1093"/>
      <c r="AP17" s="1089"/>
      <c r="AQ17" s="1094"/>
      <c r="AR17" s="1089"/>
      <c r="AS17" s="1091"/>
      <c r="AT17" s="1090"/>
      <c r="AU17" s="1089"/>
      <c r="AV17" s="1128"/>
      <c r="AW17" s="1090"/>
      <c r="AX17" s="1090"/>
      <c r="AY17" s="1127" t="s">
        <v>237</v>
      </c>
      <c r="AZ17" s="1128" t="s">
        <v>377</v>
      </c>
      <c r="BA17" s="1090"/>
      <c r="BB17" s="1128"/>
      <c r="BC17" s="1141"/>
      <c r="BD17" s="1099"/>
      <c r="BE17" s="1100"/>
      <c r="BF17" s="1121"/>
      <c r="BG17" s="879"/>
      <c r="BH17" s="864"/>
      <c r="BI17" s="864"/>
      <c r="BJ17" s="440" t="s">
        <v>243</v>
      </c>
      <c r="BK17" s="286">
        <f t="shared" si="35"/>
        <v>0</v>
      </c>
      <c r="BL17" s="287">
        <f t="shared" si="36"/>
        <v>0</v>
      </c>
      <c r="BM17" s="287">
        <f t="shared" si="37"/>
        <v>0</v>
      </c>
      <c r="BN17" s="287">
        <f t="shared" si="38"/>
        <v>0</v>
      </c>
      <c r="BO17" s="287">
        <f t="shared" si="39"/>
        <v>0</v>
      </c>
      <c r="BP17" s="287">
        <f t="shared" si="40"/>
        <v>0</v>
      </c>
      <c r="BQ17" s="287">
        <f t="shared" si="41"/>
        <v>0</v>
      </c>
      <c r="BR17" s="587">
        <f t="shared" si="42"/>
        <v>0</v>
      </c>
      <c r="BS17" s="401">
        <v>0</v>
      </c>
      <c r="BT17" s="401">
        <f t="shared" si="34"/>
        <v>0</v>
      </c>
      <c r="CA17" s="665">
        <f t="shared" si="0"/>
        <v>1</v>
      </c>
      <c r="CB17" s="666">
        <f t="shared" si="1"/>
        <v>0</v>
      </c>
      <c r="CC17" s="666">
        <f t="shared" si="2"/>
        <v>2</v>
      </c>
      <c r="CD17" s="666">
        <f t="shared" si="3"/>
        <v>0</v>
      </c>
      <c r="CE17" s="669">
        <f t="shared" si="4"/>
        <v>1</v>
      </c>
      <c r="CF17" s="666">
        <f t="shared" si="5"/>
        <v>1</v>
      </c>
      <c r="CG17" s="669">
        <f t="shared" si="6"/>
        <v>0</v>
      </c>
      <c r="CH17" s="667">
        <f t="shared" si="7"/>
        <v>0</v>
      </c>
      <c r="CI17" s="665">
        <f t="shared" si="8"/>
        <v>0</v>
      </c>
      <c r="CJ17" s="666">
        <f t="shared" si="9"/>
        <v>0</v>
      </c>
      <c r="CK17" s="669">
        <f t="shared" si="10"/>
        <v>0</v>
      </c>
      <c r="CL17" s="666">
        <f t="shared" si="11"/>
        <v>0</v>
      </c>
      <c r="CM17" s="669">
        <f t="shared" si="12"/>
        <v>0</v>
      </c>
      <c r="CN17" s="667">
        <f t="shared" si="13"/>
        <v>0</v>
      </c>
      <c r="CO17" s="667">
        <f t="shared" si="14"/>
        <v>0</v>
      </c>
      <c r="CP17" s="669">
        <f t="shared" si="15"/>
        <v>0</v>
      </c>
      <c r="CQ17" s="666">
        <f t="shared" si="16"/>
        <v>2</v>
      </c>
      <c r="CR17" s="669">
        <f t="shared" si="17"/>
        <v>0</v>
      </c>
      <c r="CS17" s="666">
        <f t="shared" si="18"/>
        <v>1</v>
      </c>
      <c r="CT17" s="666">
        <f t="shared" si="19"/>
        <v>0</v>
      </c>
      <c r="CU17" s="669">
        <f t="shared" si="20"/>
        <v>1</v>
      </c>
      <c r="CV17" s="666">
        <f t="shared" si="21"/>
        <v>0</v>
      </c>
      <c r="CW17" s="669">
        <f t="shared" si="22"/>
        <v>0</v>
      </c>
      <c r="CX17" s="667">
        <f t="shared" si="23"/>
        <v>0</v>
      </c>
      <c r="CY17" s="669">
        <f t="shared" si="24"/>
        <v>1</v>
      </c>
      <c r="CZ17" s="666">
        <f t="shared" si="25"/>
        <v>0</v>
      </c>
      <c r="DA17" s="669">
        <f t="shared" si="26"/>
        <v>1</v>
      </c>
      <c r="DB17" s="666">
        <f t="shared" si="27"/>
        <v>0</v>
      </c>
      <c r="DC17" s="669">
        <f t="shared" si="28"/>
        <v>1</v>
      </c>
      <c r="DD17" s="666">
        <f t="shared" si="29"/>
        <v>0</v>
      </c>
      <c r="DE17" s="669">
        <f t="shared" si="30"/>
        <v>1</v>
      </c>
      <c r="DF17" s="666">
        <f t="shared" si="31"/>
        <v>0</v>
      </c>
    </row>
    <row r="18" spans="1:110" s="1234" customFormat="1" ht="47.1" customHeight="1" x14ac:dyDescent="0.15">
      <c r="A18" s="1006">
        <v>13</v>
      </c>
      <c r="B18" s="1007" t="s">
        <v>21</v>
      </c>
      <c r="C18" s="1188" t="s">
        <v>38</v>
      </c>
      <c r="D18" s="595" t="s">
        <v>349</v>
      </c>
      <c r="E18" s="1009" t="s">
        <v>31</v>
      </c>
      <c r="F18" s="1196" t="s">
        <v>284</v>
      </c>
      <c r="G18" s="1010" t="str">
        <f t="shared" si="32"/>
        <v>バタ</v>
      </c>
      <c r="H18" s="1190" t="s">
        <v>301</v>
      </c>
      <c r="I18" s="1012" t="s">
        <v>237</v>
      </c>
      <c r="J18" s="1013" t="s">
        <v>28</v>
      </c>
      <c r="K18" s="1011"/>
      <c r="L18" s="1014" t="s">
        <v>65</v>
      </c>
      <c r="M18" s="1012" t="s">
        <v>292</v>
      </c>
      <c r="N18" s="1012" t="s">
        <v>301</v>
      </c>
      <c r="O18" s="1187" t="s">
        <v>256</v>
      </c>
      <c r="P18" s="1016" t="s">
        <v>309</v>
      </c>
      <c r="Q18" s="1012"/>
      <c r="R18" s="1012" t="s">
        <v>203</v>
      </c>
      <c r="S18" s="1009" t="s">
        <v>267</v>
      </c>
      <c r="T18" s="1017"/>
      <c r="U18" s="1010"/>
      <c r="V18" s="1012" t="s">
        <v>120</v>
      </c>
      <c r="W18" s="1010" t="s">
        <v>299</v>
      </c>
      <c r="X18" s="1017" t="s">
        <v>38</v>
      </c>
      <c r="Y18" s="1012"/>
      <c r="Z18" s="1012"/>
      <c r="AA18" s="1010" t="s">
        <v>27</v>
      </c>
      <c r="AB18" s="1011" t="s">
        <v>233</v>
      </c>
      <c r="AC18" s="1010" t="s">
        <v>38</v>
      </c>
      <c r="AD18" s="1018"/>
      <c r="AE18" s="1019" t="s">
        <v>259</v>
      </c>
      <c r="AF18" s="1020" t="str">
        <f t="shared" si="33"/>
        <v>バタ</v>
      </c>
      <c r="AG18" s="439"/>
      <c r="AH18" s="1164" t="s">
        <v>70</v>
      </c>
      <c r="AI18" s="1165" t="s">
        <v>63</v>
      </c>
      <c r="AJ18" s="1088"/>
      <c r="AK18" s="1089" t="s">
        <v>199</v>
      </c>
      <c r="AL18" s="1090"/>
      <c r="AM18" s="1091"/>
      <c r="AN18" s="1092"/>
      <c r="AO18" s="1093"/>
      <c r="AP18" s="1089"/>
      <c r="AQ18" s="1094"/>
      <c r="AR18" s="1089"/>
      <c r="AS18" s="1091"/>
      <c r="AT18" s="1090"/>
      <c r="AU18" s="1089"/>
      <c r="AV18" s="1128"/>
      <c r="AW18" s="1090"/>
      <c r="AX18" s="1090"/>
      <c r="AY18" s="1127"/>
      <c r="AZ18" s="1128"/>
      <c r="BA18" s="1090"/>
      <c r="BB18" s="1128"/>
      <c r="BC18" s="1141"/>
      <c r="BD18" s="1099"/>
      <c r="BE18" s="1100"/>
      <c r="BF18" s="1121"/>
      <c r="BG18" s="1104"/>
      <c r="BH18" s="864"/>
      <c r="BI18" s="864"/>
      <c r="BJ18" s="440" t="s">
        <v>200</v>
      </c>
      <c r="BK18" s="286">
        <f t="shared" si="35"/>
        <v>1</v>
      </c>
      <c r="BL18" s="287">
        <f t="shared" si="36"/>
        <v>1</v>
      </c>
      <c r="BM18" s="287">
        <f t="shared" si="37"/>
        <v>0</v>
      </c>
      <c r="BN18" s="287">
        <f t="shared" si="38"/>
        <v>0</v>
      </c>
      <c r="BO18" s="287">
        <f t="shared" si="39"/>
        <v>0</v>
      </c>
      <c r="BP18" s="287">
        <f t="shared" si="40"/>
        <v>0</v>
      </c>
      <c r="BQ18" s="287">
        <f t="shared" si="41"/>
        <v>0</v>
      </c>
      <c r="BR18" s="587">
        <f t="shared" si="42"/>
        <v>1</v>
      </c>
      <c r="BS18" s="401">
        <v>0</v>
      </c>
      <c r="BT18" s="401">
        <f t="shared" si="34"/>
        <v>2</v>
      </c>
      <c r="CA18" s="665">
        <f t="shared" si="0"/>
        <v>1</v>
      </c>
      <c r="CB18" s="666">
        <f t="shared" si="1"/>
        <v>0</v>
      </c>
      <c r="CC18" s="666">
        <f t="shared" si="2"/>
        <v>1</v>
      </c>
      <c r="CD18" s="666">
        <f t="shared" si="3"/>
        <v>0</v>
      </c>
      <c r="CE18" s="669">
        <f t="shared" si="4"/>
        <v>1</v>
      </c>
      <c r="CF18" s="666">
        <f t="shared" si="5"/>
        <v>0</v>
      </c>
      <c r="CG18" s="669">
        <f t="shared" si="6"/>
        <v>0</v>
      </c>
      <c r="CH18" s="667">
        <f t="shared" si="7"/>
        <v>0</v>
      </c>
      <c r="CI18" s="665">
        <f t="shared" si="8"/>
        <v>0</v>
      </c>
      <c r="CJ18" s="666">
        <f t="shared" si="9"/>
        <v>0</v>
      </c>
      <c r="CK18" s="669">
        <f t="shared" si="10"/>
        <v>0</v>
      </c>
      <c r="CL18" s="666">
        <f t="shared" si="11"/>
        <v>3</v>
      </c>
      <c r="CM18" s="669">
        <f t="shared" si="12"/>
        <v>0</v>
      </c>
      <c r="CN18" s="667">
        <f t="shared" si="13"/>
        <v>0</v>
      </c>
      <c r="CO18" s="667">
        <f t="shared" si="14"/>
        <v>0</v>
      </c>
      <c r="CP18" s="669">
        <f t="shared" si="15"/>
        <v>0</v>
      </c>
      <c r="CQ18" s="666">
        <f t="shared" si="16"/>
        <v>1</v>
      </c>
      <c r="CR18" s="669">
        <f t="shared" si="17"/>
        <v>1</v>
      </c>
      <c r="CS18" s="666">
        <f t="shared" si="18"/>
        <v>0</v>
      </c>
      <c r="CT18" s="666">
        <f t="shared" si="19"/>
        <v>0</v>
      </c>
      <c r="CU18" s="669">
        <f t="shared" si="20"/>
        <v>1</v>
      </c>
      <c r="CV18" s="666">
        <f t="shared" si="21"/>
        <v>0</v>
      </c>
      <c r="CW18" s="669">
        <f t="shared" si="22"/>
        <v>0</v>
      </c>
      <c r="CX18" s="667">
        <f t="shared" si="23"/>
        <v>0</v>
      </c>
      <c r="CY18" s="669">
        <f t="shared" si="24"/>
        <v>1</v>
      </c>
      <c r="CZ18" s="666">
        <f t="shared" si="25"/>
        <v>0</v>
      </c>
      <c r="DA18" s="669">
        <f t="shared" si="26"/>
        <v>1</v>
      </c>
      <c r="DB18" s="666">
        <f t="shared" si="27"/>
        <v>0</v>
      </c>
      <c r="DC18" s="669">
        <f t="shared" si="28"/>
        <v>2</v>
      </c>
      <c r="DD18" s="666">
        <f t="shared" si="29"/>
        <v>0</v>
      </c>
      <c r="DE18" s="669">
        <f t="shared" si="30"/>
        <v>2</v>
      </c>
      <c r="DF18" s="666">
        <f t="shared" si="31"/>
        <v>0</v>
      </c>
    </row>
    <row r="19" spans="1:110" s="1234" customFormat="1" ht="47.1" customHeight="1" x14ac:dyDescent="0.15">
      <c r="A19" s="1006">
        <v>14</v>
      </c>
      <c r="B19" s="1007" t="s">
        <v>22</v>
      </c>
      <c r="C19" s="1008" t="s">
        <v>267</v>
      </c>
      <c r="D19" s="595" t="s">
        <v>349</v>
      </c>
      <c r="E19" s="1189" t="s">
        <v>300</v>
      </c>
      <c r="F19" s="1203" t="s">
        <v>31</v>
      </c>
      <c r="G19" s="1010" t="str">
        <f t="shared" si="32"/>
        <v>小清水</v>
      </c>
      <c r="H19" s="1011" t="s">
        <v>38</v>
      </c>
      <c r="I19" s="1012" t="s">
        <v>237</v>
      </c>
      <c r="J19" s="1013"/>
      <c r="K19" s="1011"/>
      <c r="L19" s="1014" t="s">
        <v>65</v>
      </c>
      <c r="M19" s="1012" t="s">
        <v>199</v>
      </c>
      <c r="N19" s="1012" t="s">
        <v>300</v>
      </c>
      <c r="O19" s="1015"/>
      <c r="P19" s="1016" t="s">
        <v>309</v>
      </c>
      <c r="Q19" s="1012" t="s">
        <v>284</v>
      </c>
      <c r="R19" s="1012" t="s">
        <v>203</v>
      </c>
      <c r="S19" s="1009" t="s">
        <v>70</v>
      </c>
      <c r="T19" s="1017"/>
      <c r="U19" s="1010" t="s">
        <v>63</v>
      </c>
      <c r="V19" s="1012" t="s">
        <v>120</v>
      </c>
      <c r="W19" s="1010" t="s">
        <v>299</v>
      </c>
      <c r="X19" s="1017" t="s">
        <v>284</v>
      </c>
      <c r="Y19" s="1012"/>
      <c r="Z19" s="1012"/>
      <c r="AA19" s="1010" t="s">
        <v>27</v>
      </c>
      <c r="AB19" s="1011" t="s">
        <v>233</v>
      </c>
      <c r="AC19" s="1010" t="s">
        <v>31</v>
      </c>
      <c r="AD19" s="1018"/>
      <c r="AE19" s="1019" t="s">
        <v>301</v>
      </c>
      <c r="AF19" s="1020" t="str">
        <f t="shared" si="33"/>
        <v>小清水</v>
      </c>
      <c r="AG19" s="439"/>
      <c r="AH19" s="1164" t="s">
        <v>28</v>
      </c>
      <c r="AI19" s="1165"/>
      <c r="AJ19" s="1088"/>
      <c r="AK19" s="1089"/>
      <c r="AL19" s="1090"/>
      <c r="AM19" s="1091"/>
      <c r="AN19" s="1103"/>
      <c r="AO19" s="1091"/>
      <c r="AP19" s="1089"/>
      <c r="AQ19" s="1094"/>
      <c r="AR19" s="1089"/>
      <c r="AS19" s="1091"/>
      <c r="AT19" s="1090"/>
      <c r="AU19" s="1089"/>
      <c r="AV19" s="1128"/>
      <c r="AW19" s="1090"/>
      <c r="AX19" s="1090"/>
      <c r="AY19" s="1127"/>
      <c r="AZ19" s="1128"/>
      <c r="BA19" s="1090"/>
      <c r="BB19" s="1128"/>
      <c r="BC19" s="1141"/>
      <c r="BD19" s="1099"/>
      <c r="BE19" s="1100"/>
      <c r="BF19" s="1101"/>
      <c r="BG19" s="1104"/>
      <c r="BH19" s="864"/>
      <c r="BI19" s="864"/>
      <c r="BJ19" s="440" t="s">
        <v>233</v>
      </c>
      <c r="BK19" s="286">
        <f t="shared" si="35"/>
        <v>1</v>
      </c>
      <c r="BL19" s="287">
        <f t="shared" si="36"/>
        <v>1</v>
      </c>
      <c r="BM19" s="287">
        <f t="shared" si="37"/>
        <v>0</v>
      </c>
      <c r="BN19" s="287">
        <f t="shared" si="38"/>
        <v>0</v>
      </c>
      <c r="BO19" s="287">
        <f t="shared" si="39"/>
        <v>0</v>
      </c>
      <c r="BP19" s="287">
        <f t="shared" si="40"/>
        <v>0</v>
      </c>
      <c r="BQ19" s="287">
        <f t="shared" si="41"/>
        <v>0</v>
      </c>
      <c r="BR19" s="587">
        <f t="shared" si="42"/>
        <v>1</v>
      </c>
      <c r="BS19" s="401">
        <v>0</v>
      </c>
      <c r="BT19" s="401">
        <f t="shared" si="34"/>
        <v>2</v>
      </c>
      <c r="CA19" s="665">
        <f t="shared" si="0"/>
        <v>1</v>
      </c>
      <c r="CB19" s="666">
        <f t="shared" si="1"/>
        <v>0</v>
      </c>
      <c r="CC19" s="666">
        <f t="shared" si="2"/>
        <v>2</v>
      </c>
      <c r="CD19" s="666">
        <f t="shared" si="3"/>
        <v>0</v>
      </c>
      <c r="CE19" s="669">
        <f t="shared" si="4"/>
        <v>1</v>
      </c>
      <c r="CF19" s="666">
        <f t="shared" si="5"/>
        <v>0</v>
      </c>
      <c r="CG19" s="669">
        <f t="shared" si="6"/>
        <v>0</v>
      </c>
      <c r="CH19" s="667">
        <f t="shared" si="7"/>
        <v>0</v>
      </c>
      <c r="CI19" s="665">
        <f t="shared" si="8"/>
        <v>0</v>
      </c>
      <c r="CJ19" s="666">
        <f t="shared" si="9"/>
        <v>0</v>
      </c>
      <c r="CK19" s="669">
        <f t="shared" si="10"/>
        <v>0</v>
      </c>
      <c r="CL19" s="666">
        <f t="shared" si="11"/>
        <v>1</v>
      </c>
      <c r="CM19" s="669">
        <f t="shared" si="12"/>
        <v>0</v>
      </c>
      <c r="CN19" s="667">
        <f t="shared" si="13"/>
        <v>0</v>
      </c>
      <c r="CO19" s="667">
        <f t="shared" si="14"/>
        <v>0</v>
      </c>
      <c r="CP19" s="669">
        <f t="shared" si="15"/>
        <v>0</v>
      </c>
      <c r="CQ19" s="666">
        <f t="shared" si="16"/>
        <v>1</v>
      </c>
      <c r="CR19" s="669">
        <f t="shared" si="17"/>
        <v>0</v>
      </c>
      <c r="CS19" s="666">
        <f t="shared" si="18"/>
        <v>0</v>
      </c>
      <c r="CT19" s="666">
        <f t="shared" si="19"/>
        <v>0</v>
      </c>
      <c r="CU19" s="669">
        <f t="shared" si="20"/>
        <v>1</v>
      </c>
      <c r="CV19" s="666">
        <f t="shared" si="21"/>
        <v>0</v>
      </c>
      <c r="CW19" s="669">
        <f t="shared" si="22"/>
        <v>0</v>
      </c>
      <c r="CX19" s="667">
        <f t="shared" si="23"/>
        <v>0</v>
      </c>
      <c r="CY19" s="669">
        <f t="shared" si="24"/>
        <v>1</v>
      </c>
      <c r="CZ19" s="666">
        <f t="shared" si="25"/>
        <v>0</v>
      </c>
      <c r="DA19" s="669">
        <f t="shared" si="26"/>
        <v>2</v>
      </c>
      <c r="DB19" s="666">
        <f t="shared" si="27"/>
        <v>0</v>
      </c>
      <c r="DC19" s="669">
        <f t="shared" si="28"/>
        <v>2</v>
      </c>
      <c r="DD19" s="666">
        <f t="shared" si="29"/>
        <v>0</v>
      </c>
      <c r="DE19" s="669">
        <f t="shared" si="30"/>
        <v>1</v>
      </c>
      <c r="DF19" s="666">
        <f t="shared" si="31"/>
        <v>0</v>
      </c>
    </row>
    <row r="20" spans="1:110" s="1234" customFormat="1" ht="47.1" customHeight="1" x14ac:dyDescent="0.15">
      <c r="A20" s="1006">
        <v>15</v>
      </c>
      <c r="B20" s="1007" t="s">
        <v>23</v>
      </c>
      <c r="C20" s="1008" t="s">
        <v>267</v>
      </c>
      <c r="D20" s="595"/>
      <c r="E20" s="1009" t="s">
        <v>300</v>
      </c>
      <c r="F20" s="1195" t="s">
        <v>284</v>
      </c>
      <c r="G20" s="1010" t="str">
        <f t="shared" si="32"/>
        <v>戸田</v>
      </c>
      <c r="H20" s="1190" t="s">
        <v>38</v>
      </c>
      <c r="I20" s="1012" t="s">
        <v>237</v>
      </c>
      <c r="J20" s="1013" t="s">
        <v>28</v>
      </c>
      <c r="K20" s="1011"/>
      <c r="L20" s="1014" t="s">
        <v>65</v>
      </c>
      <c r="M20" s="1012" t="s">
        <v>292</v>
      </c>
      <c r="N20" s="1012" t="s">
        <v>284</v>
      </c>
      <c r="O20" s="1015"/>
      <c r="P20" s="1166" t="s">
        <v>350</v>
      </c>
      <c r="Q20" s="1012" t="s">
        <v>199</v>
      </c>
      <c r="R20" s="1162" t="s">
        <v>203</v>
      </c>
      <c r="S20" s="1009" t="s">
        <v>70</v>
      </c>
      <c r="T20" s="1017"/>
      <c r="U20" s="1010" t="s">
        <v>63</v>
      </c>
      <c r="V20" s="1012" t="s">
        <v>120</v>
      </c>
      <c r="W20" s="1010" t="s">
        <v>299</v>
      </c>
      <c r="X20" s="1017" t="s">
        <v>199</v>
      </c>
      <c r="Y20" s="1012"/>
      <c r="Z20" s="1012"/>
      <c r="AA20" s="1010" t="s">
        <v>27</v>
      </c>
      <c r="AB20" s="1011" t="s">
        <v>233</v>
      </c>
      <c r="AC20" s="1010" t="s">
        <v>38</v>
      </c>
      <c r="AD20" s="1018"/>
      <c r="AE20" s="1019" t="s">
        <v>277</v>
      </c>
      <c r="AF20" s="1020" t="str">
        <f t="shared" si="33"/>
        <v>戸田</v>
      </c>
      <c r="AG20" s="439"/>
      <c r="AH20" s="1045" t="s">
        <v>31</v>
      </c>
      <c r="AI20" s="1165"/>
      <c r="AJ20" s="1088"/>
      <c r="AK20" s="1089"/>
      <c r="AL20" s="1090"/>
      <c r="AM20" s="1091"/>
      <c r="AN20" s="1092"/>
      <c r="AO20" s="1093"/>
      <c r="AP20" s="1089"/>
      <c r="AQ20" s="1094"/>
      <c r="AR20" s="1089"/>
      <c r="AS20" s="1091"/>
      <c r="AT20" s="1090"/>
      <c r="AU20" s="1089"/>
      <c r="AV20" s="1128"/>
      <c r="AW20" s="1090"/>
      <c r="AX20" s="1090"/>
      <c r="AY20" s="1127"/>
      <c r="AZ20" s="1128"/>
      <c r="BA20" s="1090"/>
      <c r="BB20" s="1128"/>
      <c r="BC20" s="1141"/>
      <c r="BD20" s="1099"/>
      <c r="BE20" s="1100"/>
      <c r="BF20" s="1101"/>
      <c r="BG20" s="1104"/>
      <c r="BH20" s="864"/>
      <c r="BI20" s="864"/>
      <c r="BJ20" s="440" t="s">
        <v>267</v>
      </c>
      <c r="BK20" s="286">
        <f t="shared" si="35"/>
        <v>1</v>
      </c>
      <c r="BL20" s="287">
        <f t="shared" si="36"/>
        <v>1</v>
      </c>
      <c r="BM20" s="287">
        <f t="shared" si="37"/>
        <v>0</v>
      </c>
      <c r="BN20" s="287">
        <f t="shared" si="38"/>
        <v>1</v>
      </c>
      <c r="BO20" s="287">
        <f t="shared" si="39"/>
        <v>1</v>
      </c>
      <c r="BP20" s="287">
        <f t="shared" si="40"/>
        <v>0</v>
      </c>
      <c r="BQ20" s="287">
        <f t="shared" si="41"/>
        <v>0</v>
      </c>
      <c r="BR20" s="587">
        <f t="shared" si="42"/>
        <v>0</v>
      </c>
      <c r="BS20" s="401">
        <v>3</v>
      </c>
      <c r="BT20" s="401">
        <f>BK20+BL20*0.5+BM20*0.5+BN20+BO20+BQ20+BR20*0.5+BP20</f>
        <v>3.5</v>
      </c>
      <c r="CA20" s="665">
        <f t="shared" si="0"/>
        <v>1</v>
      </c>
      <c r="CB20" s="666">
        <f t="shared" si="1"/>
        <v>0</v>
      </c>
      <c r="CC20" s="666">
        <f t="shared" si="2"/>
        <v>2</v>
      </c>
      <c r="CD20" s="666">
        <f t="shared" si="3"/>
        <v>0</v>
      </c>
      <c r="CE20" s="669">
        <f t="shared" si="4"/>
        <v>1</v>
      </c>
      <c r="CF20" s="666">
        <f t="shared" si="5"/>
        <v>0</v>
      </c>
      <c r="CG20" s="669">
        <f t="shared" si="6"/>
        <v>0</v>
      </c>
      <c r="CH20" s="667">
        <f t="shared" si="7"/>
        <v>0</v>
      </c>
      <c r="CI20" s="665">
        <f t="shared" si="8"/>
        <v>0</v>
      </c>
      <c r="CJ20" s="666">
        <f t="shared" si="9"/>
        <v>0</v>
      </c>
      <c r="CK20" s="669">
        <f t="shared" si="10"/>
        <v>0</v>
      </c>
      <c r="CL20" s="666">
        <f t="shared" si="11"/>
        <v>2</v>
      </c>
      <c r="CM20" s="669">
        <f t="shared" si="12"/>
        <v>0</v>
      </c>
      <c r="CN20" s="667">
        <f t="shared" si="13"/>
        <v>0</v>
      </c>
      <c r="CO20" s="667">
        <f t="shared" si="14"/>
        <v>0</v>
      </c>
      <c r="CP20" s="669">
        <f t="shared" si="15"/>
        <v>0</v>
      </c>
      <c r="CQ20" s="666">
        <f t="shared" si="16"/>
        <v>2</v>
      </c>
      <c r="CR20" s="669">
        <f t="shared" si="17"/>
        <v>0</v>
      </c>
      <c r="CS20" s="666">
        <f t="shared" si="18"/>
        <v>0</v>
      </c>
      <c r="CT20" s="666">
        <f t="shared" si="19"/>
        <v>0</v>
      </c>
      <c r="CU20" s="669">
        <f t="shared" si="20"/>
        <v>1</v>
      </c>
      <c r="CV20" s="666">
        <f t="shared" si="21"/>
        <v>0</v>
      </c>
      <c r="CW20" s="669">
        <f t="shared" si="22"/>
        <v>0</v>
      </c>
      <c r="CX20" s="667">
        <f t="shared" si="23"/>
        <v>0</v>
      </c>
      <c r="CY20" s="669">
        <f t="shared" si="24"/>
        <v>1</v>
      </c>
      <c r="CZ20" s="666">
        <f t="shared" si="25"/>
        <v>0</v>
      </c>
      <c r="DA20" s="669">
        <f t="shared" si="26"/>
        <v>1</v>
      </c>
      <c r="DB20" s="666">
        <f t="shared" si="27"/>
        <v>0</v>
      </c>
      <c r="DC20" s="669">
        <f t="shared" si="28"/>
        <v>1</v>
      </c>
      <c r="DD20" s="666">
        <f t="shared" si="29"/>
        <v>0</v>
      </c>
      <c r="DE20" s="669">
        <f t="shared" si="30"/>
        <v>2</v>
      </c>
      <c r="DF20" s="666">
        <f t="shared" si="31"/>
        <v>0</v>
      </c>
    </row>
    <row r="21" spans="1:110" s="1234" customFormat="1" ht="47.1" customHeight="1" x14ac:dyDescent="0.15">
      <c r="A21" s="1006">
        <v>16</v>
      </c>
      <c r="B21" s="1007" t="s">
        <v>24</v>
      </c>
      <c r="C21" s="1008" t="s">
        <v>28</v>
      </c>
      <c r="D21" s="595"/>
      <c r="E21" s="1189" t="s">
        <v>31</v>
      </c>
      <c r="F21" s="1195" t="s">
        <v>284</v>
      </c>
      <c r="G21" s="1010" t="str">
        <f t="shared" si="32"/>
        <v>福島</v>
      </c>
      <c r="H21" s="1011" t="s">
        <v>301</v>
      </c>
      <c r="I21" s="1012" t="s">
        <v>237</v>
      </c>
      <c r="J21" s="1013"/>
      <c r="K21" s="1011"/>
      <c r="L21" s="1014" t="s">
        <v>65</v>
      </c>
      <c r="M21" s="1162" t="s">
        <v>292</v>
      </c>
      <c r="N21" s="1012" t="s">
        <v>31</v>
      </c>
      <c r="O21" s="1015"/>
      <c r="P21" s="1016" t="s">
        <v>199</v>
      </c>
      <c r="Q21" s="1012" t="s">
        <v>383</v>
      </c>
      <c r="R21" s="1162" t="s">
        <v>203</v>
      </c>
      <c r="S21" s="1009" t="s">
        <v>38</v>
      </c>
      <c r="T21" s="1017"/>
      <c r="U21" s="1010" t="s">
        <v>63</v>
      </c>
      <c r="V21" s="1012" t="s">
        <v>120</v>
      </c>
      <c r="W21" s="1010" t="s">
        <v>299</v>
      </c>
      <c r="X21" s="1017" t="s">
        <v>199</v>
      </c>
      <c r="Y21" s="1012"/>
      <c r="Z21" s="1012"/>
      <c r="AA21" s="1010" t="s">
        <v>27</v>
      </c>
      <c r="AB21" s="1011" t="s">
        <v>233</v>
      </c>
      <c r="AC21" s="1010" t="s">
        <v>284</v>
      </c>
      <c r="AD21" s="1018"/>
      <c r="AE21" s="1019" t="s">
        <v>70</v>
      </c>
      <c r="AF21" s="1020" t="str">
        <f t="shared" si="33"/>
        <v>福島</v>
      </c>
      <c r="AG21" s="439"/>
      <c r="AH21" s="1045" t="s">
        <v>267</v>
      </c>
      <c r="AI21" s="1165"/>
      <c r="AJ21" s="1088"/>
      <c r="AK21" s="1089"/>
      <c r="AL21" s="1090"/>
      <c r="AM21" s="1091"/>
      <c r="AN21" s="1103"/>
      <c r="AO21" s="1091"/>
      <c r="AP21" s="1089"/>
      <c r="AQ21" s="1094"/>
      <c r="AR21" s="1089"/>
      <c r="AS21" s="1091"/>
      <c r="AT21" s="1090"/>
      <c r="AU21" s="1102" t="s">
        <v>300</v>
      </c>
      <c r="AV21" s="1139" t="s">
        <v>353</v>
      </c>
      <c r="AW21" s="1090"/>
      <c r="AX21" s="1090"/>
      <c r="AY21" s="1127"/>
      <c r="AZ21" s="1128"/>
      <c r="BA21" s="1090"/>
      <c r="BB21" s="1128"/>
      <c r="BC21" s="1141"/>
      <c r="BD21" s="1099"/>
      <c r="BE21" s="1100"/>
      <c r="BF21" s="1101"/>
      <c r="BG21" s="1104"/>
      <c r="BH21" s="864"/>
      <c r="BI21" s="864"/>
      <c r="BJ21" s="440" t="s">
        <v>70</v>
      </c>
      <c r="BK21" s="286">
        <f t="shared" si="35"/>
        <v>1</v>
      </c>
      <c r="BL21" s="287">
        <f t="shared" si="36"/>
        <v>1</v>
      </c>
      <c r="BM21" s="287">
        <f t="shared" si="37"/>
        <v>0</v>
      </c>
      <c r="BN21" s="287">
        <f t="shared" si="38"/>
        <v>0</v>
      </c>
      <c r="BO21" s="287">
        <f t="shared" si="39"/>
        <v>0</v>
      </c>
      <c r="BP21" s="287">
        <f t="shared" si="40"/>
        <v>0</v>
      </c>
      <c r="BQ21" s="287">
        <f t="shared" si="41"/>
        <v>0</v>
      </c>
      <c r="BR21" s="587">
        <f t="shared" si="42"/>
        <v>0</v>
      </c>
      <c r="BS21" s="401">
        <v>0</v>
      </c>
      <c r="BT21" s="401">
        <f>BK21+BL21*0.5+BM21*0.5+BN21+BO21+BQ21+BR21*0.5+BP21</f>
        <v>1.5</v>
      </c>
      <c r="CA21" s="665">
        <f t="shared" si="0"/>
        <v>1</v>
      </c>
      <c r="CB21" s="666">
        <f t="shared" si="1"/>
        <v>0</v>
      </c>
      <c r="CC21" s="666">
        <f t="shared" si="2"/>
        <v>2</v>
      </c>
      <c r="CD21" s="666">
        <f t="shared" si="3"/>
        <v>0</v>
      </c>
      <c r="CE21" s="669">
        <f t="shared" si="4"/>
        <v>1</v>
      </c>
      <c r="CF21" s="666">
        <f t="shared" si="5"/>
        <v>0</v>
      </c>
      <c r="CG21" s="669">
        <f t="shared" si="6"/>
        <v>0</v>
      </c>
      <c r="CH21" s="667">
        <f t="shared" si="7"/>
        <v>0</v>
      </c>
      <c r="CI21" s="665">
        <f t="shared" si="8"/>
        <v>0</v>
      </c>
      <c r="CJ21" s="666">
        <f t="shared" si="9"/>
        <v>0</v>
      </c>
      <c r="CK21" s="669">
        <f t="shared" si="10"/>
        <v>0</v>
      </c>
      <c r="CL21" s="666">
        <f t="shared" si="11"/>
        <v>1</v>
      </c>
      <c r="CM21" s="669">
        <f t="shared" si="12"/>
        <v>0</v>
      </c>
      <c r="CN21" s="667">
        <f t="shared" si="13"/>
        <v>0</v>
      </c>
      <c r="CO21" s="667">
        <f t="shared" si="14"/>
        <v>0</v>
      </c>
      <c r="CP21" s="669">
        <f t="shared" si="15"/>
        <v>0</v>
      </c>
      <c r="CQ21" s="666">
        <f t="shared" si="16"/>
        <v>2</v>
      </c>
      <c r="CR21" s="669">
        <f t="shared" si="17"/>
        <v>0</v>
      </c>
      <c r="CS21" s="666">
        <f t="shared" si="18"/>
        <v>0</v>
      </c>
      <c r="CT21" s="666">
        <f t="shared" si="19"/>
        <v>0</v>
      </c>
      <c r="CU21" s="669">
        <f t="shared" si="20"/>
        <v>1</v>
      </c>
      <c r="CV21" s="666">
        <f t="shared" si="21"/>
        <v>0</v>
      </c>
      <c r="CW21" s="669">
        <f t="shared" si="22"/>
        <v>0</v>
      </c>
      <c r="CX21" s="667">
        <f t="shared" si="23"/>
        <v>0</v>
      </c>
      <c r="CY21" s="669">
        <f t="shared" si="24"/>
        <v>1</v>
      </c>
      <c r="CZ21" s="666">
        <f t="shared" si="25"/>
        <v>0</v>
      </c>
      <c r="DA21" s="669">
        <f t="shared" si="26"/>
        <v>2</v>
      </c>
      <c r="DB21" s="666">
        <f t="shared" si="27"/>
        <v>0</v>
      </c>
      <c r="DC21" s="669">
        <f t="shared" si="28"/>
        <v>1</v>
      </c>
      <c r="DD21" s="666">
        <f t="shared" si="29"/>
        <v>0</v>
      </c>
      <c r="DE21" s="669">
        <f t="shared" si="30"/>
        <v>1</v>
      </c>
      <c r="DF21" s="666">
        <f t="shared" si="31"/>
        <v>0</v>
      </c>
    </row>
    <row r="22" spans="1:110" s="1234" customFormat="1" ht="47.1" customHeight="1" x14ac:dyDescent="0.15">
      <c r="A22" s="1021">
        <v>17</v>
      </c>
      <c r="B22" s="1022" t="s">
        <v>25</v>
      </c>
      <c r="C22" s="1023"/>
      <c r="D22" s="1024"/>
      <c r="E22" s="1025"/>
      <c r="F22" s="1025"/>
      <c r="G22" s="1026" t="str">
        <f t="shared" si="32"/>
        <v>山口</v>
      </c>
      <c r="H22" s="1027"/>
      <c r="I22" s="1028"/>
      <c r="J22" s="1029"/>
      <c r="K22" s="1027"/>
      <c r="L22" s="1030"/>
      <c r="M22" s="1028"/>
      <c r="N22" s="1028"/>
      <c r="O22" s="1031"/>
      <c r="P22" s="1032"/>
      <c r="Q22" s="1028"/>
      <c r="R22" s="1028"/>
      <c r="S22" s="1025"/>
      <c r="T22" s="1033"/>
      <c r="U22" s="1026"/>
      <c r="V22" s="1028"/>
      <c r="W22" s="1026" t="s">
        <v>199</v>
      </c>
      <c r="X22" s="1033"/>
      <c r="Y22" s="1028"/>
      <c r="Z22" s="1028"/>
      <c r="AA22" s="1026"/>
      <c r="AB22" s="1027"/>
      <c r="AC22" s="1026"/>
      <c r="AD22" s="1034"/>
      <c r="AE22" s="1035" t="s">
        <v>299</v>
      </c>
      <c r="AF22" s="1036" t="str">
        <f t="shared" si="33"/>
        <v>山口</v>
      </c>
      <c r="AG22" s="1037" t="s">
        <v>259</v>
      </c>
      <c r="AH22" s="1042"/>
      <c r="AI22" s="1043"/>
      <c r="AJ22" s="1105"/>
      <c r="AK22" s="1106"/>
      <c r="AL22" s="1107"/>
      <c r="AM22" s="1108"/>
      <c r="AN22" s="1129"/>
      <c r="AO22" s="1108"/>
      <c r="AP22" s="1106"/>
      <c r="AQ22" s="1112"/>
      <c r="AR22" s="1106"/>
      <c r="AS22" s="1108"/>
      <c r="AT22" s="1107"/>
      <c r="AU22" s="1106"/>
      <c r="AV22" s="1115"/>
      <c r="AW22" s="1125"/>
      <c r="AX22" s="1125"/>
      <c r="AY22" s="1124"/>
      <c r="AZ22" s="1115"/>
      <c r="BA22" s="1125"/>
      <c r="BB22" s="1115"/>
      <c r="BC22" s="1116"/>
      <c r="BD22" s="1117"/>
      <c r="BE22" s="1126"/>
      <c r="BF22" s="1119"/>
      <c r="BG22" s="1120"/>
      <c r="BH22" s="864"/>
      <c r="BI22" s="864"/>
      <c r="BJ22" s="440" t="s">
        <v>300</v>
      </c>
      <c r="BK22" s="286">
        <f t="shared" si="35"/>
        <v>1</v>
      </c>
      <c r="BL22" s="287">
        <f t="shared" si="36"/>
        <v>1</v>
      </c>
      <c r="BM22" s="287">
        <f t="shared" si="37"/>
        <v>0</v>
      </c>
      <c r="BN22" s="287">
        <f t="shared" si="38"/>
        <v>0</v>
      </c>
      <c r="BO22" s="287">
        <f t="shared" si="39"/>
        <v>0</v>
      </c>
      <c r="BP22" s="287">
        <f t="shared" si="40"/>
        <v>0</v>
      </c>
      <c r="BQ22" s="287">
        <f t="shared" si="41"/>
        <v>1</v>
      </c>
      <c r="BR22" s="587">
        <f t="shared" si="42"/>
        <v>0</v>
      </c>
      <c r="BS22" s="401">
        <v>0</v>
      </c>
      <c r="BT22" s="401">
        <f t="shared" si="34"/>
        <v>2.5</v>
      </c>
      <c r="CA22" s="665">
        <f t="shared" si="0"/>
        <v>0</v>
      </c>
      <c r="CB22" s="666">
        <f t="shared" si="1"/>
        <v>0</v>
      </c>
      <c r="CC22" s="666">
        <f t="shared" si="2"/>
        <v>0</v>
      </c>
      <c r="CD22" s="666">
        <f t="shared" si="3"/>
        <v>0</v>
      </c>
      <c r="CE22" s="669">
        <f t="shared" si="4"/>
        <v>0</v>
      </c>
      <c r="CF22" s="666">
        <f t="shared" si="5"/>
        <v>0</v>
      </c>
      <c r="CG22" s="669">
        <f t="shared" si="6"/>
        <v>0</v>
      </c>
      <c r="CH22" s="667">
        <f t="shared" si="7"/>
        <v>0</v>
      </c>
      <c r="CI22" s="665">
        <f t="shared" si="8"/>
        <v>0</v>
      </c>
      <c r="CJ22" s="666">
        <f t="shared" si="9"/>
        <v>0</v>
      </c>
      <c r="CK22" s="669">
        <f t="shared" si="10"/>
        <v>0</v>
      </c>
      <c r="CL22" s="666">
        <f t="shared" si="11"/>
        <v>0</v>
      </c>
      <c r="CM22" s="669">
        <f t="shared" si="12"/>
        <v>0</v>
      </c>
      <c r="CN22" s="667">
        <f t="shared" si="13"/>
        <v>0</v>
      </c>
      <c r="CO22" s="667">
        <f t="shared" si="14"/>
        <v>0</v>
      </c>
      <c r="CP22" s="669">
        <f t="shared" si="15"/>
        <v>0</v>
      </c>
      <c r="CQ22" s="666">
        <f t="shared" si="16"/>
        <v>1</v>
      </c>
      <c r="CR22" s="669">
        <f t="shared" si="17"/>
        <v>0</v>
      </c>
      <c r="CS22" s="666">
        <f t="shared" si="18"/>
        <v>0</v>
      </c>
      <c r="CT22" s="666">
        <f t="shared" si="19"/>
        <v>0</v>
      </c>
      <c r="CU22" s="669">
        <f t="shared" si="20"/>
        <v>0</v>
      </c>
      <c r="CV22" s="666">
        <f t="shared" si="21"/>
        <v>0</v>
      </c>
      <c r="CW22" s="669">
        <f t="shared" si="22"/>
        <v>0</v>
      </c>
      <c r="CX22" s="667">
        <f t="shared" si="23"/>
        <v>0</v>
      </c>
      <c r="CY22" s="669">
        <f t="shared" si="24"/>
        <v>0</v>
      </c>
      <c r="CZ22" s="666">
        <f t="shared" si="25"/>
        <v>0</v>
      </c>
      <c r="DA22" s="669">
        <f t="shared" si="26"/>
        <v>0</v>
      </c>
      <c r="DB22" s="666">
        <f t="shared" si="27"/>
        <v>0</v>
      </c>
      <c r="DC22" s="669">
        <f t="shared" si="28"/>
        <v>0</v>
      </c>
      <c r="DD22" s="666">
        <f t="shared" si="29"/>
        <v>0</v>
      </c>
      <c r="DE22" s="669">
        <f t="shared" si="30"/>
        <v>0</v>
      </c>
      <c r="DF22" s="666">
        <f t="shared" si="31"/>
        <v>0</v>
      </c>
    </row>
    <row r="23" spans="1:110" s="1234" customFormat="1" ht="47.1" customHeight="1" x14ac:dyDescent="0.15">
      <c r="A23" s="1021">
        <v>18</v>
      </c>
      <c r="B23" s="1022" t="s">
        <v>19</v>
      </c>
      <c r="C23" s="1023"/>
      <c r="D23" s="1024"/>
      <c r="E23" s="1025"/>
      <c r="F23" s="1025"/>
      <c r="G23" s="1026" t="str">
        <f t="shared" si="32"/>
        <v>斎藤</v>
      </c>
      <c r="H23" s="1027"/>
      <c r="I23" s="1028"/>
      <c r="J23" s="1029"/>
      <c r="K23" s="1027"/>
      <c r="L23" s="1030"/>
      <c r="M23" s="1028"/>
      <c r="N23" s="1028"/>
      <c r="O23" s="1031"/>
      <c r="P23" s="1032"/>
      <c r="Q23" s="1028"/>
      <c r="R23" s="1028"/>
      <c r="S23" s="1025"/>
      <c r="T23" s="1033"/>
      <c r="U23" s="1026"/>
      <c r="V23" s="1028"/>
      <c r="W23" s="1026" t="s">
        <v>27</v>
      </c>
      <c r="X23" s="1033"/>
      <c r="Y23" s="1028"/>
      <c r="Z23" s="1028"/>
      <c r="AA23" s="1026"/>
      <c r="AB23" s="1027"/>
      <c r="AC23" s="1026"/>
      <c r="AD23" s="1034"/>
      <c r="AE23" s="1035" t="s">
        <v>278</v>
      </c>
      <c r="AF23" s="1036" t="str">
        <f t="shared" si="33"/>
        <v>斎藤</v>
      </c>
      <c r="AG23" s="1037" t="s">
        <v>343</v>
      </c>
      <c r="AH23" s="1042"/>
      <c r="AI23" s="1043"/>
      <c r="AJ23" s="1130"/>
      <c r="AK23" s="1106"/>
      <c r="AL23" s="1107"/>
      <c r="AM23" s="1108"/>
      <c r="AN23" s="1129"/>
      <c r="AO23" s="1110"/>
      <c r="AP23" s="1106"/>
      <c r="AQ23" s="1112"/>
      <c r="AR23" s="1106"/>
      <c r="AS23" s="1108"/>
      <c r="AT23" s="1107"/>
      <c r="AU23" s="1106"/>
      <c r="AV23" s="1131"/>
      <c r="AW23" s="1024"/>
      <c r="AX23" s="1024"/>
      <c r="AY23" s="1132"/>
      <c r="AZ23" s="1115"/>
      <c r="BA23" s="1125"/>
      <c r="BB23" s="1115"/>
      <c r="BC23" s="1116"/>
      <c r="BD23" s="1117"/>
      <c r="BE23" s="1126"/>
      <c r="BF23" s="1119"/>
      <c r="BG23" s="1044"/>
      <c r="BH23" s="864"/>
      <c r="BI23" s="864"/>
      <c r="BJ23" s="440" t="s">
        <v>301</v>
      </c>
      <c r="BK23" s="286">
        <f t="shared" si="35"/>
        <v>1</v>
      </c>
      <c r="BL23" s="287">
        <f t="shared" si="36"/>
        <v>1</v>
      </c>
      <c r="BM23" s="287">
        <f t="shared" si="37"/>
        <v>0</v>
      </c>
      <c r="BN23" s="287">
        <f t="shared" si="38"/>
        <v>0</v>
      </c>
      <c r="BO23" s="287">
        <f t="shared" si="39"/>
        <v>0</v>
      </c>
      <c r="BP23" s="287">
        <f t="shared" si="40"/>
        <v>0</v>
      </c>
      <c r="BQ23" s="287">
        <f t="shared" si="41"/>
        <v>0</v>
      </c>
      <c r="BR23" s="587">
        <f t="shared" si="42"/>
        <v>1</v>
      </c>
      <c r="BS23" s="401">
        <v>0</v>
      </c>
      <c r="BT23" s="401">
        <f>BK23+BL23*0.5+BM23*0.5+BN23+BO23+BQ23+BR23*0.5+BP23</f>
        <v>2</v>
      </c>
      <c r="CA23" s="665">
        <f t="shared" si="0"/>
        <v>0</v>
      </c>
      <c r="CB23" s="666">
        <f t="shared" si="1"/>
        <v>0</v>
      </c>
      <c r="CC23" s="666">
        <f t="shared" si="2"/>
        <v>0</v>
      </c>
      <c r="CD23" s="666">
        <f t="shared" si="3"/>
        <v>0</v>
      </c>
      <c r="CE23" s="669">
        <f t="shared" si="4"/>
        <v>0</v>
      </c>
      <c r="CF23" s="666">
        <f t="shared" si="5"/>
        <v>0</v>
      </c>
      <c r="CG23" s="669">
        <f t="shared" si="6"/>
        <v>1</v>
      </c>
      <c r="CH23" s="667">
        <f t="shared" si="7"/>
        <v>0</v>
      </c>
      <c r="CI23" s="665">
        <f t="shared" si="8"/>
        <v>0</v>
      </c>
      <c r="CJ23" s="666">
        <f t="shared" si="9"/>
        <v>0</v>
      </c>
      <c r="CK23" s="669">
        <f t="shared" si="10"/>
        <v>0</v>
      </c>
      <c r="CL23" s="666">
        <f t="shared" si="11"/>
        <v>0</v>
      </c>
      <c r="CM23" s="669">
        <f t="shared" si="12"/>
        <v>0</v>
      </c>
      <c r="CN23" s="667">
        <f t="shared" si="13"/>
        <v>0</v>
      </c>
      <c r="CO23" s="667">
        <f t="shared" si="14"/>
        <v>0</v>
      </c>
      <c r="CP23" s="669">
        <f t="shared" si="15"/>
        <v>0</v>
      </c>
      <c r="CQ23" s="666">
        <f t="shared" si="16"/>
        <v>0</v>
      </c>
      <c r="CR23" s="669">
        <f t="shared" si="17"/>
        <v>0</v>
      </c>
      <c r="CS23" s="666">
        <f t="shared" si="18"/>
        <v>0</v>
      </c>
      <c r="CT23" s="666">
        <f t="shared" si="19"/>
        <v>0</v>
      </c>
      <c r="CU23" s="669">
        <f t="shared" si="20"/>
        <v>0</v>
      </c>
      <c r="CV23" s="666">
        <f t="shared" si="21"/>
        <v>0</v>
      </c>
      <c r="CW23" s="669">
        <f t="shared" si="22"/>
        <v>0</v>
      </c>
      <c r="CX23" s="667">
        <f t="shared" si="23"/>
        <v>0</v>
      </c>
      <c r="CY23" s="669">
        <f t="shared" si="24"/>
        <v>0</v>
      </c>
      <c r="CZ23" s="666">
        <f t="shared" si="25"/>
        <v>0</v>
      </c>
      <c r="DA23" s="669">
        <f t="shared" si="26"/>
        <v>0</v>
      </c>
      <c r="DB23" s="666">
        <f t="shared" si="27"/>
        <v>0</v>
      </c>
      <c r="DC23" s="669">
        <f t="shared" si="28"/>
        <v>1</v>
      </c>
      <c r="DD23" s="666">
        <f t="shared" si="29"/>
        <v>0</v>
      </c>
      <c r="DE23" s="669">
        <f t="shared" si="30"/>
        <v>0</v>
      </c>
      <c r="DF23" s="666">
        <f t="shared" si="31"/>
        <v>0</v>
      </c>
    </row>
    <row r="24" spans="1:110" s="1234" customFormat="1" ht="47.1" customHeight="1" x14ac:dyDescent="0.15">
      <c r="A24" s="1006">
        <v>19</v>
      </c>
      <c r="B24" s="1007" t="s">
        <v>20</v>
      </c>
      <c r="C24" s="1008" t="s">
        <v>38</v>
      </c>
      <c r="D24" s="595" t="s">
        <v>349</v>
      </c>
      <c r="E24" s="1189" t="s">
        <v>70</v>
      </c>
      <c r="F24" s="1009" t="s">
        <v>237</v>
      </c>
      <c r="G24" s="1010" t="str">
        <f t="shared" si="32"/>
        <v>石橋</v>
      </c>
      <c r="H24" s="1011" t="s">
        <v>301</v>
      </c>
      <c r="I24" s="1197" t="s">
        <v>28</v>
      </c>
      <c r="J24" s="1013"/>
      <c r="K24" s="1011"/>
      <c r="L24" s="1014" t="s">
        <v>65</v>
      </c>
      <c r="M24" s="1012" t="s">
        <v>292</v>
      </c>
      <c r="N24" s="1012" t="s">
        <v>70</v>
      </c>
      <c r="O24" s="1015"/>
      <c r="P24" s="1016" t="s">
        <v>309</v>
      </c>
      <c r="Q24" s="1186" t="s">
        <v>256</v>
      </c>
      <c r="R24" s="1012" t="s">
        <v>203</v>
      </c>
      <c r="S24" s="1009" t="s">
        <v>300</v>
      </c>
      <c r="T24" s="1017"/>
      <c r="U24" s="1010" t="s">
        <v>63</v>
      </c>
      <c r="V24" s="1012" t="s">
        <v>120</v>
      </c>
      <c r="W24" s="1010" t="s">
        <v>299</v>
      </c>
      <c r="X24" s="1017"/>
      <c r="Y24" s="1012"/>
      <c r="Z24" s="1012"/>
      <c r="AA24" s="1010" t="s">
        <v>233</v>
      </c>
      <c r="AB24" s="1011" t="s">
        <v>27</v>
      </c>
      <c r="AC24" s="1010"/>
      <c r="AD24" s="1018"/>
      <c r="AE24" s="1019" t="s">
        <v>284</v>
      </c>
      <c r="AF24" s="1020" t="str">
        <f t="shared" si="33"/>
        <v>石橋</v>
      </c>
      <c r="AG24" s="439"/>
      <c r="AH24" s="1040"/>
      <c r="AI24" s="1041"/>
      <c r="AJ24" s="1133"/>
      <c r="AK24" s="1089"/>
      <c r="AL24" s="1090"/>
      <c r="AM24" s="1091"/>
      <c r="AN24" s="1134"/>
      <c r="AO24" s="1135"/>
      <c r="AP24" s="1102" t="s">
        <v>267</v>
      </c>
      <c r="AQ24" s="1094"/>
      <c r="AR24" s="1102" t="s">
        <v>31</v>
      </c>
      <c r="AS24" s="1091"/>
      <c r="AT24" s="1090"/>
      <c r="AU24" s="1089"/>
      <c r="AV24" s="1095"/>
      <c r="AW24" s="1096"/>
      <c r="AX24" s="1096"/>
      <c r="AY24" s="1193" t="s">
        <v>199</v>
      </c>
      <c r="AZ24" s="1139" t="s">
        <v>395</v>
      </c>
      <c r="BA24" s="1096"/>
      <c r="BB24" s="1128"/>
      <c r="BC24" s="1137"/>
      <c r="BD24" s="1133"/>
      <c r="BE24" s="1102"/>
      <c r="BF24" s="1121"/>
      <c r="BG24" s="1138"/>
      <c r="BH24" s="867"/>
      <c r="BI24" s="867"/>
      <c r="BJ24" s="440" t="s">
        <v>299</v>
      </c>
      <c r="BK24" s="286">
        <f t="shared" si="35"/>
        <v>1</v>
      </c>
      <c r="BL24" s="287">
        <f t="shared" si="36"/>
        <v>1</v>
      </c>
      <c r="BM24" s="287">
        <f t="shared" si="37"/>
        <v>1</v>
      </c>
      <c r="BN24" s="287">
        <f t="shared" si="38"/>
        <v>0</v>
      </c>
      <c r="BO24" s="287">
        <f t="shared" si="39"/>
        <v>0</v>
      </c>
      <c r="BP24" s="287">
        <f t="shared" si="40"/>
        <v>0</v>
      </c>
      <c r="BQ24" s="287">
        <f t="shared" si="41"/>
        <v>0</v>
      </c>
      <c r="BR24" s="587">
        <f t="shared" si="42"/>
        <v>0</v>
      </c>
      <c r="BS24" s="401">
        <v>0</v>
      </c>
      <c r="BT24" s="401">
        <f>BK24+BL24*0.5+BM24*0.5+BN24+BO24+BQ24+BR24*0.5+BP24</f>
        <v>2</v>
      </c>
      <c r="CA24" s="665">
        <f t="shared" si="0"/>
        <v>1</v>
      </c>
      <c r="CB24" s="666">
        <f t="shared" si="1"/>
        <v>0</v>
      </c>
      <c r="CC24" s="666">
        <f t="shared" si="2"/>
        <v>1</v>
      </c>
      <c r="CD24" s="666">
        <f t="shared" si="3"/>
        <v>0</v>
      </c>
      <c r="CE24" s="669">
        <f t="shared" si="4"/>
        <v>1</v>
      </c>
      <c r="CF24" s="666">
        <f t="shared" si="5"/>
        <v>0</v>
      </c>
      <c r="CG24" s="669">
        <f t="shared" si="6"/>
        <v>0</v>
      </c>
      <c r="CH24" s="667">
        <f t="shared" si="7"/>
        <v>0</v>
      </c>
      <c r="CI24" s="665">
        <f t="shared" si="8"/>
        <v>0</v>
      </c>
      <c r="CJ24" s="666">
        <f t="shared" si="9"/>
        <v>0</v>
      </c>
      <c r="CK24" s="669">
        <f t="shared" si="10"/>
        <v>0</v>
      </c>
      <c r="CL24" s="666">
        <f t="shared" si="11"/>
        <v>1</v>
      </c>
      <c r="CM24" s="669">
        <f t="shared" si="12"/>
        <v>0</v>
      </c>
      <c r="CN24" s="667">
        <f t="shared" si="13"/>
        <v>0</v>
      </c>
      <c r="CO24" s="667">
        <f t="shared" si="14"/>
        <v>0</v>
      </c>
      <c r="CP24" s="669">
        <f t="shared" si="15"/>
        <v>0</v>
      </c>
      <c r="CQ24" s="666">
        <f t="shared" si="16"/>
        <v>1</v>
      </c>
      <c r="CR24" s="669">
        <f t="shared" si="17"/>
        <v>1</v>
      </c>
      <c r="CS24" s="666">
        <f t="shared" si="18"/>
        <v>0</v>
      </c>
      <c r="CT24" s="666">
        <f t="shared" si="19"/>
        <v>0</v>
      </c>
      <c r="CU24" s="669">
        <f t="shared" si="20"/>
        <v>1</v>
      </c>
      <c r="CV24" s="666">
        <f t="shared" si="21"/>
        <v>0</v>
      </c>
      <c r="CW24" s="669">
        <f t="shared" si="22"/>
        <v>0</v>
      </c>
      <c r="CX24" s="667">
        <f t="shared" si="23"/>
        <v>0</v>
      </c>
      <c r="CY24" s="669">
        <f t="shared" si="24"/>
        <v>1</v>
      </c>
      <c r="CZ24" s="666">
        <f t="shared" si="25"/>
        <v>0</v>
      </c>
      <c r="DA24" s="669">
        <f t="shared" si="26"/>
        <v>1</v>
      </c>
      <c r="DB24" s="666">
        <f t="shared" si="27"/>
        <v>0</v>
      </c>
      <c r="DC24" s="669">
        <f t="shared" si="28"/>
        <v>1</v>
      </c>
      <c r="DD24" s="666">
        <f t="shared" si="29"/>
        <v>0</v>
      </c>
      <c r="DE24" s="669">
        <f t="shared" si="30"/>
        <v>1</v>
      </c>
      <c r="DF24" s="666">
        <f t="shared" si="31"/>
        <v>0</v>
      </c>
    </row>
    <row r="25" spans="1:110" s="1234" customFormat="1" ht="47.1" customHeight="1" x14ac:dyDescent="0.15">
      <c r="A25" s="1006">
        <v>20</v>
      </c>
      <c r="B25" s="1007" t="s">
        <v>21</v>
      </c>
      <c r="C25" s="1008" t="s">
        <v>267</v>
      </c>
      <c r="D25" s="595" t="s">
        <v>349</v>
      </c>
      <c r="E25" s="1189" t="s">
        <v>70</v>
      </c>
      <c r="F25" s="1009" t="s">
        <v>31</v>
      </c>
      <c r="G25" s="1010" t="str">
        <f t="shared" si="32"/>
        <v>中村</v>
      </c>
      <c r="H25" s="1198" t="s">
        <v>199</v>
      </c>
      <c r="I25" s="1012" t="s">
        <v>237</v>
      </c>
      <c r="J25" s="1013"/>
      <c r="K25" s="1011"/>
      <c r="L25" s="1014" t="s">
        <v>65</v>
      </c>
      <c r="M25" s="1012" t="s">
        <v>292</v>
      </c>
      <c r="N25" s="1012" t="s">
        <v>70</v>
      </c>
      <c r="O25" s="1015" t="s">
        <v>301</v>
      </c>
      <c r="P25" s="1016" t="s">
        <v>309</v>
      </c>
      <c r="Q25" s="1012"/>
      <c r="R25" s="1012" t="s">
        <v>203</v>
      </c>
      <c r="S25" s="1009" t="s">
        <v>300</v>
      </c>
      <c r="T25" s="1017"/>
      <c r="U25" s="1010" t="s">
        <v>63</v>
      </c>
      <c r="V25" s="1012" t="s">
        <v>120</v>
      </c>
      <c r="W25" s="1010" t="s">
        <v>299</v>
      </c>
      <c r="X25" s="1017" t="s">
        <v>301</v>
      </c>
      <c r="Y25" s="1012"/>
      <c r="Z25" s="1012"/>
      <c r="AA25" s="1010" t="s">
        <v>233</v>
      </c>
      <c r="AB25" s="1011" t="s">
        <v>38</v>
      </c>
      <c r="AC25" s="1010" t="s">
        <v>199</v>
      </c>
      <c r="AD25" s="1018"/>
      <c r="AE25" s="1019" t="s">
        <v>290</v>
      </c>
      <c r="AF25" s="1020" t="str">
        <f t="shared" si="33"/>
        <v>中村</v>
      </c>
      <c r="AG25" s="439"/>
      <c r="AH25" s="1045" t="s">
        <v>27</v>
      </c>
      <c r="AI25" s="1041"/>
      <c r="AJ25" s="1088"/>
      <c r="AK25" s="1089"/>
      <c r="AL25" s="1090"/>
      <c r="AM25" s="1091"/>
      <c r="AN25" s="1103"/>
      <c r="AO25" s="1091"/>
      <c r="AP25" s="1089"/>
      <c r="AQ25" s="1094"/>
      <c r="AR25" s="1089"/>
      <c r="AS25" s="1091"/>
      <c r="AT25" s="1090"/>
      <c r="AU25" s="1089"/>
      <c r="AV25" s="1095"/>
      <c r="AW25" s="1096"/>
      <c r="AX25" s="1096"/>
      <c r="AY25" s="1136"/>
      <c r="AZ25" s="1095"/>
      <c r="BA25" s="1096"/>
      <c r="BB25" s="1095"/>
      <c r="BC25" s="1098"/>
      <c r="BD25" s="1099"/>
      <c r="BE25" s="1100"/>
      <c r="BF25" s="1101"/>
      <c r="BG25" s="879" t="s">
        <v>369</v>
      </c>
      <c r="BH25" s="864"/>
      <c r="BI25" s="864"/>
      <c r="BJ25" s="440" t="s">
        <v>31</v>
      </c>
      <c r="BK25" s="286">
        <f>COUNTIF($AH$6:$AJ$35,BJ25)</f>
        <v>1</v>
      </c>
      <c r="BL25" s="287">
        <f t="shared" si="36"/>
        <v>1</v>
      </c>
      <c r="BM25" s="287">
        <f t="shared" si="37"/>
        <v>0</v>
      </c>
      <c r="BN25" s="287">
        <f t="shared" si="38"/>
        <v>0</v>
      </c>
      <c r="BO25" s="287">
        <f t="shared" si="39"/>
        <v>0</v>
      </c>
      <c r="BP25" s="287">
        <f t="shared" si="40"/>
        <v>0</v>
      </c>
      <c r="BQ25" s="287">
        <f t="shared" si="41"/>
        <v>0</v>
      </c>
      <c r="BR25" s="587">
        <f t="shared" si="42"/>
        <v>0</v>
      </c>
      <c r="BS25" s="401">
        <v>1.5</v>
      </c>
      <c r="BT25" s="401">
        <f>BK25+BL25*0.5+BM25*0.5+BN25+BO25+BQ25+BR25*0.5+BP25</f>
        <v>1.5</v>
      </c>
      <c r="CA25" s="665">
        <f t="shared" si="0"/>
        <v>1</v>
      </c>
      <c r="CB25" s="666">
        <f t="shared" si="1"/>
        <v>0</v>
      </c>
      <c r="CC25" s="666">
        <f t="shared" si="2"/>
        <v>2</v>
      </c>
      <c r="CD25" s="666">
        <f t="shared" si="3"/>
        <v>0</v>
      </c>
      <c r="CE25" s="669">
        <f t="shared" si="4"/>
        <v>1</v>
      </c>
      <c r="CF25" s="666">
        <f t="shared" si="5"/>
        <v>0</v>
      </c>
      <c r="CG25" s="669">
        <f t="shared" si="6"/>
        <v>1</v>
      </c>
      <c r="CH25" s="667">
        <f t="shared" si="7"/>
        <v>0</v>
      </c>
      <c r="CI25" s="665">
        <f t="shared" si="8"/>
        <v>0</v>
      </c>
      <c r="CJ25" s="666">
        <f t="shared" si="9"/>
        <v>0</v>
      </c>
      <c r="CK25" s="669">
        <f t="shared" si="10"/>
        <v>0</v>
      </c>
      <c r="CL25" s="666">
        <f t="shared" si="11"/>
        <v>0</v>
      </c>
      <c r="CM25" s="669">
        <f t="shared" si="12"/>
        <v>0</v>
      </c>
      <c r="CN25" s="667">
        <f t="shared" si="13"/>
        <v>0</v>
      </c>
      <c r="CO25" s="667">
        <f t="shared" si="14"/>
        <v>0</v>
      </c>
      <c r="CP25" s="669">
        <f t="shared" si="15"/>
        <v>0</v>
      </c>
      <c r="CQ25" s="666">
        <f t="shared" si="16"/>
        <v>2</v>
      </c>
      <c r="CR25" s="669">
        <f t="shared" si="17"/>
        <v>0</v>
      </c>
      <c r="CS25" s="666">
        <f t="shared" si="18"/>
        <v>0</v>
      </c>
      <c r="CT25" s="666">
        <f t="shared" si="19"/>
        <v>0</v>
      </c>
      <c r="CU25" s="669">
        <f t="shared" si="20"/>
        <v>1</v>
      </c>
      <c r="CV25" s="666">
        <f t="shared" si="21"/>
        <v>0</v>
      </c>
      <c r="CW25" s="669">
        <f t="shared" si="22"/>
        <v>0</v>
      </c>
      <c r="CX25" s="667">
        <f t="shared" si="23"/>
        <v>0</v>
      </c>
      <c r="CY25" s="669">
        <f t="shared" si="24"/>
        <v>1</v>
      </c>
      <c r="CZ25" s="666">
        <f t="shared" si="25"/>
        <v>0</v>
      </c>
      <c r="DA25" s="669">
        <f t="shared" si="26"/>
        <v>1</v>
      </c>
      <c r="DB25" s="666">
        <f t="shared" si="27"/>
        <v>0</v>
      </c>
      <c r="DC25" s="669">
        <f t="shared" si="28"/>
        <v>1</v>
      </c>
      <c r="DD25" s="666">
        <f t="shared" si="29"/>
        <v>0</v>
      </c>
      <c r="DE25" s="669">
        <f t="shared" si="30"/>
        <v>2</v>
      </c>
      <c r="DF25" s="666">
        <f t="shared" si="31"/>
        <v>0</v>
      </c>
    </row>
    <row r="26" spans="1:110" s="1234" customFormat="1" ht="47.1" customHeight="1" x14ac:dyDescent="0.15">
      <c r="A26" s="1006">
        <v>21</v>
      </c>
      <c r="B26" s="1007" t="s">
        <v>22</v>
      </c>
      <c r="C26" s="1191" t="s">
        <v>289</v>
      </c>
      <c r="D26" s="595" t="s">
        <v>349</v>
      </c>
      <c r="E26" s="1009" t="s">
        <v>267</v>
      </c>
      <c r="F26" s="1189" t="s">
        <v>31</v>
      </c>
      <c r="G26" s="1010" t="str">
        <f t="shared" si="32"/>
        <v>髙野</v>
      </c>
      <c r="H26" s="1199" t="s">
        <v>199</v>
      </c>
      <c r="I26" s="1012" t="s">
        <v>237</v>
      </c>
      <c r="J26" s="1013"/>
      <c r="K26" s="1011"/>
      <c r="L26" s="1014" t="s">
        <v>70</v>
      </c>
      <c r="M26" s="1012" t="s">
        <v>38</v>
      </c>
      <c r="N26" s="1012" t="s">
        <v>284</v>
      </c>
      <c r="O26" s="1015"/>
      <c r="P26" s="1016" t="s">
        <v>309</v>
      </c>
      <c r="Q26" s="1162" t="s">
        <v>292</v>
      </c>
      <c r="R26" s="1012" t="s">
        <v>203</v>
      </c>
      <c r="S26" s="1009" t="s">
        <v>300</v>
      </c>
      <c r="T26" s="1017"/>
      <c r="U26" s="1010" t="s">
        <v>63</v>
      </c>
      <c r="V26" s="1012" t="s">
        <v>120</v>
      </c>
      <c r="W26" s="1010" t="s">
        <v>301</v>
      </c>
      <c r="X26" s="1017"/>
      <c r="Y26" s="1012"/>
      <c r="Z26" s="1012"/>
      <c r="AA26" s="1010" t="s">
        <v>233</v>
      </c>
      <c r="AB26" s="1011" t="s">
        <v>28</v>
      </c>
      <c r="AC26" s="1010" t="s">
        <v>31</v>
      </c>
      <c r="AD26" s="1018"/>
      <c r="AE26" s="1019" t="s">
        <v>27</v>
      </c>
      <c r="AF26" s="1020" t="str">
        <f t="shared" si="33"/>
        <v>髙野</v>
      </c>
      <c r="AG26" s="439"/>
      <c r="AH26" s="1164" t="s">
        <v>65</v>
      </c>
      <c r="AI26" s="1165"/>
      <c r="AJ26" s="1088"/>
      <c r="AK26" s="1089" t="s">
        <v>299</v>
      </c>
      <c r="AL26" s="1090" t="s">
        <v>284</v>
      </c>
      <c r="AM26" s="1091"/>
      <c r="AN26" s="1103" t="s">
        <v>299</v>
      </c>
      <c r="AO26" s="1091"/>
      <c r="AP26" s="1089"/>
      <c r="AQ26" s="1094"/>
      <c r="AR26" s="1089"/>
      <c r="AS26" s="1091"/>
      <c r="AT26" s="1090"/>
      <c r="AU26" s="1089"/>
      <c r="AV26" s="1095"/>
      <c r="AW26" s="1096"/>
      <c r="AX26" s="1096"/>
      <c r="AY26" s="1097"/>
      <c r="AZ26" s="1095"/>
      <c r="BA26" s="1096"/>
      <c r="BB26" s="1095"/>
      <c r="BC26" s="1098"/>
      <c r="BD26" s="1099"/>
      <c r="BE26" s="1100"/>
      <c r="BF26" s="1101"/>
      <c r="BG26" s="1104"/>
      <c r="BH26" s="864"/>
      <c r="BI26" s="864"/>
      <c r="BJ26" s="440" t="s">
        <v>417</v>
      </c>
      <c r="BK26" s="286">
        <f>COUNTIF($AH$6:$AJ$35,BJ26)</f>
        <v>0</v>
      </c>
      <c r="BL26" s="287">
        <f t="shared" si="36"/>
        <v>0</v>
      </c>
      <c r="BM26" s="287">
        <f t="shared" si="37"/>
        <v>0</v>
      </c>
      <c r="BN26" s="287">
        <f t="shared" si="38"/>
        <v>0</v>
      </c>
      <c r="BO26" s="287">
        <f t="shared" si="39"/>
        <v>0</v>
      </c>
      <c r="BP26" s="287">
        <f t="shared" si="40"/>
        <v>0</v>
      </c>
      <c r="BQ26" s="287">
        <f t="shared" si="41"/>
        <v>0</v>
      </c>
      <c r="BR26" s="587">
        <f t="shared" si="42"/>
        <v>0</v>
      </c>
      <c r="BS26" s="401">
        <v>0</v>
      </c>
      <c r="BT26" s="401">
        <f t="shared" ref="BT26:BT27" si="43">BK26+BL26*0.5+BM26*0.5+BN26+BO26+BQ26+BR26*0.5+BP26</f>
        <v>0</v>
      </c>
      <c r="CA26" s="665">
        <f t="shared" si="0"/>
        <v>1</v>
      </c>
      <c r="CB26" s="666">
        <f t="shared" si="1"/>
        <v>0</v>
      </c>
      <c r="CC26" s="666">
        <f t="shared" si="2"/>
        <v>2</v>
      </c>
      <c r="CD26" s="666">
        <f t="shared" si="3"/>
        <v>1</v>
      </c>
      <c r="CE26" s="669">
        <f t="shared" si="4"/>
        <v>1</v>
      </c>
      <c r="CF26" s="666">
        <f t="shared" si="5"/>
        <v>0</v>
      </c>
      <c r="CG26" s="669">
        <f t="shared" si="6"/>
        <v>1</v>
      </c>
      <c r="CH26" s="667">
        <f t="shared" si="7"/>
        <v>0</v>
      </c>
      <c r="CI26" s="665">
        <f t="shared" si="8"/>
        <v>0</v>
      </c>
      <c r="CJ26" s="666">
        <f t="shared" si="9"/>
        <v>0</v>
      </c>
      <c r="CK26" s="669">
        <f t="shared" si="10"/>
        <v>0</v>
      </c>
      <c r="CL26" s="666">
        <f t="shared" si="11"/>
        <v>1</v>
      </c>
      <c r="CM26" s="669">
        <f t="shared" si="12"/>
        <v>0</v>
      </c>
      <c r="CN26" s="667">
        <f t="shared" si="13"/>
        <v>0</v>
      </c>
      <c r="CO26" s="667">
        <f t="shared" si="14"/>
        <v>0</v>
      </c>
      <c r="CP26" s="669">
        <f t="shared" si="15"/>
        <v>0</v>
      </c>
      <c r="CQ26" s="666">
        <f t="shared" si="16"/>
        <v>1</v>
      </c>
      <c r="CR26" s="669">
        <f t="shared" si="17"/>
        <v>0</v>
      </c>
      <c r="CS26" s="666">
        <f t="shared" si="18"/>
        <v>0</v>
      </c>
      <c r="CT26" s="666">
        <f t="shared" si="19"/>
        <v>0</v>
      </c>
      <c r="CU26" s="669">
        <f t="shared" si="20"/>
        <v>1</v>
      </c>
      <c r="CV26" s="666">
        <f t="shared" si="21"/>
        <v>0</v>
      </c>
      <c r="CW26" s="669">
        <f t="shared" si="22"/>
        <v>0</v>
      </c>
      <c r="CX26" s="667">
        <f t="shared" si="23"/>
        <v>0</v>
      </c>
      <c r="CY26" s="669">
        <f t="shared" si="24"/>
        <v>1</v>
      </c>
      <c r="CZ26" s="666">
        <f t="shared" si="25"/>
        <v>0</v>
      </c>
      <c r="DA26" s="669">
        <f t="shared" si="26"/>
        <v>2</v>
      </c>
      <c r="DB26" s="666">
        <f t="shared" si="27"/>
        <v>0</v>
      </c>
      <c r="DC26" s="669">
        <f t="shared" si="28"/>
        <v>1</v>
      </c>
      <c r="DD26" s="666">
        <f t="shared" si="29"/>
        <v>0</v>
      </c>
      <c r="DE26" s="669">
        <f t="shared" si="30"/>
        <v>1</v>
      </c>
      <c r="DF26" s="666">
        <f t="shared" si="31"/>
        <v>0</v>
      </c>
    </row>
    <row r="27" spans="1:110" s="1234" customFormat="1" ht="47.1" customHeight="1" x14ac:dyDescent="0.15">
      <c r="A27" s="1006">
        <v>22</v>
      </c>
      <c r="B27" s="1007" t="s">
        <v>23</v>
      </c>
      <c r="C27" s="1008" t="s">
        <v>284</v>
      </c>
      <c r="D27" s="595"/>
      <c r="E27" s="1009" t="s">
        <v>267</v>
      </c>
      <c r="F27" s="1189" t="s">
        <v>31</v>
      </c>
      <c r="G27" s="1010" t="str">
        <f t="shared" si="32"/>
        <v>前澤</v>
      </c>
      <c r="H27" s="1190" t="s">
        <v>301</v>
      </c>
      <c r="I27" s="1012" t="s">
        <v>237</v>
      </c>
      <c r="J27" s="1013" t="s">
        <v>70</v>
      </c>
      <c r="K27" s="1011"/>
      <c r="L27" s="1014" t="s">
        <v>65</v>
      </c>
      <c r="M27" s="1012" t="s">
        <v>292</v>
      </c>
      <c r="N27" s="1012" t="s">
        <v>301</v>
      </c>
      <c r="O27" s="1015"/>
      <c r="P27" s="1166" t="s">
        <v>350</v>
      </c>
      <c r="Q27" s="1012" t="s">
        <v>300</v>
      </c>
      <c r="R27" s="1162" t="s">
        <v>203</v>
      </c>
      <c r="S27" s="1170" t="s">
        <v>199</v>
      </c>
      <c r="T27" s="1017"/>
      <c r="U27" s="1010" t="s">
        <v>63</v>
      </c>
      <c r="V27" s="1012" t="s">
        <v>120</v>
      </c>
      <c r="W27" s="1010" t="s">
        <v>299</v>
      </c>
      <c r="X27" s="1017" t="s">
        <v>300</v>
      </c>
      <c r="Y27" s="1012"/>
      <c r="Z27" s="1012"/>
      <c r="AA27" s="1010" t="s">
        <v>233</v>
      </c>
      <c r="AB27" s="1011" t="s">
        <v>28</v>
      </c>
      <c r="AC27" s="1010" t="s">
        <v>31</v>
      </c>
      <c r="AD27" s="1018"/>
      <c r="AE27" s="1019" t="s">
        <v>38</v>
      </c>
      <c r="AF27" s="1020" t="str">
        <f t="shared" si="33"/>
        <v>前澤</v>
      </c>
      <c r="AG27" s="439"/>
      <c r="AH27" s="1164"/>
      <c r="AI27" s="1165"/>
      <c r="AJ27" s="1088"/>
      <c r="AK27" s="1089"/>
      <c r="AL27" s="1090"/>
      <c r="AM27" s="1091"/>
      <c r="AN27" s="1103"/>
      <c r="AO27" s="1091"/>
      <c r="AP27" s="1089"/>
      <c r="AQ27" s="1094"/>
      <c r="AR27" s="1089"/>
      <c r="AS27" s="1091"/>
      <c r="AT27" s="1090"/>
      <c r="AU27" s="1089"/>
      <c r="AV27" s="1095"/>
      <c r="AW27" s="1096"/>
      <c r="AX27" s="1096"/>
      <c r="AY27" s="1097"/>
      <c r="AZ27" s="1095"/>
      <c r="BA27" s="1096"/>
      <c r="BB27" s="1139"/>
      <c r="BC27" s="1137"/>
      <c r="BD27" s="1133"/>
      <c r="BE27" s="1169" t="s">
        <v>355</v>
      </c>
      <c r="BF27" s="1121"/>
      <c r="BG27" s="1138"/>
      <c r="BH27" s="867"/>
      <c r="BI27" s="867"/>
      <c r="BJ27" s="440" t="s">
        <v>418</v>
      </c>
      <c r="BK27" s="286">
        <f t="shared" ref="BK27" si="44">COUNTIF($AH$6:$AJ$35,BJ27)</f>
        <v>0</v>
      </c>
      <c r="BL27" s="287">
        <f t="shared" si="36"/>
        <v>0</v>
      </c>
      <c r="BM27" s="287">
        <f t="shared" si="37"/>
        <v>0</v>
      </c>
      <c r="BN27" s="287">
        <f t="shared" si="38"/>
        <v>0</v>
      </c>
      <c r="BO27" s="287">
        <f t="shared" si="39"/>
        <v>0</v>
      </c>
      <c r="BP27" s="287">
        <f t="shared" si="40"/>
        <v>0</v>
      </c>
      <c r="BQ27" s="287">
        <f t="shared" si="41"/>
        <v>0</v>
      </c>
      <c r="BR27" s="587">
        <f t="shared" si="42"/>
        <v>0</v>
      </c>
      <c r="BS27" s="401">
        <v>0</v>
      </c>
      <c r="BT27" s="401">
        <f t="shared" si="43"/>
        <v>0</v>
      </c>
      <c r="CA27" s="665">
        <f t="shared" si="0"/>
        <v>1</v>
      </c>
      <c r="CB27" s="666">
        <f t="shared" si="1"/>
        <v>0</v>
      </c>
      <c r="CC27" s="666">
        <f t="shared" si="2"/>
        <v>1</v>
      </c>
      <c r="CD27" s="666">
        <f t="shared" si="3"/>
        <v>0</v>
      </c>
      <c r="CE27" s="669">
        <f t="shared" si="4"/>
        <v>1</v>
      </c>
      <c r="CF27" s="666">
        <f t="shared" si="5"/>
        <v>0</v>
      </c>
      <c r="CG27" s="669">
        <f t="shared" si="6"/>
        <v>2</v>
      </c>
      <c r="CH27" s="667">
        <f t="shared" si="7"/>
        <v>0</v>
      </c>
      <c r="CI27" s="665">
        <f t="shared" si="8"/>
        <v>0</v>
      </c>
      <c r="CJ27" s="666">
        <f t="shared" si="9"/>
        <v>0</v>
      </c>
      <c r="CK27" s="669">
        <f t="shared" si="10"/>
        <v>0</v>
      </c>
      <c r="CL27" s="666">
        <f t="shared" si="11"/>
        <v>1</v>
      </c>
      <c r="CM27" s="669">
        <f t="shared" si="12"/>
        <v>0</v>
      </c>
      <c r="CN27" s="667">
        <f t="shared" si="13"/>
        <v>0</v>
      </c>
      <c r="CO27" s="667">
        <f t="shared" si="14"/>
        <v>0</v>
      </c>
      <c r="CP27" s="669">
        <f t="shared" si="15"/>
        <v>0</v>
      </c>
      <c r="CQ27" s="666">
        <f t="shared" si="16"/>
        <v>1</v>
      </c>
      <c r="CR27" s="669">
        <f t="shared" si="17"/>
        <v>0</v>
      </c>
      <c r="CS27" s="666">
        <f t="shared" si="18"/>
        <v>0</v>
      </c>
      <c r="CT27" s="666">
        <f t="shared" si="19"/>
        <v>0</v>
      </c>
      <c r="CU27" s="669">
        <f t="shared" si="20"/>
        <v>1</v>
      </c>
      <c r="CV27" s="666">
        <f t="shared" si="21"/>
        <v>0</v>
      </c>
      <c r="CW27" s="669">
        <f t="shared" si="22"/>
        <v>0</v>
      </c>
      <c r="CX27" s="667">
        <f t="shared" si="23"/>
        <v>0</v>
      </c>
      <c r="CY27" s="669">
        <f t="shared" si="24"/>
        <v>1</v>
      </c>
      <c r="CZ27" s="666">
        <f t="shared" si="25"/>
        <v>0</v>
      </c>
      <c r="DA27" s="669">
        <f t="shared" si="26"/>
        <v>2</v>
      </c>
      <c r="DB27" s="666">
        <f t="shared" si="27"/>
        <v>0</v>
      </c>
      <c r="DC27" s="669">
        <f t="shared" si="28"/>
        <v>2</v>
      </c>
      <c r="DD27" s="666">
        <f t="shared" si="29"/>
        <v>0</v>
      </c>
      <c r="DE27" s="669">
        <f t="shared" si="30"/>
        <v>2</v>
      </c>
      <c r="DF27" s="666">
        <f t="shared" si="31"/>
        <v>0</v>
      </c>
    </row>
    <row r="28" spans="1:110" s="1234" customFormat="1" ht="47.1" customHeight="1" x14ac:dyDescent="0.15">
      <c r="A28" s="1006">
        <v>23</v>
      </c>
      <c r="B28" s="1007" t="s">
        <v>24</v>
      </c>
      <c r="C28" s="1201" t="s">
        <v>284</v>
      </c>
      <c r="D28" s="595"/>
      <c r="E28" s="1009" t="s">
        <v>267</v>
      </c>
      <c r="F28" s="1009" t="s">
        <v>31</v>
      </c>
      <c r="G28" s="1010" t="str">
        <f t="shared" si="32"/>
        <v>白原</v>
      </c>
      <c r="H28" s="1190" t="s">
        <v>301</v>
      </c>
      <c r="I28" s="1012" t="s">
        <v>28</v>
      </c>
      <c r="J28" s="1013"/>
      <c r="K28" s="1011"/>
      <c r="L28" s="1014" t="s">
        <v>65</v>
      </c>
      <c r="M28" s="1162" t="s">
        <v>292</v>
      </c>
      <c r="N28" s="1012" t="s">
        <v>301</v>
      </c>
      <c r="O28" s="1015"/>
      <c r="P28" s="664" t="s">
        <v>394</v>
      </c>
      <c r="Q28" s="1186" t="s">
        <v>313</v>
      </c>
      <c r="R28" s="1162" t="s">
        <v>203</v>
      </c>
      <c r="S28" s="1009" t="s">
        <v>70</v>
      </c>
      <c r="T28" s="1017"/>
      <c r="U28" s="1010" t="s">
        <v>63</v>
      </c>
      <c r="V28" s="1012" t="s">
        <v>120</v>
      </c>
      <c r="W28" s="1010" t="s">
        <v>299</v>
      </c>
      <c r="X28" s="1017" t="s">
        <v>300</v>
      </c>
      <c r="Y28" s="1012"/>
      <c r="Z28" s="1012"/>
      <c r="AA28" s="1010" t="s">
        <v>233</v>
      </c>
      <c r="AB28" s="1011" t="s">
        <v>199</v>
      </c>
      <c r="AC28" s="1010" t="s">
        <v>284</v>
      </c>
      <c r="AD28" s="1018"/>
      <c r="AE28" s="1019" t="s">
        <v>298</v>
      </c>
      <c r="AF28" s="1020" t="str">
        <f t="shared" si="33"/>
        <v>白原</v>
      </c>
      <c r="AG28" s="439"/>
      <c r="AH28" s="1164" t="s">
        <v>237</v>
      </c>
      <c r="AI28" s="1165"/>
      <c r="AJ28" s="1088"/>
      <c r="AK28" s="1089" t="s">
        <v>300</v>
      </c>
      <c r="AL28" s="1090" t="s">
        <v>27</v>
      </c>
      <c r="AM28" s="1091"/>
      <c r="AN28" s="1092"/>
      <c r="AO28" s="1093"/>
      <c r="AP28" s="1089"/>
      <c r="AQ28" s="1094"/>
      <c r="AR28" s="1089"/>
      <c r="AS28" s="1091"/>
      <c r="AT28" s="1090"/>
      <c r="AU28" s="1089"/>
      <c r="AV28" s="1095"/>
      <c r="AW28" s="1096"/>
      <c r="AX28" s="1096"/>
      <c r="AY28" s="1097"/>
      <c r="AZ28" s="1095"/>
      <c r="BA28" s="1090"/>
      <c r="BB28" s="1139"/>
      <c r="BC28" s="1137"/>
      <c r="BD28" s="1133"/>
      <c r="BE28" s="1102"/>
      <c r="BF28" s="1121"/>
      <c r="BG28" s="1138"/>
      <c r="BH28" s="867"/>
      <c r="BI28" s="867"/>
      <c r="BJ28" s="437" t="s">
        <v>65</v>
      </c>
      <c r="BK28" s="286">
        <f t="shared" si="35"/>
        <v>1</v>
      </c>
      <c r="BL28" s="287">
        <f t="shared" si="36"/>
        <v>1</v>
      </c>
      <c r="BM28" s="287">
        <f t="shared" si="37"/>
        <v>1</v>
      </c>
      <c r="BN28" s="287">
        <f t="shared" si="38"/>
        <v>0</v>
      </c>
      <c r="BO28" s="287">
        <f t="shared" si="39"/>
        <v>0</v>
      </c>
      <c r="BP28" s="287">
        <f t="shared" si="40"/>
        <v>0</v>
      </c>
      <c r="BQ28" s="287">
        <f t="shared" si="41"/>
        <v>0</v>
      </c>
      <c r="BR28" s="587">
        <f t="shared" si="42"/>
        <v>0</v>
      </c>
      <c r="BS28" s="401">
        <v>0</v>
      </c>
      <c r="BT28" s="401">
        <f t="shared" si="34"/>
        <v>2</v>
      </c>
      <c r="CA28" s="665">
        <f t="shared" si="0"/>
        <v>1</v>
      </c>
      <c r="CB28" s="666">
        <f t="shared" si="1"/>
        <v>0</v>
      </c>
      <c r="CC28" s="666">
        <f t="shared" si="2"/>
        <v>2</v>
      </c>
      <c r="CD28" s="666">
        <f t="shared" si="3"/>
        <v>0</v>
      </c>
      <c r="CE28" s="669">
        <f t="shared" si="4"/>
        <v>1</v>
      </c>
      <c r="CF28" s="666">
        <f t="shared" si="5"/>
        <v>0</v>
      </c>
      <c r="CG28" s="669">
        <f t="shared" si="6"/>
        <v>1</v>
      </c>
      <c r="CH28" s="667">
        <f t="shared" si="7"/>
        <v>0</v>
      </c>
      <c r="CI28" s="665">
        <f t="shared" si="8"/>
        <v>0</v>
      </c>
      <c r="CJ28" s="666">
        <f t="shared" si="9"/>
        <v>0</v>
      </c>
      <c r="CK28" s="669">
        <f t="shared" si="10"/>
        <v>0</v>
      </c>
      <c r="CL28" s="666">
        <f t="shared" si="11"/>
        <v>2</v>
      </c>
      <c r="CM28" s="669">
        <f t="shared" si="12"/>
        <v>0</v>
      </c>
      <c r="CN28" s="667">
        <f t="shared" si="13"/>
        <v>0</v>
      </c>
      <c r="CO28" s="667">
        <f t="shared" si="14"/>
        <v>0</v>
      </c>
      <c r="CP28" s="669">
        <f t="shared" si="15"/>
        <v>0</v>
      </c>
      <c r="CQ28" s="666">
        <f t="shared" si="16"/>
        <v>0</v>
      </c>
      <c r="CR28" s="669">
        <f t="shared" si="17"/>
        <v>0</v>
      </c>
      <c r="CS28" s="666">
        <f t="shared" si="18"/>
        <v>0</v>
      </c>
      <c r="CT28" s="666">
        <f t="shared" si="19"/>
        <v>0</v>
      </c>
      <c r="CU28" s="669">
        <f t="shared" si="20"/>
        <v>1</v>
      </c>
      <c r="CV28" s="666">
        <f t="shared" si="21"/>
        <v>0</v>
      </c>
      <c r="CW28" s="669">
        <f t="shared" si="22"/>
        <v>0</v>
      </c>
      <c r="CX28" s="667">
        <f t="shared" si="23"/>
        <v>0</v>
      </c>
      <c r="CY28" s="669">
        <f t="shared" si="24"/>
        <v>1</v>
      </c>
      <c r="CZ28" s="666">
        <f t="shared" si="25"/>
        <v>0</v>
      </c>
      <c r="DA28" s="669">
        <f t="shared" si="26"/>
        <v>1</v>
      </c>
      <c r="DB28" s="666">
        <f t="shared" si="27"/>
        <v>0</v>
      </c>
      <c r="DC28" s="669">
        <f t="shared" si="28"/>
        <v>2</v>
      </c>
      <c r="DD28" s="666">
        <f t="shared" si="29"/>
        <v>1</v>
      </c>
      <c r="DE28" s="669">
        <f t="shared" si="30"/>
        <v>2</v>
      </c>
      <c r="DF28" s="666">
        <f t="shared" si="31"/>
        <v>0</v>
      </c>
    </row>
    <row r="29" spans="1:110" s="1234" customFormat="1" ht="47.1" customHeight="1" x14ac:dyDescent="0.15">
      <c r="A29" s="1006">
        <v>24</v>
      </c>
      <c r="B29" s="1007" t="s">
        <v>25</v>
      </c>
      <c r="C29" s="1008" t="s">
        <v>38</v>
      </c>
      <c r="D29" s="595"/>
      <c r="E29" s="1009" t="s">
        <v>31</v>
      </c>
      <c r="F29" s="1196" t="s">
        <v>284</v>
      </c>
      <c r="G29" s="1010" t="str">
        <f t="shared" si="32"/>
        <v>岸井</v>
      </c>
      <c r="H29" s="1011" t="s">
        <v>301</v>
      </c>
      <c r="I29" s="1012" t="s">
        <v>237</v>
      </c>
      <c r="J29" s="1013"/>
      <c r="K29" s="1011"/>
      <c r="L29" s="1014" t="s">
        <v>65</v>
      </c>
      <c r="M29" s="1012" t="s">
        <v>70</v>
      </c>
      <c r="N29" s="1012"/>
      <c r="O29" s="1015"/>
      <c r="P29" s="1016" t="s">
        <v>267</v>
      </c>
      <c r="Q29" s="1012"/>
      <c r="R29" s="1012" t="s">
        <v>300</v>
      </c>
      <c r="S29" s="1009" t="s">
        <v>303</v>
      </c>
      <c r="T29" s="1017"/>
      <c r="U29" s="1010"/>
      <c r="V29" s="1012" t="s">
        <v>120</v>
      </c>
      <c r="W29" s="1010" t="s">
        <v>299</v>
      </c>
      <c r="X29" s="1017"/>
      <c r="Y29" s="1012"/>
      <c r="Z29" s="1012"/>
      <c r="AA29" s="1010" t="s">
        <v>233</v>
      </c>
      <c r="AB29" s="1194" t="s">
        <v>27</v>
      </c>
      <c r="AC29" s="1010"/>
      <c r="AD29" s="1018"/>
      <c r="AE29" s="1019" t="s">
        <v>199</v>
      </c>
      <c r="AF29" s="1020" t="str">
        <f>AE28</f>
        <v>岸井</v>
      </c>
      <c r="AG29" s="439" t="s">
        <v>276</v>
      </c>
      <c r="AH29" s="1164"/>
      <c r="AI29" s="1165"/>
      <c r="AJ29" s="1088"/>
      <c r="AK29" s="1089" t="s">
        <v>28</v>
      </c>
      <c r="AL29" s="1090" t="s">
        <v>63</v>
      </c>
      <c r="AM29" s="1091"/>
      <c r="AN29" s="1103"/>
      <c r="AO29" s="1091"/>
      <c r="AP29" s="1089"/>
      <c r="AQ29" s="1094"/>
      <c r="AR29" s="1089"/>
      <c r="AS29" s="1091"/>
      <c r="AT29" s="1090"/>
      <c r="AU29" s="1089"/>
      <c r="AV29" s="1095"/>
      <c r="AW29" s="1096"/>
      <c r="AX29" s="1096"/>
      <c r="AY29" s="1097"/>
      <c r="AZ29" s="1095"/>
      <c r="BA29" s="1140"/>
      <c r="BB29" s="1128"/>
      <c r="BC29" s="1141"/>
      <c r="BD29" s="1088"/>
      <c r="BE29" s="1102"/>
      <c r="BF29" s="1121"/>
      <c r="BG29" s="1138"/>
      <c r="BH29" s="867"/>
      <c r="BI29" s="867"/>
      <c r="BS29" s="401">
        <f>SUM(BS10:BS28)</f>
        <v>6.5</v>
      </c>
      <c r="CA29" s="665">
        <f t="shared" si="0"/>
        <v>1</v>
      </c>
      <c r="CB29" s="666">
        <f t="shared" si="1"/>
        <v>0</v>
      </c>
      <c r="CC29" s="666">
        <f t="shared" si="2"/>
        <v>1</v>
      </c>
      <c r="CD29" s="666">
        <f t="shared" si="3"/>
        <v>0</v>
      </c>
      <c r="CE29" s="669">
        <f t="shared" si="4"/>
        <v>1</v>
      </c>
      <c r="CF29" s="666">
        <f t="shared" si="5"/>
        <v>0</v>
      </c>
      <c r="CG29" s="669">
        <f t="shared" si="6"/>
        <v>0</v>
      </c>
      <c r="CH29" s="667">
        <f t="shared" si="7"/>
        <v>0</v>
      </c>
      <c r="CI29" s="665">
        <f t="shared" si="8"/>
        <v>0</v>
      </c>
      <c r="CJ29" s="666">
        <f t="shared" si="9"/>
        <v>0</v>
      </c>
      <c r="CK29" s="669">
        <f t="shared" si="10"/>
        <v>0</v>
      </c>
      <c r="CL29" s="666">
        <f t="shared" si="11"/>
        <v>1</v>
      </c>
      <c r="CM29" s="669">
        <f t="shared" si="12"/>
        <v>0</v>
      </c>
      <c r="CN29" s="667">
        <f t="shared" si="13"/>
        <v>0</v>
      </c>
      <c r="CO29" s="667">
        <f t="shared" si="14"/>
        <v>0</v>
      </c>
      <c r="CP29" s="669">
        <f t="shared" si="15"/>
        <v>0</v>
      </c>
      <c r="CQ29" s="666">
        <f t="shared" si="16"/>
        <v>1</v>
      </c>
      <c r="CR29" s="669">
        <f t="shared" si="17"/>
        <v>0</v>
      </c>
      <c r="CS29" s="666">
        <f t="shared" si="18"/>
        <v>0</v>
      </c>
      <c r="CT29" s="666">
        <f t="shared" si="19"/>
        <v>0</v>
      </c>
      <c r="CU29" s="669">
        <f t="shared" si="20"/>
        <v>1</v>
      </c>
      <c r="CV29" s="666">
        <f t="shared" si="21"/>
        <v>0</v>
      </c>
      <c r="CW29" s="669">
        <f t="shared" si="22"/>
        <v>0</v>
      </c>
      <c r="CX29" s="667">
        <f t="shared" si="23"/>
        <v>0</v>
      </c>
      <c r="CY29" s="669">
        <f t="shared" si="24"/>
        <v>1</v>
      </c>
      <c r="CZ29" s="666">
        <f t="shared" si="25"/>
        <v>0</v>
      </c>
      <c r="DA29" s="669">
        <f t="shared" si="26"/>
        <v>1</v>
      </c>
      <c r="DB29" s="666">
        <f t="shared" si="27"/>
        <v>0</v>
      </c>
      <c r="DC29" s="669">
        <f t="shared" si="28"/>
        <v>1</v>
      </c>
      <c r="DD29" s="666">
        <f t="shared" si="29"/>
        <v>0</v>
      </c>
      <c r="DE29" s="669">
        <f t="shared" si="30"/>
        <v>1</v>
      </c>
      <c r="DF29" s="666">
        <f t="shared" si="31"/>
        <v>0</v>
      </c>
    </row>
    <row r="30" spans="1:110" s="1234" customFormat="1" ht="47.1" customHeight="1" x14ac:dyDescent="0.15">
      <c r="A30" s="1021">
        <v>25</v>
      </c>
      <c r="B30" s="1022" t="s">
        <v>19</v>
      </c>
      <c r="C30" s="1023"/>
      <c r="D30" s="1024"/>
      <c r="E30" s="1025"/>
      <c r="F30" s="1025"/>
      <c r="G30" s="1026" t="str">
        <f t="shared" si="32"/>
        <v>篠原</v>
      </c>
      <c r="H30" s="1027"/>
      <c r="I30" s="1028"/>
      <c r="J30" s="1029"/>
      <c r="K30" s="1027"/>
      <c r="L30" s="1030"/>
      <c r="M30" s="1028"/>
      <c r="N30" s="1028"/>
      <c r="O30" s="1031"/>
      <c r="P30" s="1032"/>
      <c r="Q30" s="1028"/>
      <c r="R30" s="1028"/>
      <c r="S30" s="1025"/>
      <c r="T30" s="1033"/>
      <c r="U30" s="1026"/>
      <c r="V30" s="1028"/>
      <c r="W30" s="1026" t="s">
        <v>299</v>
      </c>
      <c r="X30" s="1033"/>
      <c r="Y30" s="1028"/>
      <c r="Z30" s="1028"/>
      <c r="AA30" s="1026"/>
      <c r="AB30" s="1027"/>
      <c r="AC30" s="1026"/>
      <c r="AD30" s="1034"/>
      <c r="AE30" s="1035" t="s">
        <v>258</v>
      </c>
      <c r="AF30" s="1036" t="str">
        <f t="shared" si="33"/>
        <v>篠原</v>
      </c>
      <c r="AG30" s="1037" t="s">
        <v>233</v>
      </c>
      <c r="AH30" s="1042"/>
      <c r="AI30" s="1043"/>
      <c r="AJ30" s="1130"/>
      <c r="AK30" s="1106"/>
      <c r="AL30" s="1107"/>
      <c r="AM30" s="1108"/>
      <c r="AN30" s="1142"/>
      <c r="AO30" s="1110"/>
      <c r="AP30" s="1106"/>
      <c r="AQ30" s="1112"/>
      <c r="AR30" s="1106"/>
      <c r="AS30" s="1108"/>
      <c r="AT30" s="1107"/>
      <c r="AU30" s="1106"/>
      <c r="AV30" s="1113"/>
      <c r="AW30" s="1107"/>
      <c r="AX30" s="1107"/>
      <c r="AY30" s="1114"/>
      <c r="AZ30" s="1113"/>
      <c r="BA30" s="1107"/>
      <c r="BB30" s="1143"/>
      <c r="BC30" s="1144"/>
      <c r="BD30" s="1130"/>
      <c r="BE30" s="1111"/>
      <c r="BF30" s="1145"/>
      <c r="BG30" s="1146"/>
      <c r="BH30" s="867"/>
      <c r="BI30" s="867"/>
      <c r="BK30" s="1234">
        <f t="shared" ref="BK30:BR30" si="45">SUM(BK10:BK28)</f>
        <v>16</v>
      </c>
      <c r="BL30" s="1234">
        <f t="shared" si="45"/>
        <v>16</v>
      </c>
      <c r="BM30" s="1234">
        <f t="shared" si="45"/>
        <v>2</v>
      </c>
      <c r="BN30" s="1234">
        <f t="shared" si="45"/>
        <v>1</v>
      </c>
      <c r="BO30" s="1234">
        <f t="shared" si="45"/>
        <v>1</v>
      </c>
      <c r="BP30" s="1234">
        <f t="shared" si="45"/>
        <v>0</v>
      </c>
      <c r="BQ30" s="1234">
        <f t="shared" si="45"/>
        <v>1</v>
      </c>
      <c r="BR30" s="1234">
        <f t="shared" si="45"/>
        <v>4</v>
      </c>
      <c r="BT30" s="401">
        <f>SUM(BT10:BT28)</f>
        <v>30</v>
      </c>
      <c r="CA30" s="665">
        <f t="shared" si="0"/>
        <v>0</v>
      </c>
      <c r="CB30" s="666">
        <f t="shared" si="1"/>
        <v>0</v>
      </c>
      <c r="CC30" s="666">
        <f t="shared" si="2"/>
        <v>0</v>
      </c>
      <c r="CD30" s="666">
        <f t="shared" si="3"/>
        <v>0</v>
      </c>
      <c r="CE30" s="669">
        <f t="shared" si="4"/>
        <v>0</v>
      </c>
      <c r="CF30" s="666">
        <f t="shared" si="5"/>
        <v>0</v>
      </c>
      <c r="CG30" s="669">
        <f t="shared" si="6"/>
        <v>0</v>
      </c>
      <c r="CH30" s="667">
        <f t="shared" si="7"/>
        <v>0</v>
      </c>
      <c r="CI30" s="665">
        <f t="shared" si="8"/>
        <v>0</v>
      </c>
      <c r="CJ30" s="666">
        <f t="shared" si="9"/>
        <v>0</v>
      </c>
      <c r="CK30" s="669">
        <f t="shared" si="10"/>
        <v>0</v>
      </c>
      <c r="CL30" s="666">
        <f t="shared" si="11"/>
        <v>0</v>
      </c>
      <c r="CM30" s="669">
        <f t="shared" si="12"/>
        <v>0</v>
      </c>
      <c r="CN30" s="667">
        <f t="shared" si="13"/>
        <v>0</v>
      </c>
      <c r="CO30" s="667">
        <f t="shared" si="14"/>
        <v>0</v>
      </c>
      <c r="CP30" s="669">
        <f t="shared" si="15"/>
        <v>0</v>
      </c>
      <c r="CQ30" s="666">
        <f t="shared" si="16"/>
        <v>2</v>
      </c>
      <c r="CR30" s="669">
        <f t="shared" si="17"/>
        <v>0</v>
      </c>
      <c r="CS30" s="666">
        <f t="shared" si="18"/>
        <v>1</v>
      </c>
      <c r="CT30" s="666">
        <f t="shared" si="19"/>
        <v>0</v>
      </c>
      <c r="CU30" s="669">
        <f t="shared" si="20"/>
        <v>0</v>
      </c>
      <c r="CV30" s="666">
        <f t="shared" si="21"/>
        <v>0</v>
      </c>
      <c r="CW30" s="669">
        <f t="shared" si="22"/>
        <v>0</v>
      </c>
      <c r="CX30" s="667">
        <f t="shared" si="23"/>
        <v>0</v>
      </c>
      <c r="CY30" s="669">
        <f t="shared" si="24"/>
        <v>0</v>
      </c>
      <c r="CZ30" s="666">
        <f t="shared" si="25"/>
        <v>0</v>
      </c>
      <c r="DA30" s="669">
        <f t="shared" si="26"/>
        <v>0</v>
      </c>
      <c r="DB30" s="666">
        <f t="shared" si="27"/>
        <v>0</v>
      </c>
      <c r="DC30" s="669">
        <f t="shared" si="28"/>
        <v>0</v>
      </c>
      <c r="DD30" s="666">
        <f t="shared" si="29"/>
        <v>0</v>
      </c>
      <c r="DE30" s="669">
        <f t="shared" si="30"/>
        <v>0</v>
      </c>
      <c r="DF30" s="666">
        <f t="shared" si="31"/>
        <v>0</v>
      </c>
    </row>
    <row r="31" spans="1:110" s="1234" customFormat="1" ht="47.1" customHeight="1" x14ac:dyDescent="0.15">
      <c r="A31" s="1006">
        <v>26</v>
      </c>
      <c r="B31" s="1007" t="s">
        <v>20</v>
      </c>
      <c r="C31" s="1200" t="s">
        <v>28</v>
      </c>
      <c r="D31" s="595" t="s">
        <v>349</v>
      </c>
      <c r="E31" s="1009" t="s">
        <v>31</v>
      </c>
      <c r="F31" s="1189" t="s">
        <v>284</v>
      </c>
      <c r="G31" s="1010" t="str">
        <f t="shared" si="32"/>
        <v>知久</v>
      </c>
      <c r="H31" s="1011" t="s">
        <v>70</v>
      </c>
      <c r="I31" s="1012" t="s">
        <v>237</v>
      </c>
      <c r="J31" s="1013"/>
      <c r="K31" s="1011"/>
      <c r="L31" s="1014" t="s">
        <v>199</v>
      </c>
      <c r="M31" s="1012" t="s">
        <v>292</v>
      </c>
      <c r="N31" s="1012" t="s">
        <v>284</v>
      </c>
      <c r="O31" s="1015"/>
      <c r="P31" s="1016" t="s">
        <v>309</v>
      </c>
      <c r="Q31" s="1012" t="s">
        <v>267</v>
      </c>
      <c r="R31" s="1012" t="s">
        <v>203</v>
      </c>
      <c r="S31" s="1009" t="s">
        <v>300</v>
      </c>
      <c r="T31" s="1017"/>
      <c r="U31" s="1010" t="s">
        <v>63</v>
      </c>
      <c r="V31" s="1012" t="s">
        <v>120</v>
      </c>
      <c r="W31" s="1010" t="s">
        <v>299</v>
      </c>
      <c r="X31" s="1017" t="s">
        <v>300</v>
      </c>
      <c r="Y31" s="1012"/>
      <c r="Z31" s="1012"/>
      <c r="AA31" s="1010" t="s">
        <v>27</v>
      </c>
      <c r="AB31" s="1011" t="s">
        <v>38</v>
      </c>
      <c r="AC31" s="1010"/>
      <c r="AD31" s="1018"/>
      <c r="AE31" s="1019" t="s">
        <v>233</v>
      </c>
      <c r="AF31" s="1020" t="str">
        <f t="shared" si="33"/>
        <v>知久</v>
      </c>
      <c r="AG31" s="439"/>
      <c r="AH31" s="1164" t="s">
        <v>301</v>
      </c>
      <c r="AI31" s="1165"/>
      <c r="AJ31" s="1088"/>
      <c r="AK31" s="1089" t="s">
        <v>65</v>
      </c>
      <c r="AL31" s="1090"/>
      <c r="AM31" s="1091"/>
      <c r="AN31" s="1103" t="s">
        <v>65</v>
      </c>
      <c r="AO31" s="1135"/>
      <c r="AP31" s="1089"/>
      <c r="AQ31" s="1094"/>
      <c r="AR31" s="1089"/>
      <c r="AS31" s="1091"/>
      <c r="AT31" s="1090"/>
      <c r="AU31" s="1089"/>
      <c r="AV31" s="1128"/>
      <c r="AW31" s="1090"/>
      <c r="AX31" s="1090"/>
      <c r="AY31" s="1127"/>
      <c r="AZ31" s="1128"/>
      <c r="BA31" s="1090"/>
      <c r="BB31" s="1128"/>
      <c r="BC31" s="1141"/>
      <c r="BD31" s="1088"/>
      <c r="BE31" s="1102"/>
      <c r="BF31" s="1121"/>
      <c r="BG31" s="879"/>
      <c r="BH31" s="867"/>
      <c r="BI31" s="867"/>
      <c r="BK31" s="1234">
        <f>BK30+BL30*0.5</f>
        <v>24</v>
      </c>
      <c r="BM31" s="1234">
        <f>BN30+BM30*0.5</f>
        <v>2</v>
      </c>
      <c r="BO31" s="1234">
        <f>BO30</f>
        <v>1</v>
      </c>
      <c r="BP31" s="1234">
        <f>BP30</f>
        <v>0</v>
      </c>
      <c r="BQ31" s="1234">
        <f>BQ30+0.5*BR30</f>
        <v>3</v>
      </c>
      <c r="BT31" s="401">
        <f>SUM(BK31:BR31)</f>
        <v>30</v>
      </c>
      <c r="CA31" s="665">
        <f t="shared" si="0"/>
        <v>1</v>
      </c>
      <c r="CB31" s="666">
        <f t="shared" si="1"/>
        <v>0</v>
      </c>
      <c r="CC31" s="666">
        <f t="shared" si="2"/>
        <v>2</v>
      </c>
      <c r="CD31" s="666">
        <f t="shared" si="3"/>
        <v>0</v>
      </c>
      <c r="CE31" s="669">
        <f t="shared" si="4"/>
        <v>1</v>
      </c>
      <c r="CF31" s="666">
        <f t="shared" si="5"/>
        <v>0</v>
      </c>
      <c r="CG31" s="669">
        <f t="shared" si="6"/>
        <v>0</v>
      </c>
      <c r="CH31" s="667">
        <f t="shared" si="7"/>
        <v>0</v>
      </c>
      <c r="CI31" s="665">
        <f t="shared" si="8"/>
        <v>0</v>
      </c>
      <c r="CJ31" s="666">
        <f t="shared" si="9"/>
        <v>0</v>
      </c>
      <c r="CK31" s="669">
        <f t="shared" si="10"/>
        <v>0</v>
      </c>
      <c r="CL31" s="666">
        <f t="shared" si="11"/>
        <v>0</v>
      </c>
      <c r="CM31" s="669">
        <f t="shared" si="12"/>
        <v>0</v>
      </c>
      <c r="CN31" s="667">
        <f t="shared" si="13"/>
        <v>0</v>
      </c>
      <c r="CO31" s="667">
        <f t="shared" si="14"/>
        <v>0</v>
      </c>
      <c r="CP31" s="669">
        <f t="shared" si="15"/>
        <v>0</v>
      </c>
      <c r="CQ31" s="666">
        <f t="shared" si="16"/>
        <v>1</v>
      </c>
      <c r="CR31" s="669">
        <f t="shared" si="17"/>
        <v>0</v>
      </c>
      <c r="CS31" s="666">
        <f t="shared" si="18"/>
        <v>1</v>
      </c>
      <c r="CT31" s="666">
        <f t="shared" si="19"/>
        <v>0</v>
      </c>
      <c r="CU31" s="669">
        <f t="shared" si="20"/>
        <v>1</v>
      </c>
      <c r="CV31" s="666">
        <f t="shared" si="21"/>
        <v>0</v>
      </c>
      <c r="CW31" s="669">
        <f t="shared" si="22"/>
        <v>0</v>
      </c>
      <c r="CX31" s="667">
        <f t="shared" si="23"/>
        <v>0</v>
      </c>
      <c r="CY31" s="669">
        <f t="shared" si="24"/>
        <v>2</v>
      </c>
      <c r="CZ31" s="666">
        <f t="shared" si="25"/>
        <v>0</v>
      </c>
      <c r="DA31" s="669">
        <f t="shared" si="26"/>
        <v>1</v>
      </c>
      <c r="DB31" s="666">
        <f t="shared" si="27"/>
        <v>0</v>
      </c>
      <c r="DC31" s="669">
        <f t="shared" si="28"/>
        <v>2</v>
      </c>
      <c r="DD31" s="666">
        <f t="shared" si="29"/>
        <v>0</v>
      </c>
      <c r="DE31" s="669">
        <f t="shared" si="30"/>
        <v>1</v>
      </c>
      <c r="DF31" s="666">
        <f t="shared" si="31"/>
        <v>0</v>
      </c>
    </row>
    <row r="32" spans="1:110" s="1234" customFormat="1" ht="47.1" customHeight="1" x14ac:dyDescent="0.15">
      <c r="A32" s="1006">
        <v>27</v>
      </c>
      <c r="B32" s="1007" t="s">
        <v>21</v>
      </c>
      <c r="C32" s="1191" t="s">
        <v>393</v>
      </c>
      <c r="D32" s="595" t="s">
        <v>349</v>
      </c>
      <c r="E32" s="1189" t="s">
        <v>31</v>
      </c>
      <c r="F32" s="1196" t="s">
        <v>284</v>
      </c>
      <c r="G32" s="1010" t="str">
        <f t="shared" si="32"/>
        <v>大橋</v>
      </c>
      <c r="H32" s="1011" t="s">
        <v>70</v>
      </c>
      <c r="I32" s="1012" t="s">
        <v>28</v>
      </c>
      <c r="J32" s="1013"/>
      <c r="K32" s="1011"/>
      <c r="L32" s="1014" t="s">
        <v>65</v>
      </c>
      <c r="M32" s="1012" t="s">
        <v>292</v>
      </c>
      <c r="N32" s="1012" t="s">
        <v>301</v>
      </c>
      <c r="O32" s="1015" t="s">
        <v>267</v>
      </c>
      <c r="P32" s="1016" t="s">
        <v>309</v>
      </c>
      <c r="Q32" s="1012"/>
      <c r="R32" s="1012" t="s">
        <v>203</v>
      </c>
      <c r="S32" s="1009" t="s">
        <v>300</v>
      </c>
      <c r="T32" s="1017"/>
      <c r="U32" s="1010" t="s">
        <v>63</v>
      </c>
      <c r="V32" s="1012" t="s">
        <v>120</v>
      </c>
      <c r="W32" s="1010" t="s">
        <v>299</v>
      </c>
      <c r="X32" s="1017"/>
      <c r="Y32" s="1012"/>
      <c r="Z32" s="1012"/>
      <c r="AA32" s="1010" t="s">
        <v>27</v>
      </c>
      <c r="AB32" s="1011" t="s">
        <v>38</v>
      </c>
      <c r="AC32" s="1010" t="s">
        <v>31</v>
      </c>
      <c r="AD32" s="1018"/>
      <c r="AE32" s="1019" t="s">
        <v>276</v>
      </c>
      <c r="AF32" s="1020" t="str">
        <f t="shared" si="33"/>
        <v>大橋</v>
      </c>
      <c r="AG32" s="439"/>
      <c r="AH32" s="1164" t="s">
        <v>199</v>
      </c>
      <c r="AI32" s="1165"/>
      <c r="AJ32" s="1088"/>
      <c r="AK32" s="1089"/>
      <c r="AL32" s="1090"/>
      <c r="AM32" s="1091"/>
      <c r="AN32" s="1103"/>
      <c r="AO32" s="1091"/>
      <c r="AP32" s="1089"/>
      <c r="AQ32" s="1094"/>
      <c r="AR32" s="1089"/>
      <c r="AS32" s="1091"/>
      <c r="AT32" s="1090"/>
      <c r="AU32" s="1089"/>
      <c r="AV32" s="1128"/>
      <c r="AW32" s="1090"/>
      <c r="AX32" s="1090"/>
      <c r="AY32" s="1127" t="s">
        <v>301</v>
      </c>
      <c r="AZ32" s="1128" t="s">
        <v>386</v>
      </c>
      <c r="BA32" s="1090"/>
      <c r="BB32" s="1128"/>
      <c r="BC32" s="1141"/>
      <c r="BD32" s="1088"/>
      <c r="BE32" s="1102"/>
      <c r="BF32" s="1121"/>
      <c r="BG32" s="879" t="s">
        <v>370</v>
      </c>
      <c r="BH32" s="867"/>
      <c r="BI32" s="867"/>
      <c r="CA32" s="665">
        <f t="shared" si="0"/>
        <v>1</v>
      </c>
      <c r="CB32" s="666">
        <f t="shared" si="1"/>
        <v>0</v>
      </c>
      <c r="CC32" s="666">
        <f t="shared" si="2"/>
        <v>1</v>
      </c>
      <c r="CD32" s="666">
        <f t="shared" si="3"/>
        <v>0</v>
      </c>
      <c r="CE32" s="669">
        <f t="shared" si="4"/>
        <v>0</v>
      </c>
      <c r="CF32" s="666">
        <f t="shared" si="5"/>
        <v>0</v>
      </c>
      <c r="CG32" s="669">
        <f t="shared" si="6"/>
        <v>0</v>
      </c>
      <c r="CH32" s="667">
        <f t="shared" si="7"/>
        <v>0</v>
      </c>
      <c r="CI32" s="665">
        <f t="shared" si="8"/>
        <v>0</v>
      </c>
      <c r="CJ32" s="666">
        <f t="shared" si="9"/>
        <v>0</v>
      </c>
      <c r="CK32" s="669">
        <f t="shared" si="10"/>
        <v>0</v>
      </c>
      <c r="CL32" s="666">
        <f t="shared" si="11"/>
        <v>0</v>
      </c>
      <c r="CM32" s="669">
        <f t="shared" si="12"/>
        <v>0</v>
      </c>
      <c r="CN32" s="667">
        <f t="shared" si="13"/>
        <v>0</v>
      </c>
      <c r="CO32" s="667">
        <f t="shared" si="14"/>
        <v>0</v>
      </c>
      <c r="CP32" s="669">
        <f t="shared" si="15"/>
        <v>0</v>
      </c>
      <c r="CQ32" s="666">
        <f t="shared" si="16"/>
        <v>1</v>
      </c>
      <c r="CR32" s="669">
        <f t="shared" si="17"/>
        <v>0</v>
      </c>
      <c r="CS32" s="666">
        <f t="shared" si="18"/>
        <v>2</v>
      </c>
      <c r="CT32" s="666">
        <f t="shared" si="19"/>
        <v>0</v>
      </c>
      <c r="CU32" s="669">
        <f t="shared" si="20"/>
        <v>1</v>
      </c>
      <c r="CV32" s="666">
        <f t="shared" si="21"/>
        <v>0</v>
      </c>
      <c r="CW32" s="669">
        <f t="shared" si="22"/>
        <v>0</v>
      </c>
      <c r="CX32" s="667">
        <f t="shared" si="23"/>
        <v>0</v>
      </c>
      <c r="CY32" s="669">
        <f t="shared" si="24"/>
        <v>1</v>
      </c>
      <c r="CZ32" s="666">
        <f t="shared" si="25"/>
        <v>0</v>
      </c>
      <c r="DA32" s="669">
        <f t="shared" si="26"/>
        <v>2</v>
      </c>
      <c r="DB32" s="666">
        <f t="shared" si="27"/>
        <v>0</v>
      </c>
      <c r="DC32" s="669">
        <f t="shared" si="28"/>
        <v>1</v>
      </c>
      <c r="DD32" s="666">
        <f t="shared" si="29"/>
        <v>0</v>
      </c>
      <c r="DE32" s="669">
        <f t="shared" si="30"/>
        <v>2</v>
      </c>
      <c r="DF32" s="666">
        <f t="shared" si="31"/>
        <v>0</v>
      </c>
    </row>
    <row r="33" spans="1:111" s="1234" customFormat="1" ht="47.1" customHeight="1" x14ac:dyDescent="0.15">
      <c r="A33" s="1006">
        <v>28</v>
      </c>
      <c r="B33" s="1007" t="s">
        <v>22</v>
      </c>
      <c r="C33" s="1188" t="s">
        <v>267</v>
      </c>
      <c r="D33" s="595"/>
      <c r="E33" s="1189" t="s">
        <v>31</v>
      </c>
      <c r="F33" s="1009" t="s">
        <v>237</v>
      </c>
      <c r="G33" s="1010" t="str">
        <f t="shared" si="32"/>
        <v>村山</v>
      </c>
      <c r="H33" s="1011" t="s">
        <v>70</v>
      </c>
      <c r="I33" s="1012" t="s">
        <v>28</v>
      </c>
      <c r="J33" s="1013"/>
      <c r="K33" s="1011"/>
      <c r="L33" s="1014" t="s">
        <v>65</v>
      </c>
      <c r="M33" s="1012" t="s">
        <v>301</v>
      </c>
      <c r="N33" s="1012" t="s">
        <v>267</v>
      </c>
      <c r="O33" s="1015"/>
      <c r="P33" s="1016" t="s">
        <v>284</v>
      </c>
      <c r="Q33" s="1162" t="s">
        <v>292</v>
      </c>
      <c r="R33" s="1012" t="s">
        <v>203</v>
      </c>
      <c r="S33" s="1196" t="s">
        <v>199</v>
      </c>
      <c r="T33" s="1017"/>
      <c r="U33" s="1010" t="s">
        <v>63</v>
      </c>
      <c r="V33" s="1012" t="s">
        <v>120</v>
      </c>
      <c r="W33" s="1010" t="s">
        <v>299</v>
      </c>
      <c r="X33" s="1017" t="s">
        <v>284</v>
      </c>
      <c r="Y33" s="1012"/>
      <c r="Z33" s="1012"/>
      <c r="AA33" s="1010" t="s">
        <v>27</v>
      </c>
      <c r="AB33" s="1011" t="s">
        <v>38</v>
      </c>
      <c r="AC33" s="1010" t="s">
        <v>31</v>
      </c>
      <c r="AD33" s="1018"/>
      <c r="AE33" s="1019" t="s">
        <v>343</v>
      </c>
      <c r="AF33" s="1020" t="str">
        <f t="shared" si="33"/>
        <v>村山</v>
      </c>
      <c r="AG33" s="439"/>
      <c r="AH33" s="1164"/>
      <c r="AI33" s="1165"/>
      <c r="AJ33" s="1088"/>
      <c r="AK33" s="1089" t="s">
        <v>233</v>
      </c>
      <c r="AL33" s="1090"/>
      <c r="AM33" s="1091"/>
      <c r="AN33" s="1103"/>
      <c r="AO33" s="1091"/>
      <c r="AP33" s="1102" t="s">
        <v>349</v>
      </c>
      <c r="AQ33" s="1094"/>
      <c r="AR33" s="1089"/>
      <c r="AS33" s="1091"/>
      <c r="AT33" s="1090"/>
      <c r="AU33" s="1089"/>
      <c r="AV33" s="1128"/>
      <c r="AW33" s="1090"/>
      <c r="AX33" s="1090"/>
      <c r="AY33" s="1127" t="s">
        <v>233</v>
      </c>
      <c r="AZ33" s="1128" t="s">
        <v>381</v>
      </c>
      <c r="BA33" s="1090"/>
      <c r="BB33" s="1128"/>
      <c r="BC33" s="1141"/>
      <c r="BD33" s="1099"/>
      <c r="BE33" s="1100"/>
      <c r="BF33" s="1101"/>
      <c r="BG33" s="1104"/>
      <c r="BH33" s="864"/>
      <c r="BI33" s="864"/>
      <c r="CA33" s="665">
        <f t="shared" si="0"/>
        <v>1</v>
      </c>
      <c r="CB33" s="666">
        <f t="shared" si="1"/>
        <v>0</v>
      </c>
      <c r="CC33" s="666">
        <f t="shared" si="2"/>
        <v>2</v>
      </c>
      <c r="CD33" s="666">
        <f t="shared" si="3"/>
        <v>0</v>
      </c>
      <c r="CE33" s="669">
        <f t="shared" si="4"/>
        <v>1</v>
      </c>
      <c r="CF33" s="666">
        <f t="shared" si="5"/>
        <v>0</v>
      </c>
      <c r="CG33" s="669">
        <f t="shared" si="6"/>
        <v>0</v>
      </c>
      <c r="CH33" s="667">
        <f t="shared" si="7"/>
        <v>0</v>
      </c>
      <c r="CI33" s="665">
        <f t="shared" si="8"/>
        <v>0</v>
      </c>
      <c r="CJ33" s="666">
        <f t="shared" si="9"/>
        <v>0</v>
      </c>
      <c r="CK33" s="669">
        <f t="shared" si="10"/>
        <v>0</v>
      </c>
      <c r="CL33" s="666">
        <f t="shared" si="11"/>
        <v>0</v>
      </c>
      <c r="CM33" s="669">
        <f t="shared" si="12"/>
        <v>0</v>
      </c>
      <c r="CN33" s="667">
        <f t="shared" si="13"/>
        <v>0</v>
      </c>
      <c r="CO33" s="667">
        <f t="shared" si="14"/>
        <v>0</v>
      </c>
      <c r="CP33" s="669">
        <f t="shared" si="15"/>
        <v>0</v>
      </c>
      <c r="CQ33" s="666">
        <f t="shared" si="16"/>
        <v>1</v>
      </c>
      <c r="CR33" s="669">
        <f t="shared" si="17"/>
        <v>0</v>
      </c>
      <c r="CS33" s="666">
        <f t="shared" si="18"/>
        <v>2</v>
      </c>
      <c r="CT33" s="666">
        <f t="shared" si="19"/>
        <v>0</v>
      </c>
      <c r="CU33" s="669">
        <f t="shared" si="20"/>
        <v>2</v>
      </c>
      <c r="CV33" s="666">
        <f t="shared" si="21"/>
        <v>0</v>
      </c>
      <c r="CW33" s="669">
        <f t="shared" si="22"/>
        <v>0</v>
      </c>
      <c r="CX33" s="667">
        <f t="shared" si="23"/>
        <v>0</v>
      </c>
      <c r="CY33" s="669">
        <f t="shared" si="24"/>
        <v>1</v>
      </c>
      <c r="CZ33" s="666">
        <f t="shared" si="25"/>
        <v>0</v>
      </c>
      <c r="DA33" s="669">
        <f t="shared" si="26"/>
        <v>2</v>
      </c>
      <c r="DB33" s="666">
        <f t="shared" si="27"/>
        <v>0</v>
      </c>
      <c r="DC33" s="669">
        <f t="shared" si="28"/>
        <v>1</v>
      </c>
      <c r="DD33" s="666">
        <f t="shared" si="29"/>
        <v>0</v>
      </c>
      <c r="DE33" s="669">
        <f t="shared" si="30"/>
        <v>1</v>
      </c>
      <c r="DF33" s="666">
        <f t="shared" si="31"/>
        <v>0</v>
      </c>
    </row>
    <row r="34" spans="1:111" s="1234" customFormat="1" ht="47.1" customHeight="1" x14ac:dyDescent="0.15">
      <c r="A34" s="1021">
        <v>29</v>
      </c>
      <c r="B34" s="1022" t="s">
        <v>23</v>
      </c>
      <c r="C34" s="1023"/>
      <c r="D34" s="1024"/>
      <c r="E34" s="1025"/>
      <c r="F34" s="1025"/>
      <c r="G34" s="1026" t="str">
        <f t="shared" si="32"/>
        <v>バタ</v>
      </c>
      <c r="H34" s="1027"/>
      <c r="I34" s="1028"/>
      <c r="J34" s="1029"/>
      <c r="K34" s="1027"/>
      <c r="L34" s="1030"/>
      <c r="M34" s="1028"/>
      <c r="N34" s="1028"/>
      <c r="O34" s="1031"/>
      <c r="P34" s="1032"/>
      <c r="Q34" s="1028"/>
      <c r="R34" s="1028"/>
      <c r="S34" s="1025"/>
      <c r="T34" s="1033"/>
      <c r="U34" s="1026"/>
      <c r="V34" s="1028"/>
      <c r="W34" s="1026" t="s">
        <v>38</v>
      </c>
      <c r="X34" s="1033"/>
      <c r="Y34" s="1028"/>
      <c r="Z34" s="1028"/>
      <c r="AA34" s="1026"/>
      <c r="AB34" s="1027"/>
      <c r="AC34" s="1026"/>
      <c r="AD34" s="1034"/>
      <c r="AE34" s="1035" t="s">
        <v>259</v>
      </c>
      <c r="AF34" s="1036" t="str">
        <f>AE33</f>
        <v>バタ</v>
      </c>
      <c r="AG34" s="1037" t="s">
        <v>258</v>
      </c>
      <c r="AH34" s="1042"/>
      <c r="AI34" s="1043"/>
      <c r="AJ34" s="1105"/>
      <c r="AK34" s="1106"/>
      <c r="AL34" s="1107"/>
      <c r="AM34" s="1108"/>
      <c r="AN34" s="1129"/>
      <c r="AO34" s="1108"/>
      <c r="AP34" s="1106"/>
      <c r="AQ34" s="1112"/>
      <c r="AR34" s="1106"/>
      <c r="AS34" s="1108"/>
      <c r="AT34" s="1107"/>
      <c r="AU34" s="1106"/>
      <c r="AV34" s="1115"/>
      <c r="AW34" s="1125"/>
      <c r="AX34" s="1125"/>
      <c r="AY34" s="1124"/>
      <c r="AZ34" s="1115"/>
      <c r="BA34" s="1125"/>
      <c r="BB34" s="1115"/>
      <c r="BC34" s="1116"/>
      <c r="BD34" s="1117"/>
      <c r="BE34" s="1126"/>
      <c r="BF34" s="1119"/>
      <c r="BG34" s="1120"/>
      <c r="BH34" s="864"/>
      <c r="BI34" s="864"/>
      <c r="CA34" s="665">
        <f t="shared" si="0"/>
        <v>0</v>
      </c>
      <c r="CB34" s="666">
        <f t="shared" si="1"/>
        <v>0</v>
      </c>
      <c r="CC34" s="666">
        <f t="shared" si="2"/>
        <v>0</v>
      </c>
      <c r="CD34" s="666">
        <f t="shared" si="3"/>
        <v>0</v>
      </c>
      <c r="CE34" s="669">
        <f t="shared" si="4"/>
        <v>0</v>
      </c>
      <c r="CF34" s="666">
        <f t="shared" si="5"/>
        <v>0</v>
      </c>
      <c r="CG34" s="669">
        <f t="shared" si="6"/>
        <v>0</v>
      </c>
      <c r="CH34" s="667">
        <f t="shared" si="7"/>
        <v>0</v>
      </c>
      <c r="CI34" s="665">
        <f t="shared" si="8"/>
        <v>0</v>
      </c>
      <c r="CJ34" s="666">
        <f t="shared" si="9"/>
        <v>0</v>
      </c>
      <c r="CK34" s="669">
        <f t="shared" si="10"/>
        <v>0</v>
      </c>
      <c r="CL34" s="666">
        <f t="shared" si="11"/>
        <v>1</v>
      </c>
      <c r="CM34" s="669">
        <f t="shared" si="12"/>
        <v>0</v>
      </c>
      <c r="CN34" s="667">
        <f t="shared" si="13"/>
        <v>0</v>
      </c>
      <c r="CO34" s="667">
        <f t="shared" si="14"/>
        <v>0</v>
      </c>
      <c r="CP34" s="669">
        <f t="shared" si="15"/>
        <v>0</v>
      </c>
      <c r="CQ34" s="666">
        <f t="shared" si="16"/>
        <v>0</v>
      </c>
      <c r="CR34" s="669">
        <f t="shared" si="17"/>
        <v>0</v>
      </c>
      <c r="CS34" s="666">
        <f t="shared" si="18"/>
        <v>0</v>
      </c>
      <c r="CT34" s="666">
        <f t="shared" si="19"/>
        <v>0</v>
      </c>
      <c r="CU34" s="669">
        <f t="shared" si="20"/>
        <v>0</v>
      </c>
      <c r="CV34" s="666">
        <f t="shared" si="21"/>
        <v>0</v>
      </c>
      <c r="CW34" s="669">
        <f t="shared" si="22"/>
        <v>0</v>
      </c>
      <c r="CX34" s="667">
        <f t="shared" si="23"/>
        <v>0</v>
      </c>
      <c r="CY34" s="669">
        <f t="shared" si="24"/>
        <v>0</v>
      </c>
      <c r="CZ34" s="666">
        <f t="shared" si="25"/>
        <v>0</v>
      </c>
      <c r="DA34" s="669">
        <f t="shared" si="26"/>
        <v>0</v>
      </c>
      <c r="DB34" s="666">
        <f t="shared" si="27"/>
        <v>0</v>
      </c>
      <c r="DC34" s="669">
        <f t="shared" si="28"/>
        <v>2</v>
      </c>
      <c r="DD34" s="666">
        <f t="shared" si="29"/>
        <v>0</v>
      </c>
      <c r="DE34" s="669">
        <f t="shared" si="30"/>
        <v>0</v>
      </c>
      <c r="DF34" s="666">
        <f t="shared" si="31"/>
        <v>0</v>
      </c>
      <c r="DG34" s="1147"/>
    </row>
    <row r="35" spans="1:111" s="1234" customFormat="1" ht="47.1" customHeight="1" thickBot="1" x14ac:dyDescent="0.2">
      <c r="A35" s="1006">
        <v>30</v>
      </c>
      <c r="B35" s="1007" t="s">
        <v>24</v>
      </c>
      <c r="C35" s="1008" t="s">
        <v>28</v>
      </c>
      <c r="D35" s="595"/>
      <c r="E35" s="1189" t="s">
        <v>31</v>
      </c>
      <c r="F35" s="1189" t="s">
        <v>284</v>
      </c>
      <c r="G35" s="1010" t="str">
        <f t="shared" si="32"/>
        <v>小清水</v>
      </c>
      <c r="H35" s="1011" t="s">
        <v>300</v>
      </c>
      <c r="I35" s="1012" t="s">
        <v>237</v>
      </c>
      <c r="J35" s="1013"/>
      <c r="K35" s="1011"/>
      <c r="L35" s="1014" t="s">
        <v>65</v>
      </c>
      <c r="M35" s="1162" t="s">
        <v>292</v>
      </c>
      <c r="N35" s="1012" t="s">
        <v>31</v>
      </c>
      <c r="O35" s="1015"/>
      <c r="P35" s="1016" t="s">
        <v>70</v>
      </c>
      <c r="Q35" s="1012" t="s">
        <v>267</v>
      </c>
      <c r="R35" s="1162" t="s">
        <v>203</v>
      </c>
      <c r="S35" s="1196" t="s">
        <v>199</v>
      </c>
      <c r="T35" s="1017"/>
      <c r="U35" s="1010" t="s">
        <v>63</v>
      </c>
      <c r="V35" s="1012" t="s">
        <v>120</v>
      </c>
      <c r="W35" s="1010" t="s">
        <v>119</v>
      </c>
      <c r="X35" s="1017"/>
      <c r="Y35" s="1012"/>
      <c r="Z35" s="1012"/>
      <c r="AA35" s="1010" t="s">
        <v>27</v>
      </c>
      <c r="AB35" s="1011" t="s">
        <v>233</v>
      </c>
      <c r="AC35" s="1010" t="s">
        <v>284</v>
      </c>
      <c r="AD35" s="1018"/>
      <c r="AE35" s="1019" t="s">
        <v>301</v>
      </c>
      <c r="AF35" s="1020" t="str">
        <f t="shared" si="33"/>
        <v>小清水</v>
      </c>
      <c r="AG35" s="439"/>
      <c r="AH35" s="1180" t="s">
        <v>299</v>
      </c>
      <c r="AI35" s="1181"/>
      <c r="AJ35" s="1148"/>
      <c r="AK35" s="1152"/>
      <c r="AL35" s="1149"/>
      <c r="AM35" s="1150"/>
      <c r="AN35" s="1182"/>
      <c r="AO35" s="1151"/>
      <c r="AP35" s="1152"/>
      <c r="AQ35" s="1153"/>
      <c r="AR35" s="1152"/>
      <c r="AS35" s="1150"/>
      <c r="AT35" s="1149"/>
      <c r="AU35" s="1152"/>
      <c r="AV35" s="1183"/>
      <c r="AW35" s="1149"/>
      <c r="AX35" s="1149"/>
      <c r="AY35" s="1184"/>
      <c r="AZ35" s="1183"/>
      <c r="BA35" s="1149"/>
      <c r="BB35" s="1154"/>
      <c r="BC35" s="1155"/>
      <c r="BD35" s="1156"/>
      <c r="BE35" s="1157"/>
      <c r="BF35" s="1158"/>
      <c r="BG35" s="1159"/>
      <c r="BH35" s="864"/>
      <c r="BI35" s="864"/>
      <c r="BJ35" s="868"/>
      <c r="CA35" s="665">
        <f t="shared" si="0"/>
        <v>1</v>
      </c>
      <c r="CB35" s="666">
        <f t="shared" si="1"/>
        <v>0</v>
      </c>
      <c r="CC35" s="666">
        <f t="shared" si="2"/>
        <v>2</v>
      </c>
      <c r="CD35" s="666">
        <f t="shared" si="3"/>
        <v>0</v>
      </c>
      <c r="CE35" s="669">
        <f t="shared" si="4"/>
        <v>1</v>
      </c>
      <c r="CF35" s="666">
        <f t="shared" si="5"/>
        <v>0</v>
      </c>
      <c r="CG35" s="669">
        <f t="shared" si="6"/>
        <v>0</v>
      </c>
      <c r="CH35" s="667">
        <f t="shared" si="7"/>
        <v>0</v>
      </c>
      <c r="CI35" s="665">
        <f t="shared" si="8"/>
        <v>0</v>
      </c>
      <c r="CJ35" s="666">
        <f t="shared" si="9"/>
        <v>0</v>
      </c>
      <c r="CK35" s="669">
        <f t="shared" si="10"/>
        <v>0</v>
      </c>
      <c r="CL35" s="666">
        <f t="shared" si="11"/>
        <v>1</v>
      </c>
      <c r="CM35" s="669">
        <f t="shared" si="12"/>
        <v>0</v>
      </c>
      <c r="CN35" s="667">
        <f t="shared" si="13"/>
        <v>0</v>
      </c>
      <c r="CO35" s="667">
        <f t="shared" si="14"/>
        <v>0</v>
      </c>
      <c r="CP35" s="669">
        <f t="shared" si="15"/>
        <v>0</v>
      </c>
      <c r="CQ35" s="666">
        <f t="shared" si="16"/>
        <v>1</v>
      </c>
      <c r="CR35" s="669">
        <f t="shared" si="17"/>
        <v>0</v>
      </c>
      <c r="CS35" s="666">
        <f t="shared" si="18"/>
        <v>0</v>
      </c>
      <c r="CT35" s="666">
        <f t="shared" si="19"/>
        <v>0</v>
      </c>
      <c r="CU35" s="669">
        <f t="shared" si="20"/>
        <v>1</v>
      </c>
      <c r="CV35" s="666">
        <f t="shared" si="21"/>
        <v>0</v>
      </c>
      <c r="CW35" s="669">
        <f t="shared" si="22"/>
        <v>0</v>
      </c>
      <c r="CX35" s="667">
        <f t="shared" si="23"/>
        <v>0</v>
      </c>
      <c r="CY35" s="669">
        <f t="shared" si="24"/>
        <v>1</v>
      </c>
      <c r="CZ35" s="666">
        <f t="shared" si="25"/>
        <v>0</v>
      </c>
      <c r="DA35" s="669">
        <f t="shared" si="26"/>
        <v>2</v>
      </c>
      <c r="DB35" s="666">
        <f t="shared" si="27"/>
        <v>0</v>
      </c>
      <c r="DC35" s="669">
        <f t="shared" si="28"/>
        <v>1</v>
      </c>
      <c r="DD35" s="666">
        <f t="shared" si="29"/>
        <v>0</v>
      </c>
      <c r="DE35" s="669">
        <f t="shared" si="30"/>
        <v>1</v>
      </c>
      <c r="DF35" s="666">
        <f t="shared" si="31"/>
        <v>0</v>
      </c>
    </row>
    <row r="36" spans="1:111" s="1234" customFormat="1" ht="30.95" customHeight="1" x14ac:dyDescent="0.2">
      <c r="A36" s="1235"/>
      <c r="B36" s="1244"/>
      <c r="C36" s="1244"/>
      <c r="D36" s="1244"/>
      <c r="E36" s="870" t="s">
        <v>401</v>
      </c>
      <c r="F36" s="870"/>
      <c r="G36" s="871"/>
      <c r="H36" s="871"/>
      <c r="I36" s="871"/>
      <c r="J36" s="871"/>
      <c r="K36" s="871"/>
      <c r="L36" s="871"/>
      <c r="M36" s="871"/>
      <c r="N36" s="871"/>
      <c r="O36" s="871"/>
      <c r="P36" s="871"/>
      <c r="Q36" s="871"/>
      <c r="R36" s="860"/>
      <c r="S36" s="860"/>
      <c r="T36" s="860"/>
      <c r="U36" s="860"/>
      <c r="V36" s="860"/>
      <c r="W36" s="860"/>
      <c r="X36" s="860"/>
      <c r="Y36" s="860"/>
      <c r="Z36" s="871"/>
      <c r="AA36" s="871"/>
      <c r="AB36" s="871"/>
      <c r="AC36" s="871"/>
      <c r="AD36" s="871"/>
      <c r="AE36" s="1826" t="s">
        <v>83</v>
      </c>
      <c r="AF36" s="1826"/>
      <c r="AG36" s="1244"/>
      <c r="AH36" s="1827" t="s">
        <v>251</v>
      </c>
      <c r="AI36" s="1827"/>
      <c r="AJ36" s="1827"/>
      <c r="AK36" s="1244"/>
      <c r="AL36" s="1827" t="s">
        <v>250</v>
      </c>
      <c r="AM36" s="1827"/>
      <c r="AN36" s="1827"/>
      <c r="AO36" s="872"/>
      <c r="AP36" s="872"/>
      <c r="AQ36" s="872"/>
      <c r="AR36" s="872"/>
      <c r="AS36" s="872"/>
      <c r="AT36" s="872"/>
      <c r="AU36" s="872"/>
      <c r="AV36" s="872"/>
      <c r="AW36" s="872"/>
      <c r="AX36" s="872"/>
      <c r="AY36" s="872"/>
      <c r="AZ36" s="872"/>
      <c r="BA36" s="872"/>
      <c r="BB36" s="872"/>
      <c r="BC36" s="872"/>
      <c r="BD36" s="872"/>
      <c r="BE36" s="872"/>
      <c r="BF36" s="872"/>
      <c r="BG36" s="872"/>
      <c r="BH36" s="872"/>
      <c r="BI36" s="872"/>
      <c r="BU36" s="657"/>
      <c r="BV36" s="657"/>
      <c r="BW36" s="1244"/>
      <c r="BX36" s="657"/>
      <c r="BY36" s="660"/>
      <c r="BZ36" s="1246"/>
      <c r="CA36" s="1246"/>
      <c r="CB36" s="858"/>
      <c r="CD36" s="657"/>
      <c r="CE36" s="1160"/>
      <c r="CF36" s="657"/>
      <c r="CG36" s="657"/>
      <c r="CH36" s="1239"/>
      <c r="CJ36" s="1160"/>
    </row>
    <row r="37" spans="1:111" s="1234" customFormat="1" ht="30.95" customHeight="1" x14ac:dyDescent="0.2">
      <c r="A37" s="873"/>
      <c r="B37" s="873"/>
      <c r="C37" s="873"/>
      <c r="D37" s="873"/>
      <c r="E37" s="860" t="s">
        <v>326</v>
      </c>
      <c r="F37" s="860"/>
      <c r="G37" s="860"/>
      <c r="H37" s="860"/>
      <c r="I37" s="1245"/>
      <c r="J37" s="1245"/>
      <c r="K37" s="1245"/>
      <c r="L37" s="1245"/>
      <c r="M37" s="1245"/>
      <c r="N37" s="1245"/>
      <c r="P37" s="1245"/>
      <c r="Q37" s="1245"/>
      <c r="R37" s="1246"/>
      <c r="S37" s="1246"/>
      <c r="T37" s="1246"/>
      <c r="U37" s="1246"/>
      <c r="V37" s="1246"/>
      <c r="W37" s="1246"/>
      <c r="X37" s="1246"/>
      <c r="Y37" s="1246"/>
      <c r="Z37" s="1245"/>
      <c r="AA37" s="1245"/>
      <c r="AB37" s="1245"/>
      <c r="AC37" s="1245"/>
      <c r="AD37" s="1245"/>
      <c r="AE37" s="1812" t="s">
        <v>163</v>
      </c>
      <c r="AF37" s="1812"/>
      <c r="AG37" s="1244"/>
      <c r="AH37" s="1817" t="s">
        <v>413</v>
      </c>
      <c r="AI37" s="1817"/>
      <c r="AJ37" s="1817"/>
      <c r="AK37" s="1244"/>
      <c r="AL37" s="1812" t="s">
        <v>414</v>
      </c>
      <c r="AM37" s="1812"/>
      <c r="AN37" s="1812"/>
      <c r="AO37" s="1244"/>
      <c r="AP37" s="1244"/>
      <c r="AQ37" s="1244"/>
      <c r="AR37" s="1244"/>
      <c r="AS37" s="1244"/>
      <c r="AT37" s="1244"/>
      <c r="AU37" s="1244"/>
      <c r="AV37" s="1244"/>
      <c r="AW37" s="1244"/>
      <c r="AX37" s="1244"/>
      <c r="AY37" s="1244"/>
      <c r="AZ37" s="1244"/>
      <c r="BA37" s="1244"/>
      <c r="BB37" s="1244"/>
      <c r="BC37" s="1244"/>
      <c r="BD37" s="1244"/>
      <c r="BE37" s="1244"/>
      <c r="BF37" s="1244"/>
      <c r="BG37" s="1244"/>
      <c r="BH37" s="1244"/>
      <c r="BI37" s="1244"/>
      <c r="BJ37" s="872"/>
      <c r="BK37" s="872"/>
      <c r="BM37" s="660"/>
      <c r="BN37" s="660"/>
      <c r="BO37" s="660"/>
      <c r="BP37" s="1246"/>
      <c r="BQ37" s="1246"/>
      <c r="BR37" s="657"/>
      <c r="BS37" s="657"/>
      <c r="BT37" s="657"/>
      <c r="BU37" s="1244"/>
      <c r="BV37" s="1244"/>
      <c r="BW37" s="660"/>
      <c r="BX37" s="657"/>
      <c r="BY37" s="1246"/>
      <c r="BZ37" s="1246"/>
      <c r="CA37" s="1246"/>
      <c r="CB37" s="858"/>
      <c r="CC37" s="657"/>
      <c r="CD37" s="1160"/>
      <c r="CE37" s="660"/>
      <c r="CH37" s="1160"/>
      <c r="CI37" s="1160"/>
    </row>
    <row r="38" spans="1:111" s="1234" customFormat="1" ht="30.95" customHeight="1" x14ac:dyDescent="0.2">
      <c r="A38" s="873"/>
      <c r="B38" s="873"/>
      <c r="C38" s="873"/>
      <c r="D38" s="873"/>
      <c r="E38" s="860" t="s">
        <v>415</v>
      </c>
      <c r="F38" s="860"/>
      <c r="G38" s="1245"/>
      <c r="H38" s="1245"/>
      <c r="I38" s="1245"/>
      <c r="J38" s="1245"/>
      <c r="K38" s="1245"/>
      <c r="L38" s="1245"/>
      <c r="M38" s="1245"/>
      <c r="N38" s="1245"/>
      <c r="O38" s="1245"/>
      <c r="P38" s="859"/>
      <c r="Q38" s="859"/>
      <c r="R38" s="875"/>
      <c r="S38" s="875"/>
      <c r="T38" s="875"/>
      <c r="U38" s="875"/>
      <c r="V38" s="875"/>
      <c r="W38" s="875"/>
      <c r="X38" s="875"/>
      <c r="Y38" s="875"/>
      <c r="Z38" s="874"/>
      <c r="AA38" s="859"/>
      <c r="AB38" s="859"/>
      <c r="AC38" s="859"/>
      <c r="AD38" s="859"/>
      <c r="AE38" s="1812" t="s">
        <v>412</v>
      </c>
      <c r="AF38" s="1812"/>
      <c r="AG38" s="876"/>
      <c r="AH38" s="1817" t="s">
        <v>325</v>
      </c>
      <c r="AI38" s="1817"/>
      <c r="AJ38" s="1817"/>
      <c r="AK38" s="872"/>
      <c r="AL38" s="1244"/>
      <c r="AM38" s="1244"/>
      <c r="AN38" s="1244"/>
      <c r="AO38" s="1244"/>
      <c r="AP38" s="872"/>
      <c r="AQ38" s="872"/>
      <c r="AR38" s="872"/>
      <c r="AS38" s="872"/>
      <c r="AT38" s="872"/>
      <c r="AU38" s="872"/>
      <c r="AV38" s="872"/>
      <c r="AW38" s="872"/>
      <c r="AX38" s="872"/>
      <c r="AY38" s="872"/>
      <c r="BA38" s="1244"/>
      <c r="BB38" s="1244"/>
      <c r="BC38" s="1244"/>
      <c r="BD38" s="1244"/>
      <c r="BE38" s="1244"/>
      <c r="BF38" s="1244"/>
      <c r="BG38" s="1244"/>
      <c r="BH38" s="1244"/>
      <c r="BI38" s="1244"/>
      <c r="BJ38" s="1244"/>
      <c r="BK38" s="1244"/>
      <c r="BL38" s="872"/>
      <c r="BN38" s="660"/>
      <c r="BO38" s="660"/>
      <c r="BP38" s="660"/>
      <c r="BQ38" s="1246"/>
      <c r="BR38" s="1246"/>
      <c r="BS38" s="660"/>
      <c r="BT38" s="660"/>
      <c r="BU38" s="877"/>
      <c r="BV38" s="660"/>
      <c r="BW38" s="1246"/>
      <c r="BX38" s="660"/>
      <c r="BY38" s="1246"/>
      <c r="BZ38" s="1246"/>
      <c r="CA38" s="1246"/>
      <c r="CB38" s="1246"/>
      <c r="CC38" s="1160"/>
      <c r="CD38" s="660"/>
      <c r="CE38" s="660"/>
      <c r="CK38" s="1239"/>
    </row>
    <row r="39" spans="1:111" s="1234" customFormat="1" ht="27.95" customHeight="1" x14ac:dyDescent="0.2">
      <c r="A39" s="859"/>
      <c r="B39" s="1244"/>
      <c r="C39" s="1244"/>
      <c r="D39" s="1244"/>
      <c r="E39" s="1246"/>
      <c r="F39" s="1246"/>
      <c r="G39" s="1245"/>
      <c r="H39" s="1245"/>
      <c r="I39" s="1245"/>
      <c r="J39" s="1245"/>
      <c r="K39" s="1245"/>
      <c r="L39" s="1245"/>
      <c r="M39" s="1245"/>
      <c r="N39" s="1245"/>
      <c r="O39" s="1245"/>
      <c r="P39" s="1246"/>
      <c r="Q39" s="1246"/>
      <c r="R39" s="1246"/>
      <c r="S39" s="1245"/>
      <c r="T39" s="1245"/>
      <c r="U39" s="1245"/>
      <c r="V39" s="1245"/>
      <c r="W39" s="1245"/>
      <c r="X39" s="1245"/>
      <c r="Y39" s="1245"/>
      <c r="Z39" s="1246"/>
      <c r="AA39" s="1246"/>
      <c r="AB39" s="1246"/>
      <c r="AC39" s="1246"/>
      <c r="AD39" s="1246"/>
      <c r="AE39" s="1246"/>
      <c r="AF39" s="1246"/>
      <c r="AG39" s="1246"/>
      <c r="AH39" s="1246"/>
      <c r="AI39" s="1246"/>
      <c r="AJ39" s="1246"/>
      <c r="AK39" s="1246"/>
      <c r="AL39" s="1246"/>
      <c r="AM39" s="1246"/>
      <c r="AN39" s="1246"/>
      <c r="AO39" s="1246"/>
      <c r="AP39" s="1246"/>
      <c r="AQ39" s="1246"/>
      <c r="AR39" s="1246"/>
      <c r="AS39" s="1246"/>
      <c r="AT39" s="1246"/>
      <c r="AU39" s="1246"/>
      <c r="AV39" s="1246"/>
      <c r="AW39" s="1246"/>
      <c r="AX39" s="1246"/>
      <c r="AY39" s="1246"/>
      <c r="AZ39" s="1246"/>
      <c r="BA39" s="1246"/>
      <c r="BB39" s="1246"/>
      <c r="BC39" s="1246"/>
      <c r="BD39" s="1246"/>
      <c r="BE39" s="1246"/>
      <c r="BF39" s="1246"/>
      <c r="BG39" s="1246"/>
      <c r="BH39" s="1246"/>
      <c r="BI39" s="1246"/>
      <c r="BJ39" s="1244"/>
      <c r="BK39" s="1244"/>
      <c r="BL39" s="1244"/>
      <c r="BR39" s="877"/>
      <c r="BS39" s="877"/>
      <c r="BT39" s="877"/>
      <c r="BU39" s="660"/>
      <c r="BV39" s="1246"/>
      <c r="BW39" s="1246"/>
      <c r="BX39" s="1246"/>
      <c r="BY39" s="1246"/>
      <c r="BZ39" s="1246"/>
      <c r="CA39" s="1246"/>
      <c r="CB39" s="1246"/>
      <c r="CC39" s="1246"/>
      <c r="CD39" s="1246"/>
      <c r="CE39" s="1161"/>
      <c r="CJ39" s="1160"/>
      <c r="CK39" s="660"/>
      <c r="CL39" s="660"/>
      <c r="CM39" s="660"/>
      <c r="CN39" s="1160"/>
      <c r="CO39" s="1160"/>
      <c r="CP39" s="1239"/>
    </row>
    <row r="40" spans="1:111" s="1239" customFormat="1" ht="27.95" customHeight="1" x14ac:dyDescent="0.2">
      <c r="A40" s="660"/>
      <c r="B40" s="1244"/>
      <c r="C40" s="1244"/>
      <c r="D40" s="1244"/>
      <c r="E40" s="1244"/>
      <c r="F40" s="1244"/>
      <c r="G40" s="878"/>
      <c r="H40" s="878"/>
      <c r="I40" s="878"/>
      <c r="J40" s="878"/>
      <c r="K40" s="878"/>
      <c r="L40" s="878"/>
      <c r="M40" s="878"/>
      <c r="N40" s="878"/>
      <c r="O40" s="878"/>
      <c r="P40" s="1244"/>
      <c r="Q40" s="1244"/>
      <c r="R40" s="1244"/>
      <c r="S40" s="878"/>
      <c r="T40" s="878"/>
      <c r="U40" s="878"/>
      <c r="V40" s="878"/>
      <c r="W40" s="878"/>
      <c r="X40" s="878"/>
      <c r="Y40" s="878"/>
      <c r="Z40" s="1244"/>
      <c r="AA40" s="1244"/>
      <c r="AB40" s="1244"/>
      <c r="AC40" s="1244"/>
      <c r="AD40" s="1244"/>
      <c r="AE40" s="1244"/>
      <c r="AF40" s="1244"/>
      <c r="AG40" s="1244"/>
      <c r="AH40" s="1246"/>
      <c r="AI40" s="1246"/>
      <c r="AJ40" s="1246"/>
      <c r="AK40" s="1246"/>
      <c r="AL40" s="1246"/>
      <c r="AM40" s="1246"/>
      <c r="AN40" s="1246"/>
      <c r="AO40" s="1246"/>
      <c r="AP40" s="1246"/>
      <c r="AQ40" s="1246"/>
      <c r="AR40" s="1246"/>
      <c r="AS40" s="1246"/>
      <c r="AT40" s="1246"/>
      <c r="AU40" s="1246"/>
      <c r="AV40" s="1246"/>
      <c r="AW40" s="1246"/>
      <c r="AX40" s="1246"/>
      <c r="AY40" s="1246"/>
      <c r="AZ40" s="1246"/>
      <c r="BA40" s="1246"/>
      <c r="BB40" s="1246"/>
      <c r="BC40" s="1246"/>
      <c r="BD40" s="1246"/>
      <c r="BE40" s="1246"/>
      <c r="BF40" s="1246"/>
      <c r="BG40" s="1246"/>
      <c r="BH40" s="1246"/>
      <c r="BI40" s="1246"/>
      <c r="BJ40" s="1246"/>
      <c r="BK40" s="1246"/>
      <c r="BL40" s="1244"/>
      <c r="BM40" s="1246"/>
      <c r="BN40" s="1234"/>
      <c r="BO40" s="1234"/>
      <c r="BP40" s="1234"/>
      <c r="BQ40" s="1234"/>
      <c r="BR40" s="660"/>
      <c r="BS40" s="660"/>
      <c r="BT40" s="660"/>
      <c r="BU40" s="660"/>
      <c r="BV40" s="1246"/>
      <c r="BW40" s="1246"/>
      <c r="BX40" s="1246"/>
      <c r="BY40" s="1246"/>
      <c r="BZ40" s="1246"/>
      <c r="CA40" s="1246"/>
      <c r="CB40" s="1246"/>
      <c r="CC40" s="1246"/>
      <c r="CD40" s="1246"/>
      <c r="CE40" s="1246"/>
      <c r="CF40" s="1160"/>
      <c r="CG40" s="1160"/>
      <c r="CH40" s="1160"/>
      <c r="CI40" s="1160"/>
      <c r="CJ40" s="660"/>
      <c r="CK40" s="660"/>
      <c r="CL40" s="660"/>
      <c r="CM40" s="660"/>
      <c r="CN40" s="660"/>
      <c r="CO40" s="660"/>
      <c r="CP40" s="657"/>
    </row>
    <row r="41" spans="1:111" s="657" customFormat="1" ht="27.95" customHeight="1" x14ac:dyDescent="0.2">
      <c r="A41" s="660"/>
      <c r="B41" s="1244"/>
      <c r="C41" s="1244"/>
      <c r="D41" s="1244"/>
      <c r="E41" s="1244"/>
      <c r="F41" s="1244"/>
      <c r="G41" s="878"/>
      <c r="H41" s="878"/>
      <c r="I41" s="878"/>
      <c r="J41" s="878"/>
      <c r="K41" s="878"/>
      <c r="L41" s="878"/>
      <c r="M41" s="878"/>
      <c r="N41" s="878"/>
      <c r="O41" s="878"/>
      <c r="P41" s="1244"/>
      <c r="Q41" s="1244"/>
      <c r="R41" s="1244"/>
      <c r="S41" s="878"/>
      <c r="T41" s="878"/>
      <c r="U41" s="878"/>
      <c r="V41" s="878"/>
      <c r="W41" s="878"/>
      <c r="X41" s="878"/>
      <c r="Y41" s="878"/>
      <c r="Z41" s="1244"/>
      <c r="AA41" s="1244"/>
      <c r="AB41" s="1244"/>
      <c r="AC41" s="1244"/>
      <c r="AD41" s="1244"/>
      <c r="AE41" s="1244"/>
      <c r="AF41" s="1244"/>
      <c r="AG41" s="1244"/>
      <c r="AH41" s="1246"/>
      <c r="AI41" s="1246"/>
      <c r="AJ41" s="1246"/>
      <c r="AK41" s="1246"/>
      <c r="AL41" s="1246"/>
      <c r="AM41" s="1246"/>
      <c r="AN41" s="1246"/>
      <c r="AO41" s="1246"/>
      <c r="AP41" s="1246"/>
      <c r="AQ41" s="1246"/>
      <c r="AR41" s="1246"/>
      <c r="AS41" s="1246"/>
      <c r="AT41" s="1246"/>
      <c r="AU41" s="1246"/>
      <c r="AV41" s="1246"/>
      <c r="AW41" s="1246"/>
      <c r="AX41" s="1246"/>
      <c r="AY41" s="1246"/>
      <c r="AZ41" s="1246"/>
      <c r="BA41" s="1246"/>
      <c r="BB41" s="1246"/>
      <c r="BC41" s="1246"/>
      <c r="BD41" s="1246"/>
      <c r="BE41" s="1246"/>
      <c r="BF41" s="1246"/>
      <c r="BG41" s="1246"/>
      <c r="BH41" s="1246"/>
      <c r="BI41" s="1246"/>
      <c r="BJ41" s="1246"/>
      <c r="BK41" s="1246"/>
      <c r="BL41" s="1246"/>
      <c r="BM41" s="1246"/>
      <c r="BN41" s="1234"/>
      <c r="BO41" s="1234"/>
      <c r="BP41" s="1234"/>
      <c r="BQ41" s="1244"/>
      <c r="BR41" s="660"/>
      <c r="BS41" s="660"/>
      <c r="BT41" s="660"/>
      <c r="BU41" s="1246"/>
      <c r="BV41" s="1246"/>
      <c r="BW41" s="1246"/>
      <c r="BX41" s="1246"/>
      <c r="BY41" s="1246"/>
      <c r="BZ41" s="1246"/>
      <c r="CA41" s="1246"/>
      <c r="CB41" s="1246"/>
      <c r="CC41" s="1246"/>
      <c r="CD41" s="1246"/>
      <c r="CE41" s="1246"/>
      <c r="CF41" s="660"/>
      <c r="CG41" s="660"/>
      <c r="CH41" s="858"/>
      <c r="CI41" s="660"/>
      <c r="CJ41" s="660"/>
      <c r="CK41" s="660"/>
      <c r="CL41" s="660"/>
      <c r="CM41" s="660"/>
      <c r="CN41" s="660"/>
      <c r="CO41" s="660"/>
      <c r="CP41" s="660"/>
    </row>
    <row r="42" spans="1:111" ht="27.95" customHeight="1" x14ac:dyDescent="0.2">
      <c r="B42" s="1244"/>
      <c r="C42" s="1244"/>
      <c r="D42" s="1244"/>
      <c r="E42" s="1244"/>
      <c r="F42" s="1244"/>
      <c r="G42" s="878"/>
      <c r="H42" s="878"/>
      <c r="I42" s="878"/>
      <c r="J42" s="878"/>
      <c r="K42" s="878"/>
      <c r="L42" s="878"/>
      <c r="M42" s="878"/>
      <c r="N42" s="878"/>
      <c r="O42" s="878"/>
      <c r="P42" s="1244"/>
      <c r="Q42" s="1244"/>
      <c r="R42" s="1244"/>
      <c r="S42" s="878"/>
      <c r="T42" s="878"/>
      <c r="U42" s="878"/>
      <c r="V42" s="878"/>
      <c r="W42" s="878"/>
      <c r="X42" s="878"/>
      <c r="Y42" s="878"/>
      <c r="Z42" s="1244"/>
      <c r="AA42" s="1244"/>
      <c r="AB42" s="1244"/>
      <c r="AC42" s="1244"/>
      <c r="AD42" s="1244"/>
      <c r="AE42" s="1244"/>
      <c r="AF42" s="1244"/>
      <c r="AG42" s="1244"/>
      <c r="BS42" s="1246"/>
      <c r="BT42" s="1246"/>
      <c r="BU42" s="1246"/>
      <c r="BV42" s="1246"/>
      <c r="BW42" s="1246"/>
      <c r="BX42" s="1246"/>
      <c r="BY42" s="1246"/>
      <c r="CB42" s="1246"/>
      <c r="CC42" s="1246"/>
      <c r="CD42" s="1246"/>
      <c r="CE42" s="1246"/>
      <c r="CF42" s="660"/>
      <c r="CG42" s="660"/>
      <c r="CH42" s="858"/>
    </row>
    <row r="43" spans="1:111" ht="24.95" customHeight="1" x14ac:dyDescent="0.2">
      <c r="B43" s="1244"/>
      <c r="C43" s="1244"/>
      <c r="D43" s="1244"/>
      <c r="E43" s="1244"/>
      <c r="F43" s="1244"/>
      <c r="G43" s="878"/>
      <c r="H43" s="878"/>
      <c r="I43" s="878"/>
      <c r="J43" s="878"/>
      <c r="K43" s="878"/>
      <c r="L43" s="878"/>
      <c r="M43" s="878"/>
      <c r="N43" s="878"/>
      <c r="O43" s="878"/>
      <c r="P43" s="1244"/>
      <c r="Q43" s="1244"/>
      <c r="R43" s="1244"/>
      <c r="S43" s="878"/>
      <c r="T43" s="878"/>
      <c r="U43" s="878"/>
      <c r="V43" s="878"/>
      <c r="W43" s="878"/>
      <c r="X43" s="878"/>
      <c r="Y43" s="878"/>
      <c r="Z43" s="1244"/>
      <c r="AA43" s="1244"/>
      <c r="AB43" s="1244"/>
      <c r="AC43" s="1244"/>
      <c r="AD43" s="1244"/>
      <c r="AE43" s="1244"/>
      <c r="AF43" s="1244"/>
      <c r="AG43" s="1244"/>
      <c r="BS43" s="1246"/>
      <c r="BT43" s="1246"/>
      <c r="BU43" s="1246"/>
      <c r="BV43" s="1246"/>
      <c r="BW43" s="1246"/>
      <c r="BX43" s="1246"/>
      <c r="BY43" s="1246"/>
      <c r="CB43" s="1246"/>
      <c r="CC43" s="1246"/>
      <c r="CD43" s="1246"/>
      <c r="CE43" s="1246"/>
      <c r="CF43" s="660"/>
      <c r="CG43" s="660"/>
      <c r="CH43" s="858"/>
    </row>
    <row r="44" spans="1:111" ht="24.95" customHeight="1" x14ac:dyDescent="0.2">
      <c r="L44" s="1245"/>
      <c r="M44" s="1245"/>
      <c r="N44" s="1245"/>
      <c r="O44" s="1245"/>
      <c r="Q44" s="1246"/>
      <c r="R44" s="1246"/>
      <c r="T44" s="1245"/>
      <c r="U44" s="1245"/>
      <c r="V44" s="1245"/>
      <c r="W44" s="1245"/>
      <c r="X44" s="1245"/>
      <c r="Y44" s="1245"/>
      <c r="BS44" s="1246"/>
      <c r="BT44" s="1246"/>
      <c r="BU44" s="1246"/>
      <c r="BV44" s="1246"/>
      <c r="BW44" s="1246"/>
      <c r="BX44" s="1246"/>
      <c r="BY44" s="1246"/>
      <c r="CB44" s="1246"/>
      <c r="CC44" s="1246"/>
      <c r="CD44" s="1246"/>
      <c r="CE44" s="1246"/>
      <c r="CF44" s="660"/>
      <c r="CG44" s="660"/>
      <c r="CH44" s="858"/>
    </row>
    <row r="45" spans="1:111" x14ac:dyDescent="0.2">
      <c r="L45" s="1245"/>
      <c r="M45" s="1245"/>
      <c r="N45" s="1245"/>
      <c r="O45" s="1245"/>
      <c r="Q45" s="1246"/>
      <c r="R45" s="1246"/>
      <c r="T45" s="1245"/>
      <c r="U45" s="1245"/>
      <c r="V45" s="1245"/>
      <c r="W45" s="1245"/>
      <c r="X45" s="1245"/>
      <c r="Y45" s="1245"/>
      <c r="BS45" s="1246"/>
      <c r="BT45" s="1246"/>
      <c r="BU45" s="1246"/>
      <c r="BV45" s="1246"/>
      <c r="BW45" s="1246"/>
      <c r="BX45" s="1246"/>
      <c r="CB45" s="1246"/>
      <c r="CC45" s="1246"/>
      <c r="CD45" s="1246"/>
      <c r="CE45" s="1246"/>
      <c r="CF45" s="660"/>
      <c r="CG45" s="660"/>
      <c r="CH45" s="858"/>
    </row>
    <row r="46" spans="1:111" x14ac:dyDescent="0.2">
      <c r="L46" s="1245"/>
      <c r="M46" s="1245"/>
      <c r="N46" s="1245"/>
      <c r="O46" s="1245"/>
      <c r="Q46" s="1246"/>
      <c r="R46" s="1246"/>
      <c r="T46" s="1245"/>
      <c r="U46" s="1245"/>
      <c r="V46" s="1245"/>
      <c r="W46" s="1245"/>
      <c r="X46" s="1245"/>
      <c r="Y46" s="1245"/>
      <c r="BS46" s="1246"/>
      <c r="BT46" s="1246"/>
      <c r="BU46" s="1246"/>
      <c r="BV46" s="1246"/>
      <c r="BX46" s="1246"/>
      <c r="CC46" s="1246"/>
      <c r="CD46" s="1246"/>
      <c r="CE46" s="1246"/>
    </row>
    <row r="47" spans="1:111" x14ac:dyDescent="0.2">
      <c r="BS47" s="1246"/>
      <c r="BT47" s="1246"/>
      <c r="BU47" s="1246"/>
    </row>
    <row r="48" spans="1:111" x14ac:dyDescent="0.2">
      <c r="BS48" s="1246"/>
      <c r="BT48" s="1246"/>
      <c r="BU48" s="1246"/>
    </row>
    <row r="49" spans="71:72" x14ac:dyDescent="0.2">
      <c r="BS49" s="1246"/>
      <c r="BT49" s="1246"/>
    </row>
  </sheetData>
  <mergeCells count="80">
    <mergeCell ref="AE38:AF38"/>
    <mergeCell ref="AH38:AJ38"/>
    <mergeCell ref="BP8:BP9"/>
    <mergeCell ref="BQ8:BR8"/>
    <mergeCell ref="AE36:AF36"/>
    <mergeCell ref="AH36:AJ36"/>
    <mergeCell ref="AL36:AN36"/>
    <mergeCell ref="AE37:AF37"/>
    <mergeCell ref="AH37:AJ37"/>
    <mergeCell ref="AL37:AN37"/>
    <mergeCell ref="BK8:BK9"/>
    <mergeCell ref="BL8:BL9"/>
    <mergeCell ref="BM8:BM9"/>
    <mergeCell ref="BN8:BN9"/>
    <mergeCell ref="BO8:BO9"/>
    <mergeCell ref="DI4:DI5"/>
    <mergeCell ref="DJ4:DJ5"/>
    <mergeCell ref="O5:P5"/>
    <mergeCell ref="Q5:R5"/>
    <mergeCell ref="Y5:Z5"/>
    <mergeCell ref="DC4:DC5"/>
    <mergeCell ref="DD4:DD5"/>
    <mergeCell ref="DE4:DE5"/>
    <mergeCell ref="DF4:DF5"/>
    <mergeCell ref="DG4:DG5"/>
    <mergeCell ref="DH4:DH5"/>
    <mergeCell ref="CW4:CW5"/>
    <mergeCell ref="CX4:CX5"/>
    <mergeCell ref="CY4:CY5"/>
    <mergeCell ref="CZ4:CZ5"/>
    <mergeCell ref="DA4:DA5"/>
    <mergeCell ref="DB4:DB5"/>
    <mergeCell ref="CQ4:CQ5"/>
    <mergeCell ref="CR4:CR5"/>
    <mergeCell ref="CS4:CS5"/>
    <mergeCell ref="CT4:CT5"/>
    <mergeCell ref="CU4:CU5"/>
    <mergeCell ref="CV4:CV5"/>
    <mergeCell ref="CP4:CP5"/>
    <mergeCell ref="CE4:CE5"/>
    <mergeCell ref="CF4:CF5"/>
    <mergeCell ref="CG4:CG5"/>
    <mergeCell ref="CH4:CH5"/>
    <mergeCell ref="CI4:CI5"/>
    <mergeCell ref="CJ4:CJ5"/>
    <mergeCell ref="CK4:CK5"/>
    <mergeCell ref="CL4:CL5"/>
    <mergeCell ref="CM4:CM5"/>
    <mergeCell ref="CN4:CN5"/>
    <mergeCell ref="CO4:CO5"/>
    <mergeCell ref="AH3:AJ5"/>
    <mergeCell ref="AK3:AM5"/>
    <mergeCell ref="AN3:AO5"/>
    <mergeCell ref="CD4:CD5"/>
    <mergeCell ref="AP3:AQ5"/>
    <mergeCell ref="AR3:AS5"/>
    <mergeCell ref="AT3:AT5"/>
    <mergeCell ref="AU3:BD3"/>
    <mergeCell ref="BE3:BG4"/>
    <mergeCell ref="BY4:BY5"/>
    <mergeCell ref="BZ4:BZ5"/>
    <mergeCell ref="CA4:CA5"/>
    <mergeCell ref="CB4:CB5"/>
    <mergeCell ref="CC4:CC5"/>
    <mergeCell ref="A1:AE1"/>
    <mergeCell ref="AH1:AI1"/>
    <mergeCell ref="AN1:AZ1"/>
    <mergeCell ref="C3:D3"/>
    <mergeCell ref="G3:H3"/>
    <mergeCell ref="I3:K3"/>
    <mergeCell ref="M3:R4"/>
    <mergeCell ref="S3:T3"/>
    <mergeCell ref="U3:V4"/>
    <mergeCell ref="W3:X5"/>
    <mergeCell ref="G4:H4"/>
    <mergeCell ref="AU4:AX4"/>
    <mergeCell ref="AY4:BD4"/>
    <mergeCell ref="Y3:Z3"/>
    <mergeCell ref="AA3:AB4"/>
    <mergeCell ref="AG3:AG5"/>
  </mergeCells>
  <phoneticPr fontId="1"/>
  <conditionalFormatting sqref="CA6:DF35">
    <cfRule type="cellIs" dxfId="37" priority="2" stopIfTrue="1" operator="equal">
      <formula>1</formula>
    </cfRule>
  </conditionalFormatting>
  <conditionalFormatting sqref="CA11">
    <cfRule type="cellIs" dxfId="36" priority="1" stopIfTrue="1" operator="equal">
      <formula>1</formula>
    </cfRule>
  </conditionalFormatting>
  <pageMargins left="0" right="0" top="0.19685039370078741" bottom="0.19685039370078741" header="0.11811023622047245" footer="0.11811023622047245"/>
  <pageSetup paperSize="9" scale="3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M36"/>
  <sheetViews>
    <sheetView zoomScale="75" zoomScaleNormal="75" workbookViewId="0">
      <selection activeCell="AM28" sqref="AM28:AM31"/>
    </sheetView>
  </sheetViews>
  <sheetFormatPr defaultRowHeight="13.5" x14ac:dyDescent="0.15"/>
  <cols>
    <col min="1" max="2" width="5.625" customWidth="1"/>
    <col min="8" max="8" width="3.625" customWidth="1"/>
    <col min="9" max="10" width="5.625" customWidth="1"/>
    <col min="16" max="16" width="3.625" customWidth="1"/>
    <col min="17" max="18" width="5.625" customWidth="1"/>
    <col min="24" max="24" width="3.625" customWidth="1"/>
    <col min="25" max="26" width="5.625" customWidth="1"/>
    <col min="32" max="32" width="3.5" customWidth="1"/>
    <col min="33" max="33" width="7.375" customWidth="1"/>
    <col min="34" max="34" width="6.375" customWidth="1"/>
  </cols>
  <sheetData>
    <row r="2" spans="1:39" ht="14.25" thickBot="1" x14ac:dyDescent="0.2">
      <c r="A2" s="1859">
        <v>2021.04</v>
      </c>
      <c r="B2" s="1859"/>
      <c r="I2" s="1859">
        <v>2021.05</v>
      </c>
      <c r="J2" s="1859"/>
      <c r="Q2" s="1859">
        <v>2021.06</v>
      </c>
      <c r="R2" s="1859"/>
      <c r="Y2" s="1859">
        <v>2021.07</v>
      </c>
      <c r="Z2" s="1859"/>
      <c r="AG2" s="1859">
        <v>2021.08</v>
      </c>
      <c r="AH2" s="1859"/>
    </row>
    <row r="3" spans="1:39" ht="18.75" x14ac:dyDescent="0.2">
      <c r="A3" s="977"/>
      <c r="B3" s="977"/>
      <c r="C3" s="971" t="s">
        <v>0</v>
      </c>
      <c r="D3" s="971" t="s">
        <v>3</v>
      </c>
      <c r="E3" s="978" t="s">
        <v>172</v>
      </c>
      <c r="F3" s="659" t="s">
        <v>340</v>
      </c>
      <c r="G3" s="661" t="s">
        <v>341</v>
      </c>
      <c r="H3" s="660"/>
      <c r="I3" s="977"/>
      <c r="J3" s="977"/>
      <c r="K3" s="971" t="s">
        <v>0</v>
      </c>
      <c r="L3" s="1171" t="s">
        <v>3</v>
      </c>
      <c r="M3" s="978" t="s">
        <v>172</v>
      </c>
      <c r="N3" s="662" t="s">
        <v>340</v>
      </c>
      <c r="O3" s="979" t="s">
        <v>341</v>
      </c>
      <c r="P3" s="660"/>
      <c r="Q3" s="977"/>
      <c r="R3" s="977"/>
      <c r="S3" s="971" t="s">
        <v>0</v>
      </c>
      <c r="T3" s="971" t="s">
        <v>3</v>
      </c>
      <c r="U3" s="978" t="s">
        <v>172</v>
      </c>
      <c r="V3" s="659" t="s">
        <v>340</v>
      </c>
      <c r="W3" s="979" t="s">
        <v>341</v>
      </c>
      <c r="X3" s="660"/>
      <c r="Y3" s="977"/>
      <c r="Z3" s="977"/>
      <c r="AA3" s="971" t="s">
        <v>0</v>
      </c>
      <c r="AB3" s="971" t="s">
        <v>3</v>
      </c>
      <c r="AC3" s="978" t="s">
        <v>172</v>
      </c>
      <c r="AD3" s="659" t="s">
        <v>340</v>
      </c>
      <c r="AE3" s="979" t="s">
        <v>341</v>
      </c>
      <c r="AG3" s="977"/>
      <c r="AH3" s="977"/>
      <c r="AI3" s="1363" t="s">
        <v>0</v>
      </c>
      <c r="AJ3" s="1363" t="s">
        <v>3</v>
      </c>
      <c r="AK3" s="1369" t="s">
        <v>172</v>
      </c>
      <c r="AL3" s="1365" t="s">
        <v>340</v>
      </c>
      <c r="AM3" s="979" t="s">
        <v>341</v>
      </c>
    </row>
    <row r="4" spans="1:39" ht="18.75" x14ac:dyDescent="0.2">
      <c r="A4" s="980"/>
      <c r="B4" s="980"/>
      <c r="C4" s="972" t="s">
        <v>1</v>
      </c>
      <c r="D4" s="972" t="s">
        <v>4</v>
      </c>
      <c r="E4" s="981"/>
      <c r="F4" s="982"/>
      <c r="G4" s="663"/>
      <c r="H4" s="660"/>
      <c r="I4" s="980"/>
      <c r="J4" s="980"/>
      <c r="K4" s="972" t="s">
        <v>1</v>
      </c>
      <c r="L4" s="1172" t="s">
        <v>4</v>
      </c>
      <c r="M4" s="981"/>
      <c r="N4" s="983"/>
      <c r="O4" s="984"/>
      <c r="P4" s="660"/>
      <c r="Q4" s="980"/>
      <c r="R4" s="980"/>
      <c r="S4" s="972" t="s">
        <v>1</v>
      </c>
      <c r="T4" s="972" t="s">
        <v>4</v>
      </c>
      <c r="U4" s="981"/>
      <c r="V4" s="982"/>
      <c r="W4" s="984"/>
      <c r="X4" s="660"/>
      <c r="Y4" s="980"/>
      <c r="Z4" s="980"/>
      <c r="AA4" s="972" t="s">
        <v>1</v>
      </c>
      <c r="AB4" s="972" t="s">
        <v>4</v>
      </c>
      <c r="AC4" s="981"/>
      <c r="AD4" s="982"/>
      <c r="AE4" s="984"/>
      <c r="AG4" s="980"/>
      <c r="AH4" s="980"/>
      <c r="AI4" s="1364" t="s">
        <v>1</v>
      </c>
      <c r="AJ4" s="1364" t="s">
        <v>4</v>
      </c>
      <c r="AK4" s="1370"/>
      <c r="AL4" s="1366"/>
      <c r="AM4" s="984"/>
    </row>
    <row r="5" spans="1:39" ht="19.5" thickBot="1" x14ac:dyDescent="0.25">
      <c r="A5" s="985"/>
      <c r="B5" s="985"/>
      <c r="C5" s="986"/>
      <c r="D5" s="986"/>
      <c r="E5" s="987"/>
      <c r="F5" s="988"/>
      <c r="G5" s="989"/>
      <c r="H5" s="660"/>
      <c r="I5" s="985"/>
      <c r="J5" s="985"/>
      <c r="K5" s="986"/>
      <c r="L5" s="987"/>
      <c r="M5" s="987"/>
      <c r="N5" s="987"/>
      <c r="O5" s="990"/>
      <c r="P5" s="660"/>
      <c r="Q5" s="985"/>
      <c r="R5" s="985"/>
      <c r="S5" s="986"/>
      <c r="T5" s="986"/>
      <c r="U5" s="987"/>
      <c r="V5" s="988"/>
      <c r="W5" s="990"/>
      <c r="X5" s="660"/>
      <c r="Y5" s="985"/>
      <c r="Z5" s="985"/>
      <c r="AA5" s="986"/>
      <c r="AB5" s="986"/>
      <c r="AC5" s="987"/>
      <c r="AD5" s="988"/>
      <c r="AE5" s="990"/>
      <c r="AG5" s="985"/>
      <c r="AH5" s="985"/>
      <c r="AI5" s="1367"/>
      <c r="AJ5" s="1367"/>
      <c r="AK5" s="987"/>
      <c r="AL5" s="1368"/>
      <c r="AM5" s="990"/>
    </row>
    <row r="6" spans="1:39" ht="18.75" x14ac:dyDescent="0.2">
      <c r="A6" s="991">
        <v>1</v>
      </c>
      <c r="B6" s="992" t="s">
        <v>359</v>
      </c>
      <c r="C6" s="993"/>
      <c r="D6" s="994"/>
      <c r="E6" s="995"/>
      <c r="F6" s="996"/>
      <c r="G6" s="997" t="s">
        <v>363</v>
      </c>
      <c r="H6" s="998"/>
      <c r="I6" s="1021">
        <v>1</v>
      </c>
      <c r="J6" s="1022" t="s">
        <v>360</v>
      </c>
      <c r="K6" s="1024"/>
      <c r="L6" s="1176"/>
      <c r="M6" s="1176"/>
      <c r="N6" s="1027"/>
      <c r="O6" s="1027"/>
      <c r="P6" s="998"/>
      <c r="Q6" s="991">
        <v>1</v>
      </c>
      <c r="R6" s="992" t="s">
        <v>361</v>
      </c>
      <c r="S6" s="997" t="s">
        <v>363</v>
      </c>
      <c r="T6" s="994"/>
      <c r="U6" s="1229" t="s">
        <v>489</v>
      </c>
      <c r="V6" s="995" t="s">
        <v>493</v>
      </c>
      <c r="W6" s="996"/>
      <c r="X6" s="998"/>
      <c r="Y6" s="991">
        <v>1</v>
      </c>
      <c r="Z6" s="992" t="s">
        <v>362</v>
      </c>
      <c r="AA6" s="999"/>
      <c r="AB6" s="995" t="s">
        <v>489</v>
      </c>
      <c r="AC6" s="995" t="s">
        <v>490</v>
      </c>
      <c r="AD6" s="995" t="s">
        <v>364</v>
      </c>
      <c r="AE6" s="996"/>
      <c r="AG6" s="1021">
        <v>1</v>
      </c>
      <c r="AH6" s="1022" t="s">
        <v>19</v>
      </c>
      <c r="AI6" s="1024"/>
      <c r="AJ6" s="1025"/>
      <c r="AK6" s="1030"/>
      <c r="AL6" s="1030"/>
      <c r="AM6" s="1027"/>
    </row>
    <row r="7" spans="1:39" ht="18.75" x14ac:dyDescent="0.2">
      <c r="A7" s="991">
        <v>2</v>
      </c>
      <c r="B7" s="992" t="s">
        <v>24</v>
      </c>
      <c r="C7" s="993"/>
      <c r="D7" s="994"/>
      <c r="E7" s="995"/>
      <c r="F7" s="996"/>
      <c r="G7" s="997" t="s">
        <v>363</v>
      </c>
      <c r="H7" s="998"/>
      <c r="I7" s="1021">
        <v>2</v>
      </c>
      <c r="J7" s="1022" t="s">
        <v>19</v>
      </c>
      <c r="K7" s="1024"/>
      <c r="L7" s="1030"/>
      <c r="M7" s="1030"/>
      <c r="N7" s="1027"/>
      <c r="O7" s="1027"/>
      <c r="P7" s="998"/>
      <c r="Q7" s="991">
        <v>2</v>
      </c>
      <c r="R7" s="992" t="s">
        <v>22</v>
      </c>
      <c r="S7" s="997" t="s">
        <v>363</v>
      </c>
      <c r="T7" s="994"/>
      <c r="U7" s="995" t="s">
        <v>489</v>
      </c>
      <c r="V7" s="995" t="s">
        <v>493</v>
      </c>
      <c r="W7" s="996"/>
      <c r="X7" s="998"/>
      <c r="Y7" s="991">
        <v>2</v>
      </c>
      <c r="Z7" s="992" t="s">
        <v>24</v>
      </c>
      <c r="AA7" s="999"/>
      <c r="AB7" s="995" t="s">
        <v>489</v>
      </c>
      <c r="AC7" s="995" t="s">
        <v>490</v>
      </c>
      <c r="AD7" s="995" t="s">
        <v>364</v>
      </c>
      <c r="AE7" s="996"/>
      <c r="AG7" s="991">
        <v>2</v>
      </c>
      <c r="AH7" s="992" t="s">
        <v>20</v>
      </c>
      <c r="AI7" s="995" t="s">
        <v>490</v>
      </c>
      <c r="AJ7" s="994"/>
      <c r="AK7" s="995"/>
      <c r="AL7" s="995" t="s">
        <v>491</v>
      </c>
      <c r="AM7" s="996"/>
    </row>
    <row r="8" spans="1:39" ht="18.75" x14ac:dyDescent="0.2">
      <c r="A8" s="1021">
        <v>3</v>
      </c>
      <c r="B8" s="1022" t="s">
        <v>25</v>
      </c>
      <c r="C8" s="1023"/>
      <c r="D8" s="1025"/>
      <c r="E8" s="1030"/>
      <c r="F8" s="1027"/>
      <c r="G8" s="1173"/>
      <c r="H8" s="998"/>
      <c r="I8" s="1021">
        <v>3</v>
      </c>
      <c r="J8" s="1022" t="s">
        <v>20</v>
      </c>
      <c r="K8" s="1024"/>
      <c r="L8" s="1030"/>
      <c r="M8" s="1030"/>
      <c r="N8" s="1027"/>
      <c r="O8" s="1027"/>
      <c r="P8" s="998"/>
      <c r="Q8" s="991">
        <v>3</v>
      </c>
      <c r="R8" s="992" t="s">
        <v>23</v>
      </c>
      <c r="S8" s="997" t="s">
        <v>363</v>
      </c>
      <c r="T8" s="994"/>
      <c r="U8" s="995" t="s">
        <v>489</v>
      </c>
      <c r="V8" s="995" t="s">
        <v>493</v>
      </c>
      <c r="W8" s="996"/>
      <c r="X8" s="998"/>
      <c r="Y8" s="1021">
        <v>3</v>
      </c>
      <c r="Z8" s="1022" t="s">
        <v>25</v>
      </c>
      <c r="AA8" s="1024"/>
      <c r="AB8" s="1025"/>
      <c r="AC8" s="1030"/>
      <c r="AD8" s="1027"/>
      <c r="AE8" s="1027"/>
      <c r="AG8" s="991">
        <v>3</v>
      </c>
      <c r="AH8" s="992" t="s">
        <v>21</v>
      </c>
      <c r="AI8" s="995" t="s">
        <v>490</v>
      </c>
      <c r="AJ8" s="994"/>
      <c r="AK8" s="995"/>
      <c r="AL8" s="995" t="s">
        <v>491</v>
      </c>
      <c r="AM8" s="996"/>
    </row>
    <row r="9" spans="1:39" ht="19.5" thickBot="1" x14ac:dyDescent="0.25">
      <c r="A9" s="1021">
        <v>4</v>
      </c>
      <c r="B9" s="1022" t="s">
        <v>19</v>
      </c>
      <c r="C9" s="1023"/>
      <c r="D9" s="1025"/>
      <c r="E9" s="1030"/>
      <c r="F9" s="1027"/>
      <c r="G9" s="1173"/>
      <c r="H9" s="998"/>
      <c r="I9" s="1021">
        <v>4</v>
      </c>
      <c r="J9" s="1022" t="s">
        <v>21</v>
      </c>
      <c r="K9" s="1024"/>
      <c r="L9" s="1030"/>
      <c r="M9" s="1030"/>
      <c r="N9" s="1027"/>
      <c r="O9" s="1027"/>
      <c r="P9" s="998"/>
      <c r="Q9" s="991">
        <v>4</v>
      </c>
      <c r="R9" s="992" t="s">
        <v>24</v>
      </c>
      <c r="S9" s="997" t="s">
        <v>363</v>
      </c>
      <c r="T9" s="994"/>
      <c r="U9" s="1227" t="s">
        <v>489</v>
      </c>
      <c r="V9" s="995" t="s">
        <v>493</v>
      </c>
      <c r="W9" s="996"/>
      <c r="X9" s="998"/>
      <c r="Y9" s="1021">
        <v>4</v>
      </c>
      <c r="Z9" s="1022" t="s">
        <v>19</v>
      </c>
      <c r="AA9" s="1024"/>
      <c r="AB9" s="1025"/>
      <c r="AC9" s="1030"/>
      <c r="AD9" s="1027"/>
      <c r="AE9" s="1027"/>
      <c r="AG9" s="991">
        <v>4</v>
      </c>
      <c r="AH9" s="992" t="s">
        <v>22</v>
      </c>
      <c r="AI9" s="995" t="s">
        <v>490</v>
      </c>
      <c r="AJ9" s="994"/>
      <c r="AK9" s="995"/>
      <c r="AL9" s="995" t="s">
        <v>491</v>
      </c>
      <c r="AM9" s="996"/>
    </row>
    <row r="10" spans="1:39" ht="18.75" x14ac:dyDescent="0.2">
      <c r="A10" s="991">
        <v>5</v>
      </c>
      <c r="B10" s="992" t="s">
        <v>20</v>
      </c>
      <c r="C10" s="993"/>
      <c r="D10" s="994"/>
      <c r="E10" s="995"/>
      <c r="F10" s="996"/>
      <c r="G10" s="997" t="s">
        <v>363</v>
      </c>
      <c r="H10" s="998"/>
      <c r="I10" s="1021">
        <v>5</v>
      </c>
      <c r="J10" s="1022" t="s">
        <v>22</v>
      </c>
      <c r="K10" s="1024"/>
      <c r="L10" s="1030"/>
      <c r="M10" s="1030"/>
      <c r="N10" s="1027"/>
      <c r="O10" s="1027"/>
      <c r="P10" s="998"/>
      <c r="Q10" s="1021">
        <v>5</v>
      </c>
      <c r="R10" s="1022" t="s">
        <v>25</v>
      </c>
      <c r="S10" s="1173"/>
      <c r="T10" s="1025"/>
      <c r="U10" s="1030"/>
      <c r="V10" s="1027"/>
      <c r="W10" s="1027"/>
      <c r="X10" s="998"/>
      <c r="Y10" s="991">
        <v>5</v>
      </c>
      <c r="Z10" s="992" t="s">
        <v>20</v>
      </c>
      <c r="AA10" s="995" t="s">
        <v>489</v>
      </c>
      <c r="AB10" s="994"/>
      <c r="AC10" s="995" t="s">
        <v>490</v>
      </c>
      <c r="AD10" s="995" t="s">
        <v>364</v>
      </c>
      <c r="AE10" s="996"/>
      <c r="AG10" s="991">
        <v>5</v>
      </c>
      <c r="AH10" s="992" t="s">
        <v>23</v>
      </c>
      <c r="AI10" s="995" t="s">
        <v>490</v>
      </c>
      <c r="AJ10" s="994"/>
      <c r="AK10" s="995"/>
      <c r="AL10" s="995" t="s">
        <v>491</v>
      </c>
      <c r="AM10" s="996"/>
    </row>
    <row r="11" spans="1:39" ht="18.75" x14ac:dyDescent="0.2">
      <c r="A11" s="991">
        <v>6</v>
      </c>
      <c r="B11" s="992" t="s">
        <v>21</v>
      </c>
      <c r="C11" s="993"/>
      <c r="D11" s="994"/>
      <c r="E11" s="995"/>
      <c r="F11" s="996"/>
      <c r="G11" s="997" t="s">
        <v>363</v>
      </c>
      <c r="H11" s="998"/>
      <c r="I11" s="991">
        <v>6</v>
      </c>
      <c r="J11" s="992" t="s">
        <v>23</v>
      </c>
      <c r="K11" s="993"/>
      <c r="L11" s="995"/>
      <c r="M11" s="995"/>
      <c r="N11" s="995" t="s">
        <v>363</v>
      </c>
      <c r="O11" s="996" t="s">
        <v>364</v>
      </c>
      <c r="P11" s="998"/>
      <c r="Q11" s="1021">
        <v>6</v>
      </c>
      <c r="R11" s="1022" t="s">
        <v>19</v>
      </c>
      <c r="S11" s="1023"/>
      <c r="T11" s="1025"/>
      <c r="U11" s="1030"/>
      <c r="V11" s="1027"/>
      <c r="W11" s="1027"/>
      <c r="X11" s="998"/>
      <c r="Y11" s="991">
        <v>6</v>
      </c>
      <c r="Z11" s="992" t="s">
        <v>21</v>
      </c>
      <c r="AA11" s="995" t="s">
        <v>489</v>
      </c>
      <c r="AB11" s="994"/>
      <c r="AC11" s="995" t="s">
        <v>490</v>
      </c>
      <c r="AD11" s="995" t="s">
        <v>364</v>
      </c>
      <c r="AE11" s="996"/>
      <c r="AG11" s="991">
        <v>6</v>
      </c>
      <c r="AH11" s="992" t="s">
        <v>24</v>
      </c>
      <c r="AI11" s="995" t="s">
        <v>490</v>
      </c>
      <c r="AJ11" s="994"/>
      <c r="AK11" s="995"/>
      <c r="AL11" s="995" t="s">
        <v>491</v>
      </c>
      <c r="AM11" s="996"/>
    </row>
    <row r="12" spans="1:39" ht="18.75" x14ac:dyDescent="0.2">
      <c r="A12" s="991">
        <v>7</v>
      </c>
      <c r="B12" s="992" t="s">
        <v>22</v>
      </c>
      <c r="C12" s="993"/>
      <c r="D12" s="994"/>
      <c r="E12" s="995"/>
      <c r="F12" s="996"/>
      <c r="G12" s="997" t="s">
        <v>363</v>
      </c>
      <c r="H12" s="998"/>
      <c r="I12" s="991">
        <v>7</v>
      </c>
      <c r="J12" s="992" t="s">
        <v>24</v>
      </c>
      <c r="K12" s="993"/>
      <c r="L12" s="995"/>
      <c r="M12" s="995"/>
      <c r="N12" s="995" t="s">
        <v>363</v>
      </c>
      <c r="O12" s="996" t="s">
        <v>364</v>
      </c>
      <c r="P12" s="998"/>
      <c r="Q12" s="991">
        <v>7</v>
      </c>
      <c r="R12" s="992" t="s">
        <v>20</v>
      </c>
      <c r="S12" s="993"/>
      <c r="T12" s="995" t="s">
        <v>493</v>
      </c>
      <c r="U12" s="995" t="s">
        <v>489</v>
      </c>
      <c r="V12" s="996"/>
      <c r="W12" s="995" t="s">
        <v>491</v>
      </c>
      <c r="X12" s="998"/>
      <c r="Y12" s="991">
        <v>7</v>
      </c>
      <c r="Z12" s="992" t="s">
        <v>22</v>
      </c>
      <c r="AA12" s="995" t="s">
        <v>489</v>
      </c>
      <c r="AB12" s="994"/>
      <c r="AC12" s="995" t="s">
        <v>490</v>
      </c>
      <c r="AD12" s="995" t="s">
        <v>364</v>
      </c>
      <c r="AE12" s="996"/>
      <c r="AG12" s="1021">
        <v>7</v>
      </c>
      <c r="AH12" s="1022" t="s">
        <v>25</v>
      </c>
      <c r="AI12" s="1030"/>
      <c r="AJ12" s="1025"/>
      <c r="AK12" s="1030"/>
      <c r="AL12" s="1030"/>
      <c r="AM12" s="1027"/>
    </row>
    <row r="13" spans="1:39" ht="18.75" x14ac:dyDescent="0.2">
      <c r="A13" s="991">
        <v>8</v>
      </c>
      <c r="B13" s="992" t="s">
        <v>23</v>
      </c>
      <c r="C13" s="993"/>
      <c r="D13" s="994"/>
      <c r="E13" s="995"/>
      <c r="F13" s="996"/>
      <c r="G13" s="997" t="s">
        <v>363</v>
      </c>
      <c r="H13" s="998"/>
      <c r="I13" s="1021">
        <v>8</v>
      </c>
      <c r="J13" s="1022" t="s">
        <v>25</v>
      </c>
      <c r="K13" s="1024"/>
      <c r="L13" s="1030"/>
      <c r="M13" s="1030"/>
      <c r="N13" s="1173"/>
      <c r="O13" s="1027"/>
      <c r="P13" s="998"/>
      <c r="Q13" s="991">
        <v>8</v>
      </c>
      <c r="R13" s="992" t="s">
        <v>21</v>
      </c>
      <c r="S13" s="997"/>
      <c r="T13" s="995" t="s">
        <v>493</v>
      </c>
      <c r="U13" s="995" t="s">
        <v>489</v>
      </c>
      <c r="V13" s="996"/>
      <c r="W13" s="995" t="s">
        <v>491</v>
      </c>
      <c r="X13" s="998"/>
      <c r="Y13" s="991">
        <v>8</v>
      </c>
      <c r="Z13" s="992" t="s">
        <v>23</v>
      </c>
      <c r="AA13" s="995" t="s">
        <v>489</v>
      </c>
      <c r="AB13" s="994"/>
      <c r="AC13" s="995" t="s">
        <v>490</v>
      </c>
      <c r="AD13" s="995" t="s">
        <v>364</v>
      </c>
      <c r="AE13" s="996"/>
      <c r="AG13" s="1021">
        <v>8</v>
      </c>
      <c r="AH13" s="1022" t="s">
        <v>19</v>
      </c>
      <c r="AI13" s="1024"/>
      <c r="AJ13" s="1025"/>
      <c r="AK13" s="1030"/>
      <c r="AL13" s="1030"/>
      <c r="AM13" s="1027"/>
    </row>
    <row r="14" spans="1:39" ht="18.75" x14ac:dyDescent="0.2">
      <c r="A14" s="991">
        <v>9</v>
      </c>
      <c r="B14" s="992" t="s">
        <v>24</v>
      </c>
      <c r="C14" s="993"/>
      <c r="D14" s="994"/>
      <c r="E14" s="995"/>
      <c r="F14" s="996"/>
      <c r="G14" s="997" t="s">
        <v>363</v>
      </c>
      <c r="H14" s="998"/>
      <c r="I14" s="1021">
        <v>9</v>
      </c>
      <c r="J14" s="1022" t="s">
        <v>19</v>
      </c>
      <c r="K14" s="1024"/>
      <c r="L14" s="1030"/>
      <c r="M14" s="1030"/>
      <c r="N14" s="1173"/>
      <c r="O14" s="1027"/>
      <c r="P14" s="998"/>
      <c r="Q14" s="991">
        <v>9</v>
      </c>
      <c r="R14" s="992" t="s">
        <v>22</v>
      </c>
      <c r="S14" s="997"/>
      <c r="T14" s="995" t="s">
        <v>493</v>
      </c>
      <c r="U14" s="995" t="s">
        <v>489</v>
      </c>
      <c r="V14" s="996"/>
      <c r="W14" s="995" t="s">
        <v>491</v>
      </c>
      <c r="X14" s="998"/>
      <c r="Y14" s="991">
        <v>9</v>
      </c>
      <c r="Z14" s="992" t="s">
        <v>24</v>
      </c>
      <c r="AA14" s="995" t="s">
        <v>489</v>
      </c>
      <c r="AB14" s="994"/>
      <c r="AC14" s="995" t="s">
        <v>490</v>
      </c>
      <c r="AD14" s="995" t="s">
        <v>364</v>
      </c>
      <c r="AE14" s="996"/>
      <c r="AG14" s="1021">
        <v>9</v>
      </c>
      <c r="AH14" s="1022" t="s">
        <v>20</v>
      </c>
      <c r="AI14" s="1024"/>
      <c r="AJ14" s="1025"/>
      <c r="AK14" s="1030"/>
      <c r="AL14" s="1030"/>
      <c r="AM14" s="1027"/>
    </row>
    <row r="15" spans="1:39" ht="18.75" x14ac:dyDescent="0.2">
      <c r="A15" s="1021">
        <v>10</v>
      </c>
      <c r="B15" s="1022" t="s">
        <v>25</v>
      </c>
      <c r="C15" s="1023"/>
      <c r="D15" s="1025"/>
      <c r="E15" s="1030"/>
      <c r="F15" s="1027"/>
      <c r="G15" s="1173"/>
      <c r="H15" s="998"/>
      <c r="I15" s="991">
        <v>10</v>
      </c>
      <c r="J15" s="992" t="s">
        <v>20</v>
      </c>
      <c r="K15" s="999"/>
      <c r="L15" s="995"/>
      <c r="M15" s="995" t="s">
        <v>493</v>
      </c>
      <c r="N15" s="995" t="s">
        <v>363</v>
      </c>
      <c r="O15" s="995" t="s">
        <v>490</v>
      </c>
      <c r="P15" s="998"/>
      <c r="Q15" s="991">
        <v>10</v>
      </c>
      <c r="R15" s="992" t="s">
        <v>23</v>
      </c>
      <c r="S15" s="997"/>
      <c r="T15" s="995" t="s">
        <v>493</v>
      </c>
      <c r="U15" s="995" t="s">
        <v>489</v>
      </c>
      <c r="V15" s="996"/>
      <c r="W15" s="995" t="s">
        <v>491</v>
      </c>
      <c r="X15" s="998"/>
      <c r="Y15" s="1021">
        <v>10</v>
      </c>
      <c r="Z15" s="1022" t="s">
        <v>25</v>
      </c>
      <c r="AA15" s="1024"/>
      <c r="AB15" s="1025"/>
      <c r="AC15" s="1030"/>
      <c r="AD15" s="1027"/>
      <c r="AE15" s="1027"/>
      <c r="AG15" s="991">
        <v>10</v>
      </c>
      <c r="AH15" s="992" t="s">
        <v>21</v>
      </c>
      <c r="AI15" s="999"/>
      <c r="AJ15" s="994"/>
      <c r="AK15" s="995"/>
      <c r="AL15" s="995" t="s">
        <v>491</v>
      </c>
      <c r="AM15" s="995" t="s">
        <v>489</v>
      </c>
    </row>
    <row r="16" spans="1:39" ht="18.75" x14ac:dyDescent="0.2">
      <c r="A16" s="1021">
        <v>11</v>
      </c>
      <c r="B16" s="1022" t="s">
        <v>19</v>
      </c>
      <c r="C16" s="1023"/>
      <c r="D16" s="1025"/>
      <c r="E16" s="1030"/>
      <c r="F16" s="1027"/>
      <c r="G16" s="1173"/>
      <c r="H16" s="998"/>
      <c r="I16" s="991">
        <v>11</v>
      </c>
      <c r="J16" s="992" t="s">
        <v>21</v>
      </c>
      <c r="K16" s="999"/>
      <c r="L16" s="995"/>
      <c r="M16" s="995" t="s">
        <v>493</v>
      </c>
      <c r="N16" s="995" t="s">
        <v>363</v>
      </c>
      <c r="O16" s="995" t="s">
        <v>490</v>
      </c>
      <c r="P16" s="998"/>
      <c r="Q16" s="991">
        <v>11</v>
      </c>
      <c r="R16" s="992" t="s">
        <v>24</v>
      </c>
      <c r="S16" s="997"/>
      <c r="T16" s="995" t="s">
        <v>493</v>
      </c>
      <c r="U16" s="995" t="s">
        <v>489</v>
      </c>
      <c r="V16" s="996"/>
      <c r="W16" s="995" t="s">
        <v>491</v>
      </c>
      <c r="X16" s="998"/>
      <c r="Y16" s="1021">
        <v>11</v>
      </c>
      <c r="Z16" s="1022" t="s">
        <v>19</v>
      </c>
      <c r="AA16" s="1024"/>
      <c r="AB16" s="1025"/>
      <c r="AC16" s="1030"/>
      <c r="AD16" s="1027"/>
      <c r="AE16" s="1027"/>
      <c r="AG16" s="991">
        <v>11</v>
      </c>
      <c r="AH16" s="992" t="s">
        <v>22</v>
      </c>
      <c r="AI16" s="999"/>
      <c r="AJ16" s="994"/>
      <c r="AK16" s="995"/>
      <c r="AL16" s="995" t="s">
        <v>491</v>
      </c>
      <c r="AM16" s="995" t="s">
        <v>489</v>
      </c>
    </row>
    <row r="17" spans="1:39" ht="18.75" x14ac:dyDescent="0.2">
      <c r="A17" s="991">
        <v>12</v>
      </c>
      <c r="B17" s="992" t="s">
        <v>20</v>
      </c>
      <c r="C17" s="993"/>
      <c r="D17" s="994"/>
      <c r="E17" s="995"/>
      <c r="F17" s="996"/>
      <c r="G17" s="997" t="s">
        <v>363</v>
      </c>
      <c r="H17" s="998"/>
      <c r="I17" s="991">
        <v>12</v>
      </c>
      <c r="J17" s="992" t="s">
        <v>22</v>
      </c>
      <c r="K17" s="999"/>
      <c r="L17" s="995"/>
      <c r="M17" s="995" t="s">
        <v>493</v>
      </c>
      <c r="N17" s="995" t="s">
        <v>363</v>
      </c>
      <c r="O17" s="995" t="s">
        <v>490</v>
      </c>
      <c r="P17" s="998"/>
      <c r="Q17" s="1021">
        <v>12</v>
      </c>
      <c r="R17" s="1022" t="s">
        <v>25</v>
      </c>
      <c r="S17" s="1173"/>
      <c r="T17" s="1025"/>
      <c r="U17" s="1030"/>
      <c r="V17" s="1027"/>
      <c r="W17" s="1027"/>
      <c r="X17" s="998"/>
      <c r="Y17" s="991">
        <v>12</v>
      </c>
      <c r="Z17" s="992" t="s">
        <v>20</v>
      </c>
      <c r="AA17" s="999"/>
      <c r="AB17" s="995" t="s">
        <v>364</v>
      </c>
      <c r="AC17" s="995"/>
      <c r="AD17" s="995" t="s">
        <v>490</v>
      </c>
      <c r="AE17" s="995" t="s">
        <v>493</v>
      </c>
      <c r="AG17" s="991">
        <v>12</v>
      </c>
      <c r="AH17" s="992" t="s">
        <v>23</v>
      </c>
      <c r="AI17" s="999"/>
      <c r="AJ17" s="995"/>
      <c r="AK17" s="995"/>
      <c r="AL17" s="995" t="s">
        <v>491</v>
      </c>
      <c r="AM17" s="995" t="s">
        <v>489</v>
      </c>
    </row>
    <row r="18" spans="1:39" ht="18.75" x14ac:dyDescent="0.2">
      <c r="A18" s="991">
        <v>13</v>
      </c>
      <c r="B18" s="992" t="s">
        <v>21</v>
      </c>
      <c r="C18" s="993"/>
      <c r="D18" s="994"/>
      <c r="E18" s="995"/>
      <c r="F18" s="996"/>
      <c r="G18" s="997" t="s">
        <v>363</v>
      </c>
      <c r="H18" s="998"/>
      <c r="I18" s="991">
        <v>13</v>
      </c>
      <c r="J18" s="992" t="s">
        <v>23</v>
      </c>
      <c r="K18" s="999"/>
      <c r="L18" s="995"/>
      <c r="M18" s="995" t="s">
        <v>493</v>
      </c>
      <c r="N18" s="995" t="s">
        <v>363</v>
      </c>
      <c r="O18" s="995" t="s">
        <v>490</v>
      </c>
      <c r="P18" s="998"/>
      <c r="Q18" s="1021">
        <v>13</v>
      </c>
      <c r="R18" s="1022" t="s">
        <v>19</v>
      </c>
      <c r="S18" s="1023"/>
      <c r="T18" s="1025"/>
      <c r="U18" s="1030"/>
      <c r="V18" s="1027"/>
      <c r="W18" s="1027"/>
      <c r="X18" s="998"/>
      <c r="Y18" s="991">
        <v>13</v>
      </c>
      <c r="Z18" s="992" t="s">
        <v>21</v>
      </c>
      <c r="AA18" s="999"/>
      <c r="AB18" s="995" t="s">
        <v>364</v>
      </c>
      <c r="AC18" s="995"/>
      <c r="AD18" s="995" t="s">
        <v>490</v>
      </c>
      <c r="AE18" s="995" t="s">
        <v>493</v>
      </c>
      <c r="AG18" s="991">
        <v>13</v>
      </c>
      <c r="AH18" s="992" t="s">
        <v>24</v>
      </c>
      <c r="AI18" s="999"/>
      <c r="AJ18" s="995"/>
      <c r="AK18" s="995"/>
      <c r="AL18" s="995" t="s">
        <v>491</v>
      </c>
      <c r="AM18" s="995" t="s">
        <v>489</v>
      </c>
    </row>
    <row r="19" spans="1:39" ht="18.75" x14ac:dyDescent="0.2">
      <c r="A19" s="991">
        <v>14</v>
      </c>
      <c r="B19" s="992" t="s">
        <v>22</v>
      </c>
      <c r="C19" s="993"/>
      <c r="D19" s="994"/>
      <c r="E19" s="995"/>
      <c r="F19" s="996"/>
      <c r="G19" s="997" t="s">
        <v>363</v>
      </c>
      <c r="H19" s="998"/>
      <c r="I19" s="991">
        <v>14</v>
      </c>
      <c r="J19" s="992" t="s">
        <v>24</v>
      </c>
      <c r="K19" s="999"/>
      <c r="L19" s="995"/>
      <c r="M19" s="995" t="s">
        <v>493</v>
      </c>
      <c r="N19" s="995" t="s">
        <v>363</v>
      </c>
      <c r="O19" s="995" t="s">
        <v>490</v>
      </c>
      <c r="P19" s="998"/>
      <c r="Q19" s="991">
        <v>14</v>
      </c>
      <c r="R19" s="992" t="s">
        <v>20</v>
      </c>
      <c r="S19" s="995" t="s">
        <v>493</v>
      </c>
      <c r="T19" s="994"/>
      <c r="U19" s="995" t="s">
        <v>364</v>
      </c>
      <c r="V19" s="995" t="s">
        <v>489</v>
      </c>
      <c r="W19" s="995" t="s">
        <v>491</v>
      </c>
      <c r="X19" s="998"/>
      <c r="Y19" s="991">
        <v>14</v>
      </c>
      <c r="Z19" s="992" t="s">
        <v>22</v>
      </c>
      <c r="AA19" s="999"/>
      <c r="AB19" s="995" t="s">
        <v>364</v>
      </c>
      <c r="AC19" s="995"/>
      <c r="AD19" s="995" t="s">
        <v>490</v>
      </c>
      <c r="AE19" s="995" t="s">
        <v>493</v>
      </c>
      <c r="AG19" s="1021">
        <v>14</v>
      </c>
      <c r="AH19" s="1022" t="s">
        <v>25</v>
      </c>
      <c r="AI19" s="1024"/>
      <c r="AJ19" s="1030"/>
      <c r="AK19" s="1030"/>
      <c r="AL19" s="1027"/>
      <c r="AM19" s="1027"/>
    </row>
    <row r="20" spans="1:39" ht="18.75" x14ac:dyDescent="0.2">
      <c r="A20" s="991">
        <v>15</v>
      </c>
      <c r="B20" s="992" t="s">
        <v>23</v>
      </c>
      <c r="C20" s="993"/>
      <c r="D20" s="994"/>
      <c r="E20" s="995"/>
      <c r="F20" s="996"/>
      <c r="G20" s="997" t="s">
        <v>363</v>
      </c>
      <c r="H20" s="998"/>
      <c r="I20" s="1021">
        <v>15</v>
      </c>
      <c r="J20" s="1022" t="s">
        <v>25</v>
      </c>
      <c r="K20" s="1024"/>
      <c r="L20" s="1030"/>
      <c r="M20" s="1030"/>
      <c r="N20" s="1173"/>
      <c r="O20" s="1027"/>
      <c r="P20" s="998"/>
      <c r="Q20" s="991">
        <v>15</v>
      </c>
      <c r="R20" s="992" t="s">
        <v>21</v>
      </c>
      <c r="S20" s="995" t="s">
        <v>493</v>
      </c>
      <c r="T20" s="994"/>
      <c r="U20" s="995" t="s">
        <v>364</v>
      </c>
      <c r="V20" s="995" t="s">
        <v>489</v>
      </c>
      <c r="W20" s="995" t="s">
        <v>491</v>
      </c>
      <c r="X20" s="998"/>
      <c r="Y20" s="991">
        <v>15</v>
      </c>
      <c r="Z20" s="992" t="s">
        <v>23</v>
      </c>
      <c r="AA20" s="999"/>
      <c r="AB20" s="995" t="s">
        <v>364</v>
      </c>
      <c r="AC20" s="995"/>
      <c r="AD20" s="995" t="s">
        <v>490</v>
      </c>
      <c r="AE20" s="995" t="s">
        <v>493</v>
      </c>
      <c r="AG20" s="1021">
        <v>15</v>
      </c>
      <c r="AH20" s="1022" t="s">
        <v>19</v>
      </c>
      <c r="AI20" s="1024"/>
      <c r="AJ20" s="1030"/>
      <c r="AK20" s="1030"/>
      <c r="AL20" s="1027"/>
      <c r="AM20" s="1027"/>
    </row>
    <row r="21" spans="1:39" ht="18.75" x14ac:dyDescent="0.2">
      <c r="A21" s="991">
        <v>16</v>
      </c>
      <c r="B21" s="992" t="s">
        <v>24</v>
      </c>
      <c r="C21" s="993"/>
      <c r="D21" s="994"/>
      <c r="E21" s="995"/>
      <c r="F21" s="996"/>
      <c r="G21" s="997" t="s">
        <v>363</v>
      </c>
      <c r="H21" s="998"/>
      <c r="I21" s="1021">
        <v>16</v>
      </c>
      <c r="J21" s="1022" t="s">
        <v>19</v>
      </c>
      <c r="K21" s="1024"/>
      <c r="L21" s="1030"/>
      <c r="M21" s="1030"/>
      <c r="N21" s="1027"/>
      <c r="O21" s="1027"/>
      <c r="P21" s="998"/>
      <c r="Q21" s="991">
        <v>16</v>
      </c>
      <c r="R21" s="992" t="s">
        <v>22</v>
      </c>
      <c r="S21" s="995" t="s">
        <v>493</v>
      </c>
      <c r="T21" s="994"/>
      <c r="U21" s="995" t="s">
        <v>364</v>
      </c>
      <c r="V21" s="995" t="s">
        <v>489</v>
      </c>
      <c r="W21" s="995" t="s">
        <v>491</v>
      </c>
      <c r="X21" s="998"/>
      <c r="Y21" s="991">
        <v>16</v>
      </c>
      <c r="Z21" s="992" t="s">
        <v>24</v>
      </c>
      <c r="AA21" s="999"/>
      <c r="AB21" s="995" t="s">
        <v>364</v>
      </c>
      <c r="AC21" s="995"/>
      <c r="AD21" s="995" t="s">
        <v>490</v>
      </c>
      <c r="AE21" s="995" t="s">
        <v>493</v>
      </c>
      <c r="AG21" s="991">
        <v>16</v>
      </c>
      <c r="AH21" s="992" t="s">
        <v>20</v>
      </c>
      <c r="AI21" s="999"/>
      <c r="AJ21" s="995" t="s">
        <v>491</v>
      </c>
      <c r="AK21" s="995"/>
      <c r="AL21" s="995"/>
      <c r="AM21" s="995" t="s">
        <v>489</v>
      </c>
    </row>
    <row r="22" spans="1:39" ht="18.75" x14ac:dyDescent="0.2">
      <c r="A22" s="1021">
        <v>17</v>
      </c>
      <c r="B22" s="1022" t="s">
        <v>25</v>
      </c>
      <c r="C22" s="1023"/>
      <c r="D22" s="1025"/>
      <c r="E22" s="1030"/>
      <c r="F22" s="1027"/>
      <c r="G22" s="1173"/>
      <c r="H22" s="998"/>
      <c r="I22" s="991">
        <v>17</v>
      </c>
      <c r="J22" s="992" t="s">
        <v>20</v>
      </c>
      <c r="K22" s="999"/>
      <c r="L22" s="995"/>
      <c r="M22" s="995" t="s">
        <v>493</v>
      </c>
      <c r="N22" s="995" t="s">
        <v>363</v>
      </c>
      <c r="O22" s="995" t="s">
        <v>490</v>
      </c>
      <c r="P22" s="998"/>
      <c r="Q22" s="991">
        <v>17</v>
      </c>
      <c r="R22" s="992" t="s">
        <v>23</v>
      </c>
      <c r="S22" s="995" t="s">
        <v>493</v>
      </c>
      <c r="T22" s="994"/>
      <c r="U22" s="995" t="s">
        <v>364</v>
      </c>
      <c r="V22" s="995" t="s">
        <v>489</v>
      </c>
      <c r="W22" s="995" t="s">
        <v>491</v>
      </c>
      <c r="X22" s="998"/>
      <c r="Y22" s="1021">
        <v>17</v>
      </c>
      <c r="Z22" s="1022" t="s">
        <v>25</v>
      </c>
      <c r="AA22" s="1024"/>
      <c r="AB22" s="1030"/>
      <c r="AC22" s="1030"/>
      <c r="AD22" s="1027"/>
      <c r="AE22" s="1027"/>
      <c r="AG22" s="991">
        <v>17</v>
      </c>
      <c r="AH22" s="992" t="s">
        <v>21</v>
      </c>
      <c r="AI22" s="999"/>
      <c r="AJ22" s="995" t="s">
        <v>491</v>
      </c>
      <c r="AK22" s="995"/>
      <c r="AL22" s="995"/>
      <c r="AM22" s="995" t="s">
        <v>489</v>
      </c>
    </row>
    <row r="23" spans="1:39" ht="18.75" x14ac:dyDescent="0.2">
      <c r="A23" s="1021">
        <v>18</v>
      </c>
      <c r="B23" s="1022" t="s">
        <v>19</v>
      </c>
      <c r="C23" s="1023"/>
      <c r="D23" s="1025"/>
      <c r="E23" s="1030"/>
      <c r="F23" s="1027"/>
      <c r="G23" s="1027"/>
      <c r="H23" s="998"/>
      <c r="I23" s="991">
        <v>18</v>
      </c>
      <c r="J23" s="992" t="s">
        <v>21</v>
      </c>
      <c r="K23" s="999"/>
      <c r="L23" s="1000"/>
      <c r="M23" s="995" t="s">
        <v>493</v>
      </c>
      <c r="N23" s="995" t="s">
        <v>363</v>
      </c>
      <c r="O23" s="995" t="s">
        <v>490</v>
      </c>
      <c r="P23" s="998"/>
      <c r="Q23" s="991">
        <v>18</v>
      </c>
      <c r="R23" s="992" t="s">
        <v>24</v>
      </c>
      <c r="S23" s="995" t="s">
        <v>493</v>
      </c>
      <c r="T23" s="994"/>
      <c r="U23" s="995" t="s">
        <v>364</v>
      </c>
      <c r="V23" s="995" t="s">
        <v>489</v>
      </c>
      <c r="W23" s="995" t="s">
        <v>491</v>
      </c>
      <c r="X23" s="998"/>
      <c r="Y23" s="1021">
        <v>18</v>
      </c>
      <c r="Z23" s="1022" t="s">
        <v>19</v>
      </c>
      <c r="AA23" s="1024"/>
      <c r="AB23" s="1025"/>
      <c r="AC23" s="1030"/>
      <c r="AD23" s="1027"/>
      <c r="AE23" s="1027"/>
      <c r="AG23" s="991">
        <v>18</v>
      </c>
      <c r="AH23" s="992" t="s">
        <v>22</v>
      </c>
      <c r="AI23" s="999"/>
      <c r="AJ23" s="995" t="s">
        <v>491</v>
      </c>
      <c r="AK23" s="995"/>
      <c r="AL23" s="995"/>
      <c r="AM23" s="995" t="s">
        <v>489</v>
      </c>
    </row>
    <row r="24" spans="1:39" ht="18.75" x14ac:dyDescent="0.2">
      <c r="A24" s="991">
        <v>19</v>
      </c>
      <c r="B24" s="992" t="s">
        <v>20</v>
      </c>
      <c r="C24" s="993"/>
      <c r="D24" s="994"/>
      <c r="E24" s="995" t="s">
        <v>363</v>
      </c>
      <c r="F24" s="996"/>
      <c r="G24" s="996" t="s">
        <v>364</v>
      </c>
      <c r="H24" s="998"/>
      <c r="I24" s="991">
        <v>19</v>
      </c>
      <c r="J24" s="992" t="s">
        <v>22</v>
      </c>
      <c r="K24" s="999"/>
      <c r="L24" s="1000"/>
      <c r="M24" s="995" t="s">
        <v>493</v>
      </c>
      <c r="N24" s="995" t="s">
        <v>363</v>
      </c>
      <c r="O24" s="995" t="s">
        <v>490</v>
      </c>
      <c r="P24" s="998"/>
      <c r="Q24" s="1021">
        <v>19</v>
      </c>
      <c r="R24" s="1022" t="s">
        <v>25</v>
      </c>
      <c r="S24" s="1023"/>
      <c r="T24" s="1025"/>
      <c r="U24" s="1030"/>
      <c r="V24" s="1027"/>
      <c r="W24" s="1027"/>
      <c r="X24" s="998"/>
      <c r="Y24" s="991">
        <v>19</v>
      </c>
      <c r="Z24" s="992" t="s">
        <v>20</v>
      </c>
      <c r="AA24" s="999"/>
      <c r="AB24" s="995" t="s">
        <v>364</v>
      </c>
      <c r="AC24" s="995" t="s">
        <v>491</v>
      </c>
      <c r="AD24" s="995" t="s">
        <v>490</v>
      </c>
      <c r="AE24" s="995" t="s">
        <v>493</v>
      </c>
      <c r="AG24" s="991">
        <v>19</v>
      </c>
      <c r="AH24" s="992" t="s">
        <v>23</v>
      </c>
      <c r="AI24" s="999"/>
      <c r="AJ24" s="995" t="s">
        <v>491</v>
      </c>
      <c r="AK24" s="995"/>
      <c r="AL24" s="995"/>
      <c r="AM24" s="995" t="s">
        <v>489</v>
      </c>
    </row>
    <row r="25" spans="1:39" ht="18.75" x14ac:dyDescent="0.2">
      <c r="A25" s="991">
        <v>20</v>
      </c>
      <c r="B25" s="992" t="s">
        <v>21</v>
      </c>
      <c r="C25" s="993"/>
      <c r="D25" s="994"/>
      <c r="E25" s="995" t="s">
        <v>363</v>
      </c>
      <c r="F25" s="996"/>
      <c r="G25" s="996" t="s">
        <v>364</v>
      </c>
      <c r="H25" s="998"/>
      <c r="I25" s="991">
        <v>20</v>
      </c>
      <c r="J25" s="992" t="s">
        <v>23</v>
      </c>
      <c r="K25" s="999"/>
      <c r="L25" s="1179" t="s">
        <v>363</v>
      </c>
      <c r="M25" s="995" t="s">
        <v>493</v>
      </c>
      <c r="N25" s="996"/>
      <c r="O25" s="995" t="s">
        <v>490</v>
      </c>
      <c r="P25" s="998"/>
      <c r="Q25" s="1021">
        <v>20</v>
      </c>
      <c r="R25" s="1022" t="s">
        <v>19</v>
      </c>
      <c r="S25" s="1023"/>
      <c r="T25" s="1025"/>
      <c r="U25" s="1030"/>
      <c r="V25" s="1027"/>
      <c r="W25" s="1027"/>
      <c r="X25" s="998"/>
      <c r="Y25" s="991">
        <v>20</v>
      </c>
      <c r="Z25" s="992" t="s">
        <v>21</v>
      </c>
      <c r="AA25" s="999"/>
      <c r="AB25" s="995" t="s">
        <v>364</v>
      </c>
      <c r="AC25" s="995" t="s">
        <v>491</v>
      </c>
      <c r="AD25" s="995" t="s">
        <v>490</v>
      </c>
      <c r="AE25" s="995" t="s">
        <v>493</v>
      </c>
      <c r="AG25" s="991">
        <v>20</v>
      </c>
      <c r="AH25" s="992" t="s">
        <v>24</v>
      </c>
      <c r="AI25" s="999"/>
      <c r="AJ25" s="995" t="s">
        <v>491</v>
      </c>
      <c r="AK25" s="995"/>
      <c r="AL25" s="995"/>
      <c r="AM25" s="995" t="s">
        <v>489</v>
      </c>
    </row>
    <row r="26" spans="1:39" ht="18.75" x14ac:dyDescent="0.2">
      <c r="A26" s="991">
        <v>21</v>
      </c>
      <c r="B26" s="992" t="s">
        <v>22</v>
      </c>
      <c r="C26" s="993"/>
      <c r="D26" s="994"/>
      <c r="E26" s="995" t="s">
        <v>363</v>
      </c>
      <c r="F26" s="996"/>
      <c r="G26" s="996" t="s">
        <v>364</v>
      </c>
      <c r="H26" s="998"/>
      <c r="I26" s="991">
        <v>21</v>
      </c>
      <c r="J26" s="992" t="s">
        <v>24</v>
      </c>
      <c r="K26" s="999"/>
      <c r="L26" s="1179" t="s">
        <v>363</v>
      </c>
      <c r="M26" s="995" t="s">
        <v>493</v>
      </c>
      <c r="N26" s="996"/>
      <c r="O26" s="995" t="s">
        <v>490</v>
      </c>
      <c r="P26" s="998"/>
      <c r="Q26" s="991">
        <v>21</v>
      </c>
      <c r="R26" s="992" t="s">
        <v>20</v>
      </c>
      <c r="S26" s="993"/>
      <c r="T26" s="994"/>
      <c r="U26" s="995" t="s">
        <v>364</v>
      </c>
      <c r="V26" s="995" t="s">
        <v>489</v>
      </c>
      <c r="W26" s="995" t="s">
        <v>491</v>
      </c>
      <c r="X26" s="998"/>
      <c r="Y26" s="991">
        <v>21</v>
      </c>
      <c r="Z26" s="992" t="s">
        <v>22</v>
      </c>
      <c r="AA26" s="999"/>
      <c r="AB26" s="995" t="s">
        <v>364</v>
      </c>
      <c r="AC26" s="995" t="s">
        <v>491</v>
      </c>
      <c r="AD26" s="995" t="s">
        <v>490</v>
      </c>
      <c r="AE26" s="995" t="s">
        <v>493</v>
      </c>
      <c r="AG26" s="1021">
        <v>21</v>
      </c>
      <c r="AH26" s="1022" t="s">
        <v>25</v>
      </c>
      <c r="AI26" s="1024"/>
      <c r="AJ26" s="1030"/>
      <c r="AK26" s="1030"/>
      <c r="AL26" s="1027"/>
      <c r="AM26" s="1027"/>
    </row>
    <row r="27" spans="1:39" ht="18.75" x14ac:dyDescent="0.2">
      <c r="A27" s="991">
        <v>22</v>
      </c>
      <c r="B27" s="992" t="s">
        <v>23</v>
      </c>
      <c r="C27" s="993"/>
      <c r="D27" s="994"/>
      <c r="E27" s="995" t="s">
        <v>363</v>
      </c>
      <c r="F27" s="996"/>
      <c r="G27" s="996" t="s">
        <v>364</v>
      </c>
      <c r="H27" s="998"/>
      <c r="I27" s="1021">
        <v>22</v>
      </c>
      <c r="J27" s="1022" t="s">
        <v>25</v>
      </c>
      <c r="K27" s="1024"/>
      <c r="L27" s="1174"/>
      <c r="M27" s="1030"/>
      <c r="N27" s="1027"/>
      <c r="O27" s="1027"/>
      <c r="P27" s="998"/>
      <c r="Q27" s="991">
        <v>22</v>
      </c>
      <c r="R27" s="992" t="s">
        <v>21</v>
      </c>
      <c r="S27" s="993"/>
      <c r="T27" s="994"/>
      <c r="U27" s="995" t="s">
        <v>364</v>
      </c>
      <c r="V27" s="995" t="s">
        <v>489</v>
      </c>
      <c r="W27" s="995" t="s">
        <v>491</v>
      </c>
      <c r="X27" s="998"/>
      <c r="Y27" s="1021">
        <v>22</v>
      </c>
      <c r="Z27" s="1022" t="s">
        <v>23</v>
      </c>
      <c r="AA27" s="1024"/>
      <c r="AB27" s="1030"/>
      <c r="AC27" s="1030"/>
      <c r="AD27" s="1027"/>
      <c r="AE27" s="1027"/>
      <c r="AG27" s="1021">
        <v>22</v>
      </c>
      <c r="AH27" s="1022" t="s">
        <v>19</v>
      </c>
      <c r="AI27" s="1024"/>
      <c r="AJ27" s="1030"/>
      <c r="AK27" s="1030"/>
      <c r="AL27" s="1027"/>
      <c r="AM27" s="1027"/>
    </row>
    <row r="28" spans="1:39" ht="18.75" x14ac:dyDescent="0.2">
      <c r="A28" s="991">
        <v>23</v>
      </c>
      <c r="B28" s="992" t="s">
        <v>24</v>
      </c>
      <c r="C28" s="993"/>
      <c r="D28" s="994"/>
      <c r="E28" s="995" t="s">
        <v>363</v>
      </c>
      <c r="F28" s="996"/>
      <c r="G28" s="996" t="s">
        <v>364</v>
      </c>
      <c r="H28" s="998"/>
      <c r="I28" s="1021">
        <v>23</v>
      </c>
      <c r="J28" s="1022" t="s">
        <v>19</v>
      </c>
      <c r="K28" s="1024"/>
      <c r="L28" s="1030"/>
      <c r="M28" s="1030"/>
      <c r="N28" s="1027"/>
      <c r="O28" s="1027"/>
      <c r="P28" s="998"/>
      <c r="Q28" s="991">
        <v>23</v>
      </c>
      <c r="R28" s="992" t="s">
        <v>22</v>
      </c>
      <c r="S28" s="993"/>
      <c r="T28" s="994"/>
      <c r="U28" s="995" t="s">
        <v>364</v>
      </c>
      <c r="V28" s="995" t="s">
        <v>489</v>
      </c>
      <c r="W28" s="995" t="s">
        <v>491</v>
      </c>
      <c r="X28" s="998"/>
      <c r="Y28" s="1021">
        <v>23</v>
      </c>
      <c r="Z28" s="1022" t="s">
        <v>24</v>
      </c>
      <c r="AA28" s="1024"/>
      <c r="AB28" s="1025"/>
      <c r="AC28" s="1030"/>
      <c r="AD28" s="1027"/>
      <c r="AE28" s="1027"/>
      <c r="AG28" s="991">
        <v>23</v>
      </c>
      <c r="AH28" s="992" t="s">
        <v>20</v>
      </c>
      <c r="AI28" s="995" t="s">
        <v>491</v>
      </c>
      <c r="AJ28" s="994"/>
      <c r="AK28" s="995"/>
      <c r="AL28" s="996"/>
      <c r="AM28" s="995" t="s">
        <v>489</v>
      </c>
    </row>
    <row r="29" spans="1:39" ht="18.75" x14ac:dyDescent="0.2">
      <c r="A29" s="1021">
        <v>24</v>
      </c>
      <c r="B29" s="1022" t="s">
        <v>25</v>
      </c>
      <c r="C29" s="1023"/>
      <c r="D29" s="1025"/>
      <c r="E29" s="1174"/>
      <c r="F29" s="1027"/>
      <c r="G29" s="1027"/>
      <c r="H29" s="998"/>
      <c r="I29" s="991">
        <v>24</v>
      </c>
      <c r="J29" s="992" t="s">
        <v>20</v>
      </c>
      <c r="K29" s="999"/>
      <c r="L29" s="1179" t="s">
        <v>363</v>
      </c>
      <c r="M29" s="995"/>
      <c r="N29" s="995" t="s">
        <v>493</v>
      </c>
      <c r="O29" s="995" t="s">
        <v>490</v>
      </c>
      <c r="P29" s="998"/>
      <c r="Q29" s="991">
        <v>24</v>
      </c>
      <c r="R29" s="992" t="s">
        <v>23</v>
      </c>
      <c r="S29" s="993"/>
      <c r="T29" s="994"/>
      <c r="U29" s="995" t="s">
        <v>364</v>
      </c>
      <c r="V29" s="995" t="s">
        <v>489</v>
      </c>
      <c r="W29" s="995" t="s">
        <v>491</v>
      </c>
      <c r="X29" s="998"/>
      <c r="Y29" s="1021">
        <v>24</v>
      </c>
      <c r="Z29" s="1022" t="s">
        <v>25</v>
      </c>
      <c r="AA29" s="1024"/>
      <c r="AB29" s="1025"/>
      <c r="AC29" s="1030"/>
      <c r="AD29" s="1027"/>
      <c r="AE29" s="1027"/>
      <c r="AG29" s="991">
        <v>24</v>
      </c>
      <c r="AH29" s="992" t="s">
        <v>21</v>
      </c>
      <c r="AI29" s="995" t="s">
        <v>491</v>
      </c>
      <c r="AJ29" s="994"/>
      <c r="AK29" s="995"/>
      <c r="AL29" s="996"/>
      <c r="AM29" s="995" t="s">
        <v>489</v>
      </c>
    </row>
    <row r="30" spans="1:39" ht="18.75" x14ac:dyDescent="0.2">
      <c r="A30" s="1021">
        <v>25</v>
      </c>
      <c r="B30" s="1022" t="s">
        <v>19</v>
      </c>
      <c r="C30" s="1023"/>
      <c r="D30" s="1025"/>
      <c r="E30" s="1030"/>
      <c r="F30" s="1027"/>
      <c r="G30" s="1027"/>
      <c r="H30" s="998"/>
      <c r="I30" s="991">
        <v>25</v>
      </c>
      <c r="J30" s="992" t="s">
        <v>21</v>
      </c>
      <c r="K30" s="999"/>
      <c r="L30" s="1179" t="s">
        <v>363</v>
      </c>
      <c r="M30" s="995"/>
      <c r="N30" s="995" t="s">
        <v>493</v>
      </c>
      <c r="O30" s="995" t="s">
        <v>490</v>
      </c>
      <c r="P30" s="998"/>
      <c r="Q30" s="991">
        <v>25</v>
      </c>
      <c r="R30" s="992" t="s">
        <v>24</v>
      </c>
      <c r="S30" s="993"/>
      <c r="T30" s="994"/>
      <c r="U30" s="995" t="s">
        <v>364</v>
      </c>
      <c r="V30" s="995" t="s">
        <v>489</v>
      </c>
      <c r="W30" s="995" t="s">
        <v>491</v>
      </c>
      <c r="X30" s="998"/>
      <c r="Y30" s="1021">
        <v>25</v>
      </c>
      <c r="Z30" s="1022" t="s">
        <v>19</v>
      </c>
      <c r="AA30" s="1024"/>
      <c r="AB30" s="1025"/>
      <c r="AC30" s="1030"/>
      <c r="AD30" s="1027"/>
      <c r="AE30" s="1027"/>
      <c r="AG30" s="991">
        <v>25</v>
      </c>
      <c r="AH30" s="992" t="s">
        <v>22</v>
      </c>
      <c r="AI30" s="995" t="s">
        <v>491</v>
      </c>
      <c r="AJ30" s="994"/>
      <c r="AK30" s="995"/>
      <c r="AL30" s="996"/>
      <c r="AM30" s="995" t="s">
        <v>489</v>
      </c>
    </row>
    <row r="31" spans="1:39" ht="18.75" x14ac:dyDescent="0.2">
      <c r="A31" s="991">
        <v>26</v>
      </c>
      <c r="B31" s="992" t="s">
        <v>20</v>
      </c>
      <c r="C31" s="993"/>
      <c r="D31" s="994"/>
      <c r="E31" s="995" t="s">
        <v>363</v>
      </c>
      <c r="F31" s="996"/>
      <c r="G31" s="996" t="s">
        <v>364</v>
      </c>
      <c r="H31" s="998"/>
      <c r="I31" s="991">
        <v>26</v>
      </c>
      <c r="J31" s="992" t="s">
        <v>22</v>
      </c>
      <c r="K31" s="999"/>
      <c r="L31" s="1179" t="s">
        <v>363</v>
      </c>
      <c r="M31" s="995"/>
      <c r="N31" s="995" t="s">
        <v>493</v>
      </c>
      <c r="O31" s="995" t="s">
        <v>490</v>
      </c>
      <c r="P31" s="998"/>
      <c r="Q31" s="1021">
        <v>26</v>
      </c>
      <c r="R31" s="1022" t="s">
        <v>25</v>
      </c>
      <c r="S31" s="1023"/>
      <c r="T31" s="1025"/>
      <c r="U31" s="1030"/>
      <c r="V31" s="1027"/>
      <c r="W31" s="1027"/>
      <c r="X31" s="998"/>
      <c r="Y31" s="991">
        <v>26</v>
      </c>
      <c r="Z31" s="992" t="s">
        <v>20</v>
      </c>
      <c r="AA31" s="995" t="s">
        <v>364</v>
      </c>
      <c r="AB31" s="995" t="s">
        <v>490</v>
      </c>
      <c r="AC31" s="995" t="s">
        <v>491</v>
      </c>
      <c r="AD31" s="996"/>
      <c r="AE31" s="995" t="s">
        <v>493</v>
      </c>
      <c r="AG31" s="991">
        <v>26</v>
      </c>
      <c r="AH31" s="992" t="s">
        <v>23</v>
      </c>
      <c r="AI31" s="995" t="s">
        <v>491</v>
      </c>
      <c r="AJ31" s="994"/>
      <c r="AK31" s="995"/>
      <c r="AL31" s="996"/>
      <c r="AM31" s="995" t="s">
        <v>489</v>
      </c>
    </row>
    <row r="32" spans="1:39" ht="18.75" x14ac:dyDescent="0.2">
      <c r="A32" s="991">
        <v>27</v>
      </c>
      <c r="B32" s="992" t="s">
        <v>21</v>
      </c>
      <c r="C32" s="993"/>
      <c r="D32" s="994"/>
      <c r="E32" s="995" t="s">
        <v>363</v>
      </c>
      <c r="F32" s="996"/>
      <c r="G32" s="996" t="s">
        <v>364</v>
      </c>
      <c r="H32" s="998"/>
      <c r="I32" s="991">
        <v>27</v>
      </c>
      <c r="J32" s="992" t="s">
        <v>23</v>
      </c>
      <c r="K32" s="999"/>
      <c r="L32" s="1179" t="s">
        <v>363</v>
      </c>
      <c r="M32" s="995"/>
      <c r="N32" s="995" t="s">
        <v>493</v>
      </c>
      <c r="O32" s="995" t="s">
        <v>490</v>
      </c>
      <c r="P32" s="998"/>
      <c r="Q32" s="1021">
        <v>27</v>
      </c>
      <c r="R32" s="1022" t="s">
        <v>19</v>
      </c>
      <c r="S32" s="1023"/>
      <c r="T32" s="1025"/>
      <c r="U32" s="1030"/>
      <c r="V32" s="1027"/>
      <c r="W32" s="1027"/>
      <c r="X32" s="998"/>
      <c r="Y32" s="991">
        <v>27</v>
      </c>
      <c r="Z32" s="992" t="s">
        <v>21</v>
      </c>
      <c r="AA32" s="995" t="s">
        <v>364</v>
      </c>
      <c r="AB32" s="995" t="s">
        <v>490</v>
      </c>
      <c r="AC32" s="995" t="s">
        <v>491</v>
      </c>
      <c r="AD32" s="996"/>
      <c r="AE32" s="995" t="s">
        <v>493</v>
      </c>
      <c r="AG32" s="991">
        <v>27</v>
      </c>
      <c r="AH32" s="992" t="s">
        <v>24</v>
      </c>
      <c r="AI32" s="995"/>
      <c r="AJ32" s="994"/>
      <c r="AK32" s="995"/>
      <c r="AL32" s="996"/>
      <c r="AM32" s="996"/>
    </row>
    <row r="33" spans="1:39" ht="18.75" x14ac:dyDescent="0.2">
      <c r="A33" s="991">
        <v>28</v>
      </c>
      <c r="B33" s="992" t="s">
        <v>22</v>
      </c>
      <c r="C33" s="993"/>
      <c r="D33" s="994"/>
      <c r="E33" s="995" t="s">
        <v>363</v>
      </c>
      <c r="F33" s="996"/>
      <c r="G33" s="996" t="s">
        <v>364</v>
      </c>
      <c r="H33" s="998"/>
      <c r="I33" s="991">
        <v>28</v>
      </c>
      <c r="J33" s="992" t="s">
        <v>24</v>
      </c>
      <c r="K33" s="999"/>
      <c r="L33" s="1179" t="s">
        <v>363</v>
      </c>
      <c r="M33" s="995"/>
      <c r="N33" s="995" t="s">
        <v>493</v>
      </c>
      <c r="O33" s="995" t="s">
        <v>490</v>
      </c>
      <c r="P33" s="998"/>
      <c r="Q33" s="991">
        <v>28</v>
      </c>
      <c r="R33" s="992" t="s">
        <v>20</v>
      </c>
      <c r="S33" s="993"/>
      <c r="T33" s="995" t="s">
        <v>489</v>
      </c>
      <c r="U33" s="995" t="s">
        <v>490</v>
      </c>
      <c r="V33" s="996" t="s">
        <v>364</v>
      </c>
      <c r="W33" s="996"/>
      <c r="X33" s="998"/>
      <c r="Y33" s="991">
        <v>28</v>
      </c>
      <c r="Z33" s="992" t="s">
        <v>22</v>
      </c>
      <c r="AA33" s="995" t="s">
        <v>364</v>
      </c>
      <c r="AB33" s="995" t="s">
        <v>490</v>
      </c>
      <c r="AC33" s="995" t="s">
        <v>491</v>
      </c>
      <c r="AD33" s="996"/>
      <c r="AE33" s="995" t="s">
        <v>493</v>
      </c>
      <c r="AG33" s="1021">
        <v>28</v>
      </c>
      <c r="AH33" s="1022" t="s">
        <v>25</v>
      </c>
      <c r="AI33" s="1030"/>
      <c r="AJ33" s="1025"/>
      <c r="AK33" s="1030"/>
      <c r="AL33" s="1027"/>
      <c r="AM33" s="1027"/>
    </row>
    <row r="34" spans="1:39" ht="19.5" thickBot="1" x14ac:dyDescent="0.25">
      <c r="A34" s="1021">
        <v>29</v>
      </c>
      <c r="B34" s="1022" t="s">
        <v>23</v>
      </c>
      <c r="C34" s="1023"/>
      <c r="D34" s="1025"/>
      <c r="E34" s="1175"/>
      <c r="F34" s="1027"/>
      <c r="G34" s="1027"/>
      <c r="H34" s="998"/>
      <c r="I34" s="1021">
        <v>29</v>
      </c>
      <c r="J34" s="1022" t="s">
        <v>25</v>
      </c>
      <c r="K34" s="1024"/>
      <c r="L34" s="1174"/>
      <c r="M34" s="1030"/>
      <c r="N34" s="1027"/>
      <c r="O34" s="1027"/>
      <c r="P34" s="998"/>
      <c r="Q34" s="991">
        <v>29</v>
      </c>
      <c r="R34" s="992" t="s">
        <v>21</v>
      </c>
      <c r="S34" s="993"/>
      <c r="T34" s="995" t="s">
        <v>489</v>
      </c>
      <c r="U34" s="995" t="s">
        <v>490</v>
      </c>
      <c r="V34" s="996" t="s">
        <v>364</v>
      </c>
      <c r="W34" s="996"/>
      <c r="X34" s="998"/>
      <c r="Y34" s="991">
        <v>29</v>
      </c>
      <c r="Z34" s="992" t="s">
        <v>23</v>
      </c>
      <c r="AA34" s="995" t="s">
        <v>364</v>
      </c>
      <c r="AB34" s="995" t="s">
        <v>490</v>
      </c>
      <c r="AC34" s="995" t="s">
        <v>491</v>
      </c>
      <c r="AD34" s="996"/>
      <c r="AE34" s="995" t="s">
        <v>493</v>
      </c>
      <c r="AG34" s="1021">
        <v>29</v>
      </c>
      <c r="AH34" s="1022" t="s">
        <v>19</v>
      </c>
      <c r="AI34" s="1030"/>
      <c r="AJ34" s="1025"/>
      <c r="AK34" s="1030"/>
      <c r="AL34" s="1027"/>
      <c r="AM34" s="1027"/>
    </row>
    <row r="35" spans="1:39" ht="18.75" x14ac:dyDescent="0.2">
      <c r="A35" s="991">
        <v>30</v>
      </c>
      <c r="B35" s="992" t="s">
        <v>24</v>
      </c>
      <c r="C35" s="993"/>
      <c r="D35" s="994"/>
      <c r="E35" s="995" t="s">
        <v>363</v>
      </c>
      <c r="F35" s="996"/>
      <c r="G35" s="996" t="s">
        <v>364</v>
      </c>
      <c r="H35" s="998"/>
      <c r="I35" s="1021">
        <v>30</v>
      </c>
      <c r="J35" s="1022" t="s">
        <v>19</v>
      </c>
      <c r="K35" s="1024"/>
      <c r="L35" s="1030"/>
      <c r="M35" s="1030"/>
      <c r="N35" s="1027"/>
      <c r="O35" s="1027"/>
      <c r="P35" s="998"/>
      <c r="Q35" s="991">
        <v>30</v>
      </c>
      <c r="R35" s="992" t="s">
        <v>22</v>
      </c>
      <c r="S35" s="993"/>
      <c r="T35" s="995" t="s">
        <v>489</v>
      </c>
      <c r="U35" s="995" t="s">
        <v>490</v>
      </c>
      <c r="V35" s="996" t="s">
        <v>364</v>
      </c>
      <c r="W35" s="996"/>
      <c r="X35" s="998"/>
      <c r="Y35" s="991">
        <v>30</v>
      </c>
      <c r="Z35" s="992" t="s">
        <v>24</v>
      </c>
      <c r="AA35" s="1001"/>
      <c r="AB35" s="995" t="s">
        <v>490</v>
      </c>
      <c r="AC35" s="995" t="s">
        <v>491</v>
      </c>
      <c r="AD35" s="996"/>
      <c r="AE35" s="995" t="s">
        <v>493</v>
      </c>
      <c r="AG35" s="991">
        <v>30</v>
      </c>
      <c r="AH35" s="992" t="s">
        <v>20</v>
      </c>
      <c r="AI35" s="1001"/>
      <c r="AJ35" s="994"/>
      <c r="AK35" s="995"/>
      <c r="AL35" s="996"/>
      <c r="AM35" s="996"/>
    </row>
    <row r="36" spans="1:39" ht="19.5" thickBot="1" x14ac:dyDescent="0.25">
      <c r="A36" s="998"/>
      <c r="B36" s="998"/>
      <c r="C36" s="998"/>
      <c r="D36" s="998"/>
      <c r="E36" s="998"/>
      <c r="F36" s="998"/>
      <c r="G36" s="998"/>
      <c r="H36" s="998"/>
      <c r="I36" s="991">
        <v>31</v>
      </c>
      <c r="J36" s="992" t="s">
        <v>20</v>
      </c>
      <c r="K36" s="999" t="s">
        <v>363</v>
      </c>
      <c r="L36" s="1002"/>
      <c r="M36" s="1002" t="s">
        <v>489</v>
      </c>
      <c r="N36" s="995" t="s">
        <v>493</v>
      </c>
      <c r="O36" s="996"/>
      <c r="P36" s="998"/>
      <c r="Q36" s="998"/>
      <c r="R36" s="998"/>
      <c r="S36" s="998"/>
      <c r="T36" s="998"/>
      <c r="U36" s="998"/>
      <c r="V36" s="998"/>
      <c r="W36" s="998"/>
      <c r="X36" s="998"/>
      <c r="Y36" s="1021">
        <v>31</v>
      </c>
      <c r="Z36" s="1022" t="s">
        <v>25</v>
      </c>
      <c r="AA36" s="1024"/>
      <c r="AB36" s="1177"/>
      <c r="AC36" s="1175"/>
      <c r="AD36" s="1178"/>
      <c r="AE36" s="1027"/>
      <c r="AG36" s="991">
        <v>31</v>
      </c>
      <c r="AH36" s="992" t="s">
        <v>21</v>
      </c>
      <c r="AI36" s="999"/>
      <c r="AJ36" s="1374"/>
      <c r="AK36" s="1002"/>
      <c r="AL36" s="1003"/>
      <c r="AM36" s="996"/>
    </row>
  </sheetData>
  <mergeCells count="5">
    <mergeCell ref="A2:B2"/>
    <mergeCell ref="I2:J2"/>
    <mergeCell ref="Q2:R2"/>
    <mergeCell ref="Y2:Z2"/>
    <mergeCell ref="AG2:AH2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AD36"/>
  <sheetViews>
    <sheetView topLeftCell="E1" zoomScale="75" zoomScaleNormal="75" workbookViewId="0">
      <selection activeCell="AB26" sqref="AB26:AB29"/>
    </sheetView>
  </sheetViews>
  <sheetFormatPr defaultRowHeight="13.5" x14ac:dyDescent="0.15"/>
  <cols>
    <col min="1" max="2" width="5.625" customWidth="1"/>
    <col min="8" max="9" width="9" style="1209"/>
    <col min="10" max="10" width="3.625" customWidth="1"/>
    <col min="11" max="12" width="5.625" customWidth="1"/>
    <col min="18" max="19" width="9" style="1209"/>
    <col min="20" max="20" width="3.625" customWidth="1"/>
    <col min="21" max="22" width="5.625" customWidth="1"/>
    <col min="28" max="29" width="9" style="1209"/>
    <col min="30" max="30" width="3.625" customWidth="1"/>
  </cols>
  <sheetData>
    <row r="2" spans="1:30" ht="14.25" thickBot="1" x14ac:dyDescent="0.2">
      <c r="A2" s="1859">
        <v>2021.04</v>
      </c>
      <c r="B2" s="1859"/>
      <c r="K2" s="1859">
        <v>2021.05</v>
      </c>
      <c r="L2" s="1859"/>
      <c r="U2" s="1859">
        <v>2021.06</v>
      </c>
      <c r="V2" s="1859"/>
    </row>
    <row r="3" spans="1:30" ht="18.75" x14ac:dyDescent="0.2">
      <c r="A3" s="977"/>
      <c r="B3" s="977"/>
      <c r="C3" s="1210" t="s">
        <v>0</v>
      </c>
      <c r="D3" s="1210" t="s">
        <v>3</v>
      </c>
      <c r="E3" s="1216" t="s">
        <v>172</v>
      </c>
      <c r="F3" s="1212" t="s">
        <v>340</v>
      </c>
      <c r="G3" s="1222" t="s">
        <v>341</v>
      </c>
      <c r="H3" s="662" t="s">
        <v>424</v>
      </c>
      <c r="I3" s="662" t="s">
        <v>425</v>
      </c>
      <c r="J3" s="660"/>
      <c r="K3" s="977"/>
      <c r="L3" s="977"/>
      <c r="M3" s="1210" t="s">
        <v>0</v>
      </c>
      <c r="N3" s="1217" t="s">
        <v>3</v>
      </c>
      <c r="O3" s="1216" t="s">
        <v>172</v>
      </c>
      <c r="P3" s="662" t="s">
        <v>340</v>
      </c>
      <c r="Q3" s="979" t="s">
        <v>341</v>
      </c>
      <c r="R3" s="662" t="s">
        <v>424</v>
      </c>
      <c r="S3" s="662" t="s">
        <v>425</v>
      </c>
      <c r="T3" s="660"/>
      <c r="U3" s="977"/>
      <c r="V3" s="977"/>
      <c r="W3" s="1210" t="s">
        <v>0</v>
      </c>
      <c r="X3" s="1210" t="s">
        <v>3</v>
      </c>
      <c r="Y3" s="1216" t="s">
        <v>172</v>
      </c>
      <c r="Z3" s="1212" t="s">
        <v>340</v>
      </c>
      <c r="AA3" s="979" t="s">
        <v>341</v>
      </c>
      <c r="AB3" s="662" t="s">
        <v>424</v>
      </c>
      <c r="AC3" s="662" t="s">
        <v>425</v>
      </c>
      <c r="AD3" s="660"/>
    </row>
    <row r="4" spans="1:30" ht="18.75" x14ac:dyDescent="0.2">
      <c r="A4" s="980"/>
      <c r="B4" s="980"/>
      <c r="C4" s="1211" t="s">
        <v>1</v>
      </c>
      <c r="D4" s="1211" t="s">
        <v>4</v>
      </c>
      <c r="E4" s="1218"/>
      <c r="F4" s="1213"/>
      <c r="G4" s="1223"/>
      <c r="H4" s="983"/>
      <c r="I4" s="983"/>
      <c r="J4" s="660"/>
      <c r="K4" s="980"/>
      <c r="L4" s="980"/>
      <c r="M4" s="1211" t="s">
        <v>1</v>
      </c>
      <c r="N4" s="1218" t="s">
        <v>4</v>
      </c>
      <c r="O4" s="1218"/>
      <c r="P4" s="983"/>
      <c r="Q4" s="984"/>
      <c r="R4" s="983"/>
      <c r="S4" s="983"/>
      <c r="T4" s="660"/>
      <c r="U4" s="980"/>
      <c r="V4" s="980"/>
      <c r="W4" s="1211" t="s">
        <v>1</v>
      </c>
      <c r="X4" s="1211" t="s">
        <v>4</v>
      </c>
      <c r="Y4" s="1218"/>
      <c r="Z4" s="1213"/>
      <c r="AA4" s="984"/>
      <c r="AB4" s="983"/>
      <c r="AC4" s="983"/>
      <c r="AD4" s="660"/>
    </row>
    <row r="5" spans="1:30" ht="19.5" thickBot="1" x14ac:dyDescent="0.25">
      <c r="A5" s="985"/>
      <c r="B5" s="985"/>
      <c r="C5" s="1214"/>
      <c r="D5" s="1214"/>
      <c r="E5" s="987"/>
      <c r="F5" s="1215"/>
      <c r="G5" s="1224"/>
      <c r="H5" s="834"/>
      <c r="I5" s="834"/>
      <c r="J5" s="660"/>
      <c r="K5" s="985"/>
      <c r="L5" s="985"/>
      <c r="M5" s="1214"/>
      <c r="N5" s="987"/>
      <c r="O5" s="987"/>
      <c r="P5" s="987"/>
      <c r="Q5" s="990"/>
      <c r="R5" s="834"/>
      <c r="S5" s="834"/>
      <c r="T5" s="660"/>
      <c r="U5" s="985"/>
      <c r="V5" s="985"/>
      <c r="W5" s="1214"/>
      <c r="X5" s="1214"/>
      <c r="Y5" s="987"/>
      <c r="Z5" s="1215"/>
      <c r="AA5" s="990"/>
      <c r="AB5" s="834"/>
      <c r="AC5" s="834"/>
      <c r="AD5" s="660"/>
    </row>
    <row r="6" spans="1:30" ht="18.75" x14ac:dyDescent="0.2">
      <c r="A6" s="991">
        <v>1</v>
      </c>
      <c r="B6" s="992" t="s">
        <v>108</v>
      </c>
      <c r="C6" s="993"/>
      <c r="D6" s="994"/>
      <c r="E6" s="995"/>
      <c r="F6" s="996"/>
      <c r="G6" s="1225"/>
      <c r="H6" s="1229"/>
      <c r="I6" s="1229"/>
      <c r="J6" s="998"/>
      <c r="K6" s="991">
        <v>1</v>
      </c>
      <c r="L6" s="992" t="s">
        <v>360</v>
      </c>
      <c r="M6" s="999"/>
      <c r="N6" s="1373"/>
      <c r="O6" s="995" t="s">
        <v>426</v>
      </c>
      <c r="P6" s="996" t="s">
        <v>417</v>
      </c>
      <c r="Q6" s="996"/>
      <c r="R6" s="996"/>
      <c r="S6" s="996"/>
      <c r="T6" s="998"/>
      <c r="U6" s="991">
        <v>1</v>
      </c>
      <c r="V6" s="992" t="s">
        <v>361</v>
      </c>
      <c r="W6" s="997"/>
      <c r="X6" s="1230" t="s">
        <v>417</v>
      </c>
      <c r="Y6" s="1230"/>
      <c r="Z6" s="1231"/>
      <c r="AA6" s="1231"/>
      <c r="AB6" s="1231"/>
      <c r="AC6" s="1372"/>
      <c r="AD6" s="998"/>
    </row>
    <row r="7" spans="1:30" ht="18.75" x14ac:dyDescent="0.2">
      <c r="A7" s="991">
        <v>2</v>
      </c>
      <c r="B7" s="992" t="s">
        <v>24</v>
      </c>
      <c r="C7" s="993"/>
      <c r="D7" s="994"/>
      <c r="E7" s="995"/>
      <c r="F7" s="996"/>
      <c r="G7" s="1225"/>
      <c r="H7" s="995"/>
      <c r="I7" s="995"/>
      <c r="J7" s="998"/>
      <c r="K7" s="1021">
        <v>2</v>
      </c>
      <c r="L7" s="1022" t="s">
        <v>19</v>
      </c>
      <c r="M7" s="1024"/>
      <c r="N7" s="1030"/>
      <c r="O7" s="1030"/>
      <c r="P7" s="1027"/>
      <c r="Q7" s="1027"/>
      <c r="R7" s="1027"/>
      <c r="S7" s="1027"/>
      <c r="T7" s="998"/>
      <c r="U7" s="991">
        <v>2</v>
      </c>
      <c r="V7" s="992" t="s">
        <v>22</v>
      </c>
      <c r="W7" s="997"/>
      <c r="X7" s="1230" t="s">
        <v>417</v>
      </c>
      <c r="Y7" s="1230"/>
      <c r="Z7" s="1231"/>
      <c r="AA7" s="996"/>
      <c r="AB7" s="996"/>
      <c r="AC7" s="1371"/>
      <c r="AD7" s="998"/>
    </row>
    <row r="8" spans="1:30" ht="18.75" x14ac:dyDescent="0.2">
      <c r="A8" s="1021">
        <v>3</v>
      </c>
      <c r="B8" s="1022" t="s">
        <v>25</v>
      </c>
      <c r="C8" s="1023"/>
      <c r="D8" s="1025"/>
      <c r="E8" s="1030"/>
      <c r="F8" s="1027"/>
      <c r="G8" s="1226"/>
      <c r="H8" s="1030"/>
      <c r="I8" s="1030"/>
      <c r="J8" s="998"/>
      <c r="K8" s="1021">
        <v>3</v>
      </c>
      <c r="L8" s="1022" t="s">
        <v>20</v>
      </c>
      <c r="M8" s="1024"/>
      <c r="N8" s="1030"/>
      <c r="O8" s="1030"/>
      <c r="P8" s="1027"/>
      <c r="Q8" s="1027"/>
      <c r="R8" s="1027"/>
      <c r="S8" s="1027"/>
      <c r="T8" s="998"/>
      <c r="U8" s="991">
        <v>3</v>
      </c>
      <c r="V8" s="992" t="s">
        <v>23</v>
      </c>
      <c r="W8" s="997"/>
      <c r="X8" s="995" t="s">
        <v>417</v>
      </c>
      <c r="Y8" s="995"/>
      <c r="Z8" s="996"/>
      <c r="AA8" s="996"/>
      <c r="AB8" s="996"/>
      <c r="AC8" s="1371"/>
      <c r="AD8" s="998"/>
    </row>
    <row r="9" spans="1:30" ht="19.5" thickBot="1" x14ac:dyDescent="0.25">
      <c r="A9" s="1021">
        <v>4</v>
      </c>
      <c r="B9" s="1022" t="s">
        <v>19</v>
      </c>
      <c r="C9" s="1023"/>
      <c r="D9" s="1025"/>
      <c r="E9" s="1030"/>
      <c r="F9" s="1027"/>
      <c r="G9" s="1226"/>
      <c r="H9" s="1030"/>
      <c r="I9" s="1030"/>
      <c r="J9" s="998"/>
      <c r="K9" s="1021">
        <v>4</v>
      </c>
      <c r="L9" s="1022" t="s">
        <v>21</v>
      </c>
      <c r="M9" s="1024"/>
      <c r="N9" s="1030"/>
      <c r="O9" s="1030"/>
      <c r="P9" s="1027"/>
      <c r="Q9" s="1027"/>
      <c r="R9" s="1027"/>
      <c r="S9" s="1027"/>
      <c r="T9" s="998"/>
      <c r="U9" s="991">
        <v>4</v>
      </c>
      <c r="V9" s="992" t="s">
        <v>24</v>
      </c>
      <c r="W9" s="997"/>
      <c r="X9" s="1227" t="s">
        <v>417</v>
      </c>
      <c r="Y9" s="1227"/>
      <c r="Z9" s="1228"/>
      <c r="AA9" s="996"/>
      <c r="AB9" s="996"/>
      <c r="AC9" s="1371"/>
      <c r="AD9" s="998"/>
    </row>
    <row r="10" spans="1:30" ht="19.5" thickBot="1" x14ac:dyDescent="0.25">
      <c r="A10" s="991">
        <v>5</v>
      </c>
      <c r="B10" s="992" t="s">
        <v>20</v>
      </c>
      <c r="C10" s="993"/>
      <c r="D10" s="994"/>
      <c r="E10" s="995"/>
      <c r="F10" s="996"/>
      <c r="G10" s="1225"/>
      <c r="H10" s="995"/>
      <c r="I10" s="995"/>
      <c r="J10" s="998"/>
      <c r="K10" s="1021">
        <v>5</v>
      </c>
      <c r="L10" s="1022" t="s">
        <v>22</v>
      </c>
      <c r="M10" s="1024"/>
      <c r="N10" s="1030"/>
      <c r="O10" s="1030"/>
      <c r="P10" s="1027"/>
      <c r="Q10" s="1027"/>
      <c r="R10" s="1027"/>
      <c r="S10" s="1027"/>
      <c r="T10" s="998"/>
      <c r="U10" s="991">
        <v>5</v>
      </c>
      <c r="V10" s="992" t="s">
        <v>25</v>
      </c>
      <c r="W10" s="997"/>
      <c r="X10" s="1227" t="s">
        <v>417</v>
      </c>
      <c r="Y10" s="1227"/>
      <c r="Z10" s="1228"/>
      <c r="AA10" s="996"/>
      <c r="AB10" s="996"/>
      <c r="AC10" s="1371"/>
      <c r="AD10" s="998"/>
    </row>
    <row r="11" spans="1:30" ht="18.75" x14ac:dyDescent="0.2">
      <c r="A11" s="991">
        <v>6</v>
      </c>
      <c r="B11" s="992" t="s">
        <v>21</v>
      </c>
      <c r="C11" s="993"/>
      <c r="D11" s="994"/>
      <c r="E11" s="995"/>
      <c r="F11" s="996"/>
      <c r="G11" s="1225"/>
      <c r="H11" s="995"/>
      <c r="I11" s="995"/>
      <c r="J11" s="998"/>
      <c r="K11" s="991">
        <v>6</v>
      </c>
      <c r="L11" s="992" t="s">
        <v>23</v>
      </c>
      <c r="M11" s="993" t="s">
        <v>417</v>
      </c>
      <c r="N11" s="995"/>
      <c r="O11" s="995"/>
      <c r="P11" s="995" t="s">
        <v>426</v>
      </c>
      <c r="Q11" s="996"/>
      <c r="R11" s="996"/>
      <c r="S11" s="996"/>
      <c r="T11" s="998"/>
      <c r="U11" s="1021">
        <v>6</v>
      </c>
      <c r="V11" s="1022" t="s">
        <v>19</v>
      </c>
      <c r="W11" s="1023"/>
      <c r="X11" s="1025"/>
      <c r="Y11" s="1030"/>
      <c r="Z11" s="1027"/>
      <c r="AA11" s="1027"/>
      <c r="AB11" s="1027"/>
      <c r="AC11" s="1027"/>
      <c r="AD11" s="998"/>
    </row>
    <row r="12" spans="1:30" ht="18.75" x14ac:dyDescent="0.2">
      <c r="A12" s="991">
        <v>7</v>
      </c>
      <c r="B12" s="992" t="s">
        <v>22</v>
      </c>
      <c r="C12" s="993" t="s">
        <v>426</v>
      </c>
      <c r="D12" s="994"/>
      <c r="E12" s="995" t="s">
        <v>417</v>
      </c>
      <c r="F12" s="996"/>
      <c r="G12" s="1225"/>
      <c r="H12" s="995"/>
      <c r="I12" s="995"/>
      <c r="J12" s="998"/>
      <c r="K12" s="991">
        <v>7</v>
      </c>
      <c r="L12" s="992" t="s">
        <v>24</v>
      </c>
      <c r="M12" s="993" t="s">
        <v>417</v>
      </c>
      <c r="N12" s="995"/>
      <c r="O12" s="995"/>
      <c r="P12" s="995" t="s">
        <v>426</v>
      </c>
      <c r="Q12" s="996"/>
      <c r="R12" s="996"/>
      <c r="S12" s="996"/>
      <c r="T12" s="998"/>
      <c r="U12" s="991">
        <v>7</v>
      </c>
      <c r="V12" s="992" t="s">
        <v>20</v>
      </c>
      <c r="W12" s="993"/>
      <c r="X12" s="994" t="s">
        <v>426</v>
      </c>
      <c r="Y12" s="995"/>
      <c r="Z12" s="996"/>
      <c r="AA12" s="996"/>
      <c r="AB12" s="996"/>
      <c r="AC12" s="1371"/>
      <c r="AD12" s="998"/>
    </row>
    <row r="13" spans="1:30" ht="18.75" x14ac:dyDescent="0.2">
      <c r="A13" s="991">
        <v>8</v>
      </c>
      <c r="B13" s="992" t="s">
        <v>23</v>
      </c>
      <c r="C13" s="993" t="s">
        <v>426</v>
      </c>
      <c r="D13" s="994"/>
      <c r="E13" s="995" t="s">
        <v>417</v>
      </c>
      <c r="F13" s="996"/>
      <c r="G13" s="1225"/>
      <c r="H13" s="995"/>
      <c r="I13" s="995"/>
      <c r="J13" s="998"/>
      <c r="K13" s="991">
        <v>8</v>
      </c>
      <c r="L13" s="992" t="s">
        <v>25</v>
      </c>
      <c r="M13" s="993" t="s">
        <v>417</v>
      </c>
      <c r="N13" s="995"/>
      <c r="O13" s="995"/>
      <c r="P13" s="995" t="s">
        <v>426</v>
      </c>
      <c r="Q13" s="996"/>
      <c r="R13" s="996"/>
      <c r="S13" s="996"/>
      <c r="T13" s="998"/>
      <c r="U13" s="991">
        <v>8</v>
      </c>
      <c r="V13" s="992" t="s">
        <v>21</v>
      </c>
      <c r="W13" s="997"/>
      <c r="X13" s="994" t="s">
        <v>426</v>
      </c>
      <c r="Y13" s="995"/>
      <c r="Z13" s="996"/>
      <c r="AA13" s="996"/>
      <c r="AB13" s="996"/>
      <c r="AC13" s="1371"/>
      <c r="AD13" s="998"/>
    </row>
    <row r="14" spans="1:30" ht="18.75" x14ac:dyDescent="0.2">
      <c r="A14" s="991">
        <v>9</v>
      </c>
      <c r="B14" s="992" t="s">
        <v>24</v>
      </c>
      <c r="C14" s="993" t="s">
        <v>426</v>
      </c>
      <c r="D14" s="994"/>
      <c r="E14" s="995" t="s">
        <v>417</v>
      </c>
      <c r="F14" s="996"/>
      <c r="G14" s="1225"/>
      <c r="H14" s="995"/>
      <c r="I14" s="995"/>
      <c r="J14" s="998"/>
      <c r="K14" s="1021">
        <v>9</v>
      </c>
      <c r="L14" s="1022" t="s">
        <v>19</v>
      </c>
      <c r="M14" s="1024"/>
      <c r="N14" s="1030"/>
      <c r="O14" s="1030"/>
      <c r="P14" s="1173"/>
      <c r="Q14" s="1027"/>
      <c r="R14" s="1027"/>
      <c r="S14" s="1027"/>
      <c r="T14" s="998"/>
      <c r="U14" s="991">
        <v>9</v>
      </c>
      <c r="V14" s="992" t="s">
        <v>22</v>
      </c>
      <c r="W14" s="997"/>
      <c r="X14" s="994" t="s">
        <v>426</v>
      </c>
      <c r="Y14" s="995"/>
      <c r="Z14" s="996"/>
      <c r="AA14" s="996"/>
      <c r="AB14" s="996"/>
      <c r="AC14" s="1371"/>
      <c r="AD14" s="998"/>
    </row>
    <row r="15" spans="1:30" ht="18.75" x14ac:dyDescent="0.2">
      <c r="A15" s="991">
        <v>10</v>
      </c>
      <c r="B15" s="992" t="s">
        <v>25</v>
      </c>
      <c r="C15" s="993" t="s">
        <v>426</v>
      </c>
      <c r="D15" s="994"/>
      <c r="E15" s="995" t="s">
        <v>417</v>
      </c>
      <c r="F15" s="996"/>
      <c r="G15" s="1225"/>
      <c r="H15" s="995"/>
      <c r="I15" s="995"/>
      <c r="J15" s="998"/>
      <c r="K15" s="991">
        <v>10</v>
      </c>
      <c r="L15" s="992" t="s">
        <v>20</v>
      </c>
      <c r="M15" s="993" t="s">
        <v>417</v>
      </c>
      <c r="N15" s="995"/>
      <c r="O15" s="995"/>
      <c r="P15" s="995" t="s">
        <v>426</v>
      </c>
      <c r="Q15" s="996"/>
      <c r="R15" s="996"/>
      <c r="S15" s="996"/>
      <c r="T15" s="998"/>
      <c r="U15" s="991">
        <v>10</v>
      </c>
      <c r="V15" s="992" t="s">
        <v>23</v>
      </c>
      <c r="W15" s="997"/>
      <c r="X15" s="994" t="s">
        <v>426</v>
      </c>
      <c r="Y15" s="995"/>
      <c r="Z15" s="996"/>
      <c r="AA15" s="996"/>
      <c r="AB15" s="996"/>
      <c r="AC15" s="1371"/>
      <c r="AD15" s="998"/>
    </row>
    <row r="16" spans="1:30" ht="18.75" x14ac:dyDescent="0.2">
      <c r="A16" s="1021">
        <v>11</v>
      </c>
      <c r="B16" s="1022" t="s">
        <v>19</v>
      </c>
      <c r="C16" s="1023"/>
      <c r="D16" s="1025"/>
      <c r="E16" s="1030"/>
      <c r="F16" s="1027"/>
      <c r="G16" s="1226"/>
      <c r="H16" s="1030"/>
      <c r="I16" s="1030"/>
      <c r="J16" s="998"/>
      <c r="K16" s="991">
        <v>11</v>
      </c>
      <c r="L16" s="992" t="s">
        <v>21</v>
      </c>
      <c r="M16" s="993" t="s">
        <v>417</v>
      </c>
      <c r="N16" s="995"/>
      <c r="O16" s="995"/>
      <c r="P16" s="995" t="s">
        <v>426</v>
      </c>
      <c r="Q16" s="996"/>
      <c r="R16" s="996"/>
      <c r="S16" s="996"/>
      <c r="T16" s="998"/>
      <c r="U16" s="991">
        <v>11</v>
      </c>
      <c r="V16" s="992" t="s">
        <v>24</v>
      </c>
      <c r="W16" s="997"/>
      <c r="X16" s="994" t="s">
        <v>426</v>
      </c>
      <c r="Y16" s="995"/>
      <c r="Z16" s="996"/>
      <c r="AA16" s="996"/>
      <c r="AB16" s="996"/>
      <c r="AC16" s="1371"/>
      <c r="AD16" s="998"/>
    </row>
    <row r="17" spans="1:30" ht="18.75" x14ac:dyDescent="0.2">
      <c r="A17" s="991">
        <v>12</v>
      </c>
      <c r="B17" s="992" t="s">
        <v>20</v>
      </c>
      <c r="C17" s="993" t="s">
        <v>426</v>
      </c>
      <c r="D17" s="994"/>
      <c r="E17" s="995" t="s">
        <v>417</v>
      </c>
      <c r="F17" s="996"/>
      <c r="G17" s="1225"/>
      <c r="H17" s="995"/>
      <c r="I17" s="995"/>
      <c r="J17" s="998"/>
      <c r="K17" s="991">
        <v>12</v>
      </c>
      <c r="L17" s="992" t="s">
        <v>22</v>
      </c>
      <c r="M17" s="993" t="s">
        <v>417</v>
      </c>
      <c r="N17" s="995"/>
      <c r="O17" s="995"/>
      <c r="P17" s="995" t="s">
        <v>426</v>
      </c>
      <c r="Q17" s="996"/>
      <c r="R17" s="996"/>
      <c r="S17" s="996"/>
      <c r="T17" s="998"/>
      <c r="U17" s="991">
        <v>12</v>
      </c>
      <c r="V17" s="992" t="s">
        <v>25</v>
      </c>
      <c r="W17" s="997"/>
      <c r="X17" s="994" t="s">
        <v>426</v>
      </c>
      <c r="Y17" s="995"/>
      <c r="Z17" s="996"/>
      <c r="AA17" s="996"/>
      <c r="AB17" s="996"/>
      <c r="AC17" s="1371"/>
      <c r="AD17" s="998"/>
    </row>
    <row r="18" spans="1:30" ht="18.75" x14ac:dyDescent="0.2">
      <c r="A18" s="991">
        <v>13</v>
      </c>
      <c r="B18" s="992" t="s">
        <v>21</v>
      </c>
      <c r="C18" s="993" t="s">
        <v>426</v>
      </c>
      <c r="D18" s="994"/>
      <c r="E18" s="995" t="s">
        <v>417</v>
      </c>
      <c r="F18" s="996"/>
      <c r="G18" s="1225"/>
      <c r="H18" s="995"/>
      <c r="I18" s="995"/>
      <c r="J18" s="998"/>
      <c r="K18" s="991">
        <v>13</v>
      </c>
      <c r="L18" s="992" t="s">
        <v>23</v>
      </c>
      <c r="M18" s="993" t="s">
        <v>417</v>
      </c>
      <c r="N18" s="995"/>
      <c r="O18" s="995"/>
      <c r="P18" s="995" t="s">
        <v>426</v>
      </c>
      <c r="Q18" s="996"/>
      <c r="R18" s="996"/>
      <c r="S18" s="996"/>
      <c r="T18" s="998"/>
      <c r="U18" s="1021">
        <v>13</v>
      </c>
      <c r="V18" s="1022" t="s">
        <v>19</v>
      </c>
      <c r="W18" s="1023"/>
      <c r="X18" s="1025"/>
      <c r="Y18" s="1030"/>
      <c r="Z18" s="1027"/>
      <c r="AA18" s="1027"/>
      <c r="AB18" s="1027"/>
      <c r="AC18" s="1027"/>
      <c r="AD18" s="998"/>
    </row>
    <row r="19" spans="1:30" ht="18.75" x14ac:dyDescent="0.2">
      <c r="A19" s="991">
        <v>14</v>
      </c>
      <c r="B19" s="992" t="s">
        <v>22</v>
      </c>
      <c r="C19" s="993" t="s">
        <v>426</v>
      </c>
      <c r="D19" s="994"/>
      <c r="E19" s="995" t="s">
        <v>417</v>
      </c>
      <c r="F19" s="996"/>
      <c r="G19" s="1225"/>
      <c r="H19" s="995"/>
      <c r="I19" s="995"/>
      <c r="J19" s="998"/>
      <c r="K19" s="991">
        <v>14</v>
      </c>
      <c r="L19" s="992" t="s">
        <v>24</v>
      </c>
      <c r="M19" s="993" t="s">
        <v>417</v>
      </c>
      <c r="N19" s="995"/>
      <c r="O19" s="995"/>
      <c r="P19" s="995" t="s">
        <v>426</v>
      </c>
      <c r="Q19" s="996"/>
      <c r="R19" s="996"/>
      <c r="S19" s="996"/>
      <c r="T19" s="998"/>
      <c r="U19" s="991">
        <v>14</v>
      </c>
      <c r="V19" s="992" t="s">
        <v>20</v>
      </c>
      <c r="W19" s="993"/>
      <c r="X19" s="994" t="s">
        <v>426</v>
      </c>
      <c r="Y19" s="995"/>
      <c r="Z19" s="996"/>
      <c r="AA19" s="996" t="s">
        <v>417</v>
      </c>
      <c r="AB19" s="996"/>
      <c r="AC19" s="996"/>
      <c r="AD19" s="998"/>
    </row>
    <row r="20" spans="1:30" ht="18.75" x14ac:dyDescent="0.2">
      <c r="A20" s="991">
        <v>15</v>
      </c>
      <c r="B20" s="992" t="s">
        <v>23</v>
      </c>
      <c r="C20" s="993" t="s">
        <v>426</v>
      </c>
      <c r="D20" s="994"/>
      <c r="E20" s="995" t="s">
        <v>417</v>
      </c>
      <c r="F20" s="996"/>
      <c r="G20" s="1225"/>
      <c r="H20" s="995"/>
      <c r="I20" s="995"/>
      <c r="J20" s="998"/>
      <c r="K20" s="1021">
        <v>15</v>
      </c>
      <c r="L20" s="1022" t="s">
        <v>25</v>
      </c>
      <c r="M20" s="1024"/>
      <c r="N20" s="1030"/>
      <c r="O20" s="1030"/>
      <c r="P20" s="1173"/>
      <c r="Q20" s="1027"/>
      <c r="R20" s="1027"/>
      <c r="S20" s="1027"/>
      <c r="T20" s="998"/>
      <c r="U20" s="991">
        <v>15</v>
      </c>
      <c r="V20" s="992" t="s">
        <v>21</v>
      </c>
      <c r="W20" s="993"/>
      <c r="X20" s="994" t="s">
        <v>426</v>
      </c>
      <c r="Y20" s="995"/>
      <c r="Z20" s="996"/>
      <c r="AA20" s="996" t="s">
        <v>417</v>
      </c>
      <c r="AB20" s="996"/>
      <c r="AC20" s="996"/>
      <c r="AD20" s="998"/>
    </row>
    <row r="21" spans="1:30" ht="18.75" x14ac:dyDescent="0.2">
      <c r="A21" s="991">
        <v>16</v>
      </c>
      <c r="B21" s="992" t="s">
        <v>24</v>
      </c>
      <c r="C21" s="993" t="s">
        <v>426</v>
      </c>
      <c r="D21" s="994"/>
      <c r="E21" s="995" t="s">
        <v>417</v>
      </c>
      <c r="F21" s="996"/>
      <c r="G21" s="1225"/>
      <c r="H21" s="995"/>
      <c r="I21" s="995"/>
      <c r="J21" s="998"/>
      <c r="K21" s="1021">
        <v>16</v>
      </c>
      <c r="L21" s="1022" t="s">
        <v>19</v>
      </c>
      <c r="M21" s="1024"/>
      <c r="N21" s="1030"/>
      <c r="O21" s="1030"/>
      <c r="P21" s="1027"/>
      <c r="Q21" s="1027"/>
      <c r="R21" s="1027"/>
      <c r="S21" s="1027"/>
      <c r="T21" s="998"/>
      <c r="U21" s="991">
        <v>16</v>
      </c>
      <c r="V21" s="992" t="s">
        <v>22</v>
      </c>
      <c r="W21" s="993"/>
      <c r="X21" s="994" t="s">
        <v>426</v>
      </c>
      <c r="Y21" s="995"/>
      <c r="Z21" s="996"/>
      <c r="AA21" s="996" t="s">
        <v>417</v>
      </c>
      <c r="AB21" s="996"/>
      <c r="AC21" s="996"/>
      <c r="AD21" s="998"/>
    </row>
    <row r="22" spans="1:30" ht="18.75" x14ac:dyDescent="0.2">
      <c r="A22" s="1021">
        <v>17</v>
      </c>
      <c r="B22" s="1022" t="s">
        <v>25</v>
      </c>
      <c r="C22" s="1023"/>
      <c r="D22" s="1025"/>
      <c r="E22" s="1030"/>
      <c r="F22" s="1027"/>
      <c r="G22" s="1226"/>
      <c r="H22" s="1030"/>
      <c r="I22" s="1030"/>
      <c r="J22" s="998"/>
      <c r="K22" s="991">
        <v>17</v>
      </c>
      <c r="L22" s="992" t="s">
        <v>20</v>
      </c>
      <c r="M22" s="993"/>
      <c r="N22" s="995" t="s">
        <v>417</v>
      </c>
      <c r="O22" s="995"/>
      <c r="P22" s="995" t="s">
        <v>426</v>
      </c>
      <c r="Q22" s="996"/>
      <c r="R22" s="996"/>
      <c r="S22" s="996"/>
      <c r="T22" s="998"/>
      <c r="U22" s="991">
        <v>17</v>
      </c>
      <c r="V22" s="992" t="s">
        <v>23</v>
      </c>
      <c r="W22" s="993"/>
      <c r="X22" s="994" t="s">
        <v>426</v>
      </c>
      <c r="Y22" s="995"/>
      <c r="Z22" s="996"/>
      <c r="AA22" s="996" t="s">
        <v>417</v>
      </c>
      <c r="AB22" s="996"/>
      <c r="AC22" s="996"/>
      <c r="AD22" s="998"/>
    </row>
    <row r="23" spans="1:30" ht="18.75" x14ac:dyDescent="0.2">
      <c r="A23" s="1021">
        <v>18</v>
      </c>
      <c r="B23" s="1022" t="s">
        <v>19</v>
      </c>
      <c r="C23" s="1023"/>
      <c r="D23" s="1025"/>
      <c r="E23" s="1030"/>
      <c r="F23" s="1027"/>
      <c r="G23" s="1028"/>
      <c r="H23" s="1030"/>
      <c r="I23" s="1030"/>
      <c r="J23" s="998"/>
      <c r="K23" s="991">
        <v>18</v>
      </c>
      <c r="L23" s="992" t="s">
        <v>21</v>
      </c>
      <c r="M23" s="993"/>
      <c r="N23" s="995" t="s">
        <v>417</v>
      </c>
      <c r="O23" s="995"/>
      <c r="P23" s="995" t="s">
        <v>426</v>
      </c>
      <c r="Q23" s="996"/>
      <c r="R23" s="996"/>
      <c r="S23" s="996"/>
      <c r="T23" s="998"/>
      <c r="U23" s="991">
        <v>18</v>
      </c>
      <c r="V23" s="992" t="s">
        <v>24</v>
      </c>
      <c r="W23" s="993"/>
      <c r="X23" s="994" t="s">
        <v>426</v>
      </c>
      <c r="Y23" s="995"/>
      <c r="Z23" s="996"/>
      <c r="AA23" s="996" t="s">
        <v>417</v>
      </c>
      <c r="AB23" s="996"/>
      <c r="AC23" s="996"/>
      <c r="AD23" s="998"/>
    </row>
    <row r="24" spans="1:30" ht="18.75" x14ac:dyDescent="0.2">
      <c r="A24" s="991">
        <v>19</v>
      </c>
      <c r="B24" s="992" t="s">
        <v>20</v>
      </c>
      <c r="C24" s="993"/>
      <c r="D24" s="994"/>
      <c r="E24" s="995" t="s">
        <v>426</v>
      </c>
      <c r="F24" s="996" t="s">
        <v>417</v>
      </c>
      <c r="G24" s="1001"/>
      <c r="H24" s="995"/>
      <c r="I24" s="995"/>
      <c r="J24" s="998"/>
      <c r="K24" s="991">
        <v>19</v>
      </c>
      <c r="L24" s="992" t="s">
        <v>22</v>
      </c>
      <c r="M24" s="993"/>
      <c r="N24" s="995" t="s">
        <v>417</v>
      </c>
      <c r="O24" s="995"/>
      <c r="P24" s="995" t="s">
        <v>426</v>
      </c>
      <c r="Q24" s="996"/>
      <c r="R24" s="996"/>
      <c r="S24" s="996"/>
      <c r="T24" s="998"/>
      <c r="U24" s="1021">
        <v>19</v>
      </c>
      <c r="V24" s="1022" t="s">
        <v>25</v>
      </c>
      <c r="W24" s="1023"/>
      <c r="X24" s="1025"/>
      <c r="Y24" s="1030"/>
      <c r="Z24" s="1027"/>
      <c r="AA24" s="1027"/>
      <c r="AB24" s="1027"/>
      <c r="AC24" s="1027"/>
      <c r="AD24" s="998"/>
    </row>
    <row r="25" spans="1:30" ht="18.75" x14ac:dyDescent="0.2">
      <c r="A25" s="991">
        <v>20</v>
      </c>
      <c r="B25" s="992" t="s">
        <v>21</v>
      </c>
      <c r="C25" s="993"/>
      <c r="D25" s="994"/>
      <c r="E25" s="995" t="s">
        <v>426</v>
      </c>
      <c r="F25" s="996" t="s">
        <v>417</v>
      </c>
      <c r="G25" s="1001"/>
      <c r="H25" s="995"/>
      <c r="I25" s="995"/>
      <c r="J25" s="998"/>
      <c r="K25" s="991">
        <v>20</v>
      </c>
      <c r="L25" s="992" t="s">
        <v>23</v>
      </c>
      <c r="M25" s="993"/>
      <c r="N25" s="995" t="s">
        <v>417</v>
      </c>
      <c r="O25" s="995"/>
      <c r="P25" s="995" t="s">
        <v>426</v>
      </c>
      <c r="Q25" s="996"/>
      <c r="R25" s="996"/>
      <c r="S25" s="996"/>
      <c r="T25" s="998"/>
      <c r="U25" s="1021">
        <v>20</v>
      </c>
      <c r="V25" s="1022" t="s">
        <v>19</v>
      </c>
      <c r="W25" s="1023"/>
      <c r="X25" s="1025"/>
      <c r="Y25" s="1030"/>
      <c r="Z25" s="1027"/>
      <c r="AA25" s="1027"/>
      <c r="AB25" s="1027"/>
      <c r="AC25" s="1027"/>
      <c r="AD25" s="998"/>
    </row>
    <row r="26" spans="1:30" ht="18.75" x14ac:dyDescent="0.2">
      <c r="A26" s="991">
        <v>21</v>
      </c>
      <c r="B26" s="992" t="s">
        <v>22</v>
      </c>
      <c r="C26" s="993"/>
      <c r="D26" s="994"/>
      <c r="E26" s="995" t="s">
        <v>426</v>
      </c>
      <c r="F26" s="996" t="s">
        <v>417</v>
      </c>
      <c r="G26" s="1001"/>
      <c r="H26" s="995"/>
      <c r="I26" s="995"/>
      <c r="J26" s="998"/>
      <c r="K26" s="991">
        <v>21</v>
      </c>
      <c r="L26" s="992" t="s">
        <v>24</v>
      </c>
      <c r="M26" s="993"/>
      <c r="N26" s="995" t="s">
        <v>417</v>
      </c>
      <c r="O26" s="995"/>
      <c r="P26" s="995" t="s">
        <v>426</v>
      </c>
      <c r="Q26" s="996"/>
      <c r="R26" s="996"/>
      <c r="S26" s="996"/>
      <c r="T26" s="998"/>
      <c r="U26" s="991">
        <v>21</v>
      </c>
      <c r="V26" s="992" t="s">
        <v>20</v>
      </c>
      <c r="W26" s="993"/>
      <c r="X26" s="994" t="s">
        <v>426</v>
      </c>
      <c r="Y26" s="995"/>
      <c r="Z26" s="996"/>
      <c r="AA26" s="996"/>
      <c r="AB26" s="1371"/>
      <c r="AC26" s="996"/>
      <c r="AD26" s="998"/>
    </row>
    <row r="27" spans="1:30" ht="18.75" x14ac:dyDescent="0.2">
      <c r="A27" s="991">
        <v>22</v>
      </c>
      <c r="B27" s="992" t="s">
        <v>23</v>
      </c>
      <c r="C27" s="993"/>
      <c r="D27" s="994"/>
      <c r="E27" s="995" t="s">
        <v>426</v>
      </c>
      <c r="F27" s="996" t="s">
        <v>417</v>
      </c>
      <c r="G27" s="1001"/>
      <c r="H27" s="995"/>
      <c r="I27" s="995"/>
      <c r="J27" s="998"/>
      <c r="K27" s="991">
        <v>22</v>
      </c>
      <c r="L27" s="992" t="s">
        <v>25</v>
      </c>
      <c r="M27" s="999"/>
      <c r="N27" s="995" t="s">
        <v>417</v>
      </c>
      <c r="O27" s="995"/>
      <c r="P27" s="995" t="s">
        <v>426</v>
      </c>
      <c r="Q27" s="996"/>
      <c r="R27" s="996"/>
      <c r="S27" s="996"/>
      <c r="T27" s="998"/>
      <c r="U27" s="991">
        <v>22</v>
      </c>
      <c r="V27" s="992" t="s">
        <v>21</v>
      </c>
      <c r="W27" s="993"/>
      <c r="X27" s="994" t="s">
        <v>426</v>
      </c>
      <c r="Y27" s="995"/>
      <c r="Z27" s="996"/>
      <c r="AA27" s="996"/>
      <c r="AB27" s="1371"/>
      <c r="AC27" s="996"/>
      <c r="AD27" s="998"/>
    </row>
    <row r="28" spans="1:30" ht="18.75" x14ac:dyDescent="0.2">
      <c r="A28" s="991">
        <v>23</v>
      </c>
      <c r="B28" s="992" t="s">
        <v>24</v>
      </c>
      <c r="C28" s="993"/>
      <c r="D28" s="994"/>
      <c r="E28" s="995" t="s">
        <v>426</v>
      </c>
      <c r="F28" s="996" t="s">
        <v>417</v>
      </c>
      <c r="G28" s="1001"/>
      <c r="H28" s="995"/>
      <c r="I28" s="995"/>
      <c r="J28" s="998"/>
      <c r="K28" s="1021">
        <v>23</v>
      </c>
      <c r="L28" s="1022" t="s">
        <v>19</v>
      </c>
      <c r="M28" s="1024"/>
      <c r="N28" s="1030"/>
      <c r="O28" s="1030"/>
      <c r="P28" s="1027"/>
      <c r="Q28" s="1027"/>
      <c r="R28" s="1027"/>
      <c r="S28" s="1027"/>
      <c r="T28" s="998"/>
      <c r="U28" s="991">
        <v>23</v>
      </c>
      <c r="V28" s="992" t="s">
        <v>22</v>
      </c>
      <c r="W28" s="993"/>
      <c r="X28" s="994" t="s">
        <v>426</v>
      </c>
      <c r="Y28" s="995"/>
      <c r="Z28" s="996"/>
      <c r="AA28" s="996"/>
      <c r="AB28" s="1371"/>
      <c r="AC28" s="996"/>
      <c r="AD28" s="998"/>
    </row>
    <row r="29" spans="1:30" ht="18.75" x14ac:dyDescent="0.2">
      <c r="A29" s="991">
        <v>24</v>
      </c>
      <c r="B29" s="992" t="s">
        <v>25</v>
      </c>
      <c r="C29" s="993"/>
      <c r="D29" s="994"/>
      <c r="E29" s="995" t="s">
        <v>426</v>
      </c>
      <c r="F29" s="996" t="s">
        <v>417</v>
      </c>
      <c r="G29" s="1001"/>
      <c r="H29" s="995"/>
      <c r="I29" s="995"/>
      <c r="J29" s="998"/>
      <c r="K29" s="991">
        <v>24</v>
      </c>
      <c r="L29" s="992" t="s">
        <v>20</v>
      </c>
      <c r="M29" s="999"/>
      <c r="N29" s="1179" t="s">
        <v>417</v>
      </c>
      <c r="O29" s="995"/>
      <c r="P29" s="996"/>
      <c r="Q29" s="996" t="s">
        <v>426</v>
      </c>
      <c r="R29" s="996"/>
      <c r="S29" s="996"/>
      <c r="T29" s="998"/>
      <c r="U29" s="991">
        <v>24</v>
      </c>
      <c r="V29" s="992" t="s">
        <v>23</v>
      </c>
      <c r="W29" s="993"/>
      <c r="X29" s="994"/>
      <c r="Y29" s="995"/>
      <c r="Z29" s="996"/>
      <c r="AA29" s="996"/>
      <c r="AB29" s="1371"/>
      <c r="AC29" s="996"/>
      <c r="AD29" s="998"/>
    </row>
    <row r="30" spans="1:30" ht="18.75" x14ac:dyDescent="0.2">
      <c r="A30" s="1021">
        <v>25</v>
      </c>
      <c r="B30" s="1022" t="s">
        <v>19</v>
      </c>
      <c r="C30" s="1023"/>
      <c r="D30" s="1025"/>
      <c r="E30" s="1030"/>
      <c r="F30" s="1027"/>
      <c r="G30" s="1028"/>
      <c r="H30" s="1030"/>
      <c r="I30" s="1030"/>
      <c r="J30" s="998"/>
      <c r="K30" s="991">
        <v>25</v>
      </c>
      <c r="L30" s="992" t="s">
        <v>21</v>
      </c>
      <c r="M30" s="999"/>
      <c r="N30" s="1179" t="s">
        <v>417</v>
      </c>
      <c r="O30" s="995"/>
      <c r="P30" s="996"/>
      <c r="Q30" s="996" t="s">
        <v>426</v>
      </c>
      <c r="R30" s="996"/>
      <c r="S30" s="996"/>
      <c r="T30" s="998"/>
      <c r="U30" s="991">
        <v>25</v>
      </c>
      <c r="V30" s="992" t="s">
        <v>24</v>
      </c>
      <c r="W30" s="993"/>
      <c r="X30" s="994"/>
      <c r="Y30" s="995"/>
      <c r="Z30" s="996"/>
      <c r="AA30" s="996"/>
      <c r="AB30" s="996"/>
      <c r="AC30" s="1371" t="s">
        <v>487</v>
      </c>
      <c r="AD30" s="998"/>
    </row>
    <row r="31" spans="1:30" ht="18.75" x14ac:dyDescent="0.2">
      <c r="A31" s="991">
        <v>26</v>
      </c>
      <c r="B31" s="992" t="s">
        <v>20</v>
      </c>
      <c r="C31" s="993"/>
      <c r="D31" s="994"/>
      <c r="E31" s="995" t="s">
        <v>426</v>
      </c>
      <c r="F31" s="996" t="s">
        <v>417</v>
      </c>
      <c r="G31" s="1001"/>
      <c r="H31" s="995"/>
      <c r="I31" s="995"/>
      <c r="J31" s="998"/>
      <c r="K31" s="991">
        <v>26</v>
      </c>
      <c r="L31" s="992" t="s">
        <v>22</v>
      </c>
      <c r="M31" s="999"/>
      <c r="N31" s="1179" t="s">
        <v>417</v>
      </c>
      <c r="O31" s="995"/>
      <c r="P31" s="996"/>
      <c r="Q31" s="996" t="s">
        <v>426</v>
      </c>
      <c r="R31" s="996"/>
      <c r="S31" s="996"/>
      <c r="T31" s="998"/>
      <c r="U31" s="991">
        <v>26</v>
      </c>
      <c r="V31" s="992" t="s">
        <v>25</v>
      </c>
      <c r="W31" s="993"/>
      <c r="X31" s="994"/>
      <c r="Y31" s="995"/>
      <c r="Z31" s="996"/>
      <c r="AA31" s="996"/>
      <c r="AB31" s="996"/>
      <c r="AC31" s="996"/>
      <c r="AD31" s="998"/>
    </row>
    <row r="32" spans="1:30" ht="18.75" x14ac:dyDescent="0.2">
      <c r="A32" s="991">
        <v>27</v>
      </c>
      <c r="B32" s="992" t="s">
        <v>21</v>
      </c>
      <c r="C32" s="993"/>
      <c r="D32" s="994"/>
      <c r="E32" s="995" t="s">
        <v>426</v>
      </c>
      <c r="F32" s="996" t="s">
        <v>417</v>
      </c>
      <c r="G32" s="1001"/>
      <c r="H32" s="995"/>
      <c r="I32" s="995"/>
      <c r="J32" s="998"/>
      <c r="K32" s="991">
        <v>27</v>
      </c>
      <c r="L32" s="992" t="s">
        <v>23</v>
      </c>
      <c r="M32" s="999"/>
      <c r="N32" s="1179" t="s">
        <v>417</v>
      </c>
      <c r="O32" s="995"/>
      <c r="P32" s="996"/>
      <c r="Q32" s="996" t="s">
        <v>426</v>
      </c>
      <c r="R32" s="996"/>
      <c r="S32" s="996"/>
      <c r="T32" s="998"/>
      <c r="U32" s="1021">
        <v>27</v>
      </c>
      <c r="V32" s="1022" t="s">
        <v>19</v>
      </c>
      <c r="W32" s="1023"/>
      <c r="X32" s="1025"/>
      <c r="Y32" s="1030"/>
      <c r="Z32" s="1027"/>
      <c r="AA32" s="1027"/>
      <c r="AB32" s="1027"/>
      <c r="AC32" s="1027"/>
      <c r="AD32" s="998"/>
    </row>
    <row r="33" spans="1:30" ht="18.75" x14ac:dyDescent="0.2">
      <c r="A33" s="991">
        <v>28</v>
      </c>
      <c r="B33" s="992" t="s">
        <v>22</v>
      </c>
      <c r="C33" s="993"/>
      <c r="D33" s="994"/>
      <c r="E33" s="995" t="s">
        <v>426</v>
      </c>
      <c r="F33" s="996" t="s">
        <v>417</v>
      </c>
      <c r="G33" s="1001"/>
      <c r="H33" s="995"/>
      <c r="I33" s="995"/>
      <c r="J33" s="998"/>
      <c r="K33" s="991">
        <v>28</v>
      </c>
      <c r="L33" s="992" t="s">
        <v>24</v>
      </c>
      <c r="M33" s="999"/>
      <c r="N33" s="1179" t="s">
        <v>417</v>
      </c>
      <c r="O33" s="995"/>
      <c r="P33" s="996"/>
      <c r="Q33" s="996" t="s">
        <v>426</v>
      </c>
      <c r="R33" s="996"/>
      <c r="S33" s="996"/>
      <c r="T33" s="998"/>
      <c r="U33" s="991">
        <v>28</v>
      </c>
      <c r="V33" s="992" t="s">
        <v>20</v>
      </c>
      <c r="W33" s="993"/>
      <c r="X33" s="994"/>
      <c r="Y33" s="995"/>
      <c r="Z33" s="995"/>
      <c r="AA33" s="996"/>
      <c r="AB33" s="996"/>
      <c r="AC33" s="1371" t="s">
        <v>487</v>
      </c>
      <c r="AD33" s="998"/>
    </row>
    <row r="34" spans="1:30" ht="19.5" thickBot="1" x14ac:dyDescent="0.25">
      <c r="A34" s="1021">
        <v>29</v>
      </c>
      <c r="B34" s="1022" t="s">
        <v>23</v>
      </c>
      <c r="C34" s="1023"/>
      <c r="D34" s="1025"/>
      <c r="E34" s="1175"/>
      <c r="F34" s="1027"/>
      <c r="G34" s="1028"/>
      <c r="H34" s="1030"/>
      <c r="I34" s="1030"/>
      <c r="J34" s="998"/>
      <c r="K34" s="991">
        <v>29</v>
      </c>
      <c r="L34" s="992" t="s">
        <v>25</v>
      </c>
      <c r="M34" s="999"/>
      <c r="N34" s="1179" t="s">
        <v>417</v>
      </c>
      <c r="O34" s="995"/>
      <c r="P34" s="996"/>
      <c r="Q34" s="996" t="s">
        <v>426</v>
      </c>
      <c r="R34" s="996"/>
      <c r="S34" s="996"/>
      <c r="T34" s="998"/>
      <c r="U34" s="991">
        <v>29</v>
      </c>
      <c r="V34" s="992" t="s">
        <v>21</v>
      </c>
      <c r="W34" s="993"/>
      <c r="X34" s="994"/>
      <c r="Y34" s="995"/>
      <c r="Z34" s="995"/>
      <c r="AA34" s="996"/>
      <c r="AB34" s="996"/>
      <c r="AC34" s="1371" t="s">
        <v>488</v>
      </c>
      <c r="AD34" s="998"/>
    </row>
    <row r="35" spans="1:30" ht="19.5" thickBot="1" x14ac:dyDescent="0.25">
      <c r="A35" s="991">
        <v>30</v>
      </c>
      <c r="B35" s="992" t="s">
        <v>24</v>
      </c>
      <c r="C35" s="993"/>
      <c r="D35" s="994"/>
      <c r="E35" s="995" t="s">
        <v>426</v>
      </c>
      <c r="F35" s="996" t="s">
        <v>417</v>
      </c>
      <c r="G35" s="1001"/>
      <c r="H35" s="1227"/>
      <c r="I35" s="1227"/>
      <c r="J35" s="998"/>
      <c r="K35" s="1021">
        <v>30</v>
      </c>
      <c r="L35" s="1022" t="s">
        <v>19</v>
      </c>
      <c r="M35" s="1024"/>
      <c r="N35" s="1030"/>
      <c r="O35" s="1030"/>
      <c r="P35" s="1027"/>
      <c r="Q35" s="1027"/>
      <c r="R35" s="1027"/>
      <c r="S35" s="1027"/>
      <c r="T35" s="998"/>
      <c r="U35" s="991">
        <v>30</v>
      </c>
      <c r="V35" s="992" t="s">
        <v>22</v>
      </c>
      <c r="W35" s="993"/>
      <c r="X35" s="994"/>
      <c r="Y35" s="1002"/>
      <c r="Z35" s="995"/>
      <c r="AA35" s="996"/>
      <c r="AB35" s="996"/>
      <c r="AC35" s="1371" t="s">
        <v>488</v>
      </c>
      <c r="AD35" s="998"/>
    </row>
    <row r="36" spans="1:30" ht="19.5" thickBot="1" x14ac:dyDescent="0.25">
      <c r="A36" s="998"/>
      <c r="B36" s="998"/>
      <c r="C36" s="998"/>
      <c r="D36" s="998"/>
      <c r="E36" s="998"/>
      <c r="F36" s="998"/>
      <c r="G36" s="998"/>
      <c r="H36" s="1147"/>
      <c r="I36" s="1147"/>
      <c r="J36" s="998"/>
      <c r="K36" s="991">
        <v>31</v>
      </c>
      <c r="L36" s="992" t="s">
        <v>20</v>
      </c>
      <c r="M36" s="999"/>
      <c r="N36" s="1002" t="s">
        <v>417</v>
      </c>
      <c r="O36" s="1002"/>
      <c r="P36" s="1003"/>
      <c r="Q36" s="996"/>
      <c r="R36" s="996"/>
      <c r="S36" s="996" t="s">
        <v>426</v>
      </c>
      <c r="T36" s="998"/>
      <c r="U36" s="998"/>
      <c r="V36" s="998"/>
      <c r="W36" s="998"/>
      <c r="X36" s="998"/>
      <c r="Y36" s="998"/>
      <c r="Z36" s="998"/>
      <c r="AA36" s="998"/>
      <c r="AB36" s="1147"/>
      <c r="AC36" s="1147"/>
      <c r="AD36" s="998"/>
    </row>
  </sheetData>
  <mergeCells count="3">
    <mergeCell ref="A2:B2"/>
    <mergeCell ref="K2:L2"/>
    <mergeCell ref="U2:V2"/>
  </mergeCells>
  <phoneticPr fontId="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J48"/>
  <sheetViews>
    <sheetView topLeftCell="L1" zoomScale="50" zoomScaleNormal="50" workbookViewId="0">
      <selection activeCell="BG11" sqref="BG11"/>
    </sheetView>
  </sheetViews>
  <sheetFormatPr defaultRowHeight="13.5" x14ac:dyDescent="0.15"/>
  <cols>
    <col min="1" max="1" width="6" customWidth="1"/>
    <col min="2" max="2" width="5.75" customWidth="1"/>
    <col min="3" max="3" width="9.5" customWidth="1"/>
    <col min="4" max="4" width="6.625" customWidth="1"/>
    <col min="5" max="5" width="9.625" style="101" customWidth="1"/>
    <col min="6" max="6" width="11.125" style="2" customWidth="1"/>
    <col min="7" max="15" width="8.125" style="2" customWidth="1"/>
    <col min="16" max="16" width="10.625" style="2" customWidth="1"/>
    <col min="17" max="18" width="8.125" style="111" customWidth="1"/>
    <col min="19" max="19" width="10.625" style="2" customWidth="1"/>
    <col min="20" max="20" width="8.125" style="2" customWidth="1"/>
    <col min="21" max="21" width="9.625" style="2" customWidth="1"/>
    <col min="22" max="22" width="10.625" style="2" customWidth="1"/>
    <col min="23" max="23" width="8.125" style="2" customWidth="1"/>
    <col min="24" max="24" width="10.375" style="2" customWidth="1"/>
    <col min="25" max="25" width="8.625" style="2" customWidth="1"/>
    <col min="26" max="29" width="8.125" style="111" customWidth="1"/>
    <col min="30" max="30" width="8.125" style="2" customWidth="1"/>
    <col min="31" max="32" width="9.625" style="2" customWidth="1"/>
    <col min="33" max="47" width="8.125" style="2" customWidth="1"/>
    <col min="48" max="48" width="11.375" style="2" customWidth="1"/>
    <col min="49" max="51" width="8.125" style="2" customWidth="1"/>
    <col min="52" max="52" width="10.625" style="2" customWidth="1"/>
    <col min="53" max="53" width="8.125" style="2" customWidth="1"/>
    <col min="54" max="54" width="10.625" style="2" customWidth="1"/>
    <col min="55" max="55" width="8.125" style="2" customWidth="1"/>
    <col min="56" max="56" width="10.625" style="2" customWidth="1"/>
    <col min="57" max="60" width="15.625" style="2" customWidth="1"/>
    <col min="61" max="61" width="24.375" style="2" customWidth="1"/>
    <col min="62" max="63" width="8.125" style="2" customWidth="1"/>
    <col min="64" max="73" width="8.625" style="2" customWidth="1"/>
    <col min="74" max="74" width="8.625" customWidth="1"/>
    <col min="75" max="75" width="8.625" style="141" customWidth="1"/>
    <col min="76" max="76" width="8.625" customWidth="1"/>
    <col min="77" max="81" width="8.625" style="141" customWidth="1"/>
    <col min="82" max="87" width="8.625" customWidth="1"/>
    <col min="93" max="93" width="8.875" customWidth="1"/>
    <col min="97" max="97" width="13.375" bestFit="1" customWidth="1"/>
  </cols>
  <sheetData>
    <row r="1" spans="1:114" ht="30" customHeight="1" x14ac:dyDescent="0.15">
      <c r="A1" s="1666" t="s">
        <v>448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299" t="s">
        <v>590</v>
      </c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399"/>
      <c r="AE1" s="399"/>
      <c r="AF1" s="399"/>
      <c r="AG1" s="399"/>
      <c r="AH1" s="399"/>
      <c r="AI1" s="399"/>
      <c r="AJ1" s="399"/>
      <c r="AK1" s="399"/>
      <c r="AL1" s="399"/>
      <c r="AN1" s="1299"/>
      <c r="AO1" s="1299"/>
      <c r="AP1" s="1299"/>
      <c r="AQ1" s="277"/>
      <c r="AR1" s="277"/>
      <c r="AS1" s="277"/>
      <c r="AT1" s="277"/>
      <c r="AU1" s="277"/>
      <c r="AV1" s="277"/>
      <c r="AW1" s="277"/>
      <c r="AX1" s="1860" t="s">
        <v>206</v>
      </c>
      <c r="AY1" s="1860"/>
      <c r="AZ1" s="1860"/>
      <c r="BA1" s="1860"/>
      <c r="BB1" s="1860"/>
      <c r="BC1" s="1860"/>
      <c r="BD1" s="1860"/>
      <c r="BE1" s="590"/>
      <c r="BF1" s="590"/>
      <c r="BG1" s="590"/>
      <c r="BH1" s="277"/>
      <c r="BI1" s="277"/>
      <c r="BJ1" s="277"/>
      <c r="BK1" s="277"/>
      <c r="BL1" s="277"/>
      <c r="BM1" s="40"/>
      <c r="BN1" s="40"/>
      <c r="BO1" s="40"/>
      <c r="BP1" s="40"/>
      <c r="BQ1" s="40"/>
      <c r="BR1" s="40"/>
      <c r="BS1" s="40"/>
      <c r="BT1" s="40"/>
      <c r="BU1" s="40"/>
    </row>
    <row r="2" spans="1:114" ht="18" customHeight="1" thickBot="1" x14ac:dyDescent="0.2">
      <c r="A2" s="6"/>
      <c r="B2" s="6"/>
      <c r="C2" s="6"/>
      <c r="D2" s="6"/>
      <c r="E2" s="398" t="s">
        <v>47</v>
      </c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424"/>
      <c r="R2" s="424"/>
      <c r="S2" s="22"/>
      <c r="T2" s="22"/>
      <c r="U2" s="22"/>
      <c r="V2" s="22"/>
      <c r="W2" s="22"/>
      <c r="X2" s="22"/>
      <c r="Y2" s="22"/>
      <c r="Z2" s="424"/>
      <c r="AA2" s="424"/>
      <c r="AB2" s="424"/>
      <c r="AC2" s="424"/>
      <c r="AD2" s="22"/>
      <c r="AE2" s="22"/>
      <c r="AF2" s="22"/>
      <c r="AG2" s="22"/>
      <c r="AH2" s="22"/>
      <c r="AI2" s="22"/>
      <c r="AJ2" s="22"/>
      <c r="AK2" s="22"/>
      <c r="AL2" s="6"/>
      <c r="AM2" s="6"/>
      <c r="AN2" s="6"/>
      <c r="AO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142"/>
      <c r="BY2" s="142"/>
      <c r="BZ2" s="142"/>
      <c r="CA2" s="142"/>
      <c r="CB2" s="142"/>
      <c r="CC2"/>
    </row>
    <row r="3" spans="1:114" ht="21" customHeight="1" x14ac:dyDescent="0.15">
      <c r="A3" s="423"/>
      <c r="B3" s="423"/>
      <c r="C3" s="1662" t="s">
        <v>0</v>
      </c>
      <c r="D3" s="1686"/>
      <c r="E3" s="382" t="s">
        <v>3</v>
      </c>
      <c r="F3" s="168" t="s">
        <v>172</v>
      </c>
      <c r="G3" s="1662" t="s">
        <v>5</v>
      </c>
      <c r="H3" s="1663"/>
      <c r="I3" s="1692" t="s">
        <v>159</v>
      </c>
      <c r="J3" s="1693"/>
      <c r="K3" s="1694"/>
      <c r="L3" s="913" t="s">
        <v>55</v>
      </c>
      <c r="M3" s="1680" t="s">
        <v>54</v>
      </c>
      <c r="N3" s="1681"/>
      <c r="O3" s="1681"/>
      <c r="P3" s="1681"/>
      <c r="Q3" s="1681"/>
      <c r="R3" s="1684"/>
      <c r="S3" s="1680" t="s">
        <v>113</v>
      </c>
      <c r="T3" s="1684"/>
      <c r="U3" s="1680" t="s">
        <v>59</v>
      </c>
      <c r="V3" s="1684"/>
      <c r="W3" s="1813" t="s">
        <v>327</v>
      </c>
      <c r="X3" s="1815"/>
      <c r="Y3" s="1680" t="s">
        <v>323</v>
      </c>
      <c r="Z3" s="1684"/>
      <c r="AA3" s="1685" t="s">
        <v>32</v>
      </c>
      <c r="AB3" s="1663"/>
      <c r="AC3" s="403" t="s">
        <v>7</v>
      </c>
      <c r="AD3" s="372"/>
      <c r="AE3" s="382"/>
      <c r="AF3" s="383"/>
      <c r="AG3" s="1758" t="s">
        <v>18</v>
      </c>
      <c r="AH3" s="1662" t="s">
        <v>10</v>
      </c>
      <c r="AI3" s="1685"/>
      <c r="AJ3" s="1686"/>
      <c r="AK3" s="1685" t="s">
        <v>11</v>
      </c>
      <c r="AL3" s="1685"/>
      <c r="AM3" s="1686"/>
      <c r="AN3" s="1662" t="s">
        <v>13</v>
      </c>
      <c r="AO3" s="1686"/>
      <c r="AP3" s="1662" t="s">
        <v>12</v>
      </c>
      <c r="AQ3" s="1686"/>
      <c r="AR3" s="1763" t="s">
        <v>154</v>
      </c>
      <c r="AS3" s="1755"/>
      <c r="AT3" s="1867" t="s">
        <v>246</v>
      </c>
      <c r="AU3" s="1662" t="s">
        <v>61</v>
      </c>
      <c r="AV3" s="1685"/>
      <c r="AW3" s="1685"/>
      <c r="AX3" s="1685"/>
      <c r="AY3" s="1685"/>
      <c r="AZ3" s="1685"/>
      <c r="BA3" s="1685"/>
      <c r="BB3" s="1685"/>
      <c r="BC3" s="1685"/>
      <c r="BD3" s="1686"/>
      <c r="BE3" s="1733" t="s">
        <v>62</v>
      </c>
      <c r="BF3" s="1768"/>
      <c r="BG3" s="1663"/>
      <c r="BH3" s="610"/>
      <c r="BI3" s="610"/>
      <c r="BJ3" s="610"/>
      <c r="BK3" s="610"/>
      <c r="BL3"/>
      <c r="BM3"/>
      <c r="BN3"/>
      <c r="BO3"/>
      <c r="BP3"/>
      <c r="BQ3"/>
      <c r="BR3"/>
      <c r="BS3"/>
      <c r="BT3"/>
      <c r="BU3"/>
      <c r="BW3"/>
      <c r="BY3"/>
      <c r="BZ3"/>
      <c r="CA3"/>
      <c r="CB3"/>
      <c r="CC3"/>
    </row>
    <row r="4" spans="1:114" ht="21" customHeight="1" thickBot="1" x14ac:dyDescent="0.2">
      <c r="A4" s="418"/>
      <c r="B4" s="418"/>
      <c r="C4" s="39" t="s">
        <v>1</v>
      </c>
      <c r="D4" s="39"/>
      <c r="E4" s="39" t="s">
        <v>4</v>
      </c>
      <c r="F4" s="39"/>
      <c r="G4" s="1688" t="s">
        <v>6</v>
      </c>
      <c r="H4" s="1665"/>
      <c r="I4" s="914">
        <v>0.35416666666666669</v>
      </c>
      <c r="J4" s="914">
        <v>0.33333333333333331</v>
      </c>
      <c r="K4" s="914">
        <v>0.35416666666666669</v>
      </c>
      <c r="L4" s="299" t="s">
        <v>96</v>
      </c>
      <c r="M4" s="1720"/>
      <c r="N4" s="1715"/>
      <c r="O4" s="1715"/>
      <c r="P4" s="1715"/>
      <c r="Q4" s="1715"/>
      <c r="R4" s="1721"/>
      <c r="S4" s="427" t="s">
        <v>114</v>
      </c>
      <c r="T4" s="428" t="s">
        <v>173</v>
      </c>
      <c r="U4" s="1682"/>
      <c r="V4" s="1687"/>
      <c r="W4" s="1816"/>
      <c r="X4" s="1818"/>
      <c r="Y4" s="444" t="s">
        <v>323</v>
      </c>
      <c r="Z4" s="917" t="s">
        <v>335</v>
      </c>
      <c r="AA4" s="1770"/>
      <c r="AB4" s="1665"/>
      <c r="AC4" s="39" t="s">
        <v>1</v>
      </c>
      <c r="AD4" s="42" t="s">
        <v>2</v>
      </c>
      <c r="AE4" s="39" t="s">
        <v>8</v>
      </c>
      <c r="AF4" s="340" t="s">
        <v>9</v>
      </c>
      <c r="AG4" s="1759"/>
      <c r="AH4" s="1688"/>
      <c r="AI4" s="1678"/>
      <c r="AJ4" s="1679"/>
      <c r="AK4" s="1678"/>
      <c r="AL4" s="1678"/>
      <c r="AM4" s="1679"/>
      <c r="AN4" s="1688"/>
      <c r="AO4" s="1679"/>
      <c r="AP4" s="1688"/>
      <c r="AQ4" s="1679"/>
      <c r="AR4" s="1764"/>
      <c r="AS4" s="1756"/>
      <c r="AT4" s="1868"/>
      <c r="AU4" s="1870">
        <v>1</v>
      </c>
      <c r="AV4" s="1766"/>
      <c r="AW4" s="1766"/>
      <c r="AX4" s="1871"/>
      <c r="AY4" s="1736">
        <v>0.5</v>
      </c>
      <c r="AZ4" s="1766"/>
      <c r="BA4" s="1766"/>
      <c r="BB4" s="1766"/>
      <c r="BC4" s="1766"/>
      <c r="BD4" s="1767"/>
      <c r="BE4" s="1664"/>
      <c r="BF4" s="1769"/>
      <c r="BG4" s="1665"/>
      <c r="BH4" s="610"/>
      <c r="BI4" s="610"/>
      <c r="BJ4" s="610"/>
      <c r="BK4" s="610"/>
      <c r="BL4"/>
      <c r="BM4"/>
      <c r="BN4"/>
      <c r="BO4"/>
      <c r="BP4"/>
      <c r="BQ4"/>
      <c r="BR4"/>
      <c r="BS4"/>
      <c r="BT4"/>
      <c r="BU4"/>
      <c r="BW4"/>
      <c r="BY4" s="1808" t="s">
        <v>28</v>
      </c>
      <c r="BZ4" s="1811" t="s">
        <v>270</v>
      </c>
      <c r="CA4" s="1808" t="s">
        <v>71</v>
      </c>
      <c r="CB4" s="1811" t="s">
        <v>295</v>
      </c>
      <c r="CC4" s="1806" t="s">
        <v>63</v>
      </c>
      <c r="CD4" s="1807" t="s">
        <v>257</v>
      </c>
      <c r="CE4" s="1808" t="s">
        <v>284</v>
      </c>
      <c r="CF4" s="1811" t="s">
        <v>289</v>
      </c>
      <c r="CG4" s="1806" t="s">
        <v>237</v>
      </c>
      <c r="CH4" s="1807" t="s">
        <v>279</v>
      </c>
      <c r="CI4" s="1808" t="s">
        <v>27</v>
      </c>
      <c r="CJ4" s="1811" t="s">
        <v>272</v>
      </c>
      <c r="CK4" s="1808" t="s">
        <v>37</v>
      </c>
      <c r="CL4" s="1811" t="s">
        <v>255</v>
      </c>
      <c r="CM4" s="1811" t="s">
        <v>291</v>
      </c>
      <c r="CN4" s="1806" t="s">
        <v>38</v>
      </c>
      <c r="CO4" s="1807" t="s">
        <v>269</v>
      </c>
      <c r="CP4" s="1806" t="s">
        <v>243</v>
      </c>
      <c r="CQ4" s="1807" t="s">
        <v>273</v>
      </c>
      <c r="CR4" s="1807" t="s">
        <v>293</v>
      </c>
      <c r="CS4" s="1862" t="s">
        <v>200</v>
      </c>
      <c r="CT4" s="1861" t="s">
        <v>296</v>
      </c>
      <c r="CU4" s="1862" t="s">
        <v>233</v>
      </c>
      <c r="CV4" s="1861" t="s">
        <v>268</v>
      </c>
      <c r="CW4" s="1862" t="s">
        <v>267</v>
      </c>
      <c r="CX4" s="1861" t="s">
        <v>274</v>
      </c>
      <c r="CY4" s="1862" t="s">
        <v>247</v>
      </c>
      <c r="CZ4" s="1861" t="s">
        <v>294</v>
      </c>
      <c r="DA4" s="1806" t="s">
        <v>65</v>
      </c>
      <c r="DB4" s="1807" t="s">
        <v>280</v>
      </c>
      <c r="DC4" s="1808" t="s">
        <v>31</v>
      </c>
      <c r="DD4" s="1809" t="s">
        <v>271</v>
      </c>
      <c r="DE4" s="1769" t="s">
        <v>300</v>
      </c>
      <c r="DF4" s="1866" t="s">
        <v>313</v>
      </c>
      <c r="DG4" s="1769" t="s">
        <v>301</v>
      </c>
      <c r="DH4" s="1866" t="s">
        <v>312</v>
      </c>
      <c r="DI4" s="1769" t="s">
        <v>299</v>
      </c>
      <c r="DJ4" s="1866" t="s">
        <v>314</v>
      </c>
    </row>
    <row r="5" spans="1:114" ht="21" customHeight="1" thickBot="1" x14ac:dyDescent="0.2">
      <c r="A5" s="419"/>
      <c r="B5" s="419"/>
      <c r="C5" s="357">
        <v>0.33333333333333331</v>
      </c>
      <c r="D5" s="357"/>
      <c r="E5" s="357">
        <v>0.33333333333333331</v>
      </c>
      <c r="F5" s="357">
        <v>0.33333333333333331</v>
      </c>
      <c r="G5" s="358" t="s">
        <v>122</v>
      </c>
      <c r="H5" s="351">
        <v>0.33333333333333331</v>
      </c>
      <c r="I5" s="402" t="s">
        <v>52</v>
      </c>
      <c r="J5" s="402" t="s">
        <v>17</v>
      </c>
      <c r="K5" s="417"/>
      <c r="L5" s="354" t="s">
        <v>266</v>
      </c>
      <c r="M5" s="357">
        <v>0.3125</v>
      </c>
      <c r="N5" s="607">
        <v>0.32291666666666669</v>
      </c>
      <c r="O5" s="1872">
        <v>0.33333333333333331</v>
      </c>
      <c r="P5" s="1739"/>
      <c r="Q5" s="1746" t="s">
        <v>58</v>
      </c>
      <c r="R5" s="1746"/>
      <c r="S5" s="354" t="s">
        <v>116</v>
      </c>
      <c r="T5" s="355" t="s">
        <v>174</v>
      </c>
      <c r="U5" s="358">
        <v>0.35416666666666669</v>
      </c>
      <c r="V5" s="351">
        <v>0.35416666666666669</v>
      </c>
      <c r="W5" s="1819"/>
      <c r="X5" s="1821"/>
      <c r="Y5" s="1804" t="s">
        <v>324</v>
      </c>
      <c r="Z5" s="1805"/>
      <c r="AA5" s="356">
        <v>0.3125</v>
      </c>
      <c r="AB5" s="359">
        <v>0.35416666666666669</v>
      </c>
      <c r="AC5" s="357">
        <v>0.3125</v>
      </c>
      <c r="AD5" s="360">
        <v>0.3125</v>
      </c>
      <c r="AE5" s="361"/>
      <c r="AF5" s="362"/>
      <c r="AG5" s="1760"/>
      <c r="AH5" s="1689"/>
      <c r="AI5" s="1690"/>
      <c r="AJ5" s="1691"/>
      <c r="AK5" s="1690"/>
      <c r="AL5" s="1690"/>
      <c r="AM5" s="1691"/>
      <c r="AN5" s="1689"/>
      <c r="AO5" s="1691"/>
      <c r="AP5" s="1689"/>
      <c r="AQ5" s="1691"/>
      <c r="AR5" s="1765"/>
      <c r="AS5" s="1757"/>
      <c r="AT5" s="1869"/>
      <c r="AU5" s="361"/>
      <c r="AV5" s="363" t="s">
        <v>62</v>
      </c>
      <c r="AW5" s="363"/>
      <c r="AX5" s="363" t="s">
        <v>62</v>
      </c>
      <c r="AY5" s="364"/>
      <c r="AZ5" s="365" t="s">
        <v>62</v>
      </c>
      <c r="BA5" s="364"/>
      <c r="BB5" s="365" t="s">
        <v>62</v>
      </c>
      <c r="BC5" s="364"/>
      <c r="BD5" s="365" t="s">
        <v>62</v>
      </c>
      <c r="BE5" s="366"/>
      <c r="BF5" s="349"/>
      <c r="BG5" s="349"/>
      <c r="BH5" s="615"/>
      <c r="BI5" s="615"/>
      <c r="BJ5" s="615"/>
      <c r="BK5" s="615"/>
      <c r="BL5" s="141"/>
      <c r="BM5" s="141"/>
      <c r="BN5"/>
      <c r="BO5"/>
      <c r="BP5"/>
      <c r="BQ5"/>
      <c r="BR5"/>
      <c r="BS5"/>
      <c r="BT5"/>
      <c r="BU5" s="1"/>
      <c r="BW5"/>
      <c r="BY5" s="1808"/>
      <c r="BZ5" s="1811"/>
      <c r="CA5" s="1808"/>
      <c r="CB5" s="1811"/>
      <c r="CC5" s="1806"/>
      <c r="CD5" s="1807"/>
      <c r="CE5" s="1808"/>
      <c r="CF5" s="1811"/>
      <c r="CG5" s="1806"/>
      <c r="CH5" s="1807"/>
      <c r="CI5" s="1808"/>
      <c r="CJ5" s="1808"/>
      <c r="CK5" s="1808"/>
      <c r="CL5" s="1808"/>
      <c r="CM5" s="1811"/>
      <c r="CN5" s="1806"/>
      <c r="CO5" s="1806"/>
      <c r="CP5" s="1806"/>
      <c r="CQ5" s="1806"/>
      <c r="CR5" s="1807"/>
      <c r="CS5" s="1862"/>
      <c r="CT5" s="1862"/>
      <c r="CU5" s="1862"/>
      <c r="CV5" s="1862"/>
      <c r="CW5" s="1862"/>
      <c r="CX5" s="1862"/>
      <c r="CY5" s="1862"/>
      <c r="CZ5" s="1862"/>
      <c r="DA5" s="1806"/>
      <c r="DB5" s="1806"/>
      <c r="DC5" s="1808"/>
      <c r="DD5" s="1810"/>
      <c r="DE5" s="1769"/>
      <c r="DF5" s="1866"/>
      <c r="DG5" s="1769"/>
      <c r="DH5" s="1866"/>
      <c r="DI5" s="1769"/>
      <c r="DJ5" s="1866"/>
    </row>
    <row r="6" spans="1:114" s="619" customFormat="1" ht="60" customHeight="1" x14ac:dyDescent="0.15">
      <c r="A6" s="1006">
        <v>1</v>
      </c>
      <c r="B6" s="1007" t="s">
        <v>25</v>
      </c>
      <c r="C6" s="1307" t="s">
        <v>233</v>
      </c>
      <c r="D6" s="595"/>
      <c r="E6" s="1009" t="s">
        <v>31</v>
      </c>
      <c r="F6" s="1009" t="s">
        <v>237</v>
      </c>
      <c r="G6" s="1010">
        <f t="shared" ref="G6:G36" si="0">AE5</f>
        <v>0</v>
      </c>
      <c r="H6" s="1011" t="s">
        <v>267</v>
      </c>
      <c r="I6" s="1162" t="s">
        <v>199</v>
      </c>
      <c r="J6" s="1013"/>
      <c r="K6" s="1011"/>
      <c r="L6" s="1014" t="s">
        <v>65</v>
      </c>
      <c r="M6" s="1012" t="s">
        <v>27</v>
      </c>
      <c r="N6" s="1012"/>
      <c r="O6" s="1015"/>
      <c r="P6" s="1016" t="s">
        <v>284</v>
      </c>
      <c r="Q6" s="1012"/>
      <c r="R6" s="1012" t="s">
        <v>63</v>
      </c>
      <c r="S6" s="1009" t="s">
        <v>307</v>
      </c>
      <c r="T6" s="1017"/>
      <c r="U6" s="1010" t="s">
        <v>120</v>
      </c>
      <c r="V6" s="1361" t="s">
        <v>297</v>
      </c>
      <c r="W6" s="1010" t="s">
        <v>299</v>
      </c>
      <c r="X6" s="1017"/>
      <c r="Y6" s="1012"/>
      <c r="Z6" s="1012"/>
      <c r="AA6" s="1010" t="s">
        <v>38</v>
      </c>
      <c r="AB6" s="1011" t="s">
        <v>28</v>
      </c>
      <c r="AC6" s="1010"/>
      <c r="AD6" s="1018"/>
      <c r="AE6" s="1019" t="s">
        <v>430</v>
      </c>
      <c r="AF6" s="1020" t="s">
        <v>447</v>
      </c>
      <c r="AG6" s="439" t="s">
        <v>199</v>
      </c>
      <c r="AH6" s="1249"/>
      <c r="AI6" s="1250"/>
      <c r="AJ6" s="1077"/>
      <c r="AK6" s="1075" t="s">
        <v>300</v>
      </c>
      <c r="AL6" s="1076" t="s">
        <v>479</v>
      </c>
      <c r="AM6" s="1077"/>
      <c r="AN6" s="1249"/>
      <c r="AO6" s="1077"/>
      <c r="AP6" s="1075"/>
      <c r="AQ6" s="1079"/>
      <c r="AR6" s="1075"/>
      <c r="AS6" s="1077"/>
      <c r="AT6" s="1076"/>
      <c r="AU6" s="1075"/>
      <c r="AV6" s="1080"/>
      <c r="AW6" s="1081"/>
      <c r="AX6" s="1081"/>
      <c r="AY6" s="1082"/>
      <c r="AZ6" s="1080"/>
      <c r="BA6" s="1081"/>
      <c r="BB6" s="1080"/>
      <c r="BC6" s="1083"/>
      <c r="BD6" s="1084"/>
      <c r="BE6" s="1085"/>
      <c r="BF6" s="1086"/>
      <c r="BG6" s="1087"/>
      <c r="BH6" s="654"/>
      <c r="BI6" s="65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Y6" s="665">
        <f t="shared" ref="BY6:BY36" si="1">COUNTIF(E6:AD6,$CA$4)+COUNTIF(AG6,$CA$4)+COUNTIF(AJ6:BF6,$CA$4)</f>
        <v>0</v>
      </c>
      <c r="BZ6" s="666">
        <f t="shared" ref="BZ6:BZ36" si="2">COUNTIF(E6:AD6,$CB$4)+COUNTIF(AG6,$CB$4)+COUNTIF(AJ6:BF6,$CB$4)</f>
        <v>0</v>
      </c>
      <c r="CA6" s="666">
        <f t="shared" ref="CA6:CA36" si="3">COUNTIF(E6:AD6,$CC$4)+COUNTIF(AG6,$CC$4)+COUNTIF(AJ6:BF6,$CC$4)</f>
        <v>1</v>
      </c>
      <c r="CB6" s="666">
        <f t="shared" ref="CB6:CB36" si="4">COUNTIF(E6:AD6,$CD$4)+COUNTIF(AG6,$CD$4)+COUNTIF(AJ6:BF6,$CD$4)</f>
        <v>0</v>
      </c>
      <c r="CC6" s="669">
        <f t="shared" ref="CC6:CC36" si="5">COUNTIF(E6:AD6,$CE$4)+COUNTIF(AG6,$CE$4)+COUNTIF(AJ6:BF6,$CE$4)</f>
        <v>1</v>
      </c>
      <c r="CD6" s="666">
        <f t="shared" ref="CD6:CD36" si="6">COUNTIF(E6:AD6,$CF$4)+COUNTIF(AG6,$CF$4)+COUNTIF(AJ6:BF6,$CF$4)</f>
        <v>0</v>
      </c>
      <c r="CE6" s="669">
        <f t="shared" ref="CE6:CE36" si="7">COUNTIF(E6:AD6,$CG$4)+COUNTIF(AG6,$CG$4)+COUNTIF(AJ6:BF6,$CG$4)</f>
        <v>1</v>
      </c>
      <c r="CF6" s="667">
        <f t="shared" ref="CF6:CF36" si="8">COUNTIF(E6:AD6,$CH$4)+COUNTIF(AG6,$CH$4)+COUNTIF(AJ6:BF6,$CH$4)</f>
        <v>0</v>
      </c>
      <c r="CG6" s="665">
        <f t="shared" ref="CG6:CG36" si="9">COUNTIF(E6:AD6,$CI$4)+COUNTIF(AG6,$CI$4)+COUNTIF(AJ6:BF6,$CI$4)</f>
        <v>1</v>
      </c>
      <c r="CH6" s="666">
        <f t="shared" ref="CH6:CH36" si="10">COUNTIF(E6:AD6,$CJ$4)+COUNTIF(AG6,$CJ$4)+COUNTIF(AJ6:BF6,$CJ$4)</f>
        <v>0</v>
      </c>
      <c r="CI6" s="669">
        <f t="shared" ref="CI6:CI36" si="11">COUNTIF(E6:AD6,$CK$4)+COUNTIF(AG6,$CK$4)+COUNTIF(AJ6:BF6,$CK$4)</f>
        <v>0</v>
      </c>
      <c r="CJ6" s="666">
        <f t="shared" ref="CJ6:CJ36" si="12">COUNTIF(E6:AD6,$CL$4)+COUNTIF(AG6,$CL$4)+COUNTIF(AJ6:BF6,$CL$4)</f>
        <v>0</v>
      </c>
      <c r="CK6" s="669">
        <f t="shared" ref="CK6:CK36" si="13">COUNTIF(E6:AD6,$CM$4)+COUNTIF(AG6,$CM$4)+COUNTIF(AJ6:BF6,$CM$4)</f>
        <v>0</v>
      </c>
      <c r="CL6" s="667">
        <f t="shared" ref="CL6:CL36" si="14">COUNTIF(E6:AD6,$CN$4)+COUNTIF(AG6,$CN$4)+COUNTIF(AJ6:BF6,$CN$4)</f>
        <v>1</v>
      </c>
      <c r="CM6" s="667">
        <f t="shared" ref="CM6:CM36" si="15">COUNTIF(E6:AD6,$CO$4)+COUNTIF(AG6,$CO$4)+COUNTIF(AJ6:BF6,$CO$4)</f>
        <v>0</v>
      </c>
      <c r="CN6" s="669">
        <f t="shared" ref="CN6:CN36" si="16">COUNTIF(E6:AD6,$CP$4)+COUNTIF(AG6,$CP$4)+COUNTIF(AJ6:BF6,$CP$4)</f>
        <v>0</v>
      </c>
      <c r="CO6" s="666">
        <f t="shared" ref="CO6:CO36" si="17">COUNTIF(E6:AD6,$CQ$4)+COUNTIF(AG6,$CQ$4)+COUNTIF(AJ6:BF6,$CQ$4)</f>
        <v>0</v>
      </c>
      <c r="CP6" s="669">
        <f t="shared" ref="CP6:CP36" si="18">COUNTIF(E6:AD6,$CR$4)+COUNTIF(AG6,$CR$4)+COUNTIF(AJ6:BF6,$CR$4)</f>
        <v>0</v>
      </c>
      <c r="CQ6" s="666">
        <f t="shared" ref="CQ6:CQ36" si="19">COUNTIF(E6:AD6,$CS$4)+COUNTIF(AG6,$CS$4)+COUNTIF(AJ6:BF6,$CS$4)</f>
        <v>2</v>
      </c>
      <c r="CR6" s="666">
        <f t="shared" ref="CR6:CR36" si="20">COUNTIF(E6:AD6,$CT$4)+COUNTIF(AG6,$CT$4)+COUNTIF(AJ6:BF6,$CT$4)</f>
        <v>0</v>
      </c>
      <c r="CS6" s="669">
        <f t="shared" ref="CS6:CS36" si="21">COUNTIF(D6:AD6,$CU$4)+COUNTIF(AG6,$CU$4)+COUNTIF(AJ6:BF6,$CU$4)</f>
        <v>0</v>
      </c>
      <c r="CT6" s="666">
        <f t="shared" ref="CT6:CT36" si="22">COUNTIF(E6:AD6,$CV$4)+COUNTIF(AG6,$CV$4)+COUNTIF(AJ6:BF6,$CV$4)</f>
        <v>0</v>
      </c>
      <c r="CU6" s="669">
        <f t="shared" ref="CU6:CU36" si="23">COUNTIF(E6:AD6,$CW$4)+COUNTIF(AG6,$CW$4)+COUNTIF(AJ6:BF6,$CW$4)</f>
        <v>1</v>
      </c>
      <c r="CV6" s="667">
        <f t="shared" ref="CV6:CV36" si="24">COUNTIF(E6:AD6,$CX$4)+COUNTIF(AG6,$CX$4)+COUNTIF(AJ6:BF6,$CX$4)</f>
        <v>0</v>
      </c>
      <c r="CW6" s="669">
        <f t="shared" ref="CW6:CW36" si="25">COUNTIF(E6:AD6,$CY$4)+COUNTIF(AG6,$CY$4)+COUNTIF(AJ6:BF6,$CY$4)</f>
        <v>0</v>
      </c>
      <c r="CX6" s="666">
        <f t="shared" ref="CX6:CX36" si="26">COUNTIF(E6:AD6,$CZ$4)+COUNTIF(AG6,$CZ$4)+COUNTIF(AJ6:BF6,$CZ$4)</f>
        <v>0</v>
      </c>
      <c r="CY6" s="669">
        <f t="shared" ref="CY6:CY36" si="27">COUNTIF(E6:AD6,$DA$4)+COUNTIF(AG6,$DA$4)+COUNTIF(AJ6:BF6,$DA$4)</f>
        <v>1</v>
      </c>
      <c r="CZ6" s="666">
        <f t="shared" ref="CZ6:CZ36" si="28">COUNTIF(E6:AD6,$DB$4)+COUNTIF(AG6,$DB$4)+COUNTIF(AJ6:BF6,$DB$4)</f>
        <v>0</v>
      </c>
      <c r="DA6" s="669">
        <f t="shared" ref="DA6:DA36" si="29">COUNTIF(E6:AD6,$DC$4)+COUNTIF(AG6,$DC$4)+COUNTIF(AJ6:BF6,$DC$4)</f>
        <v>1</v>
      </c>
      <c r="DB6" s="666">
        <f t="shared" ref="DB6:DB36" si="30">COUNTIF(E6:AD6,$DD$4)+COUNTIF(AG6,$DD$4)+COUNTIF(AJ6:BF6,$DD$4)</f>
        <v>0</v>
      </c>
      <c r="DC6" s="669">
        <f t="shared" ref="DC6:DC36" si="31">COUNTIF(E6:AD6,$DE$4)+COUNTIF(AG6,$DE$4)+COUNTIF(AJ6:BF6,$DE$4)</f>
        <v>1</v>
      </c>
      <c r="DD6" s="666">
        <f t="shared" ref="DD6:DD36" si="32">COUNTIF(G6:AD6,$DF$4)+COUNTIF(AG6,$DD$4)+COUNTIF(AJ6:BF6,$DD$4)</f>
        <v>0</v>
      </c>
    </row>
    <row r="7" spans="1:114" s="619" customFormat="1" ht="60" customHeight="1" thickBot="1" x14ac:dyDescent="0.2">
      <c r="A7" s="1021">
        <v>2</v>
      </c>
      <c r="B7" s="1022" t="s">
        <v>19</v>
      </c>
      <c r="C7" s="1023"/>
      <c r="D7" s="1024"/>
      <c r="E7" s="1025"/>
      <c r="F7" s="1025"/>
      <c r="G7" s="1026" t="str">
        <f t="shared" si="0"/>
        <v>山口</v>
      </c>
      <c r="H7" s="1027"/>
      <c r="I7" s="1028"/>
      <c r="J7" s="1029"/>
      <c r="K7" s="1027"/>
      <c r="L7" s="1030"/>
      <c r="M7" s="1028"/>
      <c r="N7" s="1028"/>
      <c r="O7" s="1031"/>
      <c r="P7" s="1032"/>
      <c r="Q7" s="1028"/>
      <c r="R7" s="1028"/>
      <c r="S7" s="1025"/>
      <c r="T7" s="1033"/>
      <c r="U7" s="1026"/>
      <c r="V7" s="1028"/>
      <c r="W7" s="1026" t="s">
        <v>434</v>
      </c>
      <c r="X7" s="1033"/>
      <c r="Y7" s="1028"/>
      <c r="Z7" s="1028"/>
      <c r="AA7" s="1026"/>
      <c r="AB7" s="1027"/>
      <c r="AC7" s="1026"/>
      <c r="AD7" s="1034"/>
      <c r="AE7" s="1035" t="s">
        <v>431</v>
      </c>
      <c r="AF7" s="1036" t="str">
        <f t="shared" ref="AF7:AF36" si="33">AE6</f>
        <v>山口</v>
      </c>
      <c r="AG7" s="1037" t="s">
        <v>439</v>
      </c>
      <c r="AH7" s="1257"/>
      <c r="AI7" s="1258"/>
      <c r="AJ7" s="1108"/>
      <c r="AK7" s="1106"/>
      <c r="AL7" s="1107"/>
      <c r="AM7" s="1108"/>
      <c r="AN7" s="1257"/>
      <c r="AO7" s="1123"/>
      <c r="AP7" s="1106"/>
      <c r="AQ7" s="1112"/>
      <c r="AR7" s="1106"/>
      <c r="AS7" s="1108"/>
      <c r="AT7" s="1107"/>
      <c r="AU7" s="1106"/>
      <c r="AV7" s="1115"/>
      <c r="AW7" s="1125"/>
      <c r="AX7" s="1125"/>
      <c r="AY7" s="1124"/>
      <c r="AZ7" s="1115"/>
      <c r="BA7" s="1125"/>
      <c r="BB7" s="1115"/>
      <c r="BC7" s="1116"/>
      <c r="BD7" s="1117"/>
      <c r="BE7" s="1126"/>
      <c r="BF7" s="1119"/>
      <c r="BG7" s="1044"/>
      <c r="BH7" s="654"/>
      <c r="BI7" s="65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Y7" s="665">
        <f t="shared" si="1"/>
        <v>0</v>
      </c>
      <c r="BZ7" s="666">
        <f t="shared" si="2"/>
        <v>0</v>
      </c>
      <c r="CA7" s="666">
        <f t="shared" si="3"/>
        <v>0</v>
      </c>
      <c r="CB7" s="666">
        <f t="shared" si="4"/>
        <v>0</v>
      </c>
      <c r="CC7" s="669">
        <f t="shared" si="5"/>
        <v>1</v>
      </c>
      <c r="CD7" s="666">
        <f t="shared" si="6"/>
        <v>0</v>
      </c>
      <c r="CE7" s="669">
        <f t="shared" si="7"/>
        <v>0</v>
      </c>
      <c r="CF7" s="667">
        <f t="shared" si="8"/>
        <v>0</v>
      </c>
      <c r="CG7" s="665">
        <f t="shared" si="9"/>
        <v>0</v>
      </c>
      <c r="CH7" s="666">
        <f t="shared" si="10"/>
        <v>0</v>
      </c>
      <c r="CI7" s="669">
        <f t="shared" si="11"/>
        <v>0</v>
      </c>
      <c r="CJ7" s="666">
        <f t="shared" si="12"/>
        <v>0</v>
      </c>
      <c r="CK7" s="669">
        <f t="shared" si="13"/>
        <v>0</v>
      </c>
      <c r="CL7" s="667">
        <f t="shared" si="14"/>
        <v>0</v>
      </c>
      <c r="CM7" s="667">
        <f t="shared" si="15"/>
        <v>0</v>
      </c>
      <c r="CN7" s="669">
        <f t="shared" si="16"/>
        <v>0</v>
      </c>
      <c r="CO7" s="666">
        <f t="shared" si="17"/>
        <v>0</v>
      </c>
      <c r="CP7" s="669">
        <f t="shared" si="18"/>
        <v>0</v>
      </c>
      <c r="CQ7" s="666">
        <f t="shared" si="19"/>
        <v>1</v>
      </c>
      <c r="CR7" s="666">
        <f t="shared" si="20"/>
        <v>0</v>
      </c>
      <c r="CS7" s="669">
        <f t="shared" si="21"/>
        <v>0</v>
      </c>
      <c r="CT7" s="666">
        <f t="shared" si="22"/>
        <v>0</v>
      </c>
      <c r="CU7" s="669">
        <f t="shared" si="23"/>
        <v>0</v>
      </c>
      <c r="CV7" s="667">
        <f t="shared" si="24"/>
        <v>0</v>
      </c>
      <c r="CW7" s="669">
        <f t="shared" si="25"/>
        <v>0</v>
      </c>
      <c r="CX7" s="666">
        <f t="shared" si="26"/>
        <v>0</v>
      </c>
      <c r="CY7" s="669">
        <f t="shared" si="27"/>
        <v>0</v>
      </c>
      <c r="CZ7" s="666">
        <f t="shared" si="28"/>
        <v>0</v>
      </c>
      <c r="DA7" s="669">
        <f t="shared" si="29"/>
        <v>0</v>
      </c>
      <c r="DB7" s="666">
        <f t="shared" si="30"/>
        <v>0</v>
      </c>
      <c r="DC7" s="669">
        <f t="shared" si="31"/>
        <v>0</v>
      </c>
      <c r="DD7" s="666">
        <f t="shared" si="32"/>
        <v>0</v>
      </c>
    </row>
    <row r="8" spans="1:114" s="619" customFormat="1" ht="60" customHeight="1" x14ac:dyDescent="0.15">
      <c r="A8" s="1021">
        <v>3</v>
      </c>
      <c r="B8" s="1022" t="s">
        <v>20</v>
      </c>
      <c r="C8" s="1023"/>
      <c r="D8" s="1024"/>
      <c r="E8" s="1025"/>
      <c r="F8" s="1025"/>
      <c r="G8" s="1026" t="str">
        <f t="shared" si="0"/>
        <v>斎藤</v>
      </c>
      <c r="H8" s="1027"/>
      <c r="I8" s="1028"/>
      <c r="J8" s="1029"/>
      <c r="K8" s="1027"/>
      <c r="L8" s="1030"/>
      <c r="M8" s="1028"/>
      <c r="N8" s="1028"/>
      <c r="O8" s="1031"/>
      <c r="P8" s="1032"/>
      <c r="Q8" s="1028"/>
      <c r="R8" s="1028"/>
      <c r="S8" s="1025"/>
      <c r="T8" s="1033"/>
      <c r="U8" s="1026"/>
      <c r="V8" s="1028"/>
      <c r="W8" s="1026" t="s">
        <v>445</v>
      </c>
      <c r="X8" s="1033"/>
      <c r="Y8" s="1028"/>
      <c r="Z8" s="1028"/>
      <c r="AA8" s="1026"/>
      <c r="AB8" s="1027"/>
      <c r="AC8" s="1026"/>
      <c r="AD8" s="1034"/>
      <c r="AE8" s="1035" t="s">
        <v>432</v>
      </c>
      <c r="AF8" s="1036" t="str">
        <f t="shared" si="33"/>
        <v>斎藤</v>
      </c>
      <c r="AG8" s="1037" t="s">
        <v>438</v>
      </c>
      <c r="AH8" s="1129"/>
      <c r="AI8" s="1258"/>
      <c r="AJ8" s="1108"/>
      <c r="AK8" s="1106"/>
      <c r="AL8" s="1107"/>
      <c r="AM8" s="1108"/>
      <c r="AN8" s="1129"/>
      <c r="AO8" s="1108"/>
      <c r="AP8" s="1106"/>
      <c r="AQ8" s="1112"/>
      <c r="AR8" s="1106"/>
      <c r="AS8" s="1108"/>
      <c r="AT8" s="1107"/>
      <c r="AU8" s="1106"/>
      <c r="AV8" s="1115"/>
      <c r="AW8" s="1125"/>
      <c r="AX8" s="1125"/>
      <c r="AY8" s="1124"/>
      <c r="AZ8" s="1115"/>
      <c r="BA8" s="1125"/>
      <c r="BB8" s="1115"/>
      <c r="BC8" s="1116"/>
      <c r="BD8" s="1117"/>
      <c r="BE8" s="1126"/>
      <c r="BF8" s="1119"/>
      <c r="BG8" s="1120"/>
      <c r="BH8" s="654"/>
      <c r="BI8" s="654"/>
      <c r="BJ8" s="250"/>
      <c r="BK8" s="1864" t="s">
        <v>41</v>
      </c>
      <c r="BL8" s="1864" t="s">
        <v>42</v>
      </c>
      <c r="BM8" s="1864" t="s">
        <v>45</v>
      </c>
      <c r="BN8" s="1864" t="s">
        <v>44</v>
      </c>
      <c r="BO8" s="1864" t="s">
        <v>154</v>
      </c>
      <c r="BP8" s="1864" t="s">
        <v>246</v>
      </c>
      <c r="BQ8" s="1729" t="s">
        <v>46</v>
      </c>
      <c r="BR8" s="1730"/>
      <c r="BS8" s="1"/>
      <c r="BT8" s="1"/>
      <c r="BY8" s="665">
        <f t="shared" si="1"/>
        <v>0</v>
      </c>
      <c r="BZ8" s="666">
        <f t="shared" si="2"/>
        <v>0</v>
      </c>
      <c r="CA8" s="666">
        <f t="shared" si="3"/>
        <v>0</v>
      </c>
      <c r="CB8" s="666">
        <f t="shared" si="4"/>
        <v>0</v>
      </c>
      <c r="CC8" s="669">
        <f t="shared" si="5"/>
        <v>0</v>
      </c>
      <c r="CD8" s="666">
        <f t="shared" si="6"/>
        <v>0</v>
      </c>
      <c r="CE8" s="669">
        <f t="shared" si="7"/>
        <v>0</v>
      </c>
      <c r="CF8" s="667">
        <f t="shared" si="8"/>
        <v>0</v>
      </c>
      <c r="CG8" s="665">
        <f t="shared" si="9"/>
        <v>0</v>
      </c>
      <c r="CH8" s="666">
        <f t="shared" si="10"/>
        <v>0</v>
      </c>
      <c r="CI8" s="669">
        <f t="shared" si="11"/>
        <v>0</v>
      </c>
      <c r="CJ8" s="666">
        <f t="shared" si="12"/>
        <v>0</v>
      </c>
      <c r="CK8" s="669">
        <f t="shared" si="13"/>
        <v>0</v>
      </c>
      <c r="CL8" s="667">
        <f t="shared" si="14"/>
        <v>0</v>
      </c>
      <c r="CM8" s="667">
        <f t="shared" si="15"/>
        <v>0</v>
      </c>
      <c r="CN8" s="669">
        <f t="shared" si="16"/>
        <v>0</v>
      </c>
      <c r="CO8" s="666">
        <f t="shared" si="17"/>
        <v>0</v>
      </c>
      <c r="CP8" s="669">
        <f t="shared" si="18"/>
        <v>0</v>
      </c>
      <c r="CQ8" s="666">
        <f t="shared" si="19"/>
        <v>0</v>
      </c>
      <c r="CR8" s="666">
        <f t="shared" si="20"/>
        <v>0</v>
      </c>
      <c r="CS8" s="669">
        <f t="shared" si="21"/>
        <v>0</v>
      </c>
      <c r="CT8" s="666">
        <f t="shared" si="22"/>
        <v>0</v>
      </c>
      <c r="CU8" s="669">
        <f t="shared" si="23"/>
        <v>0</v>
      </c>
      <c r="CV8" s="667">
        <f t="shared" si="24"/>
        <v>0</v>
      </c>
      <c r="CW8" s="669">
        <f t="shared" si="25"/>
        <v>0</v>
      </c>
      <c r="CX8" s="666">
        <f t="shared" si="26"/>
        <v>0</v>
      </c>
      <c r="CY8" s="669">
        <f t="shared" si="27"/>
        <v>0</v>
      </c>
      <c r="CZ8" s="666">
        <f t="shared" si="28"/>
        <v>0</v>
      </c>
      <c r="DA8" s="669">
        <f t="shared" si="29"/>
        <v>0</v>
      </c>
      <c r="DB8" s="666">
        <f t="shared" si="30"/>
        <v>0</v>
      </c>
      <c r="DC8" s="669">
        <f t="shared" si="31"/>
        <v>0</v>
      </c>
      <c r="DD8" s="666">
        <f t="shared" si="32"/>
        <v>0</v>
      </c>
    </row>
    <row r="9" spans="1:114" s="619" customFormat="1" ht="60" customHeight="1" thickBot="1" x14ac:dyDescent="0.2">
      <c r="A9" s="1021">
        <v>4</v>
      </c>
      <c r="B9" s="1022" t="s">
        <v>21</v>
      </c>
      <c r="C9" s="1023"/>
      <c r="D9" s="1024"/>
      <c r="E9" s="1025"/>
      <c r="F9" s="1025"/>
      <c r="G9" s="1026" t="str">
        <f t="shared" si="0"/>
        <v>渡辺</v>
      </c>
      <c r="H9" s="1027"/>
      <c r="I9" s="1028"/>
      <c r="J9" s="1029"/>
      <c r="K9" s="1027"/>
      <c r="L9" s="1030"/>
      <c r="M9" s="1028"/>
      <c r="N9" s="1028"/>
      <c r="O9" s="1031"/>
      <c r="P9" s="1032"/>
      <c r="Q9" s="1028"/>
      <c r="R9" s="1028"/>
      <c r="S9" s="1025"/>
      <c r="T9" s="1033"/>
      <c r="U9" s="1026"/>
      <c r="V9" s="1028"/>
      <c r="W9" s="1026" t="s">
        <v>443</v>
      </c>
      <c r="X9" s="1033"/>
      <c r="Y9" s="1028"/>
      <c r="Z9" s="1028"/>
      <c r="AA9" s="1026"/>
      <c r="AB9" s="1027"/>
      <c r="AC9" s="1026"/>
      <c r="AD9" s="1034"/>
      <c r="AE9" s="1035" t="s">
        <v>433</v>
      </c>
      <c r="AF9" s="1036" t="str">
        <f t="shared" si="33"/>
        <v>渡辺</v>
      </c>
      <c r="AG9" s="1037" t="s">
        <v>437</v>
      </c>
      <c r="AH9" s="1142"/>
      <c r="AI9" s="1258"/>
      <c r="AJ9" s="1108"/>
      <c r="AK9" s="1106"/>
      <c r="AL9" s="1107"/>
      <c r="AM9" s="1108"/>
      <c r="AN9" s="1109"/>
      <c r="AO9" s="1110"/>
      <c r="AP9" s="1111"/>
      <c r="AQ9" s="1112"/>
      <c r="AR9" s="1106"/>
      <c r="AS9" s="1108"/>
      <c r="AT9" s="1107"/>
      <c r="AU9" s="1106"/>
      <c r="AV9" s="1113"/>
      <c r="AW9" s="1107"/>
      <c r="AX9" s="1107"/>
      <c r="AY9" s="1114"/>
      <c r="AZ9" s="1113"/>
      <c r="BA9" s="1024"/>
      <c r="BB9" s="1115"/>
      <c r="BC9" s="1116"/>
      <c r="BD9" s="1117"/>
      <c r="BE9" s="1118"/>
      <c r="BF9" s="1119"/>
      <c r="BG9" s="1120"/>
      <c r="BH9" s="654"/>
      <c r="BI9" s="654"/>
      <c r="BJ9" s="251"/>
      <c r="BK9" s="1865"/>
      <c r="BL9" s="1865"/>
      <c r="BM9" s="1865"/>
      <c r="BN9" s="1865"/>
      <c r="BO9" s="1865"/>
      <c r="BP9" s="1865"/>
      <c r="BQ9" s="232">
        <v>1</v>
      </c>
      <c r="BR9" s="175">
        <v>0.5</v>
      </c>
      <c r="BS9" s="4"/>
      <c r="BT9" s="4"/>
      <c r="BY9" s="665">
        <f t="shared" si="1"/>
        <v>0</v>
      </c>
      <c r="BZ9" s="666">
        <f t="shared" si="2"/>
        <v>0</v>
      </c>
      <c r="CA9" s="666">
        <f t="shared" si="3"/>
        <v>0</v>
      </c>
      <c r="CB9" s="666">
        <f t="shared" si="4"/>
        <v>0</v>
      </c>
      <c r="CC9" s="669">
        <f t="shared" si="5"/>
        <v>0</v>
      </c>
      <c r="CD9" s="666">
        <f t="shared" si="6"/>
        <v>0</v>
      </c>
      <c r="CE9" s="669">
        <f t="shared" si="7"/>
        <v>1</v>
      </c>
      <c r="CF9" s="667">
        <f t="shared" si="8"/>
        <v>0</v>
      </c>
      <c r="CG9" s="665">
        <f t="shared" si="9"/>
        <v>0</v>
      </c>
      <c r="CH9" s="666">
        <f t="shared" si="10"/>
        <v>0</v>
      </c>
      <c r="CI9" s="669">
        <f t="shared" si="11"/>
        <v>0</v>
      </c>
      <c r="CJ9" s="666">
        <f t="shared" si="12"/>
        <v>0</v>
      </c>
      <c r="CK9" s="669">
        <f t="shared" si="13"/>
        <v>0</v>
      </c>
      <c r="CL9" s="667">
        <f t="shared" si="14"/>
        <v>1</v>
      </c>
      <c r="CM9" s="667">
        <f t="shared" si="15"/>
        <v>0</v>
      </c>
      <c r="CN9" s="669">
        <f t="shared" si="16"/>
        <v>0</v>
      </c>
      <c r="CO9" s="666">
        <f t="shared" si="17"/>
        <v>0</v>
      </c>
      <c r="CP9" s="669">
        <f t="shared" si="18"/>
        <v>0</v>
      </c>
      <c r="CQ9" s="666">
        <f t="shared" si="19"/>
        <v>0</v>
      </c>
      <c r="CR9" s="666">
        <f t="shared" si="20"/>
        <v>0</v>
      </c>
      <c r="CS9" s="669">
        <f t="shared" si="21"/>
        <v>0</v>
      </c>
      <c r="CT9" s="666">
        <f t="shared" si="22"/>
        <v>0</v>
      </c>
      <c r="CU9" s="669">
        <f t="shared" si="23"/>
        <v>0</v>
      </c>
      <c r="CV9" s="667">
        <f t="shared" si="24"/>
        <v>0</v>
      </c>
      <c r="CW9" s="669">
        <f t="shared" si="25"/>
        <v>0</v>
      </c>
      <c r="CX9" s="666">
        <f t="shared" si="26"/>
        <v>0</v>
      </c>
      <c r="CY9" s="669">
        <f t="shared" si="27"/>
        <v>0</v>
      </c>
      <c r="CZ9" s="666">
        <f t="shared" si="28"/>
        <v>0</v>
      </c>
      <c r="DA9" s="669">
        <f t="shared" si="29"/>
        <v>0</v>
      </c>
      <c r="DB9" s="666">
        <f t="shared" si="30"/>
        <v>0</v>
      </c>
      <c r="DC9" s="669">
        <f t="shared" si="31"/>
        <v>1</v>
      </c>
      <c r="DD9" s="666">
        <f t="shared" si="32"/>
        <v>0</v>
      </c>
    </row>
    <row r="10" spans="1:114" s="619" customFormat="1" ht="60" customHeight="1" x14ac:dyDescent="0.15">
      <c r="A10" s="1021">
        <v>5</v>
      </c>
      <c r="B10" s="1022" t="s">
        <v>22</v>
      </c>
      <c r="C10" s="1023"/>
      <c r="D10" s="1024"/>
      <c r="E10" s="1025"/>
      <c r="F10" s="1025"/>
      <c r="G10" s="1026" t="str">
        <f t="shared" si="0"/>
        <v>石橋</v>
      </c>
      <c r="H10" s="1027"/>
      <c r="I10" s="1028"/>
      <c r="J10" s="1029"/>
      <c r="K10" s="1027"/>
      <c r="L10" s="1030"/>
      <c r="M10" s="1028"/>
      <c r="N10" s="1028"/>
      <c r="O10" s="1031"/>
      <c r="P10" s="1032"/>
      <c r="Q10" s="1028"/>
      <c r="R10" s="1028"/>
      <c r="S10" s="1025"/>
      <c r="T10" s="1033"/>
      <c r="U10" s="1026"/>
      <c r="V10" s="1028"/>
      <c r="W10" s="1026" t="s">
        <v>439</v>
      </c>
      <c r="X10" s="1033"/>
      <c r="Y10" s="1028"/>
      <c r="Z10" s="1028"/>
      <c r="AA10" s="1026"/>
      <c r="AB10" s="1027"/>
      <c r="AC10" s="1026"/>
      <c r="AD10" s="1034"/>
      <c r="AE10" s="1035" t="s">
        <v>434</v>
      </c>
      <c r="AF10" s="1036" t="str">
        <f t="shared" si="33"/>
        <v>石橋</v>
      </c>
      <c r="AG10" s="1037" t="s">
        <v>436</v>
      </c>
      <c r="AH10" s="1129"/>
      <c r="AI10" s="1258"/>
      <c r="AJ10" s="1108"/>
      <c r="AK10" s="1106"/>
      <c r="AL10" s="1107"/>
      <c r="AM10" s="1108"/>
      <c r="AN10" s="1129"/>
      <c r="AO10" s="1108"/>
      <c r="AP10" s="1106"/>
      <c r="AQ10" s="1112"/>
      <c r="AR10" s="1106"/>
      <c r="AS10" s="1108"/>
      <c r="AT10" s="1107"/>
      <c r="AU10" s="1106"/>
      <c r="AV10" s="1115"/>
      <c r="AW10" s="1125"/>
      <c r="AX10" s="1125"/>
      <c r="AY10" s="1124"/>
      <c r="AZ10" s="1115"/>
      <c r="BA10" s="1125"/>
      <c r="BB10" s="1115"/>
      <c r="BC10" s="1116"/>
      <c r="BD10" s="1117"/>
      <c r="BE10" s="1126"/>
      <c r="BF10" s="1119"/>
      <c r="BG10" s="1120"/>
      <c r="BH10" s="654"/>
      <c r="BI10" s="654"/>
      <c r="BJ10" s="438" t="s">
        <v>28</v>
      </c>
      <c r="BK10" s="286">
        <f>COUNTIF($AH$6:$AJ$36,BJ10)</f>
        <v>1</v>
      </c>
      <c r="BL10" s="287">
        <f>COUNTIF($AK$6:$AM$36,BJ10)</f>
        <v>1</v>
      </c>
      <c r="BM10" s="287">
        <f>COUNTIF($AN$6:$AO$36,BJ10)</f>
        <v>0</v>
      </c>
      <c r="BN10" s="287">
        <f>COUNTIF($AP$6:$AQ$36,BJ10)</f>
        <v>0</v>
      </c>
      <c r="BO10" s="287">
        <f>COUNTIF($AR$6:$AS$36,BJ10)</f>
        <v>0</v>
      </c>
      <c r="BP10" s="287">
        <f>COUNTIF($AT$6:$AT$36,BJ10)</f>
        <v>1</v>
      </c>
      <c r="BQ10" s="287">
        <f>COUNTIF($AU$6:$AX$36,BJ10)</f>
        <v>0</v>
      </c>
      <c r="BR10" s="587">
        <f>COUNTIF($AY$6:$BD$36,BJ10)</f>
        <v>0</v>
      </c>
      <c r="BS10" s="401">
        <v>0.5</v>
      </c>
      <c r="BT10" s="401">
        <f t="shared" ref="BT10:BT28" si="34">BK10+BL10*0.5+BM10*0.5+BN10+BO10+BQ10+BR10*0.5+BP10</f>
        <v>2.5</v>
      </c>
      <c r="BY10" s="665">
        <f t="shared" si="1"/>
        <v>0</v>
      </c>
      <c r="BZ10" s="666">
        <f t="shared" si="2"/>
        <v>0</v>
      </c>
      <c r="CA10" s="666">
        <f t="shared" si="3"/>
        <v>0</v>
      </c>
      <c r="CB10" s="666">
        <f t="shared" si="4"/>
        <v>0</v>
      </c>
      <c r="CC10" s="669">
        <f t="shared" si="5"/>
        <v>0</v>
      </c>
      <c r="CD10" s="666">
        <f t="shared" si="6"/>
        <v>0</v>
      </c>
      <c r="CE10" s="669">
        <f t="shared" si="7"/>
        <v>0</v>
      </c>
      <c r="CF10" s="667">
        <f t="shared" si="8"/>
        <v>0</v>
      </c>
      <c r="CG10" s="665">
        <f t="shared" si="9"/>
        <v>1</v>
      </c>
      <c r="CH10" s="666">
        <f t="shared" si="10"/>
        <v>0</v>
      </c>
      <c r="CI10" s="669">
        <f t="shared" si="11"/>
        <v>0</v>
      </c>
      <c r="CJ10" s="666">
        <f t="shared" si="12"/>
        <v>0</v>
      </c>
      <c r="CK10" s="669">
        <f t="shared" si="13"/>
        <v>0</v>
      </c>
      <c r="CL10" s="667">
        <f t="shared" si="14"/>
        <v>0</v>
      </c>
      <c r="CM10" s="667">
        <f t="shared" si="15"/>
        <v>0</v>
      </c>
      <c r="CN10" s="669">
        <f t="shared" si="16"/>
        <v>0</v>
      </c>
      <c r="CO10" s="666">
        <f t="shared" si="17"/>
        <v>0</v>
      </c>
      <c r="CP10" s="669">
        <f t="shared" si="18"/>
        <v>0</v>
      </c>
      <c r="CQ10" s="666">
        <f t="shared" si="19"/>
        <v>1</v>
      </c>
      <c r="CR10" s="666">
        <f t="shared" si="20"/>
        <v>0</v>
      </c>
      <c r="CS10" s="669">
        <f t="shared" si="21"/>
        <v>0</v>
      </c>
      <c r="CT10" s="666">
        <f t="shared" si="22"/>
        <v>0</v>
      </c>
      <c r="CU10" s="669">
        <f t="shared" si="23"/>
        <v>0</v>
      </c>
      <c r="CV10" s="667">
        <f t="shared" si="24"/>
        <v>0</v>
      </c>
      <c r="CW10" s="669">
        <f t="shared" si="25"/>
        <v>0</v>
      </c>
      <c r="CX10" s="666">
        <f t="shared" si="26"/>
        <v>0</v>
      </c>
      <c r="CY10" s="669">
        <f t="shared" si="27"/>
        <v>0</v>
      </c>
      <c r="CZ10" s="666">
        <f t="shared" si="28"/>
        <v>0</v>
      </c>
      <c r="DA10" s="669">
        <f t="shared" si="29"/>
        <v>0</v>
      </c>
      <c r="DB10" s="666">
        <f t="shared" si="30"/>
        <v>0</v>
      </c>
      <c r="DC10" s="669">
        <f t="shared" si="31"/>
        <v>0</v>
      </c>
      <c r="DD10" s="666">
        <f t="shared" si="32"/>
        <v>0</v>
      </c>
    </row>
    <row r="11" spans="1:114" s="619" customFormat="1" ht="60" customHeight="1" x14ac:dyDescent="0.15">
      <c r="A11" s="1006">
        <v>6</v>
      </c>
      <c r="B11" s="1007" t="s">
        <v>23</v>
      </c>
      <c r="C11" s="1008" t="s">
        <v>267</v>
      </c>
      <c r="D11" s="595"/>
      <c r="E11" s="1009" t="s">
        <v>199</v>
      </c>
      <c r="F11" s="1189" t="s">
        <v>31</v>
      </c>
      <c r="G11" s="1010" t="str">
        <f t="shared" si="0"/>
        <v>中村</v>
      </c>
      <c r="H11" s="1190" t="s">
        <v>301</v>
      </c>
      <c r="I11" s="1012" t="s">
        <v>237</v>
      </c>
      <c r="J11" s="1013"/>
      <c r="K11" s="1011"/>
      <c r="L11" s="1014" t="s">
        <v>65</v>
      </c>
      <c r="M11" s="1012" t="s">
        <v>292</v>
      </c>
      <c r="N11" s="1012" t="s">
        <v>474</v>
      </c>
      <c r="O11" s="1015"/>
      <c r="P11" s="1362" t="s">
        <v>467</v>
      </c>
      <c r="Q11" s="1332" t="s">
        <v>272</v>
      </c>
      <c r="R11" s="1162" t="s">
        <v>203</v>
      </c>
      <c r="S11" s="1274" t="s">
        <v>418</v>
      </c>
      <c r="T11" s="1283" t="s">
        <v>486</v>
      </c>
      <c r="U11" s="1010" t="s">
        <v>63</v>
      </c>
      <c r="V11" s="1012" t="s">
        <v>120</v>
      </c>
      <c r="W11" s="1010" t="s">
        <v>300</v>
      </c>
      <c r="X11" s="1017"/>
      <c r="Y11" s="1012"/>
      <c r="Z11" s="1012"/>
      <c r="AA11" s="1010" t="s">
        <v>233</v>
      </c>
      <c r="AB11" s="1478" t="s">
        <v>499</v>
      </c>
      <c r="AC11" s="1010" t="s">
        <v>470</v>
      </c>
      <c r="AD11" s="1018"/>
      <c r="AE11" s="1019" t="s">
        <v>435</v>
      </c>
      <c r="AF11" s="1020" t="str">
        <f t="shared" si="33"/>
        <v>中村</v>
      </c>
      <c r="AG11" s="439"/>
      <c r="AH11" s="1103" t="s">
        <v>299</v>
      </c>
      <c r="AI11" s="1251"/>
      <c r="AJ11" s="1091"/>
      <c r="AK11" s="1089" t="s">
        <v>27</v>
      </c>
      <c r="AL11" s="1502" t="s">
        <v>119</v>
      </c>
      <c r="AM11" s="1091"/>
      <c r="AN11" s="1293"/>
      <c r="AO11" s="1091"/>
      <c r="AP11" s="1089"/>
      <c r="AQ11" s="1094"/>
      <c r="AR11" s="1089"/>
      <c r="AS11" s="1091"/>
      <c r="AT11" s="1090"/>
      <c r="AU11" s="1089"/>
      <c r="AV11" s="1095"/>
      <c r="AW11" s="1096"/>
      <c r="AX11" s="1096"/>
      <c r="AY11" s="1097"/>
      <c r="AZ11" s="1095"/>
      <c r="BA11" s="1096"/>
      <c r="BB11" s="1095"/>
      <c r="BC11" s="1098"/>
      <c r="BD11" s="1099"/>
      <c r="BE11" s="1100"/>
      <c r="BF11" s="1101"/>
      <c r="BG11" s="879" t="s">
        <v>369</v>
      </c>
      <c r="BH11" s="654"/>
      <c r="BI11" s="654"/>
      <c r="BJ11" s="439" t="s">
        <v>237</v>
      </c>
      <c r="BK11" s="286">
        <f t="shared" ref="BK11:BK28" si="35">COUNTIF($AH$6:$AJ$36,BJ11)</f>
        <v>1</v>
      </c>
      <c r="BL11" s="287">
        <f t="shared" ref="BL11:BL28" si="36">COUNTIF($AK$6:$AM$36,BJ11)</f>
        <v>1</v>
      </c>
      <c r="BM11" s="287">
        <f t="shared" ref="BM11:BM28" si="37">COUNTIF($AN$6:$AO$36,BJ11)</f>
        <v>1</v>
      </c>
      <c r="BN11" s="287">
        <f t="shared" ref="BN11:BN28" si="38">COUNTIF($AP$6:$AQ$36,BJ11)</f>
        <v>0</v>
      </c>
      <c r="BO11" s="287">
        <f t="shared" ref="BO11:BO28" si="39">COUNTIF($AR$6:$AS$36,BJ11)</f>
        <v>0</v>
      </c>
      <c r="BP11" s="287">
        <f t="shared" ref="BP11:BP28" si="40">COUNTIF($AT$6:$AT$36,BJ11)</f>
        <v>0</v>
      </c>
      <c r="BQ11" s="287">
        <f t="shared" ref="BQ11:BQ28" si="41">COUNTIF($AU$6:$AX$36,BJ11)</f>
        <v>0</v>
      </c>
      <c r="BR11" s="587">
        <f t="shared" ref="BR11:BR28" si="42">COUNTIF($AY$6:$BD$36,BJ11)</f>
        <v>0</v>
      </c>
      <c r="BS11" s="401">
        <v>0</v>
      </c>
      <c r="BT11" s="401">
        <f t="shared" si="34"/>
        <v>2</v>
      </c>
      <c r="BY11" s="665">
        <f t="shared" si="1"/>
        <v>0</v>
      </c>
      <c r="BZ11" s="666">
        <f t="shared" si="2"/>
        <v>0</v>
      </c>
      <c r="CA11" s="666">
        <f t="shared" si="3"/>
        <v>1</v>
      </c>
      <c r="CB11" s="666">
        <f t="shared" si="4"/>
        <v>0</v>
      </c>
      <c r="CC11" s="669">
        <f t="shared" si="5"/>
        <v>1</v>
      </c>
      <c r="CD11" s="666">
        <f t="shared" si="6"/>
        <v>0</v>
      </c>
      <c r="CE11" s="669">
        <f t="shared" si="7"/>
        <v>1</v>
      </c>
      <c r="CF11" s="667">
        <f t="shared" si="8"/>
        <v>0</v>
      </c>
      <c r="CG11" s="665">
        <f t="shared" si="9"/>
        <v>1</v>
      </c>
      <c r="CH11" s="666">
        <f t="shared" si="10"/>
        <v>1</v>
      </c>
      <c r="CI11" s="669">
        <f t="shared" si="11"/>
        <v>0</v>
      </c>
      <c r="CJ11" s="666">
        <f t="shared" si="12"/>
        <v>0</v>
      </c>
      <c r="CK11" s="669">
        <f t="shared" si="13"/>
        <v>0</v>
      </c>
      <c r="CL11" s="667">
        <f t="shared" si="14"/>
        <v>1</v>
      </c>
      <c r="CM11" s="667">
        <f t="shared" si="15"/>
        <v>0</v>
      </c>
      <c r="CN11" s="669">
        <f t="shared" si="16"/>
        <v>0</v>
      </c>
      <c r="CO11" s="666">
        <f t="shared" si="17"/>
        <v>0</v>
      </c>
      <c r="CP11" s="669">
        <f t="shared" si="18"/>
        <v>0</v>
      </c>
      <c r="CQ11" s="666">
        <f t="shared" si="19"/>
        <v>1</v>
      </c>
      <c r="CR11" s="666">
        <f t="shared" si="20"/>
        <v>0</v>
      </c>
      <c r="CS11" s="669">
        <f t="shared" si="21"/>
        <v>1</v>
      </c>
      <c r="CT11" s="666">
        <f t="shared" si="22"/>
        <v>0</v>
      </c>
      <c r="CU11" s="669">
        <f t="shared" si="23"/>
        <v>0</v>
      </c>
      <c r="CV11" s="667">
        <f t="shared" si="24"/>
        <v>0</v>
      </c>
      <c r="CW11" s="669">
        <f t="shared" si="25"/>
        <v>0</v>
      </c>
      <c r="CX11" s="666">
        <f t="shared" si="26"/>
        <v>0</v>
      </c>
      <c r="CY11" s="669">
        <f t="shared" si="27"/>
        <v>1</v>
      </c>
      <c r="CZ11" s="666">
        <f t="shared" si="28"/>
        <v>0</v>
      </c>
      <c r="DA11" s="669">
        <f t="shared" si="29"/>
        <v>2</v>
      </c>
      <c r="DB11" s="666">
        <f t="shared" si="30"/>
        <v>0</v>
      </c>
      <c r="DC11" s="669">
        <f t="shared" si="31"/>
        <v>1</v>
      </c>
      <c r="DD11" s="666">
        <f t="shared" si="32"/>
        <v>0</v>
      </c>
    </row>
    <row r="12" spans="1:114" s="619" customFormat="1" ht="60" customHeight="1" x14ac:dyDescent="0.15">
      <c r="A12" s="1006">
        <v>7</v>
      </c>
      <c r="B12" s="1007" t="s">
        <v>24</v>
      </c>
      <c r="C12" s="1188" t="s">
        <v>300</v>
      </c>
      <c r="D12" s="595"/>
      <c r="E12" s="1189" t="s">
        <v>31</v>
      </c>
      <c r="F12" s="1009" t="s">
        <v>237</v>
      </c>
      <c r="G12" s="1010" t="str">
        <f t="shared" si="0"/>
        <v>高野</v>
      </c>
      <c r="H12" s="1011" t="s">
        <v>301</v>
      </c>
      <c r="I12" s="1012" t="s">
        <v>28</v>
      </c>
      <c r="J12" s="1013"/>
      <c r="K12" s="1011"/>
      <c r="L12" s="1014" t="s">
        <v>65</v>
      </c>
      <c r="M12" s="1331" t="s">
        <v>292</v>
      </c>
      <c r="N12" s="1012" t="s">
        <v>475</v>
      </c>
      <c r="O12" s="1015"/>
      <c r="P12" s="1016" t="s">
        <v>199</v>
      </c>
      <c r="Q12" s="1186" t="s">
        <v>274</v>
      </c>
      <c r="R12" s="1162" t="s">
        <v>203</v>
      </c>
      <c r="S12" s="1009" t="s">
        <v>70</v>
      </c>
      <c r="T12" s="1017"/>
      <c r="U12" s="1010" t="s">
        <v>63</v>
      </c>
      <c r="V12" s="1012" t="s">
        <v>120</v>
      </c>
      <c r="W12" s="1010" t="s">
        <v>299</v>
      </c>
      <c r="X12" s="1017" t="s">
        <v>199</v>
      </c>
      <c r="Y12" s="1012"/>
      <c r="Z12" s="1012"/>
      <c r="AA12" s="1010" t="s">
        <v>284</v>
      </c>
      <c r="AB12" s="1011" t="s">
        <v>38</v>
      </c>
      <c r="AC12" s="1010" t="s">
        <v>474</v>
      </c>
      <c r="AD12" s="1018"/>
      <c r="AE12" s="1019" t="s">
        <v>436</v>
      </c>
      <c r="AF12" s="1020" t="str">
        <f t="shared" si="33"/>
        <v>高野</v>
      </c>
      <c r="AG12" s="439"/>
      <c r="AH12" s="1103" t="s">
        <v>233</v>
      </c>
      <c r="AI12" s="1251"/>
      <c r="AJ12" s="1091"/>
      <c r="AK12" s="1102"/>
      <c r="AL12" s="1168"/>
      <c r="AM12" s="1091"/>
      <c r="AN12" s="1103" t="s">
        <v>462</v>
      </c>
      <c r="AO12" s="1091"/>
      <c r="AP12" s="1089"/>
      <c r="AQ12" s="1094"/>
      <c r="AR12" s="1089"/>
      <c r="AS12" s="1091"/>
      <c r="AT12" s="1090"/>
      <c r="AU12" s="1089"/>
      <c r="AV12" s="1095"/>
      <c r="AW12" s="1096"/>
      <c r="AX12" s="1096"/>
      <c r="AY12" s="1097"/>
      <c r="AZ12" s="1095"/>
      <c r="BA12" s="1096"/>
      <c r="BB12" s="1095"/>
      <c r="BC12" s="1098"/>
      <c r="BD12" s="1099"/>
      <c r="BE12" s="1100"/>
      <c r="BF12" s="1101"/>
      <c r="BG12" s="1104"/>
      <c r="BH12" s="654"/>
      <c r="BI12" s="654"/>
      <c r="BJ12" s="439" t="s">
        <v>63</v>
      </c>
      <c r="BK12" s="286">
        <f t="shared" si="35"/>
        <v>1</v>
      </c>
      <c r="BL12" s="287">
        <f t="shared" si="36"/>
        <v>1</v>
      </c>
      <c r="BM12" s="287">
        <f t="shared" si="37"/>
        <v>0</v>
      </c>
      <c r="BN12" s="287">
        <f t="shared" si="38"/>
        <v>0</v>
      </c>
      <c r="BO12" s="287">
        <f t="shared" si="39"/>
        <v>1</v>
      </c>
      <c r="BP12" s="287">
        <f t="shared" si="40"/>
        <v>0</v>
      </c>
      <c r="BQ12" s="287">
        <f t="shared" si="41"/>
        <v>0</v>
      </c>
      <c r="BR12" s="587">
        <f t="shared" si="42"/>
        <v>1</v>
      </c>
      <c r="BS12" s="401">
        <v>0</v>
      </c>
      <c r="BT12" s="401">
        <f t="shared" si="34"/>
        <v>3</v>
      </c>
      <c r="BY12" s="665">
        <f t="shared" si="1"/>
        <v>0</v>
      </c>
      <c r="BZ12" s="666">
        <f t="shared" si="2"/>
        <v>0</v>
      </c>
      <c r="CA12" s="666">
        <f t="shared" si="3"/>
        <v>1</v>
      </c>
      <c r="CB12" s="666">
        <f t="shared" si="4"/>
        <v>0</v>
      </c>
      <c r="CC12" s="669">
        <f t="shared" si="5"/>
        <v>1</v>
      </c>
      <c r="CD12" s="666">
        <f t="shared" si="6"/>
        <v>0</v>
      </c>
      <c r="CE12" s="669">
        <f t="shared" si="7"/>
        <v>1</v>
      </c>
      <c r="CF12" s="667">
        <f t="shared" si="8"/>
        <v>0</v>
      </c>
      <c r="CG12" s="665">
        <f t="shared" si="9"/>
        <v>0</v>
      </c>
      <c r="CH12" s="666">
        <f t="shared" si="10"/>
        <v>0</v>
      </c>
      <c r="CI12" s="669">
        <f t="shared" si="11"/>
        <v>0</v>
      </c>
      <c r="CJ12" s="666">
        <f t="shared" si="12"/>
        <v>0</v>
      </c>
      <c r="CK12" s="669">
        <f t="shared" si="13"/>
        <v>0</v>
      </c>
      <c r="CL12" s="667">
        <f t="shared" si="14"/>
        <v>1</v>
      </c>
      <c r="CM12" s="667">
        <f t="shared" si="15"/>
        <v>0</v>
      </c>
      <c r="CN12" s="669">
        <f t="shared" si="16"/>
        <v>0</v>
      </c>
      <c r="CO12" s="666">
        <f t="shared" si="17"/>
        <v>0</v>
      </c>
      <c r="CP12" s="669">
        <f t="shared" si="18"/>
        <v>0</v>
      </c>
      <c r="CQ12" s="666">
        <f t="shared" si="19"/>
        <v>2</v>
      </c>
      <c r="CR12" s="666">
        <f t="shared" si="20"/>
        <v>0</v>
      </c>
      <c r="CS12" s="669">
        <f t="shared" si="21"/>
        <v>0</v>
      </c>
      <c r="CT12" s="666">
        <f t="shared" si="22"/>
        <v>0</v>
      </c>
      <c r="CU12" s="669">
        <f t="shared" si="23"/>
        <v>1</v>
      </c>
      <c r="CV12" s="667">
        <f t="shared" si="24"/>
        <v>1</v>
      </c>
      <c r="CW12" s="669">
        <f t="shared" si="25"/>
        <v>0</v>
      </c>
      <c r="CX12" s="666">
        <f t="shared" si="26"/>
        <v>0</v>
      </c>
      <c r="CY12" s="669">
        <f t="shared" si="27"/>
        <v>1</v>
      </c>
      <c r="CZ12" s="666">
        <f t="shared" si="28"/>
        <v>0</v>
      </c>
      <c r="DA12" s="669">
        <f t="shared" si="29"/>
        <v>2</v>
      </c>
      <c r="DB12" s="666">
        <f t="shared" si="30"/>
        <v>0</v>
      </c>
      <c r="DC12" s="669">
        <f t="shared" si="31"/>
        <v>1</v>
      </c>
      <c r="DD12" s="666">
        <f t="shared" si="32"/>
        <v>0</v>
      </c>
    </row>
    <row r="13" spans="1:114" s="619" customFormat="1" ht="60" customHeight="1" x14ac:dyDescent="0.15">
      <c r="A13" s="1006">
        <v>8</v>
      </c>
      <c r="B13" s="1007" t="s">
        <v>25</v>
      </c>
      <c r="C13" s="1008" t="s">
        <v>300</v>
      </c>
      <c r="D13" s="595"/>
      <c r="E13" s="1009" t="s">
        <v>31</v>
      </c>
      <c r="F13" s="1009" t="s">
        <v>284</v>
      </c>
      <c r="G13" s="1010" t="str">
        <f t="shared" si="0"/>
        <v>前澤</v>
      </c>
      <c r="H13" s="1011" t="s">
        <v>301</v>
      </c>
      <c r="I13" s="1012" t="s">
        <v>237</v>
      </c>
      <c r="J13" s="1013"/>
      <c r="K13" s="1011"/>
      <c r="L13" s="1014" t="s">
        <v>65</v>
      </c>
      <c r="M13" s="1012" t="s">
        <v>70</v>
      </c>
      <c r="N13" s="1012"/>
      <c r="O13" s="1015"/>
      <c r="P13" s="1016" t="s">
        <v>267</v>
      </c>
      <c r="Q13" s="1012"/>
      <c r="R13" s="1305" t="s">
        <v>63</v>
      </c>
      <c r="S13" s="1009" t="s">
        <v>319</v>
      </c>
      <c r="T13" s="1017"/>
      <c r="U13" s="1360" t="s">
        <v>297</v>
      </c>
      <c r="V13" s="1012" t="s">
        <v>120</v>
      </c>
      <c r="W13" s="1010" t="s">
        <v>299</v>
      </c>
      <c r="X13" s="1017"/>
      <c r="Y13" s="1012"/>
      <c r="Z13" s="1012"/>
      <c r="AA13" s="1010" t="s">
        <v>233</v>
      </c>
      <c r="AB13" s="1011" t="s">
        <v>199</v>
      </c>
      <c r="AC13" s="1010"/>
      <c r="AD13" s="1018"/>
      <c r="AE13" s="1019" t="s">
        <v>437</v>
      </c>
      <c r="AF13" s="1020" t="str">
        <f t="shared" si="33"/>
        <v>前澤</v>
      </c>
      <c r="AG13" s="439" t="s">
        <v>440</v>
      </c>
      <c r="AH13" s="1103"/>
      <c r="AI13" s="1251"/>
      <c r="AJ13" s="1091"/>
      <c r="AK13" s="1102" t="s">
        <v>28</v>
      </c>
      <c r="AL13" s="1090"/>
      <c r="AM13" s="1091"/>
      <c r="AN13" s="1103"/>
      <c r="AO13" s="1091"/>
      <c r="AP13" s="1089"/>
      <c r="AQ13" s="1094"/>
      <c r="AR13" s="1089"/>
      <c r="AS13" s="1091"/>
      <c r="AT13" s="1090"/>
      <c r="AU13" s="1089"/>
      <c r="AV13" s="1095"/>
      <c r="AW13" s="1096"/>
      <c r="AX13" s="1096"/>
      <c r="AY13" s="1097"/>
      <c r="AZ13" s="1095"/>
      <c r="BA13" s="1096"/>
      <c r="BB13" s="1095"/>
      <c r="BC13" s="1098"/>
      <c r="BD13" s="1099"/>
      <c r="BE13" s="1100"/>
      <c r="BF13" s="1101"/>
      <c r="BG13" s="1104"/>
      <c r="BH13" s="654"/>
      <c r="BI13" s="654"/>
      <c r="BJ13" s="437" t="s">
        <v>284</v>
      </c>
      <c r="BK13" s="286">
        <f t="shared" si="35"/>
        <v>1</v>
      </c>
      <c r="BL13" s="287">
        <f t="shared" si="36"/>
        <v>1</v>
      </c>
      <c r="BM13" s="287">
        <f t="shared" si="37"/>
        <v>0</v>
      </c>
      <c r="BN13" s="287">
        <f t="shared" si="38"/>
        <v>0</v>
      </c>
      <c r="BO13" s="287">
        <f t="shared" si="39"/>
        <v>0</v>
      </c>
      <c r="BP13" s="287">
        <f t="shared" si="40"/>
        <v>0</v>
      </c>
      <c r="BQ13" s="287">
        <f t="shared" si="41"/>
        <v>1</v>
      </c>
      <c r="BR13" s="587">
        <f t="shared" si="42"/>
        <v>0</v>
      </c>
      <c r="BS13" s="401">
        <v>0</v>
      </c>
      <c r="BT13" s="401">
        <f t="shared" si="34"/>
        <v>2.5</v>
      </c>
      <c r="BY13" s="665">
        <f t="shared" si="1"/>
        <v>0</v>
      </c>
      <c r="BZ13" s="666">
        <f t="shared" si="2"/>
        <v>0</v>
      </c>
      <c r="CA13" s="666">
        <f t="shared" si="3"/>
        <v>1</v>
      </c>
      <c r="CB13" s="666">
        <f t="shared" si="4"/>
        <v>0</v>
      </c>
      <c r="CC13" s="669">
        <f t="shared" si="5"/>
        <v>1</v>
      </c>
      <c r="CD13" s="666">
        <f t="shared" si="6"/>
        <v>0</v>
      </c>
      <c r="CE13" s="669">
        <f t="shared" si="7"/>
        <v>1</v>
      </c>
      <c r="CF13" s="667">
        <f t="shared" si="8"/>
        <v>0</v>
      </c>
      <c r="CG13" s="665">
        <f t="shared" si="9"/>
        <v>1</v>
      </c>
      <c r="CH13" s="666">
        <f t="shared" si="10"/>
        <v>0</v>
      </c>
      <c r="CI13" s="669">
        <f t="shared" si="11"/>
        <v>0</v>
      </c>
      <c r="CJ13" s="666">
        <f t="shared" si="12"/>
        <v>0</v>
      </c>
      <c r="CK13" s="669">
        <f t="shared" si="13"/>
        <v>0</v>
      </c>
      <c r="CL13" s="667">
        <f t="shared" si="14"/>
        <v>0</v>
      </c>
      <c r="CM13" s="667">
        <f t="shared" si="15"/>
        <v>0</v>
      </c>
      <c r="CN13" s="669">
        <f t="shared" si="16"/>
        <v>0</v>
      </c>
      <c r="CO13" s="666">
        <f t="shared" si="17"/>
        <v>0</v>
      </c>
      <c r="CP13" s="669">
        <f t="shared" si="18"/>
        <v>0</v>
      </c>
      <c r="CQ13" s="666">
        <f t="shared" si="19"/>
        <v>1</v>
      </c>
      <c r="CR13" s="666">
        <f t="shared" si="20"/>
        <v>0</v>
      </c>
      <c r="CS13" s="669">
        <f t="shared" si="21"/>
        <v>1</v>
      </c>
      <c r="CT13" s="666">
        <f t="shared" si="22"/>
        <v>0</v>
      </c>
      <c r="CU13" s="669">
        <f t="shared" si="23"/>
        <v>1</v>
      </c>
      <c r="CV13" s="667">
        <f t="shared" si="24"/>
        <v>0</v>
      </c>
      <c r="CW13" s="669">
        <f t="shared" si="25"/>
        <v>0</v>
      </c>
      <c r="CX13" s="666">
        <f t="shared" si="26"/>
        <v>0</v>
      </c>
      <c r="CY13" s="669">
        <f t="shared" si="27"/>
        <v>1</v>
      </c>
      <c r="CZ13" s="666">
        <f t="shared" si="28"/>
        <v>0</v>
      </c>
      <c r="DA13" s="669">
        <f t="shared" si="29"/>
        <v>1</v>
      </c>
      <c r="DB13" s="666">
        <f t="shared" si="30"/>
        <v>0</v>
      </c>
      <c r="DC13" s="669">
        <f t="shared" si="31"/>
        <v>0</v>
      </c>
      <c r="DD13" s="666">
        <f t="shared" si="32"/>
        <v>0</v>
      </c>
    </row>
    <row r="14" spans="1:114" s="619" customFormat="1" ht="60" customHeight="1" x14ac:dyDescent="0.15">
      <c r="A14" s="1021">
        <v>9</v>
      </c>
      <c r="B14" s="1022" t="s">
        <v>19</v>
      </c>
      <c r="C14" s="1023"/>
      <c r="D14" s="1024"/>
      <c r="E14" s="1025"/>
      <c r="F14" s="1025"/>
      <c r="G14" s="1026" t="str">
        <f t="shared" si="0"/>
        <v>白原</v>
      </c>
      <c r="H14" s="1027"/>
      <c r="I14" s="1028"/>
      <c r="J14" s="1029"/>
      <c r="K14" s="1027"/>
      <c r="L14" s="1030"/>
      <c r="M14" s="1028"/>
      <c r="N14" s="1028"/>
      <c r="O14" s="1031"/>
      <c r="P14" s="1032"/>
      <c r="Q14" s="1028"/>
      <c r="R14" s="1028"/>
      <c r="S14" s="1025"/>
      <c r="T14" s="1033"/>
      <c r="U14" s="1026"/>
      <c r="V14" s="1028"/>
      <c r="W14" s="1026" t="s">
        <v>436</v>
      </c>
      <c r="X14" s="1033"/>
      <c r="Y14" s="1028"/>
      <c r="Z14" s="1028"/>
      <c r="AA14" s="1026"/>
      <c r="AB14" s="1027"/>
      <c r="AC14" s="1026"/>
      <c r="AD14" s="1034"/>
      <c r="AE14" s="1035" t="s">
        <v>438</v>
      </c>
      <c r="AF14" s="1036" t="str">
        <f t="shared" si="33"/>
        <v>白原</v>
      </c>
      <c r="AG14" s="1037" t="s">
        <v>435</v>
      </c>
      <c r="AH14" s="1111"/>
      <c r="AI14" s="1107"/>
      <c r="AJ14" s="1108"/>
      <c r="AK14" s="1106"/>
      <c r="AL14" s="1107"/>
      <c r="AM14" s="1108"/>
      <c r="AN14" s="1257"/>
      <c r="AO14" s="1123"/>
      <c r="AP14" s="1106"/>
      <c r="AQ14" s="1112"/>
      <c r="AR14" s="1111"/>
      <c r="AS14" s="1108"/>
      <c r="AT14" s="1107"/>
      <c r="AU14" s="1106"/>
      <c r="AV14" s="1115"/>
      <c r="AW14" s="1125"/>
      <c r="AX14" s="1125"/>
      <c r="AY14" s="1124"/>
      <c r="AZ14" s="1115"/>
      <c r="BA14" s="1125"/>
      <c r="BB14" s="1115"/>
      <c r="BC14" s="1116"/>
      <c r="BD14" s="1117"/>
      <c r="BE14" s="1126"/>
      <c r="BF14" s="1119"/>
      <c r="BG14" s="1120"/>
      <c r="BH14" s="654"/>
      <c r="BI14" s="654"/>
      <c r="BJ14" s="437" t="s">
        <v>27</v>
      </c>
      <c r="BK14" s="286">
        <f t="shared" si="35"/>
        <v>1</v>
      </c>
      <c r="BL14" s="287">
        <f t="shared" si="36"/>
        <v>1</v>
      </c>
      <c r="BM14" s="287">
        <f t="shared" si="37"/>
        <v>1</v>
      </c>
      <c r="BN14" s="287">
        <f t="shared" si="38"/>
        <v>0</v>
      </c>
      <c r="BO14" s="287">
        <f t="shared" si="39"/>
        <v>0</v>
      </c>
      <c r="BP14" s="287">
        <f t="shared" si="40"/>
        <v>0</v>
      </c>
      <c r="BQ14" s="287">
        <f t="shared" si="41"/>
        <v>2</v>
      </c>
      <c r="BR14" s="587">
        <f t="shared" si="42"/>
        <v>0</v>
      </c>
      <c r="BS14" s="401">
        <v>0</v>
      </c>
      <c r="BT14" s="401">
        <f t="shared" si="34"/>
        <v>4</v>
      </c>
      <c r="BY14" s="665">
        <f t="shared" si="1"/>
        <v>0</v>
      </c>
      <c r="BZ14" s="666">
        <f t="shared" si="2"/>
        <v>0</v>
      </c>
      <c r="CA14" s="666">
        <f t="shared" si="3"/>
        <v>0</v>
      </c>
      <c r="CB14" s="666">
        <f t="shared" si="4"/>
        <v>0</v>
      </c>
      <c r="CC14" s="669">
        <f t="shared" si="5"/>
        <v>0</v>
      </c>
      <c r="CD14" s="666">
        <f t="shared" si="6"/>
        <v>0</v>
      </c>
      <c r="CE14" s="669">
        <f t="shared" si="7"/>
        <v>0</v>
      </c>
      <c r="CF14" s="667">
        <f t="shared" si="8"/>
        <v>0</v>
      </c>
      <c r="CG14" s="665">
        <f t="shared" si="9"/>
        <v>1</v>
      </c>
      <c r="CH14" s="666">
        <f t="shared" si="10"/>
        <v>0</v>
      </c>
      <c r="CI14" s="669">
        <f t="shared" si="11"/>
        <v>0</v>
      </c>
      <c r="CJ14" s="666">
        <f t="shared" si="12"/>
        <v>0</v>
      </c>
      <c r="CK14" s="669">
        <f t="shared" si="13"/>
        <v>0</v>
      </c>
      <c r="CL14" s="667">
        <f t="shared" si="14"/>
        <v>1</v>
      </c>
      <c r="CM14" s="667">
        <f t="shared" si="15"/>
        <v>0</v>
      </c>
      <c r="CN14" s="669">
        <f t="shared" si="16"/>
        <v>0</v>
      </c>
      <c r="CO14" s="666">
        <f t="shared" si="17"/>
        <v>0</v>
      </c>
      <c r="CP14" s="669">
        <f t="shared" si="18"/>
        <v>0</v>
      </c>
      <c r="CQ14" s="666">
        <f t="shared" si="19"/>
        <v>0</v>
      </c>
      <c r="CR14" s="666">
        <f t="shared" si="20"/>
        <v>0</v>
      </c>
      <c r="CS14" s="669">
        <f t="shared" si="21"/>
        <v>0</v>
      </c>
      <c r="CT14" s="666">
        <f t="shared" si="22"/>
        <v>0</v>
      </c>
      <c r="CU14" s="669">
        <f t="shared" si="23"/>
        <v>0</v>
      </c>
      <c r="CV14" s="667">
        <f t="shared" si="24"/>
        <v>0</v>
      </c>
      <c r="CW14" s="669">
        <f t="shared" si="25"/>
        <v>0</v>
      </c>
      <c r="CX14" s="666">
        <f t="shared" si="26"/>
        <v>0</v>
      </c>
      <c r="CY14" s="669">
        <f t="shared" si="27"/>
        <v>0</v>
      </c>
      <c r="CZ14" s="666">
        <f t="shared" si="28"/>
        <v>0</v>
      </c>
      <c r="DA14" s="669">
        <f t="shared" si="29"/>
        <v>0</v>
      </c>
      <c r="DB14" s="666">
        <f t="shared" si="30"/>
        <v>0</v>
      </c>
      <c r="DC14" s="669">
        <f t="shared" si="31"/>
        <v>0</v>
      </c>
      <c r="DD14" s="666">
        <f t="shared" si="32"/>
        <v>0</v>
      </c>
    </row>
    <row r="15" spans="1:114" s="619" customFormat="1" ht="60" customHeight="1" x14ac:dyDescent="0.15">
      <c r="A15" s="1006">
        <v>10</v>
      </c>
      <c r="B15" s="1007" t="s">
        <v>20</v>
      </c>
      <c r="C15" s="1188" t="s">
        <v>267</v>
      </c>
      <c r="D15" s="1375"/>
      <c r="E15" s="1009" t="s">
        <v>31</v>
      </c>
      <c r="F15" s="1009" t="s">
        <v>237</v>
      </c>
      <c r="G15" s="1010" t="str">
        <f t="shared" si="0"/>
        <v>岸井</v>
      </c>
      <c r="H15" s="1011" t="s">
        <v>301</v>
      </c>
      <c r="I15" s="1012" t="s">
        <v>28</v>
      </c>
      <c r="J15" s="1013"/>
      <c r="K15" s="1011"/>
      <c r="L15" s="1014" t="s">
        <v>65</v>
      </c>
      <c r="M15" s="1012" t="s">
        <v>292</v>
      </c>
      <c r="N15" s="1012" t="s">
        <v>462</v>
      </c>
      <c r="O15" s="1015"/>
      <c r="P15" s="1376" t="s">
        <v>308</v>
      </c>
      <c r="Q15" s="1012" t="s">
        <v>38</v>
      </c>
      <c r="R15" s="1012" t="s">
        <v>203</v>
      </c>
      <c r="S15" s="1009" t="s">
        <v>300</v>
      </c>
      <c r="T15" s="1017"/>
      <c r="U15" s="1010" t="s">
        <v>120</v>
      </c>
      <c r="V15" s="1012" t="s">
        <v>63</v>
      </c>
      <c r="W15" s="1010" t="s">
        <v>299</v>
      </c>
      <c r="X15" s="1017" t="s">
        <v>38</v>
      </c>
      <c r="Y15" s="1012"/>
      <c r="Z15" s="1012"/>
      <c r="AA15" s="1010" t="s">
        <v>233</v>
      </c>
      <c r="AB15" s="1011" t="s">
        <v>284</v>
      </c>
      <c r="AC15" s="1010"/>
      <c r="AD15" s="1018"/>
      <c r="AE15" s="1019" t="s">
        <v>439</v>
      </c>
      <c r="AF15" s="1020" t="str">
        <f t="shared" si="33"/>
        <v>岸井</v>
      </c>
      <c r="AG15" s="439"/>
      <c r="AH15" s="1103" t="s">
        <v>70</v>
      </c>
      <c r="AI15" s="1121" t="s">
        <v>27</v>
      </c>
      <c r="AJ15" s="1091"/>
      <c r="AK15" s="1089"/>
      <c r="AL15" s="1090"/>
      <c r="AM15" s="1091"/>
      <c r="AN15" s="1092"/>
      <c r="AO15" s="1093"/>
      <c r="AP15" s="1089"/>
      <c r="AQ15" s="1094"/>
      <c r="AR15" s="1089"/>
      <c r="AS15" s="1091"/>
      <c r="AT15" s="1090"/>
      <c r="AU15" s="1089"/>
      <c r="AV15" s="1095"/>
      <c r="AW15" s="1096"/>
      <c r="AX15" s="1096"/>
      <c r="AY15" s="1097"/>
      <c r="AZ15" s="1095"/>
      <c r="BA15" s="1096"/>
      <c r="BB15" s="1095"/>
      <c r="BC15" s="1098"/>
      <c r="BD15" s="1099"/>
      <c r="BE15" s="1100"/>
      <c r="BF15" s="1121"/>
      <c r="BG15" s="879"/>
      <c r="BH15" s="654"/>
      <c r="BI15" s="654"/>
      <c r="BJ15" s="437" t="s">
        <v>120</v>
      </c>
      <c r="BK15" s="286">
        <f t="shared" si="35"/>
        <v>1</v>
      </c>
      <c r="BL15" s="287">
        <f t="shared" si="36"/>
        <v>1</v>
      </c>
      <c r="BM15" s="287">
        <f t="shared" si="37"/>
        <v>0</v>
      </c>
      <c r="BN15" s="287">
        <f t="shared" si="38"/>
        <v>0</v>
      </c>
      <c r="BO15" s="287">
        <f t="shared" si="39"/>
        <v>1</v>
      </c>
      <c r="BP15" s="287">
        <f t="shared" si="40"/>
        <v>0</v>
      </c>
      <c r="BQ15" s="287">
        <f t="shared" si="41"/>
        <v>0</v>
      </c>
      <c r="BR15" s="587">
        <f t="shared" si="42"/>
        <v>0</v>
      </c>
      <c r="BS15" s="401">
        <v>0</v>
      </c>
      <c r="BT15" s="401">
        <f t="shared" si="34"/>
        <v>2.5</v>
      </c>
      <c r="BY15" s="665">
        <f t="shared" si="1"/>
        <v>0</v>
      </c>
      <c r="BZ15" s="666">
        <f t="shared" si="2"/>
        <v>0</v>
      </c>
      <c r="CA15" s="666">
        <f t="shared" si="3"/>
        <v>1</v>
      </c>
      <c r="CB15" s="666">
        <f t="shared" si="4"/>
        <v>0</v>
      </c>
      <c r="CC15" s="669">
        <f t="shared" si="5"/>
        <v>1</v>
      </c>
      <c r="CD15" s="666">
        <f t="shared" si="6"/>
        <v>0</v>
      </c>
      <c r="CE15" s="669">
        <f t="shared" si="7"/>
        <v>1</v>
      </c>
      <c r="CF15" s="667">
        <f t="shared" si="8"/>
        <v>0</v>
      </c>
      <c r="CG15" s="665">
        <f t="shared" si="9"/>
        <v>0</v>
      </c>
      <c r="CH15" s="666">
        <f t="shared" si="10"/>
        <v>0</v>
      </c>
      <c r="CI15" s="669">
        <f t="shared" si="11"/>
        <v>0</v>
      </c>
      <c r="CJ15" s="666">
        <f t="shared" si="12"/>
        <v>0</v>
      </c>
      <c r="CK15" s="669">
        <f t="shared" si="13"/>
        <v>0</v>
      </c>
      <c r="CL15" s="667">
        <f t="shared" si="14"/>
        <v>2</v>
      </c>
      <c r="CM15" s="667">
        <f t="shared" si="15"/>
        <v>0</v>
      </c>
      <c r="CN15" s="669">
        <f t="shared" si="16"/>
        <v>0</v>
      </c>
      <c r="CO15" s="666">
        <f t="shared" si="17"/>
        <v>0</v>
      </c>
      <c r="CP15" s="669">
        <f t="shared" si="18"/>
        <v>0</v>
      </c>
      <c r="CQ15" s="666">
        <f t="shared" si="19"/>
        <v>0</v>
      </c>
      <c r="CR15" s="666">
        <f t="shared" si="20"/>
        <v>0</v>
      </c>
      <c r="CS15" s="669">
        <f t="shared" si="21"/>
        <v>1</v>
      </c>
      <c r="CT15" s="666">
        <f t="shared" si="22"/>
        <v>0</v>
      </c>
      <c r="CU15" s="669">
        <f t="shared" si="23"/>
        <v>1</v>
      </c>
      <c r="CV15" s="667">
        <f t="shared" si="24"/>
        <v>0</v>
      </c>
      <c r="CW15" s="669">
        <f t="shared" si="25"/>
        <v>0</v>
      </c>
      <c r="CX15" s="666">
        <f t="shared" si="26"/>
        <v>0</v>
      </c>
      <c r="CY15" s="669">
        <f t="shared" si="27"/>
        <v>1</v>
      </c>
      <c r="CZ15" s="666">
        <f t="shared" si="28"/>
        <v>0</v>
      </c>
      <c r="DA15" s="669">
        <f t="shared" si="29"/>
        <v>1</v>
      </c>
      <c r="DB15" s="666">
        <f t="shared" si="30"/>
        <v>0</v>
      </c>
      <c r="DC15" s="669">
        <f t="shared" si="31"/>
        <v>1</v>
      </c>
      <c r="DD15" s="666">
        <f t="shared" si="32"/>
        <v>0</v>
      </c>
    </row>
    <row r="16" spans="1:114" s="619" customFormat="1" ht="60" customHeight="1" x14ac:dyDescent="0.15">
      <c r="A16" s="1006">
        <v>11</v>
      </c>
      <c r="B16" s="1007" t="s">
        <v>21</v>
      </c>
      <c r="C16" s="993" t="s">
        <v>267</v>
      </c>
      <c r="D16" s="999" t="s">
        <v>309</v>
      </c>
      <c r="E16" s="994" t="s">
        <v>31</v>
      </c>
      <c r="F16" s="1189" t="s">
        <v>284</v>
      </c>
      <c r="G16" s="1309" t="str">
        <f t="shared" si="0"/>
        <v>篠原</v>
      </c>
      <c r="H16" s="1190" t="s">
        <v>300</v>
      </c>
      <c r="I16" s="1001" t="s">
        <v>28</v>
      </c>
      <c r="J16" s="1310"/>
      <c r="K16" s="996"/>
      <c r="L16" s="995" t="s">
        <v>65</v>
      </c>
      <c r="M16" s="1001" t="s">
        <v>292</v>
      </c>
      <c r="N16" s="1001" t="s">
        <v>476</v>
      </c>
      <c r="O16" s="1311" t="s">
        <v>301</v>
      </c>
      <c r="P16" s="1312" t="s">
        <v>309</v>
      </c>
      <c r="Q16" s="1001"/>
      <c r="R16" s="1001" t="s">
        <v>203</v>
      </c>
      <c r="S16" s="994" t="s">
        <v>70</v>
      </c>
      <c r="T16" s="1313"/>
      <c r="U16" s="1309"/>
      <c r="V16" s="1001" t="s">
        <v>63</v>
      </c>
      <c r="W16" s="1309" t="s">
        <v>299</v>
      </c>
      <c r="X16" s="1313" t="s">
        <v>301</v>
      </c>
      <c r="Y16" s="1012"/>
      <c r="Z16" s="1012"/>
      <c r="AA16" s="1010" t="s">
        <v>27</v>
      </c>
      <c r="AB16" s="1011" t="s">
        <v>233</v>
      </c>
      <c r="AC16" s="1012" t="s">
        <v>300</v>
      </c>
      <c r="AD16" s="1018"/>
      <c r="AE16" s="1019" t="s">
        <v>440</v>
      </c>
      <c r="AF16" s="1020" t="str">
        <f t="shared" si="33"/>
        <v>篠原</v>
      </c>
      <c r="AG16" s="439"/>
      <c r="AH16" s="1134" t="s">
        <v>237</v>
      </c>
      <c r="AI16" s="1251"/>
      <c r="AJ16" s="1091"/>
      <c r="AK16" s="1089"/>
      <c r="AL16" s="1090"/>
      <c r="AM16" s="1091"/>
      <c r="AN16" s="1253"/>
      <c r="AO16" s="1093"/>
      <c r="AP16" s="1089"/>
      <c r="AQ16" s="1094"/>
      <c r="AR16" s="1089" t="s">
        <v>120</v>
      </c>
      <c r="AS16" s="1091"/>
      <c r="AT16" s="1090"/>
      <c r="AU16" s="1089" t="s">
        <v>38</v>
      </c>
      <c r="AV16" s="1128" t="s">
        <v>453</v>
      </c>
      <c r="AW16" s="1090"/>
      <c r="AX16" s="1090"/>
      <c r="AY16" s="1097"/>
      <c r="AZ16" s="1128"/>
      <c r="BA16" s="1096"/>
      <c r="BB16" s="1095"/>
      <c r="BC16" s="1098"/>
      <c r="BD16" s="1099"/>
      <c r="BE16" s="1100"/>
      <c r="BF16" s="1101"/>
      <c r="BG16" s="1104"/>
      <c r="BH16" s="654"/>
      <c r="BI16" s="654"/>
      <c r="BJ16" s="440" t="s">
        <v>38</v>
      </c>
      <c r="BK16" s="286">
        <f t="shared" si="35"/>
        <v>1</v>
      </c>
      <c r="BL16" s="287">
        <f t="shared" si="36"/>
        <v>1</v>
      </c>
      <c r="BM16" s="287">
        <f t="shared" si="37"/>
        <v>0</v>
      </c>
      <c r="BN16" s="287">
        <f t="shared" si="38"/>
        <v>0</v>
      </c>
      <c r="BO16" s="287">
        <f t="shared" si="39"/>
        <v>0</v>
      </c>
      <c r="BP16" s="287">
        <f t="shared" si="40"/>
        <v>0</v>
      </c>
      <c r="BQ16" s="287">
        <f t="shared" si="41"/>
        <v>1</v>
      </c>
      <c r="BR16" s="587">
        <f t="shared" si="42"/>
        <v>1</v>
      </c>
      <c r="BS16" s="401">
        <v>0</v>
      </c>
      <c r="BT16" s="401">
        <f t="shared" si="34"/>
        <v>3</v>
      </c>
      <c r="BY16" s="665">
        <f t="shared" si="1"/>
        <v>0</v>
      </c>
      <c r="BZ16" s="666">
        <f t="shared" si="2"/>
        <v>0</v>
      </c>
      <c r="CA16" s="666">
        <f t="shared" si="3"/>
        <v>1</v>
      </c>
      <c r="CB16" s="666">
        <f t="shared" si="4"/>
        <v>0</v>
      </c>
      <c r="CC16" s="669">
        <f t="shared" si="5"/>
        <v>2</v>
      </c>
      <c r="CD16" s="666">
        <f t="shared" si="6"/>
        <v>0</v>
      </c>
      <c r="CE16" s="669">
        <f t="shared" si="7"/>
        <v>0</v>
      </c>
      <c r="CF16" s="667">
        <f t="shared" si="8"/>
        <v>0</v>
      </c>
      <c r="CG16" s="665">
        <f t="shared" si="9"/>
        <v>1</v>
      </c>
      <c r="CH16" s="666">
        <f t="shared" si="10"/>
        <v>0</v>
      </c>
      <c r="CI16" s="669">
        <f t="shared" si="11"/>
        <v>0</v>
      </c>
      <c r="CJ16" s="666">
        <f t="shared" si="12"/>
        <v>0</v>
      </c>
      <c r="CK16" s="669">
        <f t="shared" si="13"/>
        <v>0</v>
      </c>
      <c r="CL16" s="667">
        <f t="shared" si="14"/>
        <v>1</v>
      </c>
      <c r="CM16" s="667">
        <f t="shared" si="15"/>
        <v>0</v>
      </c>
      <c r="CN16" s="669">
        <f t="shared" si="16"/>
        <v>0</v>
      </c>
      <c r="CO16" s="666">
        <f t="shared" si="17"/>
        <v>0</v>
      </c>
      <c r="CP16" s="669">
        <f t="shared" si="18"/>
        <v>0</v>
      </c>
      <c r="CQ16" s="666">
        <f t="shared" si="19"/>
        <v>1</v>
      </c>
      <c r="CR16" s="666">
        <f t="shared" si="20"/>
        <v>0</v>
      </c>
      <c r="CS16" s="669">
        <f t="shared" si="21"/>
        <v>1</v>
      </c>
      <c r="CT16" s="666">
        <f t="shared" si="22"/>
        <v>0</v>
      </c>
      <c r="CU16" s="669">
        <f t="shared" si="23"/>
        <v>0</v>
      </c>
      <c r="CV16" s="667">
        <f t="shared" si="24"/>
        <v>0</v>
      </c>
      <c r="CW16" s="669">
        <f t="shared" si="25"/>
        <v>0</v>
      </c>
      <c r="CX16" s="666">
        <f t="shared" si="26"/>
        <v>0</v>
      </c>
      <c r="CY16" s="669">
        <f t="shared" si="27"/>
        <v>1</v>
      </c>
      <c r="CZ16" s="666">
        <f t="shared" si="28"/>
        <v>0</v>
      </c>
      <c r="DA16" s="669">
        <f t="shared" si="29"/>
        <v>1</v>
      </c>
      <c r="DB16" s="666">
        <f t="shared" si="30"/>
        <v>0</v>
      </c>
      <c r="DC16" s="669">
        <f t="shared" si="31"/>
        <v>2</v>
      </c>
      <c r="DD16" s="666">
        <f t="shared" si="32"/>
        <v>0</v>
      </c>
    </row>
    <row r="17" spans="1:108" s="619" customFormat="1" ht="60" customHeight="1" x14ac:dyDescent="0.15">
      <c r="A17" s="1006">
        <v>12</v>
      </c>
      <c r="B17" s="1007" t="s">
        <v>22</v>
      </c>
      <c r="C17" s="1191" t="s">
        <v>301</v>
      </c>
      <c r="D17" s="999" t="s">
        <v>309</v>
      </c>
      <c r="E17" s="1308" t="s">
        <v>38</v>
      </c>
      <c r="F17" s="994" t="s">
        <v>31</v>
      </c>
      <c r="G17" s="1309" t="str">
        <f t="shared" si="0"/>
        <v>知久</v>
      </c>
      <c r="H17" s="1323" t="s">
        <v>300</v>
      </c>
      <c r="I17" s="1001" t="s">
        <v>237</v>
      </c>
      <c r="J17" s="1310"/>
      <c r="K17" s="996"/>
      <c r="L17" s="995" t="s">
        <v>65</v>
      </c>
      <c r="M17" s="1315" t="s">
        <v>292</v>
      </c>
      <c r="N17" s="1001" t="s">
        <v>465</v>
      </c>
      <c r="O17" s="1311"/>
      <c r="P17" s="1312" t="s">
        <v>309</v>
      </c>
      <c r="Q17" s="1321" t="s">
        <v>467</v>
      </c>
      <c r="R17" s="1001" t="s">
        <v>203</v>
      </c>
      <c r="S17" s="1318" t="s">
        <v>459</v>
      </c>
      <c r="T17" s="1319" t="s">
        <v>481</v>
      </c>
      <c r="U17" s="1309" t="s">
        <v>120</v>
      </c>
      <c r="V17" s="1001" t="s">
        <v>63</v>
      </c>
      <c r="W17" s="1309" t="s">
        <v>299</v>
      </c>
      <c r="X17" s="1313" t="s">
        <v>301</v>
      </c>
      <c r="Y17" s="1012"/>
      <c r="Z17" s="1012"/>
      <c r="AA17" s="1010" t="s">
        <v>27</v>
      </c>
      <c r="AB17" s="1011" t="s">
        <v>28</v>
      </c>
      <c r="AC17" s="1012" t="s">
        <v>301</v>
      </c>
      <c r="AD17" s="1018"/>
      <c r="AE17" s="1019" t="s">
        <v>441</v>
      </c>
      <c r="AF17" s="1020" t="str">
        <f t="shared" si="33"/>
        <v>知久</v>
      </c>
      <c r="AG17" s="439"/>
      <c r="AH17" s="1103" t="s">
        <v>199</v>
      </c>
      <c r="AI17" s="1251"/>
      <c r="AJ17" s="1091"/>
      <c r="AK17" s="1089" t="s">
        <v>284</v>
      </c>
      <c r="AL17" s="1090"/>
      <c r="AM17" s="1091"/>
      <c r="AN17" s="1092"/>
      <c r="AO17" s="1093"/>
      <c r="AP17" s="1089"/>
      <c r="AQ17" s="1094"/>
      <c r="AR17" s="1089" t="s">
        <v>267</v>
      </c>
      <c r="AS17" s="1091"/>
      <c r="AT17" s="1090"/>
      <c r="AU17" s="1089"/>
      <c r="AV17" s="1095"/>
      <c r="AW17" s="1096"/>
      <c r="AX17" s="1096"/>
      <c r="AY17" s="1097"/>
      <c r="AZ17" s="1095"/>
      <c r="BA17" s="1090"/>
      <c r="BB17" s="1095"/>
      <c r="BC17" s="1098"/>
      <c r="BD17" s="1099"/>
      <c r="BE17" s="1100"/>
      <c r="BF17" s="1121"/>
      <c r="BG17" s="879" t="s">
        <v>480</v>
      </c>
      <c r="BH17" s="654"/>
      <c r="BI17" s="654"/>
      <c r="BJ17" s="440" t="s">
        <v>243</v>
      </c>
      <c r="BK17" s="286">
        <f t="shared" si="35"/>
        <v>0</v>
      </c>
      <c r="BL17" s="287">
        <f t="shared" si="36"/>
        <v>0</v>
      </c>
      <c r="BM17" s="287">
        <f t="shared" si="37"/>
        <v>0</v>
      </c>
      <c r="BN17" s="287">
        <f t="shared" si="38"/>
        <v>0</v>
      </c>
      <c r="BO17" s="287">
        <f t="shared" si="39"/>
        <v>0</v>
      </c>
      <c r="BP17" s="287">
        <f t="shared" si="40"/>
        <v>0</v>
      </c>
      <c r="BQ17" s="287">
        <f t="shared" si="41"/>
        <v>0</v>
      </c>
      <c r="BR17" s="587">
        <f t="shared" si="42"/>
        <v>0</v>
      </c>
      <c r="BS17" s="401">
        <v>0</v>
      </c>
      <c r="BT17" s="401">
        <f t="shared" si="34"/>
        <v>0</v>
      </c>
      <c r="BY17" s="665">
        <f t="shared" si="1"/>
        <v>0</v>
      </c>
      <c r="BZ17" s="666">
        <f t="shared" si="2"/>
        <v>0</v>
      </c>
      <c r="CA17" s="666">
        <f t="shared" si="3"/>
        <v>1</v>
      </c>
      <c r="CB17" s="666">
        <f t="shared" si="4"/>
        <v>0</v>
      </c>
      <c r="CC17" s="669">
        <f t="shared" si="5"/>
        <v>1</v>
      </c>
      <c r="CD17" s="666">
        <f t="shared" si="6"/>
        <v>0</v>
      </c>
      <c r="CE17" s="669">
        <f t="shared" si="7"/>
        <v>1</v>
      </c>
      <c r="CF17" s="667">
        <f t="shared" si="8"/>
        <v>0</v>
      </c>
      <c r="CG17" s="665">
        <f t="shared" si="9"/>
        <v>1</v>
      </c>
      <c r="CH17" s="666">
        <f t="shared" si="10"/>
        <v>0</v>
      </c>
      <c r="CI17" s="669">
        <f t="shared" si="11"/>
        <v>0</v>
      </c>
      <c r="CJ17" s="666">
        <f t="shared" si="12"/>
        <v>0</v>
      </c>
      <c r="CK17" s="669">
        <f t="shared" si="13"/>
        <v>0</v>
      </c>
      <c r="CL17" s="667">
        <f t="shared" si="14"/>
        <v>2</v>
      </c>
      <c r="CM17" s="667">
        <f t="shared" si="15"/>
        <v>0</v>
      </c>
      <c r="CN17" s="669">
        <f t="shared" si="16"/>
        <v>0</v>
      </c>
      <c r="CO17" s="666">
        <f t="shared" si="17"/>
        <v>0</v>
      </c>
      <c r="CP17" s="669">
        <f t="shared" si="18"/>
        <v>0</v>
      </c>
      <c r="CQ17" s="666">
        <f t="shared" si="19"/>
        <v>0</v>
      </c>
      <c r="CR17" s="666">
        <f t="shared" si="20"/>
        <v>0</v>
      </c>
      <c r="CS17" s="669">
        <f t="shared" si="21"/>
        <v>0</v>
      </c>
      <c r="CT17" s="666">
        <f t="shared" si="22"/>
        <v>0</v>
      </c>
      <c r="CU17" s="669">
        <f t="shared" si="23"/>
        <v>1</v>
      </c>
      <c r="CV17" s="667">
        <f t="shared" si="24"/>
        <v>0</v>
      </c>
      <c r="CW17" s="669">
        <f t="shared" si="25"/>
        <v>0</v>
      </c>
      <c r="CX17" s="666">
        <f t="shared" si="26"/>
        <v>0</v>
      </c>
      <c r="CY17" s="669">
        <f t="shared" si="27"/>
        <v>1</v>
      </c>
      <c r="CZ17" s="666">
        <f t="shared" si="28"/>
        <v>0</v>
      </c>
      <c r="DA17" s="669">
        <f t="shared" si="29"/>
        <v>1</v>
      </c>
      <c r="DB17" s="666">
        <f t="shared" si="30"/>
        <v>0</v>
      </c>
      <c r="DC17" s="669">
        <f t="shared" si="31"/>
        <v>1</v>
      </c>
      <c r="DD17" s="666">
        <f t="shared" si="32"/>
        <v>0</v>
      </c>
    </row>
    <row r="18" spans="1:108" s="619" customFormat="1" ht="60" customHeight="1" x14ac:dyDescent="0.15">
      <c r="A18" s="1006">
        <v>13</v>
      </c>
      <c r="B18" s="1007" t="s">
        <v>23</v>
      </c>
      <c r="C18" s="1188" t="s">
        <v>267</v>
      </c>
      <c r="D18" s="999"/>
      <c r="E18" s="994" t="s">
        <v>31</v>
      </c>
      <c r="F18" s="1308" t="s">
        <v>284</v>
      </c>
      <c r="G18" s="1309" t="str">
        <f t="shared" si="0"/>
        <v>大橋</v>
      </c>
      <c r="H18" s="996" t="s">
        <v>300</v>
      </c>
      <c r="I18" s="1305" t="s">
        <v>237</v>
      </c>
      <c r="J18" s="1310"/>
      <c r="K18" s="996"/>
      <c r="L18" s="995" t="s">
        <v>65</v>
      </c>
      <c r="M18" s="1001" t="s">
        <v>292</v>
      </c>
      <c r="N18" s="1001" t="s">
        <v>462</v>
      </c>
      <c r="O18" s="1311"/>
      <c r="P18" s="1312" t="s">
        <v>70</v>
      </c>
      <c r="Q18" s="1305" t="s">
        <v>199</v>
      </c>
      <c r="R18" s="1315" t="s">
        <v>203</v>
      </c>
      <c r="S18" s="1316" t="s">
        <v>27</v>
      </c>
      <c r="T18" s="1313"/>
      <c r="U18" s="1309" t="s">
        <v>120</v>
      </c>
      <c r="V18" s="1001"/>
      <c r="W18" s="1309" t="s">
        <v>299</v>
      </c>
      <c r="X18" s="1313" t="s">
        <v>199</v>
      </c>
      <c r="Y18" s="1012"/>
      <c r="Z18" s="1012"/>
      <c r="AA18" s="1010" t="s">
        <v>38</v>
      </c>
      <c r="AB18" s="1011" t="s">
        <v>28</v>
      </c>
      <c r="AC18" s="1012" t="s">
        <v>284</v>
      </c>
      <c r="AD18" s="1018"/>
      <c r="AE18" s="1275" t="s">
        <v>278</v>
      </c>
      <c r="AF18" s="1020" t="str">
        <f t="shared" si="33"/>
        <v>大橋</v>
      </c>
      <c r="AG18" s="439"/>
      <c r="AH18" s="1103" t="s">
        <v>301</v>
      </c>
      <c r="AI18" s="1251" t="s">
        <v>63</v>
      </c>
      <c r="AJ18" s="1091"/>
      <c r="AK18" s="1089"/>
      <c r="AL18" s="1090"/>
      <c r="AM18" s="1091"/>
      <c r="AN18" s="1092"/>
      <c r="AO18" s="1093"/>
      <c r="AP18" s="1089"/>
      <c r="AQ18" s="1094"/>
      <c r="AR18" s="1089"/>
      <c r="AS18" s="1091"/>
      <c r="AT18" s="1090"/>
      <c r="AU18" s="1089"/>
      <c r="AV18" s="1095"/>
      <c r="AW18" s="1096"/>
      <c r="AX18" s="1096"/>
      <c r="AY18" s="1097"/>
      <c r="AZ18" s="1095"/>
      <c r="BA18" s="1090"/>
      <c r="BB18" s="1095"/>
      <c r="BC18" s="1098"/>
      <c r="BD18" s="1099"/>
      <c r="BE18" s="1169" t="s">
        <v>457</v>
      </c>
      <c r="BF18" s="1121"/>
      <c r="BG18" s="1104"/>
      <c r="BH18" s="654"/>
      <c r="BI18" s="654"/>
      <c r="BJ18" s="440" t="s">
        <v>200</v>
      </c>
      <c r="BK18" s="286">
        <f t="shared" si="35"/>
        <v>1</v>
      </c>
      <c r="BL18" s="287">
        <f t="shared" si="36"/>
        <v>1</v>
      </c>
      <c r="BM18" s="287">
        <f t="shared" si="37"/>
        <v>0</v>
      </c>
      <c r="BN18" s="287">
        <f t="shared" si="38"/>
        <v>0</v>
      </c>
      <c r="BO18" s="287">
        <f t="shared" si="39"/>
        <v>1</v>
      </c>
      <c r="BP18" s="287">
        <f t="shared" si="40"/>
        <v>0</v>
      </c>
      <c r="BQ18" s="287">
        <f t="shared" si="41"/>
        <v>0</v>
      </c>
      <c r="BR18" s="587">
        <f t="shared" si="42"/>
        <v>1</v>
      </c>
      <c r="BS18" s="401">
        <v>0</v>
      </c>
      <c r="BT18" s="401">
        <f t="shared" si="34"/>
        <v>3</v>
      </c>
      <c r="BY18" s="665">
        <f t="shared" si="1"/>
        <v>0</v>
      </c>
      <c r="BZ18" s="666">
        <f t="shared" si="2"/>
        <v>0</v>
      </c>
      <c r="CA18" s="666">
        <f t="shared" si="3"/>
        <v>0</v>
      </c>
      <c r="CB18" s="666">
        <f t="shared" si="4"/>
        <v>0</v>
      </c>
      <c r="CC18" s="669">
        <f t="shared" si="5"/>
        <v>2</v>
      </c>
      <c r="CD18" s="666">
        <f t="shared" si="6"/>
        <v>0</v>
      </c>
      <c r="CE18" s="669">
        <f t="shared" si="7"/>
        <v>1</v>
      </c>
      <c r="CF18" s="667">
        <f t="shared" si="8"/>
        <v>0</v>
      </c>
      <c r="CG18" s="665">
        <f t="shared" si="9"/>
        <v>1</v>
      </c>
      <c r="CH18" s="666">
        <f t="shared" si="10"/>
        <v>0</v>
      </c>
      <c r="CI18" s="669">
        <f t="shared" si="11"/>
        <v>0</v>
      </c>
      <c r="CJ18" s="666">
        <f t="shared" si="12"/>
        <v>0</v>
      </c>
      <c r="CK18" s="669">
        <f t="shared" si="13"/>
        <v>0</v>
      </c>
      <c r="CL18" s="667">
        <f t="shared" si="14"/>
        <v>1</v>
      </c>
      <c r="CM18" s="667">
        <f t="shared" si="15"/>
        <v>0</v>
      </c>
      <c r="CN18" s="669">
        <f t="shared" si="16"/>
        <v>0</v>
      </c>
      <c r="CO18" s="666">
        <f t="shared" si="17"/>
        <v>0</v>
      </c>
      <c r="CP18" s="669">
        <f t="shared" si="18"/>
        <v>0</v>
      </c>
      <c r="CQ18" s="666">
        <f t="shared" si="19"/>
        <v>2</v>
      </c>
      <c r="CR18" s="666">
        <f t="shared" si="20"/>
        <v>0</v>
      </c>
      <c r="CS18" s="669">
        <f t="shared" si="21"/>
        <v>1</v>
      </c>
      <c r="CT18" s="666">
        <f t="shared" si="22"/>
        <v>0</v>
      </c>
      <c r="CU18" s="669">
        <f t="shared" si="23"/>
        <v>1</v>
      </c>
      <c r="CV18" s="667">
        <f t="shared" si="24"/>
        <v>0</v>
      </c>
      <c r="CW18" s="669">
        <f t="shared" si="25"/>
        <v>0</v>
      </c>
      <c r="CX18" s="666">
        <f t="shared" si="26"/>
        <v>0</v>
      </c>
      <c r="CY18" s="669">
        <f t="shared" si="27"/>
        <v>1</v>
      </c>
      <c r="CZ18" s="666">
        <f t="shared" si="28"/>
        <v>0</v>
      </c>
      <c r="DA18" s="669">
        <f t="shared" si="29"/>
        <v>1</v>
      </c>
      <c r="DB18" s="666">
        <f t="shared" si="30"/>
        <v>0</v>
      </c>
      <c r="DC18" s="669">
        <f t="shared" si="31"/>
        <v>1</v>
      </c>
      <c r="DD18" s="666">
        <f t="shared" si="32"/>
        <v>0</v>
      </c>
    </row>
    <row r="19" spans="1:108" s="619" customFormat="1" ht="60" customHeight="1" x14ac:dyDescent="0.15">
      <c r="A19" s="1006">
        <v>14</v>
      </c>
      <c r="B19" s="1007" t="s">
        <v>24</v>
      </c>
      <c r="C19" s="1188" t="s">
        <v>267</v>
      </c>
      <c r="D19" s="999"/>
      <c r="E19" s="1189" t="s">
        <v>31</v>
      </c>
      <c r="F19" s="994" t="s">
        <v>237</v>
      </c>
      <c r="G19" s="1309" t="str">
        <f t="shared" si="0"/>
        <v>石橋</v>
      </c>
      <c r="H19" s="1323" t="s">
        <v>301</v>
      </c>
      <c r="I19" s="1001" t="s">
        <v>28</v>
      </c>
      <c r="J19" s="1310"/>
      <c r="K19" s="996"/>
      <c r="L19" s="995" t="s">
        <v>65</v>
      </c>
      <c r="M19" s="1315" t="s">
        <v>292</v>
      </c>
      <c r="N19" s="1001" t="s">
        <v>462</v>
      </c>
      <c r="O19" s="1311"/>
      <c r="P19" s="1312" t="s">
        <v>27</v>
      </c>
      <c r="Q19" s="1321" t="s">
        <v>256</v>
      </c>
      <c r="R19" s="1315" t="s">
        <v>203</v>
      </c>
      <c r="S19" s="994" t="s">
        <v>70</v>
      </c>
      <c r="T19" s="1313"/>
      <c r="U19" s="1309" t="s">
        <v>120</v>
      </c>
      <c r="V19" s="1001" t="s">
        <v>63</v>
      </c>
      <c r="W19" s="1306" t="s">
        <v>299</v>
      </c>
      <c r="X19" s="1313" t="s">
        <v>27</v>
      </c>
      <c r="Y19" s="1012"/>
      <c r="Z19" s="1012"/>
      <c r="AA19" s="1010" t="s">
        <v>38</v>
      </c>
      <c r="AB19" s="1011" t="s">
        <v>233</v>
      </c>
      <c r="AC19" s="1012" t="s">
        <v>31</v>
      </c>
      <c r="AD19" s="1018"/>
      <c r="AE19" s="1019" t="s">
        <v>443</v>
      </c>
      <c r="AF19" s="1020" t="str">
        <f t="shared" si="33"/>
        <v>石橋</v>
      </c>
      <c r="AG19" s="439"/>
      <c r="AH19" s="1103" t="s">
        <v>284</v>
      </c>
      <c r="AI19" s="1251"/>
      <c r="AJ19" s="1091"/>
      <c r="AK19" s="1102"/>
      <c r="AL19" s="1090"/>
      <c r="AM19" s="1091"/>
      <c r="AN19" s="1103"/>
      <c r="AO19" s="1091"/>
      <c r="AP19" s="1089"/>
      <c r="AQ19" s="1094"/>
      <c r="AR19" s="1089"/>
      <c r="AS19" s="1091"/>
      <c r="AT19" s="1090"/>
      <c r="AU19" s="1089"/>
      <c r="AV19" s="1254"/>
      <c r="AW19" s="1255"/>
      <c r="AX19" s="1255"/>
      <c r="AY19" s="1127" t="s">
        <v>463</v>
      </c>
      <c r="AZ19" s="1128" t="s">
        <v>464</v>
      </c>
      <c r="BA19" s="1255"/>
      <c r="BB19" s="1095"/>
      <c r="BC19" s="1098"/>
      <c r="BD19" s="1099"/>
      <c r="BE19" s="1100"/>
      <c r="BF19" s="1101"/>
      <c r="BG19" s="1104"/>
      <c r="BH19" s="654"/>
      <c r="BI19" s="654"/>
      <c r="BJ19" s="440" t="s">
        <v>233</v>
      </c>
      <c r="BK19" s="286">
        <f t="shared" si="35"/>
        <v>1</v>
      </c>
      <c r="BL19" s="287">
        <f t="shared" si="36"/>
        <v>1</v>
      </c>
      <c r="BM19" s="287">
        <f t="shared" si="37"/>
        <v>0</v>
      </c>
      <c r="BN19" s="287">
        <f t="shared" si="38"/>
        <v>0</v>
      </c>
      <c r="BO19" s="287">
        <f t="shared" si="39"/>
        <v>1</v>
      </c>
      <c r="BP19" s="287">
        <f t="shared" si="40"/>
        <v>0</v>
      </c>
      <c r="BQ19" s="287">
        <f t="shared" si="41"/>
        <v>1</v>
      </c>
      <c r="BR19" s="587">
        <f t="shared" si="42"/>
        <v>1</v>
      </c>
      <c r="BS19" s="401">
        <v>0</v>
      </c>
      <c r="BT19" s="401">
        <f t="shared" si="34"/>
        <v>4</v>
      </c>
      <c r="BY19" s="665">
        <f t="shared" si="1"/>
        <v>0</v>
      </c>
      <c r="BZ19" s="666">
        <f t="shared" si="2"/>
        <v>0</v>
      </c>
      <c r="CA19" s="666">
        <f t="shared" si="3"/>
        <v>1</v>
      </c>
      <c r="CB19" s="666">
        <f t="shared" si="4"/>
        <v>0</v>
      </c>
      <c r="CC19" s="669">
        <f t="shared" si="5"/>
        <v>0</v>
      </c>
      <c r="CD19" s="666">
        <f t="shared" si="6"/>
        <v>0</v>
      </c>
      <c r="CE19" s="669">
        <f t="shared" si="7"/>
        <v>1</v>
      </c>
      <c r="CF19" s="667">
        <f t="shared" si="8"/>
        <v>0</v>
      </c>
      <c r="CG19" s="665">
        <f t="shared" si="9"/>
        <v>2</v>
      </c>
      <c r="CH19" s="666">
        <f t="shared" si="10"/>
        <v>0</v>
      </c>
      <c r="CI19" s="669">
        <f t="shared" si="11"/>
        <v>0</v>
      </c>
      <c r="CJ19" s="666">
        <f t="shared" si="12"/>
        <v>0</v>
      </c>
      <c r="CK19" s="669">
        <f t="shared" si="13"/>
        <v>0</v>
      </c>
      <c r="CL19" s="667">
        <f t="shared" si="14"/>
        <v>1</v>
      </c>
      <c r="CM19" s="667">
        <f t="shared" si="15"/>
        <v>0</v>
      </c>
      <c r="CN19" s="669">
        <f t="shared" si="16"/>
        <v>0</v>
      </c>
      <c r="CO19" s="666">
        <f t="shared" si="17"/>
        <v>0</v>
      </c>
      <c r="CP19" s="669">
        <f t="shared" si="18"/>
        <v>0</v>
      </c>
      <c r="CQ19" s="666">
        <f t="shared" si="19"/>
        <v>1</v>
      </c>
      <c r="CR19" s="666">
        <f t="shared" si="20"/>
        <v>1</v>
      </c>
      <c r="CS19" s="669">
        <f t="shared" si="21"/>
        <v>1</v>
      </c>
      <c r="CT19" s="666">
        <f t="shared" si="22"/>
        <v>0</v>
      </c>
      <c r="CU19" s="669">
        <f t="shared" si="23"/>
        <v>1</v>
      </c>
      <c r="CV19" s="667">
        <f t="shared" si="24"/>
        <v>0</v>
      </c>
      <c r="CW19" s="669">
        <f t="shared" si="25"/>
        <v>0</v>
      </c>
      <c r="CX19" s="666">
        <f t="shared" si="26"/>
        <v>0</v>
      </c>
      <c r="CY19" s="669">
        <f t="shared" si="27"/>
        <v>1</v>
      </c>
      <c r="CZ19" s="666">
        <f t="shared" si="28"/>
        <v>0</v>
      </c>
      <c r="DA19" s="669">
        <f t="shared" si="29"/>
        <v>2</v>
      </c>
      <c r="DB19" s="666">
        <f t="shared" si="30"/>
        <v>0</v>
      </c>
      <c r="DC19" s="669">
        <f t="shared" si="31"/>
        <v>0</v>
      </c>
      <c r="DD19" s="666">
        <f t="shared" si="32"/>
        <v>0</v>
      </c>
    </row>
    <row r="20" spans="1:108" s="619" customFormat="1" ht="60" customHeight="1" x14ac:dyDescent="0.15">
      <c r="A20" s="1021">
        <v>15</v>
      </c>
      <c r="B20" s="1022" t="s">
        <v>25</v>
      </c>
      <c r="C20" s="1023"/>
      <c r="D20" s="1024"/>
      <c r="E20" s="1025"/>
      <c r="F20" s="1025"/>
      <c r="G20" s="1026" t="str">
        <f t="shared" si="0"/>
        <v>バタ</v>
      </c>
      <c r="H20" s="1027"/>
      <c r="I20" s="1028"/>
      <c r="J20" s="1029"/>
      <c r="K20" s="1027"/>
      <c r="L20" s="1030"/>
      <c r="M20" s="1028"/>
      <c r="N20" s="1028"/>
      <c r="O20" s="1031"/>
      <c r="P20" s="1032"/>
      <c r="Q20" s="1028"/>
      <c r="R20" s="1028"/>
      <c r="S20" s="1025"/>
      <c r="T20" s="1033"/>
      <c r="U20" s="1026"/>
      <c r="V20" s="1028"/>
      <c r="W20" s="1277" t="s">
        <v>119</v>
      </c>
      <c r="X20" s="1033"/>
      <c r="Y20" s="1028"/>
      <c r="Z20" s="1028"/>
      <c r="AA20" s="1026"/>
      <c r="AB20" s="1027"/>
      <c r="AC20" s="1026"/>
      <c r="AD20" s="1034"/>
      <c r="AE20" s="1035" t="s">
        <v>444</v>
      </c>
      <c r="AF20" s="1036" t="str">
        <f t="shared" si="33"/>
        <v>バタ</v>
      </c>
      <c r="AG20" s="1503" t="s">
        <v>233</v>
      </c>
      <c r="AH20" s="1257"/>
      <c r="AI20" s="1258"/>
      <c r="AJ20" s="1108"/>
      <c r="AK20" s="1106"/>
      <c r="AL20" s="1107"/>
      <c r="AM20" s="1108"/>
      <c r="AN20" s="1257"/>
      <c r="AO20" s="1123"/>
      <c r="AP20" s="1106"/>
      <c r="AQ20" s="1112"/>
      <c r="AR20" s="1106"/>
      <c r="AS20" s="1108"/>
      <c r="AT20" s="1107"/>
      <c r="AU20" s="1106"/>
      <c r="AV20" s="1115"/>
      <c r="AW20" s="1125"/>
      <c r="AX20" s="1125"/>
      <c r="AY20" s="1124"/>
      <c r="AZ20" s="1115"/>
      <c r="BA20" s="1125"/>
      <c r="BB20" s="1115"/>
      <c r="BC20" s="1116"/>
      <c r="BD20" s="1117"/>
      <c r="BE20" s="1126"/>
      <c r="BF20" s="1119"/>
      <c r="BG20" s="1120"/>
      <c r="BH20" s="654"/>
      <c r="BI20" s="654"/>
      <c r="BJ20" s="440" t="s">
        <v>267</v>
      </c>
      <c r="BK20" s="286">
        <f t="shared" si="35"/>
        <v>1</v>
      </c>
      <c r="BL20" s="287">
        <f t="shared" si="36"/>
        <v>1</v>
      </c>
      <c r="BM20" s="287">
        <f t="shared" si="37"/>
        <v>1</v>
      </c>
      <c r="BN20" s="287">
        <f t="shared" si="38"/>
        <v>0</v>
      </c>
      <c r="BO20" s="287">
        <f t="shared" si="39"/>
        <v>1</v>
      </c>
      <c r="BP20" s="287">
        <f t="shared" si="40"/>
        <v>0</v>
      </c>
      <c r="BQ20" s="287">
        <f t="shared" si="41"/>
        <v>0</v>
      </c>
      <c r="BR20" s="587">
        <f t="shared" si="42"/>
        <v>0</v>
      </c>
      <c r="BS20" s="401">
        <v>0</v>
      </c>
      <c r="BT20" s="401">
        <f>BK20+BL20*0.5+BM20*0.5+BN20+BO20+BQ20+BR20*0.5+BP20</f>
        <v>3</v>
      </c>
      <c r="BY20" s="665">
        <f t="shared" si="1"/>
        <v>0</v>
      </c>
      <c r="BZ20" s="666">
        <f t="shared" si="2"/>
        <v>0</v>
      </c>
      <c r="CA20" s="666">
        <f t="shared" si="3"/>
        <v>0</v>
      </c>
      <c r="CB20" s="666">
        <f t="shared" si="4"/>
        <v>0</v>
      </c>
      <c r="CC20" s="669">
        <f t="shared" si="5"/>
        <v>0</v>
      </c>
      <c r="CD20" s="666">
        <f t="shared" si="6"/>
        <v>0</v>
      </c>
      <c r="CE20" s="669">
        <f t="shared" si="7"/>
        <v>0</v>
      </c>
      <c r="CF20" s="667">
        <f t="shared" si="8"/>
        <v>0</v>
      </c>
      <c r="CG20" s="665">
        <f t="shared" si="9"/>
        <v>0</v>
      </c>
      <c r="CH20" s="666">
        <f t="shared" si="10"/>
        <v>0</v>
      </c>
      <c r="CI20" s="669">
        <f t="shared" si="11"/>
        <v>0</v>
      </c>
      <c r="CJ20" s="666">
        <f t="shared" si="12"/>
        <v>0</v>
      </c>
      <c r="CK20" s="669">
        <f t="shared" si="13"/>
        <v>0</v>
      </c>
      <c r="CL20" s="667">
        <f t="shared" si="14"/>
        <v>1</v>
      </c>
      <c r="CM20" s="667">
        <f t="shared" si="15"/>
        <v>0</v>
      </c>
      <c r="CN20" s="669">
        <f t="shared" si="16"/>
        <v>0</v>
      </c>
      <c r="CO20" s="666">
        <f t="shared" si="17"/>
        <v>0</v>
      </c>
      <c r="CP20" s="669">
        <f t="shared" si="18"/>
        <v>0</v>
      </c>
      <c r="CQ20" s="666">
        <f t="shared" si="19"/>
        <v>0</v>
      </c>
      <c r="CR20" s="666">
        <f t="shared" si="20"/>
        <v>0</v>
      </c>
      <c r="CS20" s="669">
        <f t="shared" si="21"/>
        <v>1</v>
      </c>
      <c r="CT20" s="666">
        <f t="shared" si="22"/>
        <v>0</v>
      </c>
      <c r="CU20" s="669">
        <f t="shared" si="23"/>
        <v>0</v>
      </c>
      <c r="CV20" s="667">
        <f t="shared" si="24"/>
        <v>0</v>
      </c>
      <c r="CW20" s="669">
        <f t="shared" si="25"/>
        <v>0</v>
      </c>
      <c r="CX20" s="666">
        <f t="shared" si="26"/>
        <v>0</v>
      </c>
      <c r="CY20" s="669">
        <f t="shared" si="27"/>
        <v>0</v>
      </c>
      <c r="CZ20" s="666">
        <f t="shared" si="28"/>
        <v>0</v>
      </c>
      <c r="DA20" s="669">
        <f t="shared" si="29"/>
        <v>0</v>
      </c>
      <c r="DB20" s="666">
        <f t="shared" si="30"/>
        <v>0</v>
      </c>
      <c r="DC20" s="669">
        <f t="shared" si="31"/>
        <v>1</v>
      </c>
      <c r="DD20" s="666">
        <f t="shared" si="32"/>
        <v>0</v>
      </c>
    </row>
    <row r="21" spans="1:108" s="619" customFormat="1" ht="60" customHeight="1" x14ac:dyDescent="0.15">
      <c r="A21" s="1021">
        <v>16</v>
      </c>
      <c r="B21" s="1022" t="s">
        <v>19</v>
      </c>
      <c r="C21" s="1023"/>
      <c r="D21" s="1024"/>
      <c r="E21" s="1025"/>
      <c r="F21" s="1025"/>
      <c r="G21" s="1026" t="str">
        <f t="shared" si="0"/>
        <v>小清水</v>
      </c>
      <c r="H21" s="1027"/>
      <c r="I21" s="1028"/>
      <c r="J21" s="1029"/>
      <c r="K21" s="1027"/>
      <c r="L21" s="1030"/>
      <c r="M21" s="1028"/>
      <c r="N21" s="1028"/>
      <c r="O21" s="1031"/>
      <c r="P21" s="1032"/>
      <c r="Q21" s="1028"/>
      <c r="R21" s="1028"/>
      <c r="S21" s="1025"/>
      <c r="T21" s="1033"/>
      <c r="U21" s="1026"/>
      <c r="V21" s="1028"/>
      <c r="W21" s="1026" t="s">
        <v>432</v>
      </c>
      <c r="X21" s="1033"/>
      <c r="Y21" s="1028"/>
      <c r="Z21" s="1028"/>
      <c r="AA21" s="1026"/>
      <c r="AB21" s="1027"/>
      <c r="AC21" s="1026"/>
      <c r="AD21" s="1034"/>
      <c r="AE21" s="1035" t="s">
        <v>233</v>
      </c>
      <c r="AF21" s="1036" t="str">
        <f t="shared" si="33"/>
        <v>小清水</v>
      </c>
      <c r="AG21" s="1037" t="s">
        <v>433</v>
      </c>
      <c r="AH21" s="1129"/>
      <c r="AI21" s="1258"/>
      <c r="AJ21" s="1108"/>
      <c r="AK21" s="1106"/>
      <c r="AL21" s="1107"/>
      <c r="AM21" s="1108"/>
      <c r="AN21" s="1129"/>
      <c r="AO21" s="1108"/>
      <c r="AP21" s="1106"/>
      <c r="AQ21" s="1112"/>
      <c r="AR21" s="1111"/>
      <c r="AS21" s="1108"/>
      <c r="AT21" s="1107"/>
      <c r="AU21" s="1106"/>
      <c r="AV21" s="1115"/>
      <c r="AW21" s="1125"/>
      <c r="AX21" s="1125"/>
      <c r="AY21" s="1124"/>
      <c r="AZ21" s="1115"/>
      <c r="BA21" s="1125"/>
      <c r="BB21" s="1115"/>
      <c r="BC21" s="1116"/>
      <c r="BD21" s="1117"/>
      <c r="BE21" s="1126"/>
      <c r="BF21" s="1119"/>
      <c r="BG21" s="1120"/>
      <c r="BH21" s="654"/>
      <c r="BI21" s="654"/>
      <c r="BJ21" s="440" t="s">
        <v>70</v>
      </c>
      <c r="BK21" s="286">
        <f t="shared" si="35"/>
        <v>1</v>
      </c>
      <c r="BL21" s="287">
        <f t="shared" si="36"/>
        <v>1</v>
      </c>
      <c r="BM21" s="287">
        <f t="shared" si="37"/>
        <v>0</v>
      </c>
      <c r="BN21" s="287">
        <f t="shared" si="38"/>
        <v>0</v>
      </c>
      <c r="BO21" s="287">
        <f t="shared" si="39"/>
        <v>1</v>
      </c>
      <c r="BP21" s="287">
        <f t="shared" si="40"/>
        <v>0</v>
      </c>
      <c r="BQ21" s="287">
        <f t="shared" si="41"/>
        <v>1</v>
      </c>
      <c r="BR21" s="587">
        <f t="shared" si="42"/>
        <v>0</v>
      </c>
      <c r="BS21" s="401">
        <v>0</v>
      </c>
      <c r="BT21" s="401">
        <f>BK21+BL21*0.5+BM21*0.5+BN21+BO21+BQ21+BR21*0.5+BP21</f>
        <v>3.5</v>
      </c>
      <c r="BY21" s="665">
        <f t="shared" si="1"/>
        <v>0</v>
      </c>
      <c r="BZ21" s="666">
        <f t="shared" si="2"/>
        <v>0</v>
      </c>
      <c r="CA21" s="666">
        <f t="shared" si="3"/>
        <v>0</v>
      </c>
      <c r="CB21" s="666">
        <f t="shared" si="4"/>
        <v>0</v>
      </c>
      <c r="CC21" s="669">
        <f t="shared" si="5"/>
        <v>0</v>
      </c>
      <c r="CD21" s="666">
        <f t="shared" si="6"/>
        <v>0</v>
      </c>
      <c r="CE21" s="669">
        <f t="shared" si="7"/>
        <v>1</v>
      </c>
      <c r="CF21" s="667">
        <f t="shared" si="8"/>
        <v>0</v>
      </c>
      <c r="CG21" s="665">
        <f t="shared" si="9"/>
        <v>0</v>
      </c>
      <c r="CH21" s="666">
        <f t="shared" si="10"/>
        <v>0</v>
      </c>
      <c r="CI21" s="669">
        <f t="shared" si="11"/>
        <v>0</v>
      </c>
      <c r="CJ21" s="666">
        <f t="shared" si="12"/>
        <v>0</v>
      </c>
      <c r="CK21" s="669">
        <f t="shared" si="13"/>
        <v>0</v>
      </c>
      <c r="CL21" s="667">
        <f t="shared" si="14"/>
        <v>0</v>
      </c>
      <c r="CM21" s="667">
        <f t="shared" si="15"/>
        <v>0</v>
      </c>
      <c r="CN21" s="669">
        <f t="shared" si="16"/>
        <v>0</v>
      </c>
      <c r="CO21" s="666">
        <f t="shared" si="17"/>
        <v>0</v>
      </c>
      <c r="CP21" s="669">
        <f t="shared" si="18"/>
        <v>0</v>
      </c>
      <c r="CQ21" s="666">
        <f t="shared" si="19"/>
        <v>0</v>
      </c>
      <c r="CR21" s="666">
        <f t="shared" si="20"/>
        <v>0</v>
      </c>
      <c r="CS21" s="669">
        <f t="shared" si="21"/>
        <v>0</v>
      </c>
      <c r="CT21" s="666">
        <f t="shared" si="22"/>
        <v>0</v>
      </c>
      <c r="CU21" s="669">
        <f t="shared" si="23"/>
        <v>0</v>
      </c>
      <c r="CV21" s="667">
        <f t="shared" si="24"/>
        <v>0</v>
      </c>
      <c r="CW21" s="669">
        <f t="shared" si="25"/>
        <v>0</v>
      </c>
      <c r="CX21" s="666">
        <f t="shared" si="26"/>
        <v>0</v>
      </c>
      <c r="CY21" s="669">
        <f t="shared" si="27"/>
        <v>0</v>
      </c>
      <c r="CZ21" s="666">
        <f t="shared" si="28"/>
        <v>0</v>
      </c>
      <c r="DA21" s="669">
        <f t="shared" si="29"/>
        <v>0</v>
      </c>
      <c r="DB21" s="666">
        <f t="shared" si="30"/>
        <v>0</v>
      </c>
      <c r="DC21" s="669">
        <f t="shared" si="31"/>
        <v>0</v>
      </c>
      <c r="DD21" s="666">
        <f t="shared" si="32"/>
        <v>0</v>
      </c>
    </row>
    <row r="22" spans="1:108" s="619" customFormat="1" ht="60" customHeight="1" x14ac:dyDescent="0.15">
      <c r="A22" s="1006">
        <v>17</v>
      </c>
      <c r="B22" s="1007" t="s">
        <v>20</v>
      </c>
      <c r="C22" s="1479" t="s">
        <v>534</v>
      </c>
      <c r="D22" s="1375"/>
      <c r="E22" s="994" t="s">
        <v>31</v>
      </c>
      <c r="F22" s="1189" t="s">
        <v>284</v>
      </c>
      <c r="G22" s="1309" t="str">
        <f t="shared" si="0"/>
        <v>大橋</v>
      </c>
      <c r="H22" s="996" t="s">
        <v>267</v>
      </c>
      <c r="I22" s="1001" t="s">
        <v>28</v>
      </c>
      <c r="J22" s="1310"/>
      <c r="K22" s="996"/>
      <c r="L22" s="995" t="s">
        <v>65</v>
      </c>
      <c r="M22" s="1001" t="s">
        <v>292</v>
      </c>
      <c r="N22" s="1001" t="s">
        <v>476</v>
      </c>
      <c r="O22" s="1311"/>
      <c r="P22" s="1282" t="s">
        <v>70</v>
      </c>
      <c r="Q22" s="1001" t="s">
        <v>301</v>
      </c>
      <c r="R22" s="1001" t="s">
        <v>203</v>
      </c>
      <c r="S22" s="1480" t="s">
        <v>459</v>
      </c>
      <c r="T22" s="1474" t="s">
        <v>481</v>
      </c>
      <c r="U22" s="1309" t="s">
        <v>63</v>
      </c>
      <c r="V22" s="1001" t="s">
        <v>120</v>
      </c>
      <c r="W22" s="1010" t="s">
        <v>299</v>
      </c>
      <c r="X22" s="1017" t="s">
        <v>301</v>
      </c>
      <c r="Y22" s="1012"/>
      <c r="Z22" s="1012"/>
      <c r="AA22" s="1010" t="s">
        <v>27</v>
      </c>
      <c r="AB22" s="1011" t="s">
        <v>38</v>
      </c>
      <c r="AC22" s="1010"/>
      <c r="AD22" s="1018"/>
      <c r="AE22" s="1019" t="s">
        <v>446</v>
      </c>
      <c r="AF22" s="1020" t="str">
        <f t="shared" si="33"/>
        <v>大橋</v>
      </c>
      <c r="AG22" s="439"/>
      <c r="AH22" s="1252" t="s">
        <v>300</v>
      </c>
      <c r="AI22" s="1121"/>
      <c r="AJ22" s="1091"/>
      <c r="AK22" s="1295"/>
      <c r="AL22" s="1090"/>
      <c r="AM22" s="1091"/>
      <c r="AN22" s="1103"/>
      <c r="AO22" s="1091"/>
      <c r="AP22" s="1327" t="s">
        <v>533</v>
      </c>
      <c r="AQ22" s="1094"/>
      <c r="AR22" s="1102" t="s">
        <v>199</v>
      </c>
      <c r="AS22" s="1091"/>
      <c r="AT22" s="1090"/>
      <c r="AU22" s="1089"/>
      <c r="AV22" s="1095"/>
      <c r="AW22" s="1096"/>
      <c r="AX22" s="1096"/>
      <c r="AY22" s="1097"/>
      <c r="AZ22" s="1095"/>
      <c r="BA22" s="1096"/>
      <c r="BB22" s="1095"/>
      <c r="BC22" s="1098"/>
      <c r="BD22" s="1099"/>
      <c r="BE22" s="1100"/>
      <c r="BF22" s="1101"/>
      <c r="BG22" s="1104"/>
      <c r="BH22" s="654"/>
      <c r="BI22" s="654"/>
      <c r="BJ22" s="440" t="s">
        <v>300</v>
      </c>
      <c r="BK22" s="286">
        <f t="shared" si="35"/>
        <v>1</v>
      </c>
      <c r="BL22" s="287">
        <f t="shared" si="36"/>
        <v>1</v>
      </c>
      <c r="BM22" s="287">
        <f t="shared" si="37"/>
        <v>0</v>
      </c>
      <c r="BN22" s="287">
        <f t="shared" si="38"/>
        <v>0</v>
      </c>
      <c r="BO22" s="287">
        <f t="shared" si="39"/>
        <v>0</v>
      </c>
      <c r="BP22" s="287">
        <f t="shared" si="40"/>
        <v>0</v>
      </c>
      <c r="BQ22" s="287">
        <f t="shared" si="41"/>
        <v>1</v>
      </c>
      <c r="BR22" s="587">
        <f t="shared" si="42"/>
        <v>0</v>
      </c>
      <c r="BS22" s="401">
        <v>0</v>
      </c>
      <c r="BT22" s="401">
        <f t="shared" si="34"/>
        <v>2.5</v>
      </c>
      <c r="BY22" s="665">
        <f t="shared" si="1"/>
        <v>0</v>
      </c>
      <c r="BZ22" s="666">
        <f t="shared" si="2"/>
        <v>0</v>
      </c>
      <c r="CA22" s="666">
        <f t="shared" si="3"/>
        <v>1</v>
      </c>
      <c r="CB22" s="666">
        <f t="shared" si="4"/>
        <v>0</v>
      </c>
      <c r="CC22" s="669">
        <f t="shared" si="5"/>
        <v>2</v>
      </c>
      <c r="CD22" s="666">
        <f t="shared" si="6"/>
        <v>0</v>
      </c>
      <c r="CE22" s="669">
        <f t="shared" si="7"/>
        <v>0</v>
      </c>
      <c r="CF22" s="667">
        <f t="shared" si="8"/>
        <v>0</v>
      </c>
      <c r="CG22" s="665">
        <f t="shared" si="9"/>
        <v>1</v>
      </c>
      <c r="CH22" s="666">
        <f t="shared" si="10"/>
        <v>0</v>
      </c>
      <c r="CI22" s="669">
        <f t="shared" si="11"/>
        <v>0</v>
      </c>
      <c r="CJ22" s="666">
        <f t="shared" si="12"/>
        <v>0</v>
      </c>
      <c r="CK22" s="669">
        <f t="shared" si="13"/>
        <v>0</v>
      </c>
      <c r="CL22" s="667">
        <f t="shared" si="14"/>
        <v>1</v>
      </c>
      <c r="CM22" s="667">
        <f t="shared" si="15"/>
        <v>0</v>
      </c>
      <c r="CN22" s="669">
        <f t="shared" si="16"/>
        <v>0</v>
      </c>
      <c r="CO22" s="666">
        <f t="shared" si="17"/>
        <v>0</v>
      </c>
      <c r="CP22" s="669">
        <f t="shared" si="18"/>
        <v>0</v>
      </c>
      <c r="CQ22" s="666">
        <f t="shared" si="19"/>
        <v>1</v>
      </c>
      <c r="CR22" s="666">
        <f t="shared" si="20"/>
        <v>0</v>
      </c>
      <c r="CS22" s="669">
        <f t="shared" si="21"/>
        <v>1</v>
      </c>
      <c r="CT22" s="666">
        <f t="shared" si="22"/>
        <v>0</v>
      </c>
      <c r="CU22" s="669">
        <f t="shared" si="23"/>
        <v>1</v>
      </c>
      <c r="CV22" s="667">
        <f t="shared" si="24"/>
        <v>0</v>
      </c>
      <c r="CW22" s="669">
        <f t="shared" si="25"/>
        <v>0</v>
      </c>
      <c r="CX22" s="666">
        <f t="shared" si="26"/>
        <v>0</v>
      </c>
      <c r="CY22" s="669">
        <f t="shared" si="27"/>
        <v>1</v>
      </c>
      <c r="CZ22" s="666">
        <f t="shared" si="28"/>
        <v>0</v>
      </c>
      <c r="DA22" s="669">
        <f t="shared" si="29"/>
        <v>1</v>
      </c>
      <c r="DB22" s="666">
        <f t="shared" si="30"/>
        <v>0</v>
      </c>
      <c r="DC22" s="669">
        <f t="shared" si="31"/>
        <v>0</v>
      </c>
      <c r="DD22" s="666">
        <f t="shared" si="32"/>
        <v>0</v>
      </c>
    </row>
    <row r="23" spans="1:108" s="619" customFormat="1" ht="60" customHeight="1" x14ac:dyDescent="0.15">
      <c r="A23" s="1006">
        <v>18</v>
      </c>
      <c r="B23" s="1007" t="s">
        <v>21</v>
      </c>
      <c r="C23" s="1191" t="s">
        <v>269</v>
      </c>
      <c r="D23" s="999" t="s">
        <v>309</v>
      </c>
      <c r="E23" s="1308" t="s">
        <v>31</v>
      </c>
      <c r="F23" s="994" t="s">
        <v>237</v>
      </c>
      <c r="G23" s="1309" t="str">
        <f t="shared" si="0"/>
        <v>福島</v>
      </c>
      <c r="H23" s="996" t="s">
        <v>301</v>
      </c>
      <c r="I23" s="1001" t="s">
        <v>28</v>
      </c>
      <c r="J23" s="1310"/>
      <c r="K23" s="996"/>
      <c r="L23" s="995" t="s">
        <v>199</v>
      </c>
      <c r="M23" s="1001" t="s">
        <v>292</v>
      </c>
      <c r="N23" s="1001" t="s">
        <v>465</v>
      </c>
      <c r="O23" s="1311" t="s">
        <v>284</v>
      </c>
      <c r="P23" s="1312" t="s">
        <v>309</v>
      </c>
      <c r="Q23" s="1001"/>
      <c r="R23" s="1001" t="s">
        <v>203</v>
      </c>
      <c r="S23" s="994" t="s">
        <v>300</v>
      </c>
      <c r="T23" s="1313"/>
      <c r="U23" s="1309" t="s">
        <v>63</v>
      </c>
      <c r="V23" s="1001" t="s">
        <v>120</v>
      </c>
      <c r="W23" s="1010" t="s">
        <v>299</v>
      </c>
      <c r="X23" s="1017" t="s">
        <v>284</v>
      </c>
      <c r="Y23" s="1012"/>
      <c r="Z23" s="1012"/>
      <c r="AA23" s="1010" t="s">
        <v>233</v>
      </c>
      <c r="AB23" s="1011" t="s">
        <v>27</v>
      </c>
      <c r="AC23" s="1012" t="s">
        <v>31</v>
      </c>
      <c r="AD23" s="1018"/>
      <c r="AE23" s="1019" t="s">
        <v>430</v>
      </c>
      <c r="AF23" s="1020" t="str">
        <f t="shared" si="33"/>
        <v>福島</v>
      </c>
      <c r="AG23" s="439"/>
      <c r="AH23" s="1290" t="s">
        <v>267</v>
      </c>
      <c r="AI23" s="1251" t="s">
        <v>65</v>
      </c>
      <c r="AJ23" s="1138"/>
      <c r="AK23" s="1089"/>
      <c r="AL23" s="1090"/>
      <c r="AM23" s="1091"/>
      <c r="AN23" s="1103"/>
      <c r="AO23" s="1135"/>
      <c r="AP23" s="1089"/>
      <c r="AQ23" s="1094"/>
      <c r="AR23" s="1089"/>
      <c r="AS23" s="1091"/>
      <c r="AT23" s="1090"/>
      <c r="AU23" s="1089"/>
      <c r="AV23" s="1095"/>
      <c r="AW23" s="999"/>
      <c r="AX23" s="999"/>
      <c r="AY23" s="1136" t="s">
        <v>465</v>
      </c>
      <c r="AZ23" s="1095" t="s">
        <v>466</v>
      </c>
      <c r="BA23" s="1096"/>
      <c r="BB23" s="1095"/>
      <c r="BC23" s="1098"/>
      <c r="BD23" s="1099"/>
      <c r="BE23" s="1100"/>
      <c r="BF23" s="1101"/>
      <c r="BG23" s="879"/>
      <c r="BH23" s="654"/>
      <c r="BI23" s="654"/>
      <c r="BJ23" s="440" t="s">
        <v>301</v>
      </c>
      <c r="BK23" s="286">
        <f t="shared" si="35"/>
        <v>1</v>
      </c>
      <c r="BL23" s="287">
        <f t="shared" si="36"/>
        <v>1</v>
      </c>
      <c r="BM23" s="287">
        <f t="shared" si="37"/>
        <v>0</v>
      </c>
      <c r="BN23" s="287">
        <f t="shared" si="38"/>
        <v>0</v>
      </c>
      <c r="BO23" s="287">
        <f t="shared" si="39"/>
        <v>0</v>
      </c>
      <c r="BP23" s="287">
        <f t="shared" si="40"/>
        <v>0</v>
      </c>
      <c r="BQ23" s="287">
        <f t="shared" si="41"/>
        <v>1</v>
      </c>
      <c r="BR23" s="587">
        <f t="shared" si="42"/>
        <v>1</v>
      </c>
      <c r="BS23" s="401">
        <v>0</v>
      </c>
      <c r="BT23" s="401">
        <f>BK23+BL23*0.5+BM23*0.5+BN23+BO23+BQ23+BR23*0.5+BP23</f>
        <v>3</v>
      </c>
      <c r="BY23" s="665">
        <f t="shared" si="1"/>
        <v>0</v>
      </c>
      <c r="BZ23" s="666">
        <f t="shared" si="2"/>
        <v>0</v>
      </c>
      <c r="CA23" s="666">
        <f t="shared" si="3"/>
        <v>1</v>
      </c>
      <c r="CB23" s="666">
        <f t="shared" si="4"/>
        <v>0</v>
      </c>
      <c r="CC23" s="669">
        <f t="shared" si="5"/>
        <v>2</v>
      </c>
      <c r="CD23" s="666">
        <f t="shared" si="6"/>
        <v>0</v>
      </c>
      <c r="CE23" s="669">
        <f t="shared" si="7"/>
        <v>1</v>
      </c>
      <c r="CF23" s="667">
        <f t="shared" si="8"/>
        <v>0</v>
      </c>
      <c r="CG23" s="665">
        <f t="shared" si="9"/>
        <v>1</v>
      </c>
      <c r="CH23" s="666">
        <f t="shared" si="10"/>
        <v>0</v>
      </c>
      <c r="CI23" s="669">
        <f t="shared" si="11"/>
        <v>0</v>
      </c>
      <c r="CJ23" s="666">
        <f t="shared" si="12"/>
        <v>0</v>
      </c>
      <c r="CK23" s="669">
        <f t="shared" si="13"/>
        <v>0</v>
      </c>
      <c r="CL23" s="667">
        <f t="shared" si="14"/>
        <v>2</v>
      </c>
      <c r="CM23" s="667">
        <f t="shared" si="15"/>
        <v>0</v>
      </c>
      <c r="CN23" s="669">
        <f t="shared" si="16"/>
        <v>0</v>
      </c>
      <c r="CO23" s="666">
        <f t="shared" si="17"/>
        <v>0</v>
      </c>
      <c r="CP23" s="669">
        <f t="shared" si="18"/>
        <v>0</v>
      </c>
      <c r="CQ23" s="666">
        <f t="shared" si="19"/>
        <v>1</v>
      </c>
      <c r="CR23" s="666">
        <f t="shared" si="20"/>
        <v>0</v>
      </c>
      <c r="CS23" s="669">
        <f t="shared" si="21"/>
        <v>1</v>
      </c>
      <c r="CT23" s="666">
        <f t="shared" si="22"/>
        <v>0</v>
      </c>
      <c r="CU23" s="669">
        <f t="shared" si="23"/>
        <v>0</v>
      </c>
      <c r="CV23" s="667">
        <f t="shared" si="24"/>
        <v>0</v>
      </c>
      <c r="CW23" s="669">
        <f t="shared" si="25"/>
        <v>0</v>
      </c>
      <c r="CX23" s="666">
        <f t="shared" si="26"/>
        <v>0</v>
      </c>
      <c r="CY23" s="669">
        <f t="shared" si="27"/>
        <v>0</v>
      </c>
      <c r="CZ23" s="666">
        <f t="shared" si="28"/>
        <v>0</v>
      </c>
      <c r="DA23" s="669">
        <f t="shared" si="29"/>
        <v>2</v>
      </c>
      <c r="DB23" s="666">
        <f t="shared" si="30"/>
        <v>0</v>
      </c>
      <c r="DC23" s="669">
        <f t="shared" si="31"/>
        <v>1</v>
      </c>
      <c r="DD23" s="666">
        <f t="shared" si="32"/>
        <v>0</v>
      </c>
    </row>
    <row r="24" spans="1:108" s="619" customFormat="1" ht="60" customHeight="1" x14ac:dyDescent="0.15">
      <c r="A24" s="1006">
        <v>19</v>
      </c>
      <c r="B24" s="1007" t="s">
        <v>22</v>
      </c>
      <c r="C24" s="1191" t="s">
        <v>267</v>
      </c>
      <c r="D24" s="999" t="s">
        <v>309</v>
      </c>
      <c r="E24" s="1318" t="s">
        <v>271</v>
      </c>
      <c r="F24" s="994" t="s">
        <v>237</v>
      </c>
      <c r="G24" s="1309" t="str">
        <f t="shared" si="0"/>
        <v>山口</v>
      </c>
      <c r="H24" s="1190" t="s">
        <v>301</v>
      </c>
      <c r="I24" s="1001" t="s">
        <v>28</v>
      </c>
      <c r="J24" s="1310"/>
      <c r="K24" s="996"/>
      <c r="L24" s="1330" t="s">
        <v>65</v>
      </c>
      <c r="M24" s="1317" t="s">
        <v>27</v>
      </c>
      <c r="N24" s="1001" t="s">
        <v>462</v>
      </c>
      <c r="O24" s="1311"/>
      <c r="P24" s="1312" t="s">
        <v>309</v>
      </c>
      <c r="Q24" s="1001" t="s">
        <v>199</v>
      </c>
      <c r="R24" s="1001" t="s">
        <v>203</v>
      </c>
      <c r="S24" s="1318" t="s">
        <v>459</v>
      </c>
      <c r="T24" s="1319" t="s">
        <v>460</v>
      </c>
      <c r="U24" s="1309" t="s">
        <v>63</v>
      </c>
      <c r="V24" s="1001" t="s">
        <v>120</v>
      </c>
      <c r="W24" s="1010" t="s">
        <v>300</v>
      </c>
      <c r="X24" s="1017"/>
      <c r="Y24" s="1012"/>
      <c r="Z24" s="1012"/>
      <c r="AA24" s="1010" t="s">
        <v>233</v>
      </c>
      <c r="AB24" s="1011" t="s">
        <v>38</v>
      </c>
      <c r="AC24" s="1012" t="s">
        <v>301</v>
      </c>
      <c r="AD24" s="1018"/>
      <c r="AE24" s="1019" t="s">
        <v>431</v>
      </c>
      <c r="AF24" s="1020" t="str">
        <f t="shared" si="33"/>
        <v>山口</v>
      </c>
      <c r="AG24" s="439"/>
      <c r="AH24" s="1103"/>
      <c r="AI24" s="1251"/>
      <c r="AJ24" s="1138"/>
      <c r="AK24" s="1295" t="s">
        <v>31</v>
      </c>
      <c r="AL24" s="1090"/>
      <c r="AM24" s="1091"/>
      <c r="AN24" s="1134"/>
      <c r="AO24" s="1135"/>
      <c r="AP24" s="1102" t="s">
        <v>292</v>
      </c>
      <c r="AQ24" s="1094"/>
      <c r="AR24" s="1089"/>
      <c r="AS24" s="1091"/>
      <c r="AT24" s="1090"/>
      <c r="AU24" s="1089" t="s">
        <v>284</v>
      </c>
      <c r="AV24" s="1095" t="s">
        <v>483</v>
      </c>
      <c r="AW24" s="1096"/>
      <c r="AX24" s="1096"/>
      <c r="AY24" s="1136"/>
      <c r="AZ24" s="1095"/>
      <c r="BA24" s="1096"/>
      <c r="BB24" s="1128"/>
      <c r="BC24" s="1137"/>
      <c r="BD24" s="1133"/>
      <c r="BE24" s="1102"/>
      <c r="BF24" s="1121"/>
      <c r="BG24" s="1138"/>
      <c r="BH24" s="655"/>
      <c r="BI24" s="655"/>
      <c r="BJ24" s="440" t="s">
        <v>299</v>
      </c>
      <c r="BK24" s="286">
        <f t="shared" si="35"/>
        <v>1</v>
      </c>
      <c r="BL24" s="287">
        <f t="shared" si="36"/>
        <v>1</v>
      </c>
      <c r="BM24" s="287">
        <f t="shared" si="37"/>
        <v>0</v>
      </c>
      <c r="BN24" s="287">
        <f t="shared" si="38"/>
        <v>0</v>
      </c>
      <c r="BO24" s="287">
        <f t="shared" si="39"/>
        <v>0</v>
      </c>
      <c r="BP24" s="287">
        <f t="shared" si="40"/>
        <v>0</v>
      </c>
      <c r="BQ24" s="287">
        <f t="shared" si="41"/>
        <v>0</v>
      </c>
      <c r="BR24" s="587">
        <f t="shared" si="42"/>
        <v>1</v>
      </c>
      <c r="BS24" s="401">
        <v>0</v>
      </c>
      <c r="BT24" s="401">
        <f>BK24+BL24*0.5+BM24*0.5+BN24+BO24+BQ24+BR24*0.5+BP24</f>
        <v>2</v>
      </c>
      <c r="BY24" s="665">
        <f t="shared" si="1"/>
        <v>0</v>
      </c>
      <c r="BZ24" s="666">
        <f t="shared" si="2"/>
        <v>0</v>
      </c>
      <c r="CA24" s="666">
        <f t="shared" si="3"/>
        <v>1</v>
      </c>
      <c r="CB24" s="666">
        <f t="shared" si="4"/>
        <v>0</v>
      </c>
      <c r="CC24" s="669">
        <f t="shared" si="5"/>
        <v>1</v>
      </c>
      <c r="CD24" s="666">
        <f t="shared" si="6"/>
        <v>0</v>
      </c>
      <c r="CE24" s="669">
        <f t="shared" si="7"/>
        <v>1</v>
      </c>
      <c r="CF24" s="667">
        <f t="shared" si="8"/>
        <v>0</v>
      </c>
      <c r="CG24" s="665">
        <f t="shared" si="9"/>
        <v>1</v>
      </c>
      <c r="CH24" s="666">
        <f t="shared" si="10"/>
        <v>0</v>
      </c>
      <c r="CI24" s="669">
        <f t="shared" si="11"/>
        <v>0</v>
      </c>
      <c r="CJ24" s="666">
        <f t="shared" si="12"/>
        <v>0</v>
      </c>
      <c r="CK24" s="669">
        <f t="shared" si="13"/>
        <v>0</v>
      </c>
      <c r="CL24" s="667">
        <f t="shared" si="14"/>
        <v>1</v>
      </c>
      <c r="CM24" s="667">
        <f t="shared" si="15"/>
        <v>0</v>
      </c>
      <c r="CN24" s="669">
        <f t="shared" si="16"/>
        <v>0</v>
      </c>
      <c r="CO24" s="666">
        <f t="shared" si="17"/>
        <v>0</v>
      </c>
      <c r="CP24" s="669">
        <f t="shared" si="18"/>
        <v>0</v>
      </c>
      <c r="CQ24" s="666">
        <f t="shared" si="19"/>
        <v>1</v>
      </c>
      <c r="CR24" s="666">
        <f t="shared" si="20"/>
        <v>0</v>
      </c>
      <c r="CS24" s="669">
        <f t="shared" si="21"/>
        <v>1</v>
      </c>
      <c r="CT24" s="666">
        <f t="shared" si="22"/>
        <v>0</v>
      </c>
      <c r="CU24" s="669">
        <f t="shared" si="23"/>
        <v>1</v>
      </c>
      <c r="CV24" s="667">
        <f t="shared" si="24"/>
        <v>0</v>
      </c>
      <c r="CW24" s="669">
        <f t="shared" si="25"/>
        <v>0</v>
      </c>
      <c r="CX24" s="666">
        <f t="shared" si="26"/>
        <v>0</v>
      </c>
      <c r="CY24" s="669">
        <f t="shared" si="27"/>
        <v>1</v>
      </c>
      <c r="CZ24" s="666">
        <f t="shared" si="28"/>
        <v>0</v>
      </c>
      <c r="DA24" s="669">
        <f t="shared" si="29"/>
        <v>1</v>
      </c>
      <c r="DB24" s="666">
        <f t="shared" si="30"/>
        <v>1</v>
      </c>
      <c r="DC24" s="669">
        <f t="shared" si="31"/>
        <v>1</v>
      </c>
      <c r="DD24" s="666">
        <f t="shared" si="32"/>
        <v>0</v>
      </c>
    </row>
    <row r="25" spans="1:108" s="619" customFormat="1" ht="60" customHeight="1" x14ac:dyDescent="0.15">
      <c r="A25" s="1006">
        <v>20</v>
      </c>
      <c r="B25" s="1007" t="s">
        <v>23</v>
      </c>
      <c r="C25" s="1188" t="s">
        <v>267</v>
      </c>
      <c r="D25" s="999"/>
      <c r="E25" s="994" t="s">
        <v>284</v>
      </c>
      <c r="F25" s="994" t="s">
        <v>237</v>
      </c>
      <c r="G25" s="1309" t="str">
        <f t="shared" si="0"/>
        <v>斎藤</v>
      </c>
      <c r="H25" s="1190" t="s">
        <v>301</v>
      </c>
      <c r="I25" s="1001" t="s">
        <v>28</v>
      </c>
      <c r="J25" s="1310"/>
      <c r="K25" s="996"/>
      <c r="L25" s="1504" t="s">
        <v>70</v>
      </c>
      <c r="M25" s="1001" t="s">
        <v>292</v>
      </c>
      <c r="N25" s="1001" t="s">
        <v>462</v>
      </c>
      <c r="O25" s="1311"/>
      <c r="P25" s="1320" t="s">
        <v>308</v>
      </c>
      <c r="Q25" s="1292"/>
      <c r="R25" s="1315" t="s">
        <v>203</v>
      </c>
      <c r="S25" s="1480" t="s">
        <v>566</v>
      </c>
      <c r="T25" s="1283" t="s">
        <v>481</v>
      </c>
      <c r="U25" s="1309" t="s">
        <v>63</v>
      </c>
      <c r="V25" s="1001" t="s">
        <v>120</v>
      </c>
      <c r="W25" s="1010" t="s">
        <v>300</v>
      </c>
      <c r="X25" s="1017"/>
      <c r="Y25" s="1012"/>
      <c r="Z25" s="1012"/>
      <c r="AA25" s="1010" t="s">
        <v>233</v>
      </c>
      <c r="AB25" s="1011" t="s">
        <v>199</v>
      </c>
      <c r="AC25" s="1012" t="s">
        <v>301</v>
      </c>
      <c r="AD25" s="1018"/>
      <c r="AE25" s="1275" t="s">
        <v>276</v>
      </c>
      <c r="AF25" s="1020" t="str">
        <f t="shared" si="33"/>
        <v>斎藤</v>
      </c>
      <c r="AG25" s="439"/>
      <c r="AH25" s="1252" t="s">
        <v>38</v>
      </c>
      <c r="AI25" s="1251"/>
      <c r="AJ25" s="1091"/>
      <c r="AK25" s="1295"/>
      <c r="AL25" s="1090"/>
      <c r="AM25" s="1091"/>
      <c r="AN25" s="1103"/>
      <c r="AO25" s="1091"/>
      <c r="AP25" s="1089"/>
      <c r="AQ25" s="1094"/>
      <c r="AR25" s="1295" t="s">
        <v>31</v>
      </c>
      <c r="AS25" s="1304" t="s">
        <v>65</v>
      </c>
      <c r="AT25" s="1090"/>
      <c r="AU25" s="1089" t="s">
        <v>472</v>
      </c>
      <c r="AV25" s="1095" t="s">
        <v>473</v>
      </c>
      <c r="AW25" s="1096"/>
      <c r="AX25" s="1096"/>
      <c r="AY25" s="1136"/>
      <c r="AZ25" s="1095"/>
      <c r="BA25" s="1096"/>
      <c r="BB25" s="1095"/>
      <c r="BC25" s="1098"/>
      <c r="BD25" s="1099"/>
      <c r="BE25" s="1100"/>
      <c r="BF25" s="1101"/>
      <c r="BG25" s="1104"/>
      <c r="BH25" s="654"/>
      <c r="BI25" s="654"/>
      <c r="BJ25" s="440" t="s">
        <v>31</v>
      </c>
      <c r="BK25" s="286">
        <f t="shared" si="35"/>
        <v>1</v>
      </c>
      <c r="BL25" s="287">
        <f t="shared" si="36"/>
        <v>1</v>
      </c>
      <c r="BM25" s="287">
        <f t="shared" si="37"/>
        <v>0</v>
      </c>
      <c r="BN25" s="287">
        <f t="shared" si="38"/>
        <v>0</v>
      </c>
      <c r="BO25" s="287">
        <f t="shared" si="39"/>
        <v>2</v>
      </c>
      <c r="BP25" s="287">
        <f t="shared" si="40"/>
        <v>0</v>
      </c>
      <c r="BQ25" s="287">
        <f t="shared" si="41"/>
        <v>0</v>
      </c>
      <c r="BR25" s="587">
        <f t="shared" si="42"/>
        <v>0</v>
      </c>
      <c r="BS25" s="401">
        <v>0</v>
      </c>
      <c r="BT25" s="401">
        <f>BK25+BL25*0.5+BM25*0.5+BN25+BO25+BQ25+BR25*0.5+BP25</f>
        <v>3.5</v>
      </c>
      <c r="BY25" s="665">
        <f t="shared" si="1"/>
        <v>0</v>
      </c>
      <c r="BZ25" s="666">
        <f t="shared" si="2"/>
        <v>0</v>
      </c>
      <c r="CA25" s="666">
        <f t="shared" si="3"/>
        <v>1</v>
      </c>
      <c r="CB25" s="666">
        <f t="shared" si="4"/>
        <v>0</v>
      </c>
      <c r="CC25" s="669">
        <f t="shared" si="5"/>
        <v>1</v>
      </c>
      <c r="CD25" s="666">
        <f t="shared" si="6"/>
        <v>0</v>
      </c>
      <c r="CE25" s="669">
        <f t="shared" si="7"/>
        <v>1</v>
      </c>
      <c r="CF25" s="667">
        <f t="shared" si="8"/>
        <v>0</v>
      </c>
      <c r="CG25" s="665">
        <f t="shared" si="9"/>
        <v>1</v>
      </c>
      <c r="CH25" s="666">
        <f t="shared" si="10"/>
        <v>0</v>
      </c>
      <c r="CI25" s="669">
        <f t="shared" si="11"/>
        <v>0</v>
      </c>
      <c r="CJ25" s="666">
        <f t="shared" si="12"/>
        <v>0</v>
      </c>
      <c r="CK25" s="669">
        <f t="shared" si="13"/>
        <v>0</v>
      </c>
      <c r="CL25" s="667">
        <f t="shared" si="14"/>
        <v>0</v>
      </c>
      <c r="CM25" s="667">
        <f t="shared" si="15"/>
        <v>0</v>
      </c>
      <c r="CN25" s="669">
        <f t="shared" si="16"/>
        <v>0</v>
      </c>
      <c r="CO25" s="666">
        <f t="shared" si="17"/>
        <v>0</v>
      </c>
      <c r="CP25" s="669">
        <f t="shared" si="18"/>
        <v>0</v>
      </c>
      <c r="CQ25" s="666">
        <f t="shared" si="19"/>
        <v>1</v>
      </c>
      <c r="CR25" s="666">
        <f t="shared" si="20"/>
        <v>0</v>
      </c>
      <c r="CS25" s="669">
        <f t="shared" si="21"/>
        <v>1</v>
      </c>
      <c r="CT25" s="666">
        <f t="shared" si="22"/>
        <v>0</v>
      </c>
      <c r="CU25" s="669">
        <f t="shared" si="23"/>
        <v>1</v>
      </c>
      <c r="CV25" s="667">
        <f t="shared" si="24"/>
        <v>0</v>
      </c>
      <c r="CW25" s="669">
        <f t="shared" si="25"/>
        <v>0</v>
      </c>
      <c r="CX25" s="666">
        <f t="shared" si="26"/>
        <v>0</v>
      </c>
      <c r="CY25" s="669">
        <f t="shared" si="27"/>
        <v>1</v>
      </c>
      <c r="CZ25" s="666">
        <f t="shared" si="28"/>
        <v>0</v>
      </c>
      <c r="DA25" s="669">
        <f t="shared" si="29"/>
        <v>1</v>
      </c>
      <c r="DB25" s="666">
        <f t="shared" si="30"/>
        <v>0</v>
      </c>
      <c r="DC25" s="669">
        <f t="shared" si="31"/>
        <v>1</v>
      </c>
      <c r="DD25" s="666">
        <f t="shared" si="32"/>
        <v>0</v>
      </c>
    </row>
    <row r="26" spans="1:108" s="619" customFormat="1" ht="60" customHeight="1" x14ac:dyDescent="0.15">
      <c r="A26" s="1006">
        <v>21</v>
      </c>
      <c r="B26" s="1007" t="s">
        <v>24</v>
      </c>
      <c r="C26" s="1273" t="s">
        <v>309</v>
      </c>
      <c r="D26" s="999"/>
      <c r="E26" s="1189" t="s">
        <v>300</v>
      </c>
      <c r="F26" s="994" t="s">
        <v>237</v>
      </c>
      <c r="G26" s="1309" t="str">
        <f t="shared" si="0"/>
        <v>村山</v>
      </c>
      <c r="H26" s="996" t="s">
        <v>267</v>
      </c>
      <c r="I26" s="1305" t="s">
        <v>28</v>
      </c>
      <c r="J26" s="1310"/>
      <c r="K26" s="996"/>
      <c r="L26" s="995" t="s">
        <v>65</v>
      </c>
      <c r="M26" s="1317" t="s">
        <v>38</v>
      </c>
      <c r="N26" s="1272" t="s">
        <v>301</v>
      </c>
      <c r="O26" s="1311"/>
      <c r="P26" s="1312" t="s">
        <v>301</v>
      </c>
      <c r="Q26" s="1505"/>
      <c r="R26" s="1331" t="s">
        <v>203</v>
      </c>
      <c r="S26" s="994" t="s">
        <v>70</v>
      </c>
      <c r="T26" s="1313"/>
      <c r="U26" s="1309" t="s">
        <v>63</v>
      </c>
      <c r="V26" s="1001" t="s">
        <v>120</v>
      </c>
      <c r="W26" s="1010" t="s">
        <v>299</v>
      </c>
      <c r="X26" s="1017" t="s">
        <v>301</v>
      </c>
      <c r="Y26" s="1012"/>
      <c r="Z26" s="1012"/>
      <c r="AA26" s="1277" t="s">
        <v>27</v>
      </c>
      <c r="AB26" s="1011" t="s">
        <v>199</v>
      </c>
      <c r="AC26" s="1272" t="s">
        <v>300</v>
      </c>
      <c r="AD26" s="1018"/>
      <c r="AE26" s="1019" t="s">
        <v>434</v>
      </c>
      <c r="AF26" s="1020" t="str">
        <f t="shared" si="33"/>
        <v>村山</v>
      </c>
      <c r="AG26" s="439"/>
      <c r="AH26" s="1103"/>
      <c r="AI26" s="1251"/>
      <c r="AJ26" s="1091"/>
      <c r="AK26" s="1089"/>
      <c r="AL26" s="1090"/>
      <c r="AM26" s="1091"/>
      <c r="AN26" s="1103"/>
      <c r="AO26" s="1091"/>
      <c r="AP26" s="1089"/>
      <c r="AQ26" s="1094"/>
      <c r="AR26" s="1102" t="s">
        <v>31</v>
      </c>
      <c r="AS26" s="1304" t="s">
        <v>543</v>
      </c>
      <c r="AT26" s="1090"/>
      <c r="AU26" s="1089"/>
      <c r="AV26" s="1095"/>
      <c r="AW26" s="1096"/>
      <c r="AX26" s="1096"/>
      <c r="AY26" s="1097"/>
      <c r="AZ26" s="1095"/>
      <c r="BA26" s="1096"/>
      <c r="BB26" s="1095"/>
      <c r="BC26" s="1098"/>
      <c r="BD26" s="1099"/>
      <c r="BE26" s="1100"/>
      <c r="BF26" s="1101"/>
      <c r="BG26" s="1104"/>
      <c r="BH26" s="654"/>
      <c r="BI26" s="654"/>
      <c r="BJ26" s="440" t="s">
        <v>417</v>
      </c>
      <c r="BK26" s="286">
        <f t="shared" si="35"/>
        <v>1</v>
      </c>
      <c r="BL26" s="287">
        <f t="shared" si="36"/>
        <v>1</v>
      </c>
      <c r="BM26" s="287">
        <f t="shared" si="37"/>
        <v>0</v>
      </c>
      <c r="BN26" s="287">
        <f t="shared" si="38"/>
        <v>0</v>
      </c>
      <c r="BO26" s="287">
        <f t="shared" si="39"/>
        <v>0</v>
      </c>
      <c r="BP26" s="287">
        <f t="shared" si="40"/>
        <v>0</v>
      </c>
      <c r="BQ26" s="287">
        <f t="shared" si="41"/>
        <v>0</v>
      </c>
      <c r="BR26" s="587">
        <f t="shared" si="42"/>
        <v>0</v>
      </c>
      <c r="BS26" s="401">
        <v>0</v>
      </c>
      <c r="BT26" s="401">
        <f t="shared" ref="BT26:BT27" si="43">BK26+BL26*0.5+BM26*0.5+BN26+BO26+BQ26+BR26*0.5+BP26</f>
        <v>1.5</v>
      </c>
      <c r="BY26" s="665">
        <f t="shared" si="1"/>
        <v>0</v>
      </c>
      <c r="BZ26" s="666">
        <f t="shared" si="2"/>
        <v>0</v>
      </c>
      <c r="CA26" s="666">
        <f t="shared" si="3"/>
        <v>1</v>
      </c>
      <c r="CB26" s="666">
        <f t="shared" si="4"/>
        <v>0</v>
      </c>
      <c r="CC26" s="669">
        <f t="shared" si="5"/>
        <v>0</v>
      </c>
      <c r="CD26" s="666">
        <f t="shared" si="6"/>
        <v>0</v>
      </c>
      <c r="CE26" s="669">
        <f t="shared" si="7"/>
        <v>1</v>
      </c>
      <c r="CF26" s="667">
        <f t="shared" si="8"/>
        <v>0</v>
      </c>
      <c r="CG26" s="665">
        <f t="shared" si="9"/>
        <v>1</v>
      </c>
      <c r="CH26" s="666">
        <f t="shared" si="10"/>
        <v>0</v>
      </c>
      <c r="CI26" s="669">
        <f t="shared" si="11"/>
        <v>0</v>
      </c>
      <c r="CJ26" s="666">
        <f t="shared" si="12"/>
        <v>0</v>
      </c>
      <c r="CK26" s="669">
        <f t="shared" si="13"/>
        <v>0</v>
      </c>
      <c r="CL26" s="667">
        <f t="shared" si="14"/>
        <v>1</v>
      </c>
      <c r="CM26" s="667">
        <f t="shared" si="15"/>
        <v>0</v>
      </c>
      <c r="CN26" s="669">
        <f t="shared" si="16"/>
        <v>0</v>
      </c>
      <c r="CO26" s="666">
        <f t="shared" si="17"/>
        <v>0</v>
      </c>
      <c r="CP26" s="669">
        <f t="shared" si="18"/>
        <v>0</v>
      </c>
      <c r="CQ26" s="666">
        <f t="shared" si="19"/>
        <v>1</v>
      </c>
      <c r="CR26" s="666">
        <f t="shared" si="20"/>
        <v>0</v>
      </c>
      <c r="CS26" s="669">
        <f t="shared" si="21"/>
        <v>1</v>
      </c>
      <c r="CT26" s="666">
        <f t="shared" si="22"/>
        <v>0</v>
      </c>
      <c r="CU26" s="669">
        <f t="shared" si="23"/>
        <v>1</v>
      </c>
      <c r="CV26" s="667">
        <f t="shared" si="24"/>
        <v>0</v>
      </c>
      <c r="CW26" s="669">
        <f t="shared" si="25"/>
        <v>0</v>
      </c>
      <c r="CX26" s="666">
        <f t="shared" si="26"/>
        <v>0</v>
      </c>
      <c r="CY26" s="669">
        <f t="shared" si="27"/>
        <v>1</v>
      </c>
      <c r="CZ26" s="666">
        <f t="shared" si="28"/>
        <v>0</v>
      </c>
      <c r="DA26" s="669">
        <f t="shared" si="29"/>
        <v>1</v>
      </c>
      <c r="DB26" s="666">
        <f t="shared" si="30"/>
        <v>0</v>
      </c>
      <c r="DC26" s="669">
        <f t="shared" si="31"/>
        <v>2</v>
      </c>
      <c r="DD26" s="666">
        <f t="shared" si="32"/>
        <v>0</v>
      </c>
    </row>
    <row r="27" spans="1:108" s="619" customFormat="1" ht="60" customHeight="1" x14ac:dyDescent="0.15">
      <c r="A27" s="1006">
        <v>22</v>
      </c>
      <c r="B27" s="1007" t="s">
        <v>25</v>
      </c>
      <c r="C27" s="993" t="s">
        <v>199</v>
      </c>
      <c r="D27" s="999"/>
      <c r="E27" s="994" t="s">
        <v>300</v>
      </c>
      <c r="F27" s="994" t="s">
        <v>237</v>
      </c>
      <c r="G27" s="1309" t="str">
        <f t="shared" si="0"/>
        <v>中村</v>
      </c>
      <c r="H27" s="996" t="s">
        <v>301</v>
      </c>
      <c r="I27" s="1331" t="s">
        <v>233</v>
      </c>
      <c r="J27" s="1310"/>
      <c r="K27" s="996"/>
      <c r="L27" s="995" t="s">
        <v>65</v>
      </c>
      <c r="M27" s="1001" t="s">
        <v>31</v>
      </c>
      <c r="N27" s="1001"/>
      <c r="O27" s="1311"/>
      <c r="P27" s="1312" t="s">
        <v>27</v>
      </c>
      <c r="Q27" s="1001"/>
      <c r="R27" s="1001" t="s">
        <v>267</v>
      </c>
      <c r="S27" s="994" t="s">
        <v>310</v>
      </c>
      <c r="T27" s="1313"/>
      <c r="U27" s="1309" t="s">
        <v>63</v>
      </c>
      <c r="V27" s="1001"/>
      <c r="W27" s="1010" t="s">
        <v>299</v>
      </c>
      <c r="X27" s="1017"/>
      <c r="Y27" s="1012"/>
      <c r="Z27" s="1012"/>
      <c r="AA27" s="1010" t="s">
        <v>38</v>
      </c>
      <c r="AB27" s="1011" t="s">
        <v>28</v>
      </c>
      <c r="AC27" s="1010"/>
      <c r="AD27" s="1018"/>
      <c r="AE27" s="1019" t="s">
        <v>435</v>
      </c>
      <c r="AF27" s="1020" t="str">
        <f t="shared" si="33"/>
        <v>中村</v>
      </c>
      <c r="AG27" s="439" t="s">
        <v>441</v>
      </c>
      <c r="AH27" s="1103"/>
      <c r="AI27" s="1251"/>
      <c r="AJ27" s="1138"/>
      <c r="AK27" s="1089" t="s">
        <v>120</v>
      </c>
      <c r="AL27" s="1090" t="s">
        <v>70</v>
      </c>
      <c r="AM27" s="1304" t="s">
        <v>417</v>
      </c>
      <c r="AN27" s="1103"/>
      <c r="AO27" s="1091"/>
      <c r="AP27" s="1089"/>
      <c r="AQ27" s="1094"/>
      <c r="AR27" s="1089"/>
      <c r="AS27" s="1091"/>
      <c r="AT27" s="1090"/>
      <c r="AU27" s="1089"/>
      <c r="AV27" s="1095"/>
      <c r="AW27" s="1096"/>
      <c r="AX27" s="1096"/>
      <c r="AY27" s="1097"/>
      <c r="AZ27" s="1095"/>
      <c r="BA27" s="1096"/>
      <c r="BB27" s="1139"/>
      <c r="BC27" s="1137"/>
      <c r="BD27" s="1133"/>
      <c r="BE27" s="1102"/>
      <c r="BF27" s="1121"/>
      <c r="BG27" s="1138"/>
      <c r="BH27" s="655"/>
      <c r="BI27" s="655"/>
      <c r="BJ27" s="440" t="s">
        <v>418</v>
      </c>
      <c r="BK27" s="286">
        <f t="shared" si="35"/>
        <v>1</v>
      </c>
      <c r="BL27" s="287">
        <f t="shared" si="36"/>
        <v>1</v>
      </c>
      <c r="BM27" s="287">
        <f t="shared" si="37"/>
        <v>0</v>
      </c>
      <c r="BN27" s="287">
        <f t="shared" si="38"/>
        <v>0</v>
      </c>
      <c r="BO27" s="287">
        <f t="shared" si="39"/>
        <v>0</v>
      </c>
      <c r="BP27" s="287">
        <f t="shared" si="40"/>
        <v>0</v>
      </c>
      <c r="BQ27" s="287">
        <f t="shared" si="41"/>
        <v>0</v>
      </c>
      <c r="BR27" s="587">
        <f t="shared" si="42"/>
        <v>0</v>
      </c>
      <c r="BS27" s="401">
        <v>0</v>
      </c>
      <c r="BT27" s="401">
        <f t="shared" si="43"/>
        <v>1.5</v>
      </c>
      <c r="BY27" s="665">
        <f t="shared" si="1"/>
        <v>0</v>
      </c>
      <c r="BZ27" s="666">
        <f t="shared" si="2"/>
        <v>0</v>
      </c>
      <c r="CA27" s="666">
        <f t="shared" si="3"/>
        <v>1</v>
      </c>
      <c r="CB27" s="666">
        <f t="shared" si="4"/>
        <v>0</v>
      </c>
      <c r="CC27" s="669">
        <f t="shared" si="5"/>
        <v>1</v>
      </c>
      <c r="CD27" s="666">
        <f t="shared" si="6"/>
        <v>0</v>
      </c>
      <c r="CE27" s="669">
        <f t="shared" si="7"/>
        <v>1</v>
      </c>
      <c r="CF27" s="667">
        <f t="shared" si="8"/>
        <v>0</v>
      </c>
      <c r="CG27" s="665">
        <f t="shared" si="9"/>
        <v>1</v>
      </c>
      <c r="CH27" s="666">
        <f t="shared" si="10"/>
        <v>0</v>
      </c>
      <c r="CI27" s="669">
        <f t="shared" si="11"/>
        <v>0</v>
      </c>
      <c r="CJ27" s="666">
        <f t="shared" si="12"/>
        <v>0</v>
      </c>
      <c r="CK27" s="669">
        <f t="shared" si="13"/>
        <v>0</v>
      </c>
      <c r="CL27" s="667">
        <f t="shared" si="14"/>
        <v>1</v>
      </c>
      <c r="CM27" s="667">
        <f t="shared" si="15"/>
        <v>0</v>
      </c>
      <c r="CN27" s="669">
        <f t="shared" si="16"/>
        <v>0</v>
      </c>
      <c r="CO27" s="666">
        <f t="shared" si="17"/>
        <v>0</v>
      </c>
      <c r="CP27" s="669">
        <f t="shared" si="18"/>
        <v>0</v>
      </c>
      <c r="CQ27" s="666">
        <f t="shared" si="19"/>
        <v>0</v>
      </c>
      <c r="CR27" s="666">
        <f t="shared" si="20"/>
        <v>0</v>
      </c>
      <c r="CS27" s="669">
        <f t="shared" si="21"/>
        <v>2</v>
      </c>
      <c r="CT27" s="666">
        <f t="shared" si="22"/>
        <v>0</v>
      </c>
      <c r="CU27" s="669">
        <f t="shared" si="23"/>
        <v>1</v>
      </c>
      <c r="CV27" s="667">
        <f t="shared" si="24"/>
        <v>0</v>
      </c>
      <c r="CW27" s="669">
        <f t="shared" si="25"/>
        <v>0</v>
      </c>
      <c r="CX27" s="666">
        <f t="shared" si="26"/>
        <v>0</v>
      </c>
      <c r="CY27" s="669">
        <f t="shared" si="27"/>
        <v>1</v>
      </c>
      <c r="CZ27" s="666">
        <f t="shared" si="28"/>
        <v>0</v>
      </c>
      <c r="DA27" s="669">
        <f t="shared" si="29"/>
        <v>1</v>
      </c>
      <c r="DB27" s="666">
        <f t="shared" si="30"/>
        <v>0</v>
      </c>
      <c r="DC27" s="669">
        <f t="shared" si="31"/>
        <v>1</v>
      </c>
      <c r="DD27" s="666">
        <f t="shared" si="32"/>
        <v>0</v>
      </c>
    </row>
    <row r="28" spans="1:108" s="619" customFormat="1" ht="60" customHeight="1" x14ac:dyDescent="0.15">
      <c r="A28" s="1021">
        <v>23</v>
      </c>
      <c r="B28" s="1022" t="s">
        <v>19</v>
      </c>
      <c r="C28" s="1023"/>
      <c r="D28" s="1024"/>
      <c r="E28" s="1025"/>
      <c r="F28" s="1025"/>
      <c r="G28" s="1026" t="str">
        <f t="shared" si="0"/>
        <v>高野</v>
      </c>
      <c r="H28" s="1027"/>
      <c r="I28" s="1028"/>
      <c r="J28" s="1029"/>
      <c r="K28" s="1027"/>
      <c r="L28" s="1030"/>
      <c r="M28" s="1028"/>
      <c r="N28" s="1028"/>
      <c r="O28" s="1031"/>
      <c r="P28" s="1032"/>
      <c r="Q28" s="1028"/>
      <c r="R28" s="1028"/>
      <c r="S28" s="1025"/>
      <c r="T28" s="1033"/>
      <c r="U28" s="1026"/>
      <c r="V28" s="1028"/>
      <c r="W28" s="1277" t="s">
        <v>299</v>
      </c>
      <c r="X28" s="1033"/>
      <c r="Y28" s="1028"/>
      <c r="Z28" s="1028"/>
      <c r="AA28" s="1026"/>
      <c r="AB28" s="1027"/>
      <c r="AC28" s="1026"/>
      <c r="AD28" s="1034"/>
      <c r="AE28" s="1035" t="s">
        <v>436</v>
      </c>
      <c r="AF28" s="1036" t="str">
        <f t="shared" si="33"/>
        <v>高野</v>
      </c>
      <c r="AG28" s="1037" t="s">
        <v>432</v>
      </c>
      <c r="AH28" s="1129"/>
      <c r="AI28" s="1258"/>
      <c r="AJ28" s="1146"/>
      <c r="AK28" s="1106"/>
      <c r="AL28" s="1107"/>
      <c r="AM28" s="1108"/>
      <c r="AN28" s="1257"/>
      <c r="AO28" s="1123"/>
      <c r="AP28" s="1106"/>
      <c r="AQ28" s="1112"/>
      <c r="AR28" s="1106"/>
      <c r="AS28" s="1108"/>
      <c r="AT28" s="1107"/>
      <c r="AU28" s="1106"/>
      <c r="AV28" s="1115"/>
      <c r="AW28" s="1125"/>
      <c r="AX28" s="1125"/>
      <c r="AY28" s="1124"/>
      <c r="AZ28" s="1115"/>
      <c r="BA28" s="1107"/>
      <c r="BB28" s="1143"/>
      <c r="BC28" s="1144"/>
      <c r="BD28" s="1130"/>
      <c r="BE28" s="1111"/>
      <c r="BF28" s="1145"/>
      <c r="BG28" s="1146"/>
      <c r="BH28" s="655"/>
      <c r="BI28" s="655"/>
      <c r="BJ28" s="437" t="s">
        <v>65</v>
      </c>
      <c r="BK28" s="286">
        <f t="shared" si="35"/>
        <v>1</v>
      </c>
      <c r="BL28" s="287">
        <f t="shared" si="36"/>
        <v>1</v>
      </c>
      <c r="BM28" s="287">
        <f t="shared" si="37"/>
        <v>1</v>
      </c>
      <c r="BN28" s="287">
        <f t="shared" si="38"/>
        <v>0</v>
      </c>
      <c r="BO28" s="287">
        <f t="shared" si="39"/>
        <v>1</v>
      </c>
      <c r="BP28" s="287">
        <f t="shared" si="40"/>
        <v>0</v>
      </c>
      <c r="BQ28" s="287">
        <f t="shared" si="41"/>
        <v>0</v>
      </c>
      <c r="BR28" s="587">
        <f t="shared" si="42"/>
        <v>0</v>
      </c>
      <c r="BS28" s="401">
        <v>0</v>
      </c>
      <c r="BT28" s="401">
        <f t="shared" si="34"/>
        <v>3</v>
      </c>
      <c r="BY28" s="665">
        <f t="shared" si="1"/>
        <v>0</v>
      </c>
      <c r="BZ28" s="666">
        <f t="shared" si="2"/>
        <v>0</v>
      </c>
      <c r="CA28" s="666">
        <f t="shared" si="3"/>
        <v>0</v>
      </c>
      <c r="CB28" s="666">
        <f t="shared" si="4"/>
        <v>0</v>
      </c>
      <c r="CC28" s="669">
        <f t="shared" si="5"/>
        <v>0</v>
      </c>
      <c r="CD28" s="666">
        <f t="shared" si="6"/>
        <v>0</v>
      </c>
      <c r="CE28" s="669">
        <f t="shared" si="7"/>
        <v>1</v>
      </c>
      <c r="CF28" s="667">
        <f t="shared" si="8"/>
        <v>0</v>
      </c>
      <c r="CG28" s="665">
        <f t="shared" si="9"/>
        <v>0</v>
      </c>
      <c r="CH28" s="666">
        <f t="shared" si="10"/>
        <v>0</v>
      </c>
      <c r="CI28" s="669">
        <f t="shared" si="11"/>
        <v>0</v>
      </c>
      <c r="CJ28" s="666">
        <f t="shared" si="12"/>
        <v>0</v>
      </c>
      <c r="CK28" s="669">
        <f t="shared" si="13"/>
        <v>0</v>
      </c>
      <c r="CL28" s="667">
        <f t="shared" si="14"/>
        <v>0</v>
      </c>
      <c r="CM28" s="667">
        <f t="shared" si="15"/>
        <v>0</v>
      </c>
      <c r="CN28" s="669">
        <f t="shared" si="16"/>
        <v>0</v>
      </c>
      <c r="CO28" s="666">
        <f t="shared" si="17"/>
        <v>0</v>
      </c>
      <c r="CP28" s="669">
        <f t="shared" si="18"/>
        <v>0</v>
      </c>
      <c r="CQ28" s="666">
        <f t="shared" si="19"/>
        <v>0</v>
      </c>
      <c r="CR28" s="666">
        <f t="shared" si="20"/>
        <v>0</v>
      </c>
      <c r="CS28" s="669">
        <f t="shared" si="21"/>
        <v>0</v>
      </c>
      <c r="CT28" s="666">
        <f t="shared" si="22"/>
        <v>0</v>
      </c>
      <c r="CU28" s="669">
        <f t="shared" si="23"/>
        <v>0</v>
      </c>
      <c r="CV28" s="667">
        <f t="shared" si="24"/>
        <v>0</v>
      </c>
      <c r="CW28" s="669">
        <f t="shared" si="25"/>
        <v>0</v>
      </c>
      <c r="CX28" s="666">
        <f t="shared" si="26"/>
        <v>0</v>
      </c>
      <c r="CY28" s="669">
        <f t="shared" si="27"/>
        <v>0</v>
      </c>
      <c r="CZ28" s="666">
        <f t="shared" si="28"/>
        <v>0</v>
      </c>
      <c r="DA28" s="669">
        <f t="shared" si="29"/>
        <v>0</v>
      </c>
      <c r="DB28" s="666">
        <f t="shared" si="30"/>
        <v>0</v>
      </c>
      <c r="DC28" s="669">
        <f t="shared" si="31"/>
        <v>0</v>
      </c>
      <c r="DD28" s="666">
        <f t="shared" si="32"/>
        <v>0</v>
      </c>
    </row>
    <row r="29" spans="1:108" s="619" customFormat="1" ht="60" customHeight="1" x14ac:dyDescent="0.15">
      <c r="A29" s="1006">
        <v>24</v>
      </c>
      <c r="B29" s="1007" t="s">
        <v>20</v>
      </c>
      <c r="C29" s="1298" t="s">
        <v>274</v>
      </c>
      <c r="D29" s="595" t="s">
        <v>309</v>
      </c>
      <c r="E29" s="1009" t="s">
        <v>31</v>
      </c>
      <c r="F29" s="1009" t="s">
        <v>237</v>
      </c>
      <c r="G29" s="1010" t="str">
        <f t="shared" si="0"/>
        <v>前澤</v>
      </c>
      <c r="H29" s="1190" t="s">
        <v>301</v>
      </c>
      <c r="I29" s="1012" t="s">
        <v>28</v>
      </c>
      <c r="J29" s="1013"/>
      <c r="K29" s="1011"/>
      <c r="L29" s="1014" t="s">
        <v>65</v>
      </c>
      <c r="M29" s="1012" t="s">
        <v>292</v>
      </c>
      <c r="N29" s="1012" t="s">
        <v>470</v>
      </c>
      <c r="O29" s="1015"/>
      <c r="P29" s="1016" t="s">
        <v>309</v>
      </c>
      <c r="Q29" s="1012" t="s">
        <v>70</v>
      </c>
      <c r="R29" s="1012" t="s">
        <v>203</v>
      </c>
      <c r="S29" s="1480" t="s">
        <v>566</v>
      </c>
      <c r="T29" s="1283" t="s">
        <v>486</v>
      </c>
      <c r="U29" s="1010" t="s">
        <v>120</v>
      </c>
      <c r="V29" s="1012" t="s">
        <v>63</v>
      </c>
      <c r="W29" s="1010" t="s">
        <v>300</v>
      </c>
      <c r="X29" s="1017"/>
      <c r="Y29" s="1012"/>
      <c r="Z29" s="1012"/>
      <c r="AA29" s="1277" t="s">
        <v>199</v>
      </c>
      <c r="AB29" s="1011" t="s">
        <v>284</v>
      </c>
      <c r="AC29" s="1010"/>
      <c r="AD29" s="1018"/>
      <c r="AE29" s="1019" t="s">
        <v>437</v>
      </c>
      <c r="AF29" s="1020" t="str">
        <f t="shared" si="33"/>
        <v>前澤</v>
      </c>
      <c r="AG29" s="439"/>
      <c r="AH29" s="1134"/>
      <c r="AI29" s="1251"/>
      <c r="AJ29" s="1138"/>
      <c r="AK29" s="1089" t="s">
        <v>299</v>
      </c>
      <c r="AL29" s="1090" t="s">
        <v>267</v>
      </c>
      <c r="AM29" s="1091"/>
      <c r="AN29" s="1252"/>
      <c r="AO29" s="1091"/>
      <c r="AP29" s="1089"/>
      <c r="AQ29" s="1094"/>
      <c r="AR29" s="1089"/>
      <c r="AS29" s="1091"/>
      <c r="AT29" s="1090"/>
      <c r="AU29" s="1295" t="s">
        <v>233</v>
      </c>
      <c r="AV29" s="1279" t="s">
        <v>581</v>
      </c>
      <c r="AW29" s="1096"/>
      <c r="AX29" s="1096"/>
      <c r="AY29" s="1097" t="s">
        <v>299</v>
      </c>
      <c r="AZ29" s="1095" t="s">
        <v>429</v>
      </c>
      <c r="BA29" s="1140"/>
      <c r="BB29" s="1128"/>
      <c r="BC29" s="1141"/>
      <c r="BD29" s="1088"/>
      <c r="BE29" s="1102"/>
      <c r="BF29" s="1121"/>
      <c r="BG29" s="1138"/>
      <c r="BH29" s="655"/>
      <c r="BI29" s="655"/>
      <c r="BJ29" s="1204"/>
      <c r="BK29" s="1204"/>
      <c r="BL29" s="1204"/>
      <c r="BM29" s="1204"/>
      <c r="BN29" s="1204"/>
      <c r="BO29" s="1204"/>
      <c r="BP29" s="1204"/>
      <c r="BQ29" s="1204"/>
      <c r="BR29" s="1204"/>
      <c r="BS29" s="401">
        <f>SUM(BS10:BS28)</f>
        <v>0.5</v>
      </c>
      <c r="BT29" s="1204"/>
      <c r="BY29" s="665">
        <f t="shared" si="1"/>
        <v>0</v>
      </c>
      <c r="BZ29" s="666">
        <f t="shared" si="2"/>
        <v>0</v>
      </c>
      <c r="CA29" s="666">
        <f t="shared" si="3"/>
        <v>1</v>
      </c>
      <c r="CB29" s="666">
        <f t="shared" si="4"/>
        <v>0</v>
      </c>
      <c r="CC29" s="669">
        <f t="shared" si="5"/>
        <v>1</v>
      </c>
      <c r="CD29" s="666">
        <f t="shared" si="6"/>
        <v>0</v>
      </c>
      <c r="CE29" s="669">
        <f t="shared" si="7"/>
        <v>1</v>
      </c>
      <c r="CF29" s="667">
        <f t="shared" si="8"/>
        <v>0</v>
      </c>
      <c r="CG29" s="665">
        <f t="shared" si="9"/>
        <v>1</v>
      </c>
      <c r="CH29" s="666">
        <f t="shared" si="10"/>
        <v>0</v>
      </c>
      <c r="CI29" s="669">
        <f t="shared" si="11"/>
        <v>0</v>
      </c>
      <c r="CJ29" s="666">
        <f t="shared" si="12"/>
        <v>0</v>
      </c>
      <c r="CK29" s="669">
        <f t="shared" si="13"/>
        <v>0</v>
      </c>
      <c r="CL29" s="667">
        <f t="shared" si="14"/>
        <v>0</v>
      </c>
      <c r="CM29" s="667">
        <f t="shared" si="15"/>
        <v>0</v>
      </c>
      <c r="CN29" s="669">
        <f t="shared" si="16"/>
        <v>0</v>
      </c>
      <c r="CO29" s="666">
        <f t="shared" si="17"/>
        <v>0</v>
      </c>
      <c r="CP29" s="669">
        <f t="shared" si="18"/>
        <v>0</v>
      </c>
      <c r="CQ29" s="666">
        <f t="shared" si="19"/>
        <v>1</v>
      </c>
      <c r="CR29" s="666">
        <f t="shared" si="20"/>
        <v>0</v>
      </c>
      <c r="CS29" s="669">
        <f t="shared" si="21"/>
        <v>1</v>
      </c>
      <c r="CT29" s="666">
        <f t="shared" si="22"/>
        <v>0</v>
      </c>
      <c r="CU29" s="669">
        <f t="shared" si="23"/>
        <v>1</v>
      </c>
      <c r="CV29" s="667">
        <f t="shared" si="24"/>
        <v>0</v>
      </c>
      <c r="CW29" s="669">
        <f t="shared" si="25"/>
        <v>0</v>
      </c>
      <c r="CX29" s="666">
        <f t="shared" si="26"/>
        <v>0</v>
      </c>
      <c r="CY29" s="669">
        <f t="shared" si="27"/>
        <v>1</v>
      </c>
      <c r="CZ29" s="666">
        <f t="shared" si="28"/>
        <v>0</v>
      </c>
      <c r="DA29" s="669">
        <f t="shared" si="29"/>
        <v>1</v>
      </c>
      <c r="DB29" s="666">
        <f t="shared" si="30"/>
        <v>0</v>
      </c>
      <c r="DC29" s="669">
        <f t="shared" si="31"/>
        <v>1</v>
      </c>
      <c r="DD29" s="666">
        <f t="shared" si="32"/>
        <v>0</v>
      </c>
    </row>
    <row r="30" spans="1:108" s="619" customFormat="1" ht="60" customHeight="1" x14ac:dyDescent="0.15">
      <c r="A30" s="1006">
        <v>25</v>
      </c>
      <c r="B30" s="1007" t="s">
        <v>21</v>
      </c>
      <c r="C30" s="1008" t="s">
        <v>267</v>
      </c>
      <c r="D30" s="595" t="s">
        <v>309</v>
      </c>
      <c r="E30" s="1009" t="s">
        <v>31</v>
      </c>
      <c r="F30" s="1189" t="s">
        <v>27</v>
      </c>
      <c r="G30" s="1010" t="str">
        <f t="shared" si="0"/>
        <v>白原</v>
      </c>
      <c r="H30" s="1190" t="s">
        <v>301</v>
      </c>
      <c r="I30" s="1012" t="s">
        <v>237</v>
      </c>
      <c r="J30" s="1013"/>
      <c r="K30" s="1011"/>
      <c r="L30" s="1014" t="s">
        <v>65</v>
      </c>
      <c r="M30" s="1012" t="s">
        <v>292</v>
      </c>
      <c r="N30" s="1012" t="s">
        <v>470</v>
      </c>
      <c r="O30" s="1015" t="s">
        <v>300</v>
      </c>
      <c r="P30" s="1016" t="s">
        <v>309</v>
      </c>
      <c r="Q30" s="1012"/>
      <c r="R30" s="1012" t="s">
        <v>203</v>
      </c>
      <c r="S30" s="1274" t="s">
        <v>233</v>
      </c>
      <c r="T30" s="1017"/>
      <c r="U30" s="1010" t="s">
        <v>120</v>
      </c>
      <c r="V30" s="1012"/>
      <c r="W30" s="1010" t="s">
        <v>299</v>
      </c>
      <c r="X30" s="1017" t="s">
        <v>300</v>
      </c>
      <c r="Y30" s="1012"/>
      <c r="Z30" s="1012"/>
      <c r="AA30" s="1277" t="s">
        <v>199</v>
      </c>
      <c r="AB30" s="1011" t="s">
        <v>284</v>
      </c>
      <c r="AC30" s="1012" t="s">
        <v>27</v>
      </c>
      <c r="AD30" s="1018"/>
      <c r="AE30" s="1019" t="s">
        <v>438</v>
      </c>
      <c r="AF30" s="1020" t="str">
        <f t="shared" si="33"/>
        <v>白原</v>
      </c>
      <c r="AG30" s="439"/>
      <c r="AH30" s="1134" t="s">
        <v>28</v>
      </c>
      <c r="AI30" s="1251"/>
      <c r="AJ30" s="1138"/>
      <c r="AK30" s="1089" t="s">
        <v>63</v>
      </c>
      <c r="AL30" s="1090"/>
      <c r="AM30" s="1091"/>
      <c r="AN30" s="1134"/>
      <c r="AO30" s="1135"/>
      <c r="AP30" s="1089"/>
      <c r="AQ30" s="1094"/>
      <c r="AR30" s="1089"/>
      <c r="AS30" s="1091"/>
      <c r="AT30" s="1090"/>
      <c r="AU30" s="1089" t="s">
        <v>468</v>
      </c>
      <c r="AV30" s="1128" t="s">
        <v>469</v>
      </c>
      <c r="AW30" s="1090"/>
      <c r="AX30" s="1090"/>
      <c r="AY30" s="1127" t="s">
        <v>63</v>
      </c>
      <c r="AZ30" s="1128" t="s">
        <v>450</v>
      </c>
      <c r="BA30" s="1090"/>
      <c r="BB30" s="1139"/>
      <c r="BC30" s="1137"/>
      <c r="BD30" s="1133"/>
      <c r="BE30" s="1102"/>
      <c r="BF30" s="1121"/>
      <c r="BG30" s="1138"/>
      <c r="BH30" s="655"/>
      <c r="BI30" s="655"/>
      <c r="BJ30" s="1204"/>
      <c r="BK30" s="1204">
        <f t="shared" ref="BK30:BR30" si="44">SUM(BK10:BK28)</f>
        <v>18</v>
      </c>
      <c r="BL30" s="1204">
        <f t="shared" si="44"/>
        <v>18</v>
      </c>
      <c r="BM30" s="1204">
        <f t="shared" si="44"/>
        <v>4</v>
      </c>
      <c r="BN30" s="1204">
        <f t="shared" si="44"/>
        <v>0</v>
      </c>
      <c r="BO30" s="1204">
        <f t="shared" si="44"/>
        <v>9</v>
      </c>
      <c r="BP30" s="1204">
        <f t="shared" si="44"/>
        <v>1</v>
      </c>
      <c r="BQ30" s="1204">
        <f t="shared" si="44"/>
        <v>8</v>
      </c>
      <c r="BR30" s="1204">
        <f t="shared" si="44"/>
        <v>6</v>
      </c>
      <c r="BS30" s="1204"/>
      <c r="BT30" s="401">
        <f>SUM(BT10:BT28)</f>
        <v>50</v>
      </c>
      <c r="BY30" s="665">
        <f t="shared" si="1"/>
        <v>0</v>
      </c>
      <c r="BZ30" s="666">
        <f t="shared" si="2"/>
        <v>0</v>
      </c>
      <c r="CA30" s="666">
        <f t="shared" si="3"/>
        <v>2</v>
      </c>
      <c r="CB30" s="666">
        <f t="shared" si="4"/>
        <v>0</v>
      </c>
      <c r="CC30" s="669">
        <f t="shared" si="5"/>
        <v>1</v>
      </c>
      <c r="CD30" s="666">
        <f t="shared" si="6"/>
        <v>0</v>
      </c>
      <c r="CE30" s="669">
        <f t="shared" si="7"/>
        <v>1</v>
      </c>
      <c r="CF30" s="667">
        <f t="shared" si="8"/>
        <v>0</v>
      </c>
      <c r="CG30" s="665">
        <f t="shared" si="9"/>
        <v>2</v>
      </c>
      <c r="CH30" s="666">
        <f t="shared" si="10"/>
        <v>0</v>
      </c>
      <c r="CI30" s="669">
        <f t="shared" si="11"/>
        <v>0</v>
      </c>
      <c r="CJ30" s="666">
        <f t="shared" si="12"/>
        <v>0</v>
      </c>
      <c r="CK30" s="669">
        <f t="shared" si="13"/>
        <v>0</v>
      </c>
      <c r="CL30" s="667">
        <f t="shared" si="14"/>
        <v>1</v>
      </c>
      <c r="CM30" s="667">
        <f t="shared" si="15"/>
        <v>0</v>
      </c>
      <c r="CN30" s="669">
        <f t="shared" si="16"/>
        <v>0</v>
      </c>
      <c r="CO30" s="666">
        <f t="shared" si="17"/>
        <v>0</v>
      </c>
      <c r="CP30" s="669">
        <f t="shared" si="18"/>
        <v>0</v>
      </c>
      <c r="CQ30" s="666">
        <f t="shared" si="19"/>
        <v>1</v>
      </c>
      <c r="CR30" s="666">
        <f t="shared" si="20"/>
        <v>0</v>
      </c>
      <c r="CS30" s="669">
        <f t="shared" si="21"/>
        <v>1</v>
      </c>
      <c r="CT30" s="666">
        <f t="shared" si="22"/>
        <v>0</v>
      </c>
      <c r="CU30" s="669">
        <f t="shared" si="23"/>
        <v>0</v>
      </c>
      <c r="CV30" s="667">
        <f t="shared" si="24"/>
        <v>0</v>
      </c>
      <c r="CW30" s="669">
        <f t="shared" si="25"/>
        <v>0</v>
      </c>
      <c r="CX30" s="666">
        <f t="shared" si="26"/>
        <v>0</v>
      </c>
      <c r="CY30" s="669">
        <f t="shared" si="27"/>
        <v>1</v>
      </c>
      <c r="CZ30" s="666">
        <f t="shared" si="28"/>
        <v>0</v>
      </c>
      <c r="DA30" s="669">
        <f t="shared" si="29"/>
        <v>1</v>
      </c>
      <c r="DB30" s="666">
        <f t="shared" si="30"/>
        <v>0</v>
      </c>
      <c r="DC30" s="669">
        <f t="shared" si="31"/>
        <v>2</v>
      </c>
      <c r="DD30" s="666">
        <f t="shared" si="32"/>
        <v>0</v>
      </c>
    </row>
    <row r="31" spans="1:108" s="619" customFormat="1" ht="60" customHeight="1" x14ac:dyDescent="0.15">
      <c r="A31" s="1006">
        <v>26</v>
      </c>
      <c r="B31" s="1007" t="s">
        <v>22</v>
      </c>
      <c r="C31" s="1273" t="s">
        <v>267</v>
      </c>
      <c r="D31" s="595"/>
      <c r="E31" s="1009" t="s">
        <v>31</v>
      </c>
      <c r="F31" s="1189" t="s">
        <v>27</v>
      </c>
      <c r="G31" s="1010" t="str">
        <f t="shared" si="0"/>
        <v>岸井</v>
      </c>
      <c r="H31" s="1011" t="s">
        <v>301</v>
      </c>
      <c r="I31" s="1012" t="s">
        <v>237</v>
      </c>
      <c r="J31" s="1013"/>
      <c r="K31" s="1011"/>
      <c r="L31" s="1014" t="s">
        <v>65</v>
      </c>
      <c r="M31" s="1162" t="s">
        <v>292</v>
      </c>
      <c r="N31" s="1272" t="s">
        <v>267</v>
      </c>
      <c r="O31" s="1015"/>
      <c r="P31" s="1509" t="s">
        <v>38</v>
      </c>
      <c r="Q31" s="1012" t="s">
        <v>284</v>
      </c>
      <c r="R31" s="1012" t="s">
        <v>120</v>
      </c>
      <c r="S31" s="1274" t="s">
        <v>70</v>
      </c>
      <c r="T31" s="1017"/>
      <c r="U31" s="1360" t="s">
        <v>410</v>
      </c>
      <c r="V31" s="1012" t="s">
        <v>63</v>
      </c>
      <c r="W31" s="1010" t="s">
        <v>299</v>
      </c>
      <c r="X31" s="1017" t="s">
        <v>284</v>
      </c>
      <c r="Y31" s="1012"/>
      <c r="Z31" s="1012"/>
      <c r="AA31" s="1010" t="s">
        <v>233</v>
      </c>
      <c r="AB31" s="1194" t="s">
        <v>28</v>
      </c>
      <c r="AC31" s="1012" t="s">
        <v>27</v>
      </c>
      <c r="AD31" s="1018"/>
      <c r="AE31" s="1019" t="s">
        <v>439</v>
      </c>
      <c r="AF31" s="1020" t="str">
        <f t="shared" si="33"/>
        <v>岸井</v>
      </c>
      <c r="AG31" s="439"/>
      <c r="AH31" s="1506" t="s">
        <v>417</v>
      </c>
      <c r="AI31" s="1121"/>
      <c r="AJ31" s="1138"/>
      <c r="AK31" s="1295"/>
      <c r="AL31" s="1090"/>
      <c r="AM31" s="1091"/>
      <c r="AN31" s="1103"/>
      <c r="AO31" s="1135"/>
      <c r="AP31" s="1102" t="s">
        <v>203</v>
      </c>
      <c r="AQ31" s="1291" t="s">
        <v>309</v>
      </c>
      <c r="AR31" s="1089"/>
      <c r="AS31" s="1091"/>
      <c r="AT31" s="1090"/>
      <c r="AU31" s="1295" t="s">
        <v>300</v>
      </c>
      <c r="AV31" s="1279" t="s">
        <v>483</v>
      </c>
      <c r="AW31" s="1096"/>
      <c r="AX31" s="1096"/>
      <c r="AY31" s="1127"/>
      <c r="AZ31" s="1128"/>
      <c r="BA31" s="1096"/>
      <c r="BB31" s="1128"/>
      <c r="BC31" s="1141"/>
      <c r="BD31" s="1088"/>
      <c r="BE31" s="1102"/>
      <c r="BF31" s="1121"/>
      <c r="BG31" s="879"/>
      <c r="BH31" s="655"/>
      <c r="BI31" s="655"/>
      <c r="BJ31" s="1204"/>
      <c r="BK31" s="1204">
        <f>BK30+BL30*0.5</f>
        <v>27</v>
      </c>
      <c r="BL31" s="1204"/>
      <c r="BM31" s="1204">
        <f>BN30+BM30*0.5</f>
        <v>2</v>
      </c>
      <c r="BN31" s="1204"/>
      <c r="BO31" s="1204">
        <f>BO30</f>
        <v>9</v>
      </c>
      <c r="BP31" s="1204">
        <f>BP30</f>
        <v>1</v>
      </c>
      <c r="BQ31" s="1204">
        <f>BQ30+0.5*BR30</f>
        <v>11</v>
      </c>
      <c r="BR31" s="1204"/>
      <c r="BS31" s="1204"/>
      <c r="BT31" s="401">
        <f>SUM(BK31:BR31)</f>
        <v>50</v>
      </c>
      <c r="BY31" s="665">
        <f t="shared" si="1"/>
        <v>0</v>
      </c>
      <c r="BZ31" s="666">
        <f t="shared" si="2"/>
        <v>0</v>
      </c>
      <c r="CA31" s="666">
        <f t="shared" si="3"/>
        <v>1</v>
      </c>
      <c r="CB31" s="666">
        <f t="shared" si="4"/>
        <v>0</v>
      </c>
      <c r="CC31" s="669">
        <f t="shared" si="5"/>
        <v>2</v>
      </c>
      <c r="CD31" s="666">
        <f t="shared" si="6"/>
        <v>0</v>
      </c>
      <c r="CE31" s="669">
        <f t="shared" si="7"/>
        <v>1</v>
      </c>
      <c r="CF31" s="667">
        <f t="shared" si="8"/>
        <v>0</v>
      </c>
      <c r="CG31" s="665">
        <f t="shared" si="9"/>
        <v>2</v>
      </c>
      <c r="CH31" s="666">
        <f t="shared" si="10"/>
        <v>0</v>
      </c>
      <c r="CI31" s="669">
        <f t="shared" si="11"/>
        <v>0</v>
      </c>
      <c r="CJ31" s="666">
        <f t="shared" si="12"/>
        <v>0</v>
      </c>
      <c r="CK31" s="669">
        <f t="shared" si="13"/>
        <v>0</v>
      </c>
      <c r="CL31" s="667">
        <f t="shared" si="14"/>
        <v>1</v>
      </c>
      <c r="CM31" s="667">
        <f t="shared" si="15"/>
        <v>0</v>
      </c>
      <c r="CN31" s="669">
        <f t="shared" si="16"/>
        <v>0</v>
      </c>
      <c r="CO31" s="666">
        <f t="shared" si="17"/>
        <v>0</v>
      </c>
      <c r="CP31" s="669">
        <f t="shared" si="18"/>
        <v>0</v>
      </c>
      <c r="CQ31" s="666">
        <f t="shared" si="19"/>
        <v>0</v>
      </c>
      <c r="CR31" s="666">
        <f t="shared" si="20"/>
        <v>0</v>
      </c>
      <c r="CS31" s="669">
        <f t="shared" si="21"/>
        <v>1</v>
      </c>
      <c r="CT31" s="666">
        <f t="shared" si="22"/>
        <v>0</v>
      </c>
      <c r="CU31" s="669">
        <f t="shared" si="23"/>
        <v>1</v>
      </c>
      <c r="CV31" s="667">
        <f t="shared" si="24"/>
        <v>0</v>
      </c>
      <c r="CW31" s="669">
        <f t="shared" si="25"/>
        <v>0</v>
      </c>
      <c r="CX31" s="666">
        <f t="shared" si="26"/>
        <v>0</v>
      </c>
      <c r="CY31" s="669">
        <f t="shared" si="27"/>
        <v>1</v>
      </c>
      <c r="CZ31" s="666">
        <f t="shared" si="28"/>
        <v>0</v>
      </c>
      <c r="DA31" s="669">
        <f t="shared" si="29"/>
        <v>1</v>
      </c>
      <c r="DB31" s="666">
        <f t="shared" si="30"/>
        <v>0</v>
      </c>
      <c r="DC31" s="669">
        <f t="shared" si="31"/>
        <v>1</v>
      </c>
      <c r="DD31" s="666">
        <f t="shared" si="32"/>
        <v>0</v>
      </c>
    </row>
    <row r="32" spans="1:108" s="619" customFormat="1" ht="60" customHeight="1" x14ac:dyDescent="0.15">
      <c r="A32" s="1006">
        <v>27</v>
      </c>
      <c r="B32" s="1007" t="s">
        <v>23</v>
      </c>
      <c r="C32" s="1188" t="s">
        <v>119</v>
      </c>
      <c r="D32" s="595"/>
      <c r="E32" s="1009" t="s">
        <v>31</v>
      </c>
      <c r="F32" s="1308" t="s">
        <v>27</v>
      </c>
      <c r="G32" s="1010" t="str">
        <f t="shared" si="0"/>
        <v>篠原</v>
      </c>
      <c r="H32" s="1190" t="s">
        <v>301</v>
      </c>
      <c r="I32" s="1012" t="s">
        <v>237</v>
      </c>
      <c r="J32" s="1013"/>
      <c r="K32" s="1011"/>
      <c r="L32" s="1014" t="s">
        <v>267</v>
      </c>
      <c r="M32" s="1012" t="s">
        <v>292</v>
      </c>
      <c r="N32" s="1012" t="s">
        <v>465</v>
      </c>
      <c r="O32" s="1015"/>
      <c r="P32" s="1509"/>
      <c r="Q32" s="1012" t="s">
        <v>300</v>
      </c>
      <c r="R32" s="1162" t="s">
        <v>203</v>
      </c>
      <c r="S32" s="1170" t="s">
        <v>284</v>
      </c>
      <c r="T32" s="1017"/>
      <c r="U32" s="1010" t="s">
        <v>120</v>
      </c>
      <c r="V32" s="1012" t="s">
        <v>63</v>
      </c>
      <c r="W32" s="1010" t="s">
        <v>299</v>
      </c>
      <c r="X32" s="1017" t="s">
        <v>300</v>
      </c>
      <c r="Y32" s="1012"/>
      <c r="Z32" s="1012"/>
      <c r="AA32" s="1010" t="s">
        <v>233</v>
      </c>
      <c r="AB32" s="1194" t="s">
        <v>28</v>
      </c>
      <c r="AC32" s="1012" t="s">
        <v>301</v>
      </c>
      <c r="AD32" s="1018"/>
      <c r="AE32" s="1019" t="s">
        <v>440</v>
      </c>
      <c r="AF32" s="1020" t="str">
        <f t="shared" si="33"/>
        <v>篠原</v>
      </c>
      <c r="AG32" s="439"/>
      <c r="AH32" s="1103"/>
      <c r="AI32" s="1251"/>
      <c r="AJ32" s="1091"/>
      <c r="AK32" s="1089" t="s">
        <v>65</v>
      </c>
      <c r="AL32" s="1090"/>
      <c r="AM32" s="1091"/>
      <c r="AN32" s="1103" t="s">
        <v>65</v>
      </c>
      <c r="AO32" s="1091"/>
      <c r="AP32" s="1089"/>
      <c r="AQ32" s="1094"/>
      <c r="AR32" s="1295" t="s">
        <v>70</v>
      </c>
      <c r="AS32" s="1091"/>
      <c r="AT32" s="1090"/>
      <c r="AU32" s="1089"/>
      <c r="AV32" s="1095"/>
      <c r="AW32" s="1096"/>
      <c r="AX32" s="1096"/>
      <c r="AY32" s="1278"/>
      <c r="AZ32" s="1279"/>
      <c r="BA32" s="1096"/>
      <c r="BB32" s="1128"/>
      <c r="BC32" s="1141"/>
      <c r="BD32" s="1088"/>
      <c r="BE32" s="1169" t="s">
        <v>458</v>
      </c>
      <c r="BF32" s="1121"/>
      <c r="BG32" s="1138"/>
      <c r="BH32" s="655"/>
      <c r="BI32" s="655"/>
      <c r="BJ32" s="292"/>
      <c r="BK32" s="4"/>
      <c r="BL32" s="4"/>
      <c r="BM32" s="4"/>
      <c r="BN32" s="4"/>
      <c r="BO32" s="4"/>
      <c r="BP32" s="4"/>
      <c r="BQ32" s="4"/>
      <c r="BR32" s="4"/>
      <c r="BS32" s="4"/>
      <c r="BT32" s="4"/>
      <c r="BY32" s="665">
        <f t="shared" si="1"/>
        <v>0</v>
      </c>
      <c r="BZ32" s="666">
        <f t="shared" si="2"/>
        <v>0</v>
      </c>
      <c r="CA32" s="666">
        <f t="shared" si="3"/>
        <v>1</v>
      </c>
      <c r="CB32" s="666">
        <f t="shared" si="4"/>
        <v>0</v>
      </c>
      <c r="CC32" s="669">
        <f t="shared" si="5"/>
        <v>1</v>
      </c>
      <c r="CD32" s="666">
        <f t="shared" si="6"/>
        <v>0</v>
      </c>
      <c r="CE32" s="669">
        <f t="shared" si="7"/>
        <v>1</v>
      </c>
      <c r="CF32" s="667">
        <f t="shared" si="8"/>
        <v>0</v>
      </c>
      <c r="CG32" s="665">
        <f t="shared" si="9"/>
        <v>1</v>
      </c>
      <c r="CH32" s="666">
        <f t="shared" si="10"/>
        <v>0</v>
      </c>
      <c r="CI32" s="669">
        <f t="shared" si="11"/>
        <v>0</v>
      </c>
      <c r="CJ32" s="666">
        <f t="shared" si="12"/>
        <v>0</v>
      </c>
      <c r="CK32" s="669">
        <f t="shared" si="13"/>
        <v>0</v>
      </c>
      <c r="CL32" s="667">
        <f t="shared" si="14"/>
        <v>1</v>
      </c>
      <c r="CM32" s="667">
        <f t="shared" si="15"/>
        <v>0</v>
      </c>
      <c r="CN32" s="669">
        <f t="shared" si="16"/>
        <v>0</v>
      </c>
      <c r="CO32" s="666">
        <f t="shared" si="17"/>
        <v>0</v>
      </c>
      <c r="CP32" s="669">
        <f t="shared" si="18"/>
        <v>0</v>
      </c>
      <c r="CQ32" s="666">
        <f t="shared" si="19"/>
        <v>1</v>
      </c>
      <c r="CR32" s="666">
        <f t="shared" si="20"/>
        <v>0</v>
      </c>
      <c r="CS32" s="669">
        <f t="shared" si="21"/>
        <v>1</v>
      </c>
      <c r="CT32" s="666">
        <f t="shared" si="22"/>
        <v>0</v>
      </c>
      <c r="CU32" s="669">
        <f t="shared" si="23"/>
        <v>1</v>
      </c>
      <c r="CV32" s="667">
        <f t="shared" si="24"/>
        <v>0</v>
      </c>
      <c r="CW32" s="669">
        <f t="shared" si="25"/>
        <v>0</v>
      </c>
      <c r="CX32" s="666">
        <f t="shared" si="26"/>
        <v>0</v>
      </c>
      <c r="CY32" s="669">
        <f t="shared" si="27"/>
        <v>2</v>
      </c>
      <c r="CZ32" s="666">
        <f t="shared" si="28"/>
        <v>0</v>
      </c>
      <c r="DA32" s="669">
        <f t="shared" si="29"/>
        <v>1</v>
      </c>
      <c r="DB32" s="666">
        <f t="shared" si="30"/>
        <v>0</v>
      </c>
      <c r="DC32" s="669">
        <f t="shared" si="31"/>
        <v>2</v>
      </c>
      <c r="DD32" s="666">
        <f t="shared" si="32"/>
        <v>0</v>
      </c>
    </row>
    <row r="33" spans="1:108" s="619" customFormat="1" ht="60" customHeight="1" x14ac:dyDescent="0.15">
      <c r="A33" s="1006">
        <v>28</v>
      </c>
      <c r="B33" s="1007" t="s">
        <v>24</v>
      </c>
      <c r="C33" s="1191" t="s">
        <v>284</v>
      </c>
      <c r="D33" s="595" t="s">
        <v>309</v>
      </c>
      <c r="E33" s="1274" t="s">
        <v>417</v>
      </c>
      <c r="F33" s="1009" t="s">
        <v>237</v>
      </c>
      <c r="G33" s="1010" t="str">
        <f t="shared" si="0"/>
        <v>知久</v>
      </c>
      <c r="H33" s="1011" t="s">
        <v>267</v>
      </c>
      <c r="I33" s="1012" t="s">
        <v>28</v>
      </c>
      <c r="J33" s="1013"/>
      <c r="K33" s="1011"/>
      <c r="L33" s="1014" t="s">
        <v>65</v>
      </c>
      <c r="M33" s="1272" t="s">
        <v>70</v>
      </c>
      <c r="N33" s="1012" t="s">
        <v>468</v>
      </c>
      <c r="O33" s="1015"/>
      <c r="P33" s="1166" t="s">
        <v>309</v>
      </c>
      <c r="Q33" s="1333" t="s">
        <v>449</v>
      </c>
      <c r="R33" s="1162" t="s">
        <v>203</v>
      </c>
      <c r="S33" s="1009" t="s">
        <v>300</v>
      </c>
      <c r="T33" s="1017"/>
      <c r="U33" s="1010"/>
      <c r="V33" s="1012" t="s">
        <v>63</v>
      </c>
      <c r="W33" s="1010" t="s">
        <v>299</v>
      </c>
      <c r="X33" s="1017"/>
      <c r="Y33" s="1012"/>
      <c r="Z33" s="1012"/>
      <c r="AA33" s="1010" t="s">
        <v>38</v>
      </c>
      <c r="AB33" s="1303" t="s">
        <v>199</v>
      </c>
      <c r="AC33" s="1012" t="s">
        <v>284</v>
      </c>
      <c r="AD33" s="1018"/>
      <c r="AE33" s="1019" t="s">
        <v>441</v>
      </c>
      <c r="AF33" s="1020" t="str">
        <f t="shared" si="33"/>
        <v>知久</v>
      </c>
      <c r="AG33" s="439"/>
      <c r="AH33" s="1092" t="s">
        <v>120</v>
      </c>
      <c r="AI33" s="1121" t="s">
        <v>31</v>
      </c>
      <c r="AJ33" s="1304" t="s">
        <v>418</v>
      </c>
      <c r="AK33" s="1089"/>
      <c r="AL33" s="1090"/>
      <c r="AM33" s="1091"/>
      <c r="AN33" s="1103"/>
      <c r="AO33" s="1091"/>
      <c r="AP33" s="1089"/>
      <c r="AQ33" s="1094"/>
      <c r="AR33" s="1089"/>
      <c r="AS33" s="1091"/>
      <c r="AT33" s="1090"/>
      <c r="AU33" s="1089" t="s">
        <v>470</v>
      </c>
      <c r="AV33" s="1095" t="s">
        <v>471</v>
      </c>
      <c r="AW33" s="1280" t="s">
        <v>27</v>
      </c>
      <c r="AX33" s="1280" t="s">
        <v>569</v>
      </c>
      <c r="AY33" s="1097"/>
      <c r="AZ33" s="1095"/>
      <c r="BA33" s="1096"/>
      <c r="BB33" s="1095"/>
      <c r="BC33" s="1098"/>
      <c r="BD33" s="1099"/>
      <c r="BE33" s="1169" t="s">
        <v>456</v>
      </c>
      <c r="BF33" s="1101"/>
      <c r="BG33" s="1104"/>
      <c r="BH33" s="654"/>
      <c r="BI33" s="65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Y33" s="665">
        <f t="shared" si="1"/>
        <v>0</v>
      </c>
      <c r="BZ33" s="666">
        <f t="shared" si="2"/>
        <v>0</v>
      </c>
      <c r="CA33" s="666">
        <f t="shared" si="3"/>
        <v>1</v>
      </c>
      <c r="CB33" s="666">
        <f t="shared" si="4"/>
        <v>0</v>
      </c>
      <c r="CC33" s="669">
        <f t="shared" si="5"/>
        <v>1</v>
      </c>
      <c r="CD33" s="666">
        <f t="shared" si="6"/>
        <v>0</v>
      </c>
      <c r="CE33" s="669">
        <f t="shared" si="7"/>
        <v>1</v>
      </c>
      <c r="CF33" s="667">
        <f t="shared" si="8"/>
        <v>0</v>
      </c>
      <c r="CG33" s="665">
        <f t="shared" si="9"/>
        <v>1</v>
      </c>
      <c r="CH33" s="666">
        <f t="shared" si="10"/>
        <v>0</v>
      </c>
      <c r="CI33" s="669">
        <f t="shared" si="11"/>
        <v>0</v>
      </c>
      <c r="CJ33" s="666">
        <f t="shared" si="12"/>
        <v>0</v>
      </c>
      <c r="CK33" s="669">
        <f t="shared" si="13"/>
        <v>0</v>
      </c>
      <c r="CL33" s="667">
        <f t="shared" si="14"/>
        <v>1</v>
      </c>
      <c r="CM33" s="667">
        <f t="shared" si="15"/>
        <v>0</v>
      </c>
      <c r="CN33" s="669">
        <f t="shared" si="16"/>
        <v>0</v>
      </c>
      <c r="CO33" s="666">
        <f t="shared" si="17"/>
        <v>0</v>
      </c>
      <c r="CP33" s="669">
        <f t="shared" si="18"/>
        <v>0</v>
      </c>
      <c r="CQ33" s="666">
        <f t="shared" si="19"/>
        <v>1</v>
      </c>
      <c r="CR33" s="666">
        <f t="shared" si="20"/>
        <v>0</v>
      </c>
      <c r="CS33" s="669">
        <f t="shared" si="21"/>
        <v>0</v>
      </c>
      <c r="CT33" s="666">
        <f t="shared" si="22"/>
        <v>0</v>
      </c>
      <c r="CU33" s="669">
        <f t="shared" si="23"/>
        <v>1</v>
      </c>
      <c r="CV33" s="667">
        <f t="shared" si="24"/>
        <v>0</v>
      </c>
      <c r="CW33" s="669">
        <f t="shared" si="25"/>
        <v>0</v>
      </c>
      <c r="CX33" s="666">
        <f t="shared" si="26"/>
        <v>0</v>
      </c>
      <c r="CY33" s="669">
        <f t="shared" si="27"/>
        <v>1</v>
      </c>
      <c r="CZ33" s="666">
        <f t="shared" si="28"/>
        <v>0</v>
      </c>
      <c r="DA33" s="669">
        <f t="shared" si="29"/>
        <v>0</v>
      </c>
      <c r="DB33" s="666">
        <f t="shared" si="30"/>
        <v>0</v>
      </c>
      <c r="DC33" s="669">
        <f t="shared" si="31"/>
        <v>1</v>
      </c>
      <c r="DD33" s="666">
        <f t="shared" si="32"/>
        <v>0</v>
      </c>
    </row>
    <row r="34" spans="1:108" s="619" customFormat="1" ht="60" customHeight="1" x14ac:dyDescent="0.15">
      <c r="A34" s="1006">
        <v>29</v>
      </c>
      <c r="B34" s="1007" t="s">
        <v>25</v>
      </c>
      <c r="C34" s="1008" t="s">
        <v>301</v>
      </c>
      <c r="D34" s="595"/>
      <c r="E34" s="1009" t="s">
        <v>70</v>
      </c>
      <c r="F34" s="1009" t="s">
        <v>237</v>
      </c>
      <c r="G34" s="1010" t="str">
        <f t="shared" si="0"/>
        <v>大橋</v>
      </c>
      <c r="H34" s="1011" t="s">
        <v>267</v>
      </c>
      <c r="I34" s="1012" t="s">
        <v>31</v>
      </c>
      <c r="J34" s="1013"/>
      <c r="K34" s="1011"/>
      <c r="L34" s="1014" t="s">
        <v>65</v>
      </c>
      <c r="M34" s="1012" t="s">
        <v>284</v>
      </c>
      <c r="N34" s="1012"/>
      <c r="O34" s="1015"/>
      <c r="P34" s="1016" t="s">
        <v>31</v>
      </c>
      <c r="Q34" s="1012"/>
      <c r="R34" s="1162" t="s">
        <v>300</v>
      </c>
      <c r="S34" s="1009" t="s">
        <v>306</v>
      </c>
      <c r="T34" s="1017"/>
      <c r="U34" s="1010" t="s">
        <v>120</v>
      </c>
      <c r="V34" s="1305" t="s">
        <v>63</v>
      </c>
      <c r="W34" s="1010" t="s">
        <v>299</v>
      </c>
      <c r="X34" s="1017"/>
      <c r="Y34" s="1012"/>
      <c r="Z34" s="1012"/>
      <c r="AA34" s="1010" t="s">
        <v>38</v>
      </c>
      <c r="AB34" s="1303" t="s">
        <v>28</v>
      </c>
      <c r="AC34" s="1010"/>
      <c r="AD34" s="1018"/>
      <c r="AE34" s="1019" t="s">
        <v>442</v>
      </c>
      <c r="AF34" s="1020" t="str">
        <f t="shared" si="33"/>
        <v>大橋</v>
      </c>
      <c r="AG34" s="439" t="s">
        <v>300</v>
      </c>
      <c r="AH34" s="1103"/>
      <c r="AI34" s="1251"/>
      <c r="AJ34" s="1091"/>
      <c r="AK34" s="1102" t="s">
        <v>199</v>
      </c>
      <c r="AL34" s="1502"/>
      <c r="AM34" s="1091"/>
      <c r="AN34" s="1293" t="s">
        <v>27</v>
      </c>
      <c r="AO34" s="1091"/>
      <c r="AP34" s="1089"/>
      <c r="AQ34" s="1094"/>
      <c r="AR34" s="1089"/>
      <c r="AS34" s="1091"/>
      <c r="AT34" s="1090"/>
      <c r="AU34" s="1089"/>
      <c r="AV34" s="1095"/>
      <c r="AW34" s="1096"/>
      <c r="AX34" s="1096"/>
      <c r="AY34" s="1097"/>
      <c r="AZ34" s="1095"/>
      <c r="BA34" s="1096"/>
      <c r="BB34" s="1095"/>
      <c r="BC34" s="1098"/>
      <c r="BD34" s="1099"/>
      <c r="BE34" s="1100"/>
      <c r="BF34" s="1101"/>
      <c r="BG34" s="1104"/>
      <c r="BH34" s="654"/>
      <c r="BI34" s="654"/>
      <c r="BK34" s="4"/>
      <c r="BL34" s="4"/>
      <c r="BM34" s="4"/>
      <c r="BN34" s="4"/>
      <c r="BO34" s="4"/>
      <c r="BP34" s="4"/>
      <c r="BQ34" s="4"/>
      <c r="BR34" s="4"/>
      <c r="BY34" s="665">
        <f t="shared" si="1"/>
        <v>0</v>
      </c>
      <c r="BZ34" s="666">
        <f t="shared" si="2"/>
        <v>0</v>
      </c>
      <c r="CA34" s="666">
        <f t="shared" si="3"/>
        <v>1</v>
      </c>
      <c r="CB34" s="666">
        <f t="shared" si="4"/>
        <v>0</v>
      </c>
      <c r="CC34" s="669">
        <f t="shared" si="5"/>
        <v>1</v>
      </c>
      <c r="CD34" s="666">
        <f t="shared" si="6"/>
        <v>0</v>
      </c>
      <c r="CE34" s="669">
        <f t="shared" si="7"/>
        <v>1</v>
      </c>
      <c r="CF34" s="667">
        <f t="shared" si="8"/>
        <v>0</v>
      </c>
      <c r="CG34" s="665">
        <f t="shared" si="9"/>
        <v>1</v>
      </c>
      <c r="CH34" s="666">
        <f t="shared" si="10"/>
        <v>0</v>
      </c>
      <c r="CI34" s="669">
        <f t="shared" si="11"/>
        <v>0</v>
      </c>
      <c r="CJ34" s="666">
        <f t="shared" si="12"/>
        <v>0</v>
      </c>
      <c r="CK34" s="669">
        <f t="shared" si="13"/>
        <v>0</v>
      </c>
      <c r="CL34" s="667">
        <f t="shared" si="14"/>
        <v>1</v>
      </c>
      <c r="CM34" s="667">
        <f t="shared" si="15"/>
        <v>0</v>
      </c>
      <c r="CN34" s="669">
        <f t="shared" si="16"/>
        <v>0</v>
      </c>
      <c r="CO34" s="666">
        <f t="shared" si="17"/>
        <v>0</v>
      </c>
      <c r="CP34" s="669">
        <f t="shared" si="18"/>
        <v>0</v>
      </c>
      <c r="CQ34" s="666">
        <f t="shared" si="19"/>
        <v>1</v>
      </c>
      <c r="CR34" s="666">
        <f t="shared" si="20"/>
        <v>0</v>
      </c>
      <c r="CS34" s="669">
        <f t="shared" si="21"/>
        <v>1</v>
      </c>
      <c r="CT34" s="666">
        <f t="shared" si="22"/>
        <v>0</v>
      </c>
      <c r="CU34" s="669">
        <f t="shared" si="23"/>
        <v>1</v>
      </c>
      <c r="CV34" s="667">
        <f t="shared" si="24"/>
        <v>0</v>
      </c>
      <c r="CW34" s="669">
        <f t="shared" si="25"/>
        <v>0</v>
      </c>
      <c r="CX34" s="666">
        <f t="shared" si="26"/>
        <v>0</v>
      </c>
      <c r="CY34" s="669">
        <f t="shared" si="27"/>
        <v>1</v>
      </c>
      <c r="CZ34" s="666">
        <f t="shared" si="28"/>
        <v>0</v>
      </c>
      <c r="DA34" s="669">
        <f t="shared" si="29"/>
        <v>2</v>
      </c>
      <c r="DB34" s="666">
        <f t="shared" si="30"/>
        <v>0</v>
      </c>
      <c r="DC34" s="669">
        <f t="shared" si="31"/>
        <v>2</v>
      </c>
      <c r="DD34" s="666">
        <f t="shared" si="32"/>
        <v>0</v>
      </c>
    </row>
    <row r="35" spans="1:108" s="619" customFormat="1" ht="60" customHeight="1" x14ac:dyDescent="0.15">
      <c r="A35" s="1021">
        <v>30</v>
      </c>
      <c r="B35" s="1022" t="s">
        <v>19</v>
      </c>
      <c r="C35" s="1023"/>
      <c r="D35" s="1024"/>
      <c r="E35" s="1025"/>
      <c r="F35" s="1025"/>
      <c r="G35" s="1026" t="str">
        <f t="shared" si="0"/>
        <v>村山</v>
      </c>
      <c r="H35" s="1027"/>
      <c r="I35" s="1028"/>
      <c r="J35" s="1029"/>
      <c r="K35" s="1027"/>
      <c r="L35" s="1030"/>
      <c r="M35" s="1028"/>
      <c r="N35" s="1028"/>
      <c r="O35" s="1031"/>
      <c r="P35" s="1032"/>
      <c r="Q35" s="1028"/>
      <c r="R35" s="1028"/>
      <c r="S35" s="1025"/>
      <c r="T35" s="1033"/>
      <c r="U35" s="1026"/>
      <c r="V35" s="1028"/>
      <c r="W35" s="1026" t="s">
        <v>434</v>
      </c>
      <c r="X35" s="1033"/>
      <c r="Y35" s="1028"/>
      <c r="Z35" s="1028"/>
      <c r="AA35" s="1026"/>
      <c r="AB35" s="1027"/>
      <c r="AC35" s="1026"/>
      <c r="AD35" s="1034"/>
      <c r="AE35" s="1035" t="s">
        <v>443</v>
      </c>
      <c r="AF35" s="1036" t="str">
        <f t="shared" si="33"/>
        <v>村山</v>
      </c>
      <c r="AG35" s="1037" t="s">
        <v>299</v>
      </c>
      <c r="AH35" s="1129"/>
      <c r="AI35" s="1258"/>
      <c r="AJ35" s="1108"/>
      <c r="AK35" s="1111"/>
      <c r="AL35" s="1107"/>
      <c r="AM35" s="1108"/>
      <c r="AN35" s="1271"/>
      <c r="AO35" s="1108"/>
      <c r="AP35" s="1106"/>
      <c r="AQ35" s="1112"/>
      <c r="AR35" s="1106"/>
      <c r="AS35" s="1108"/>
      <c r="AT35" s="1107"/>
      <c r="AU35" s="1106"/>
      <c r="AV35" s="1115"/>
      <c r="AW35" s="1125"/>
      <c r="AX35" s="1125"/>
      <c r="AY35" s="1124"/>
      <c r="AZ35" s="1115"/>
      <c r="BA35" s="1125"/>
      <c r="BB35" s="1115"/>
      <c r="BC35" s="1116"/>
      <c r="BD35" s="1117"/>
      <c r="BE35" s="1126"/>
      <c r="BF35" s="1119"/>
      <c r="BG35" s="1120"/>
      <c r="BH35" s="654"/>
      <c r="BI35" s="654"/>
      <c r="BJ35" s="398"/>
      <c r="BK35" s="4"/>
      <c r="BL35" s="4"/>
      <c r="BM35" s="4"/>
      <c r="BN35" s="4"/>
      <c r="BO35" s="4"/>
      <c r="BP35" s="4"/>
      <c r="BQ35" s="4"/>
      <c r="BR35" s="4"/>
      <c r="BS35"/>
      <c r="BT35" s="2"/>
      <c r="BY35" s="665">
        <f t="shared" si="1"/>
        <v>0</v>
      </c>
      <c r="BZ35" s="666">
        <f t="shared" si="2"/>
        <v>0</v>
      </c>
      <c r="CA35" s="666">
        <f t="shared" si="3"/>
        <v>0</v>
      </c>
      <c r="CB35" s="666">
        <f t="shared" si="4"/>
        <v>0</v>
      </c>
      <c r="CC35" s="669">
        <f t="shared" si="5"/>
        <v>1</v>
      </c>
      <c r="CD35" s="666">
        <f t="shared" si="6"/>
        <v>0</v>
      </c>
      <c r="CE35" s="669">
        <f t="shared" si="7"/>
        <v>0</v>
      </c>
      <c r="CF35" s="667">
        <f t="shared" si="8"/>
        <v>0</v>
      </c>
      <c r="CG35" s="665">
        <f t="shared" si="9"/>
        <v>0</v>
      </c>
      <c r="CH35" s="666">
        <f t="shared" si="10"/>
        <v>0</v>
      </c>
      <c r="CI35" s="669">
        <f t="shared" si="11"/>
        <v>0</v>
      </c>
      <c r="CJ35" s="666">
        <f t="shared" si="12"/>
        <v>0</v>
      </c>
      <c r="CK35" s="669">
        <f t="shared" si="13"/>
        <v>0</v>
      </c>
      <c r="CL35" s="667">
        <f t="shared" si="14"/>
        <v>0</v>
      </c>
      <c r="CM35" s="667">
        <f t="shared" si="15"/>
        <v>0</v>
      </c>
      <c r="CN35" s="669">
        <f t="shared" si="16"/>
        <v>0</v>
      </c>
      <c r="CO35" s="666">
        <f t="shared" si="17"/>
        <v>0</v>
      </c>
      <c r="CP35" s="669">
        <f t="shared" si="18"/>
        <v>0</v>
      </c>
      <c r="CQ35" s="666">
        <f t="shared" si="19"/>
        <v>0</v>
      </c>
      <c r="CR35" s="666">
        <f t="shared" si="20"/>
        <v>0</v>
      </c>
      <c r="CS35" s="669">
        <f t="shared" si="21"/>
        <v>0</v>
      </c>
      <c r="CT35" s="666">
        <f t="shared" si="22"/>
        <v>0</v>
      </c>
      <c r="CU35" s="669">
        <f t="shared" si="23"/>
        <v>0</v>
      </c>
      <c r="CV35" s="667">
        <f t="shared" si="24"/>
        <v>0</v>
      </c>
      <c r="CW35" s="669">
        <f t="shared" si="25"/>
        <v>0</v>
      </c>
      <c r="CX35" s="666">
        <f t="shared" si="26"/>
        <v>0</v>
      </c>
      <c r="CY35" s="669">
        <f t="shared" si="27"/>
        <v>0</v>
      </c>
      <c r="CZ35" s="666">
        <f t="shared" si="28"/>
        <v>0</v>
      </c>
      <c r="DA35" s="669">
        <f t="shared" si="29"/>
        <v>0</v>
      </c>
      <c r="DB35" s="666">
        <f t="shared" si="30"/>
        <v>0</v>
      </c>
      <c r="DC35" s="669">
        <f t="shared" si="31"/>
        <v>0</v>
      </c>
      <c r="DD35" s="666">
        <f t="shared" si="32"/>
        <v>0</v>
      </c>
    </row>
    <row r="36" spans="1:108" s="619" customFormat="1" ht="60" customHeight="1" thickBot="1" x14ac:dyDescent="0.2">
      <c r="A36" s="1006">
        <v>31</v>
      </c>
      <c r="B36" s="1007" t="s">
        <v>20</v>
      </c>
      <c r="C36" s="1534" t="s">
        <v>309</v>
      </c>
      <c r="D36" s="1535"/>
      <c r="E36" s="1009" t="s">
        <v>31</v>
      </c>
      <c r="F36" s="1189" t="s">
        <v>284</v>
      </c>
      <c r="G36" s="1010" t="str">
        <f t="shared" si="0"/>
        <v>バタ</v>
      </c>
      <c r="H36" s="1011" t="s">
        <v>267</v>
      </c>
      <c r="I36" s="1528" t="s">
        <v>199</v>
      </c>
      <c r="J36" s="1013"/>
      <c r="K36" s="1011"/>
      <c r="L36" s="1014" t="s">
        <v>65</v>
      </c>
      <c r="M36" s="1012" t="s">
        <v>292</v>
      </c>
      <c r="N36" s="1012" t="s">
        <v>476</v>
      </c>
      <c r="O36" s="1015"/>
      <c r="P36" s="1533" t="s">
        <v>70</v>
      </c>
      <c r="Q36" s="1272"/>
      <c r="R36" s="1012" t="s">
        <v>203</v>
      </c>
      <c r="S36" s="1531" t="s">
        <v>566</v>
      </c>
      <c r="T36" s="1532" t="s">
        <v>486</v>
      </c>
      <c r="U36" s="1010"/>
      <c r="V36" s="1012" t="s">
        <v>120</v>
      </c>
      <c r="W36" s="1010" t="s">
        <v>299</v>
      </c>
      <c r="X36" s="1017" t="s">
        <v>199</v>
      </c>
      <c r="Y36" s="1012"/>
      <c r="Z36" s="1012"/>
      <c r="AA36" s="1010" t="s">
        <v>27</v>
      </c>
      <c r="AB36" s="1011" t="s">
        <v>38</v>
      </c>
      <c r="AC36" s="1010"/>
      <c r="AD36" s="1018"/>
      <c r="AE36" s="1019" t="s">
        <v>444</v>
      </c>
      <c r="AF36" s="1020" t="str">
        <f t="shared" si="33"/>
        <v>バタ</v>
      </c>
      <c r="AG36" s="439"/>
      <c r="AH36" s="1182"/>
      <c r="AI36" s="1259"/>
      <c r="AJ36" s="1151"/>
      <c r="AK36" s="1261" t="s">
        <v>233</v>
      </c>
      <c r="AL36" s="1260" t="s">
        <v>301</v>
      </c>
      <c r="AM36" s="1481" t="s">
        <v>535</v>
      </c>
      <c r="AN36" s="1529" t="s">
        <v>237</v>
      </c>
      <c r="AO36" s="1151"/>
      <c r="AP36" s="1261"/>
      <c r="AQ36" s="1262"/>
      <c r="AR36" s="1261" t="s">
        <v>63</v>
      </c>
      <c r="AS36" s="1151"/>
      <c r="AT36" s="1536" t="s">
        <v>591</v>
      </c>
      <c r="AU36" s="1261"/>
      <c r="AV36" s="1263"/>
      <c r="AW36" s="1264"/>
      <c r="AX36" s="1264"/>
      <c r="AY36" s="1265" t="s">
        <v>233</v>
      </c>
      <c r="AZ36" s="1263" t="s">
        <v>451</v>
      </c>
      <c r="BA36" s="1264" t="s">
        <v>301</v>
      </c>
      <c r="BB36" s="1263" t="s">
        <v>452</v>
      </c>
      <c r="BC36" s="1266"/>
      <c r="BD36" s="1267"/>
      <c r="BE36" s="1268"/>
      <c r="BF36" s="1269"/>
      <c r="BG36" s="1270"/>
      <c r="BJ36" s="276"/>
      <c r="BK36" s="4"/>
      <c r="BL36" s="4"/>
      <c r="BM36" s="4"/>
      <c r="BN36" s="4"/>
      <c r="BO36" s="4"/>
      <c r="BP36" s="4"/>
      <c r="BQ36" s="4"/>
      <c r="BR36" s="4"/>
      <c r="BS36"/>
      <c r="BT36" s="2"/>
      <c r="BU36" s="2"/>
      <c r="BV36" s="277"/>
      <c r="BY36" s="665">
        <f t="shared" si="1"/>
        <v>0</v>
      </c>
      <c r="BZ36" s="666">
        <f t="shared" si="2"/>
        <v>0</v>
      </c>
      <c r="CA36" s="666">
        <f t="shared" si="3"/>
        <v>1</v>
      </c>
      <c r="CB36" s="666">
        <f t="shared" si="4"/>
        <v>0</v>
      </c>
      <c r="CC36" s="669">
        <f t="shared" si="5"/>
        <v>2</v>
      </c>
      <c r="CD36" s="666">
        <f t="shared" si="6"/>
        <v>0</v>
      </c>
      <c r="CE36" s="669">
        <f t="shared" si="7"/>
        <v>2</v>
      </c>
      <c r="CF36" s="667">
        <f t="shared" si="8"/>
        <v>0</v>
      </c>
      <c r="CG36" s="665">
        <f t="shared" si="9"/>
        <v>1</v>
      </c>
      <c r="CH36" s="666">
        <f t="shared" si="10"/>
        <v>0</v>
      </c>
      <c r="CI36" s="669">
        <f t="shared" si="11"/>
        <v>0</v>
      </c>
      <c r="CJ36" s="666">
        <f t="shared" si="12"/>
        <v>0</v>
      </c>
      <c r="CK36" s="669">
        <f t="shared" si="13"/>
        <v>0</v>
      </c>
      <c r="CL36" s="667">
        <f t="shared" si="14"/>
        <v>1</v>
      </c>
      <c r="CM36" s="667">
        <f t="shared" si="15"/>
        <v>0</v>
      </c>
      <c r="CN36" s="669">
        <f t="shared" si="16"/>
        <v>0</v>
      </c>
      <c r="CO36" s="666">
        <f t="shared" si="17"/>
        <v>0</v>
      </c>
      <c r="CP36" s="669">
        <f t="shared" si="18"/>
        <v>0</v>
      </c>
      <c r="CQ36" s="666">
        <f t="shared" si="19"/>
        <v>2</v>
      </c>
      <c r="CR36" s="666">
        <f t="shared" si="20"/>
        <v>0</v>
      </c>
      <c r="CS36" s="669">
        <f t="shared" si="21"/>
        <v>2</v>
      </c>
      <c r="CT36" s="666">
        <f t="shared" si="22"/>
        <v>0</v>
      </c>
      <c r="CU36" s="669">
        <f t="shared" si="23"/>
        <v>1</v>
      </c>
      <c r="CV36" s="667">
        <f t="shared" si="24"/>
        <v>0</v>
      </c>
      <c r="CW36" s="669">
        <f t="shared" si="25"/>
        <v>0</v>
      </c>
      <c r="CX36" s="666">
        <f t="shared" si="26"/>
        <v>0</v>
      </c>
      <c r="CY36" s="669">
        <f t="shared" si="27"/>
        <v>1</v>
      </c>
      <c r="CZ36" s="666">
        <f t="shared" si="28"/>
        <v>0</v>
      </c>
      <c r="DA36" s="669">
        <f t="shared" si="29"/>
        <v>1</v>
      </c>
      <c r="DB36" s="666">
        <f t="shared" si="30"/>
        <v>0</v>
      </c>
      <c r="DC36" s="669">
        <f t="shared" si="31"/>
        <v>1</v>
      </c>
      <c r="DD36" s="666">
        <f t="shared" si="32"/>
        <v>0</v>
      </c>
    </row>
    <row r="37" spans="1:108" s="4" customFormat="1" ht="30.95" customHeight="1" x14ac:dyDescent="0.15">
      <c r="A37" s="22"/>
      <c r="B37" s="55"/>
      <c r="C37" s="55"/>
      <c r="D37" s="55"/>
      <c r="E37" s="55"/>
      <c r="F37" s="55"/>
      <c r="G37" s="55"/>
      <c r="H37" s="870" t="s">
        <v>401</v>
      </c>
      <c r="I37" s="870"/>
      <c r="J37" s="871"/>
      <c r="K37" s="871"/>
      <c r="L37" s="871"/>
      <c r="M37" s="871"/>
      <c r="N37" s="871"/>
      <c r="O37" s="871"/>
      <c r="P37" s="871"/>
      <c r="Q37" s="871"/>
      <c r="R37" s="871"/>
      <c r="S37" s="871"/>
      <c r="T37" s="871"/>
      <c r="U37" s="860"/>
      <c r="V37" s="860"/>
      <c r="W37" s="860"/>
      <c r="X37" s="860"/>
      <c r="Y37" s="860"/>
      <c r="Z37" s="860"/>
      <c r="AA37" s="860"/>
      <c r="AB37" s="860"/>
      <c r="AC37" s="871"/>
      <c r="AD37" s="871"/>
      <c r="AE37" s="871"/>
      <c r="AF37" s="1826" t="s">
        <v>83</v>
      </c>
      <c r="AG37" s="1826"/>
      <c r="AH37" s="1207"/>
      <c r="AI37" s="1827" t="s">
        <v>251</v>
      </c>
      <c r="AJ37" s="1827"/>
      <c r="AK37" s="1827"/>
      <c r="AL37" s="1207"/>
      <c r="AM37" s="1827" t="s">
        <v>250</v>
      </c>
      <c r="AN37" s="1827"/>
      <c r="AO37" s="1827"/>
      <c r="AP37" s="1717"/>
      <c r="AQ37" s="1717"/>
      <c r="AR37" s="1717"/>
      <c r="AS37" s="1717"/>
      <c r="AT37" s="55"/>
      <c r="AU37" s="1863"/>
      <c r="AV37" s="1863"/>
      <c r="AW37" s="1863"/>
      <c r="AX37" s="1863"/>
      <c r="AY37" s="398"/>
      <c r="AZ37" s="398"/>
      <c r="BA37" s="398"/>
      <c r="BB37" s="398"/>
      <c r="BC37" s="398"/>
      <c r="BD37" s="398"/>
      <c r="BE37" s="398"/>
      <c r="BF37" s="398"/>
      <c r="BG37" s="398"/>
      <c r="BH37" s="398"/>
      <c r="BI37" s="398"/>
      <c r="BJ37" s="398"/>
      <c r="BK37" s="398"/>
      <c r="BL37" s="398"/>
      <c r="BM37" s="619"/>
      <c r="BN37" s="619"/>
      <c r="BO37" s="619"/>
      <c r="BP37" s="619"/>
      <c r="BQ37" s="619"/>
      <c r="BR37" s="619"/>
      <c r="BS37" s="619"/>
      <c r="BT37" s="619"/>
      <c r="BW37" s="2"/>
      <c r="BX37"/>
      <c r="BY37" s="277"/>
      <c r="BZ37" s="277"/>
      <c r="CA37" s="277"/>
      <c r="CB37" s="277"/>
      <c r="CC37" s="277"/>
      <c r="CD37"/>
      <c r="CE37" s="2"/>
      <c r="CF37" s="2"/>
      <c r="CG37" s="141"/>
      <c r="CI37" s="277"/>
      <c r="CJ37" s="323"/>
      <c r="CK37" s="323"/>
      <c r="CL37" s="277"/>
      <c r="CM37" s="277"/>
      <c r="CN37" s="277"/>
      <c r="CO37" s="40"/>
      <c r="CQ37" s="323"/>
    </row>
    <row r="38" spans="1:108" s="4" customFormat="1" ht="30.95" customHeight="1" x14ac:dyDescent="0.2">
      <c r="A38" s="47"/>
      <c r="B38" s="47"/>
      <c r="C38" s="47"/>
      <c r="D38" s="47"/>
      <c r="E38" s="47"/>
      <c r="F38" s="47"/>
      <c r="G38" s="47"/>
      <c r="H38" s="860" t="s">
        <v>326</v>
      </c>
      <c r="I38" s="860"/>
      <c r="J38" s="860"/>
      <c r="K38" s="860"/>
      <c r="L38" s="1205"/>
      <c r="M38" s="1205"/>
      <c r="N38" s="1205"/>
      <c r="O38" s="1205"/>
      <c r="P38" s="1205"/>
      <c r="Q38" s="1205"/>
      <c r="R38" s="1204"/>
      <c r="S38" s="1205"/>
      <c r="T38" s="1205"/>
      <c r="U38" s="1206"/>
      <c r="V38" s="1206"/>
      <c r="W38" s="1206"/>
      <c r="X38" s="1206"/>
      <c r="Y38" s="1206"/>
      <c r="Z38" s="1206"/>
      <c r="AA38" s="1206"/>
      <c r="AB38" s="1206"/>
      <c r="AC38" s="1205"/>
      <c r="AD38" s="1205"/>
      <c r="AE38" s="1205"/>
      <c r="AF38" s="1812" t="s">
        <v>163</v>
      </c>
      <c r="AG38" s="1812"/>
      <c r="AH38" s="1207"/>
      <c r="AI38" s="1817" t="s">
        <v>413</v>
      </c>
      <c r="AJ38" s="1817"/>
      <c r="AK38" s="1817"/>
      <c r="AL38" s="1207"/>
      <c r="AM38" s="1812" t="s">
        <v>414</v>
      </c>
      <c r="AN38" s="1812"/>
      <c r="AO38" s="1812"/>
      <c r="AP38" s="1717"/>
      <c r="AQ38" s="1717"/>
      <c r="AR38" s="1717"/>
      <c r="AS38" s="1717"/>
      <c r="AT38" s="55"/>
      <c r="AU38" s="276"/>
      <c r="AV38" s="276"/>
      <c r="AW38" s="276"/>
      <c r="AX38" s="276"/>
      <c r="AY38" s="276"/>
      <c r="AZ38" s="276"/>
      <c r="BA38" s="276"/>
      <c r="BB38" s="276"/>
      <c r="BC38" s="276"/>
      <c r="BD38" s="276"/>
      <c r="BE38" s="276"/>
      <c r="BF38" s="276"/>
      <c r="BG38" s="276"/>
      <c r="BH38" s="276"/>
      <c r="BI38" s="276"/>
      <c r="BJ38" s="276"/>
      <c r="BK38" s="276"/>
      <c r="BL38" s="2"/>
      <c r="BM38" s="398"/>
      <c r="BN38" s="398"/>
      <c r="BO38" s="398"/>
      <c r="BP38" s="398"/>
      <c r="BQ38" s="398"/>
      <c r="BS38"/>
      <c r="BT38"/>
      <c r="BU38" s="2"/>
      <c r="BV38" s="2"/>
      <c r="BW38" s="146"/>
      <c r="BX38" s="146"/>
      <c r="BY38"/>
      <c r="BZ38" s="55"/>
      <c r="CA38" s="55"/>
      <c r="CB38" s="55"/>
      <c r="CC38" s="277"/>
      <c r="CD38" s="2"/>
      <c r="CE38" s="2"/>
      <c r="CF38" s="2"/>
      <c r="CG38" s="141"/>
      <c r="CH38" s="277"/>
      <c r="CI38" s="323"/>
      <c r="CJ38"/>
      <c r="CK38"/>
      <c r="CL38" s="43"/>
      <c r="CO38" s="323"/>
      <c r="CP38" s="323"/>
    </row>
    <row r="39" spans="1:108" s="4" customFormat="1" ht="30.95" customHeight="1" x14ac:dyDescent="0.2">
      <c r="A39" s="47"/>
      <c r="B39" s="47"/>
      <c r="C39" s="47"/>
      <c r="D39" s="47"/>
      <c r="E39" s="47"/>
      <c r="F39" s="47"/>
      <c r="G39" s="47"/>
      <c r="H39" s="860" t="s">
        <v>624</v>
      </c>
      <c r="I39" s="860"/>
      <c r="J39" s="1205"/>
      <c r="K39" s="1205"/>
      <c r="L39" s="1205"/>
      <c r="M39" s="1205"/>
      <c r="N39" s="1205"/>
      <c r="O39" s="1205"/>
      <c r="P39" s="1205"/>
      <c r="Q39" s="1205"/>
      <c r="R39" s="1205"/>
      <c r="S39" s="859"/>
      <c r="T39" s="859"/>
      <c r="U39" s="875"/>
      <c r="V39" s="875"/>
      <c r="W39" s="875"/>
      <c r="X39" s="875"/>
      <c r="Y39" s="875"/>
      <c r="Z39" s="875"/>
      <c r="AA39" s="875"/>
      <c r="AB39" s="875"/>
      <c r="AC39" s="874"/>
      <c r="AD39" s="859"/>
      <c r="AE39" s="859"/>
      <c r="AF39" s="1812" t="s">
        <v>412</v>
      </c>
      <c r="AG39" s="1812"/>
      <c r="AH39" s="876"/>
      <c r="AI39" s="1817" t="s">
        <v>325</v>
      </c>
      <c r="AJ39" s="1817"/>
      <c r="AK39" s="1817"/>
      <c r="AL39" s="872"/>
      <c r="AM39" s="1207"/>
      <c r="AN39" s="1207"/>
      <c r="AO39" s="1207"/>
      <c r="AP39" s="1678"/>
      <c r="AQ39" s="1678"/>
      <c r="AR39" s="1678"/>
      <c r="AS39" s="1678"/>
      <c r="AT39" s="398"/>
      <c r="AU39" s="55"/>
      <c r="AV39" s="55"/>
      <c r="AW39" s="55"/>
      <c r="AX39" s="55"/>
      <c r="AY39" s="55"/>
      <c r="AZ39" s="398"/>
      <c r="BA39" s="398"/>
      <c r="BB39" s="398"/>
      <c r="BC39" s="398"/>
      <c r="BD39" s="398"/>
      <c r="BE39" s="398"/>
      <c r="BF39" s="398"/>
      <c r="BG39" s="398"/>
      <c r="BH39" s="398"/>
      <c r="BI39" s="398"/>
      <c r="BJ39" s="398"/>
      <c r="BK39" s="398"/>
      <c r="BL39" s="2"/>
      <c r="BM39" s="276"/>
      <c r="BN39" s="276"/>
      <c r="BO39" s="276"/>
      <c r="BP39" s="276"/>
      <c r="BQ39" s="40"/>
      <c r="BS39"/>
      <c r="BT39"/>
      <c r="BU39" s="2"/>
      <c r="BV39" s="2"/>
      <c r="BW39" s="2"/>
      <c r="BX39" s="277"/>
      <c r="BY39" s="146"/>
      <c r="BZ39" s="146"/>
      <c r="CA39"/>
      <c r="CB39"/>
      <c r="CC39"/>
      <c r="CD39" s="2"/>
      <c r="CE39" s="2"/>
      <c r="CF39" s="2"/>
      <c r="CG39" s="2"/>
      <c r="CH39" s="323"/>
      <c r="CI39"/>
      <c r="CJ39"/>
      <c r="CK39"/>
      <c r="CL39" s="323"/>
      <c r="CR39" s="40"/>
    </row>
    <row r="40" spans="1:108" s="40" customFormat="1" ht="27.95" customHeight="1" x14ac:dyDescent="0.15">
      <c r="A40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241"/>
      <c r="R40" s="241"/>
      <c r="S40" s="241"/>
      <c r="T40" s="241"/>
      <c r="U40" s="241"/>
      <c r="V40" s="241"/>
      <c r="W40" s="241"/>
      <c r="X40" s="241"/>
      <c r="Y40" s="55"/>
      <c r="Z40" s="55"/>
      <c r="AA40" s="55"/>
      <c r="AB40" s="55"/>
      <c r="AC40" s="241"/>
      <c r="AD40" s="241"/>
      <c r="AE40" s="55"/>
      <c r="AF40" s="55"/>
      <c r="AG40" s="55"/>
      <c r="AH40" s="55"/>
      <c r="AI40" s="55"/>
      <c r="AJ40" s="55"/>
      <c r="AK40" s="55"/>
      <c r="AL40" s="55"/>
      <c r="AM40" s="55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4"/>
      <c r="BN40" s="55"/>
      <c r="BO40" s="55"/>
      <c r="BP40" s="55"/>
      <c r="BQ40" s="4"/>
      <c r="BR40" s="4"/>
      <c r="BS40" s="4"/>
      <c r="BT40" s="4"/>
      <c r="BU40" s="2"/>
      <c r="BV40" s="2"/>
      <c r="BW40" s="2"/>
      <c r="BX40" s="2"/>
      <c r="BY40" s="277"/>
      <c r="BZ40" s="277"/>
      <c r="CA40" s="277"/>
      <c r="CB40" s="323"/>
      <c r="CC40" s="323"/>
      <c r="CD40" s="323"/>
      <c r="CE40" s="323"/>
      <c r="CF40" s="323"/>
      <c r="CG40" s="323"/>
      <c r="CH40" s="323"/>
      <c r="CI40"/>
      <c r="CJ40"/>
      <c r="CK40"/>
      <c r="CL40"/>
      <c r="CM40"/>
      <c r="CN40"/>
      <c r="CO40"/>
      <c r="CP40"/>
      <c r="CQ40"/>
      <c r="CR40" s="277"/>
    </row>
    <row r="41" spans="1:108" s="277" customFormat="1" ht="27.95" customHeight="1" x14ac:dyDescent="0.15">
      <c r="A41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241"/>
      <c r="R41" s="241"/>
      <c r="S41" s="241"/>
      <c r="T41" s="241"/>
      <c r="U41" s="241"/>
      <c r="V41" s="241"/>
      <c r="W41" s="241"/>
      <c r="X41" s="241"/>
      <c r="Y41" s="55"/>
      <c r="Z41" s="55"/>
      <c r="AA41" s="55"/>
      <c r="AB41" s="55"/>
      <c r="AC41" s="241"/>
      <c r="AD41" s="241"/>
      <c r="AE41" s="55"/>
      <c r="AF41" s="55"/>
      <c r="AG41" s="55"/>
      <c r="AH41" s="55"/>
      <c r="AI41" s="55"/>
      <c r="AJ41" s="55"/>
      <c r="AK41" s="55"/>
      <c r="AL41" s="55"/>
      <c r="AM41" s="55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101"/>
      <c r="CB41" s="146"/>
      <c r="CC41"/>
      <c r="CD41"/>
      <c r="CE41"/>
      <c r="CF41"/>
      <c r="CG41" s="4"/>
      <c r="CH41"/>
      <c r="CI41"/>
      <c r="CJ41"/>
      <c r="CK41"/>
      <c r="CL41"/>
      <c r="CM41"/>
      <c r="CN41"/>
      <c r="CO41"/>
      <c r="CP41"/>
      <c r="CQ41"/>
      <c r="CR41"/>
    </row>
    <row r="42" spans="1:108" ht="27.95" customHeight="1" x14ac:dyDescent="0.15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241"/>
      <c r="R42" s="241"/>
      <c r="S42" s="241"/>
      <c r="T42" s="241"/>
      <c r="U42" s="241"/>
      <c r="V42" s="241"/>
      <c r="W42" s="241"/>
      <c r="X42" s="241"/>
      <c r="Y42" s="55"/>
      <c r="Z42" s="55"/>
      <c r="AA42" s="55"/>
      <c r="AB42" s="55"/>
      <c r="AC42" s="241"/>
      <c r="AD42" s="241"/>
      <c r="AE42" s="55"/>
      <c r="AF42" s="55"/>
      <c r="AG42" s="55"/>
      <c r="AH42" s="55"/>
      <c r="AI42" s="55"/>
      <c r="AJ42" s="55"/>
      <c r="AK42" s="55"/>
      <c r="AL42" s="55"/>
      <c r="AM42" s="55"/>
      <c r="BV42" s="2"/>
      <c r="BW42" s="2"/>
      <c r="BX42" s="2"/>
      <c r="BY42" s="2"/>
      <c r="BZ42" s="2"/>
      <c r="CA42" s="2"/>
      <c r="CB42"/>
      <c r="CC42"/>
      <c r="CD42" s="141"/>
      <c r="CE42" s="141"/>
      <c r="CF42" s="141"/>
      <c r="CG42" s="277"/>
    </row>
    <row r="43" spans="1:108" ht="24.95" customHeight="1" x14ac:dyDescent="0.15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241"/>
      <c r="R43" s="241"/>
      <c r="S43" s="241"/>
      <c r="T43" s="241"/>
      <c r="U43" s="241"/>
      <c r="V43" s="241"/>
      <c r="W43" s="241"/>
      <c r="X43" s="241"/>
      <c r="Y43" s="55"/>
      <c r="Z43" s="55"/>
      <c r="AA43" s="55"/>
      <c r="AB43" s="55"/>
      <c r="AC43" s="241"/>
      <c r="AD43" s="241"/>
      <c r="AE43" s="55"/>
      <c r="AF43" s="55"/>
      <c r="AG43" s="55"/>
      <c r="AH43" s="55"/>
      <c r="AI43" s="55"/>
      <c r="AJ43" s="55"/>
      <c r="AK43" s="55"/>
      <c r="AL43" s="55"/>
      <c r="AM43" s="55"/>
      <c r="BV43" s="2"/>
      <c r="BW43" s="2"/>
      <c r="BX43" s="2"/>
      <c r="BY43" s="2"/>
      <c r="BZ43" s="2"/>
      <c r="CA43" s="2"/>
      <c r="CB43"/>
      <c r="CC43"/>
      <c r="CD43" s="141"/>
      <c r="CE43" s="141"/>
      <c r="CF43" s="141"/>
      <c r="CG43" s="323"/>
    </row>
    <row r="44" spans="1:108" ht="24.95" customHeight="1" x14ac:dyDescent="0.15">
      <c r="S44" s="111"/>
      <c r="T44" s="111"/>
      <c r="U44" s="111"/>
      <c r="V44" s="111"/>
      <c r="W44" s="111"/>
      <c r="X44" s="111"/>
      <c r="Z44" s="2"/>
      <c r="AA44" s="2"/>
      <c r="AB44" s="2"/>
      <c r="AD44" s="111"/>
      <c r="BV44" s="2"/>
      <c r="BW44" s="2"/>
      <c r="BX44" s="2"/>
      <c r="BY44" s="2"/>
      <c r="BZ44" s="2"/>
      <c r="CA44" s="2"/>
      <c r="CB44"/>
      <c r="CC44"/>
      <c r="CD44" s="141"/>
      <c r="CE44" s="141"/>
      <c r="CF44" s="141"/>
    </row>
    <row r="45" spans="1:108" x14ac:dyDescent="0.15">
      <c r="S45" s="111"/>
      <c r="T45" s="111"/>
      <c r="U45" s="111"/>
      <c r="V45" s="111"/>
      <c r="W45" s="111"/>
      <c r="X45" s="111"/>
      <c r="Z45" s="2"/>
      <c r="AA45" s="2"/>
      <c r="AB45" s="2"/>
      <c r="AD45" s="111"/>
      <c r="BW45" s="2"/>
      <c r="BX45" s="2"/>
      <c r="BY45" s="2"/>
      <c r="BZ45" s="2"/>
      <c r="CA45" s="2"/>
      <c r="CB45"/>
      <c r="CC45"/>
      <c r="CD45" s="141"/>
      <c r="CE45" s="141"/>
      <c r="CF45" s="141"/>
    </row>
    <row r="46" spans="1:108" x14ac:dyDescent="0.15">
      <c r="S46" s="111"/>
      <c r="T46" s="111"/>
      <c r="U46" s="111"/>
      <c r="V46" s="111"/>
      <c r="W46" s="111"/>
      <c r="X46" s="111"/>
      <c r="Z46" s="2"/>
      <c r="AA46" s="2"/>
      <c r="AB46" s="2"/>
      <c r="AD46" s="111"/>
      <c r="BX46" s="2"/>
      <c r="BY46" s="2"/>
      <c r="BZ46" s="2"/>
      <c r="CA46" s="2"/>
      <c r="CB46"/>
      <c r="CC46"/>
      <c r="CD46" s="141"/>
      <c r="CE46" s="141"/>
      <c r="CF46" s="141"/>
    </row>
    <row r="47" spans="1:108" x14ac:dyDescent="0.15">
      <c r="BX47" s="2"/>
      <c r="BY47" s="2"/>
      <c r="BZ47" s="2"/>
      <c r="CA47" s="2"/>
      <c r="CB47"/>
      <c r="CC47"/>
      <c r="CD47" s="141"/>
      <c r="CE47" s="141"/>
      <c r="CF47" s="141"/>
    </row>
    <row r="48" spans="1:108" x14ac:dyDescent="0.15">
      <c r="BY48" s="2"/>
      <c r="BZ48" s="2"/>
      <c r="CA48" s="2"/>
      <c r="CB48"/>
      <c r="CC48"/>
      <c r="CD48" s="141"/>
      <c r="CE48" s="141"/>
      <c r="CF48" s="141"/>
    </row>
  </sheetData>
  <mergeCells count="83">
    <mergeCell ref="CF4:CF5"/>
    <mergeCell ref="CG4:CG5"/>
    <mergeCell ref="CH4:CH5"/>
    <mergeCell ref="O5:P5"/>
    <mergeCell ref="Q5:R5"/>
    <mergeCell ref="Y5:Z5"/>
    <mergeCell ref="BY4:BY5"/>
    <mergeCell ref="BZ4:BZ5"/>
    <mergeCell ref="U3:V4"/>
    <mergeCell ref="M3:R4"/>
    <mergeCell ref="S3:T3"/>
    <mergeCell ref="CC4:CC5"/>
    <mergeCell ref="CD4:CD5"/>
    <mergeCell ref="CE4:CE5"/>
    <mergeCell ref="W3:X5"/>
    <mergeCell ref="Y3:Z3"/>
    <mergeCell ref="DJ4:DJ5"/>
    <mergeCell ref="AG3:AG5"/>
    <mergeCell ref="AH3:AJ5"/>
    <mergeCell ref="AK3:AM5"/>
    <mergeCell ref="AN3:AO5"/>
    <mergeCell ref="AT3:AT5"/>
    <mergeCell ref="AU3:BD3"/>
    <mergeCell ref="AU4:AX4"/>
    <mergeCell ref="DA4:DA5"/>
    <mergeCell ref="CZ4:CZ5"/>
    <mergeCell ref="CO4:CO5"/>
    <mergeCell ref="CP4:CP5"/>
    <mergeCell ref="CQ4:CQ5"/>
    <mergeCell ref="CW4:CW5"/>
    <mergeCell ref="DG4:DG5"/>
    <mergeCell ref="AY4:BD4"/>
    <mergeCell ref="DH4:DH5"/>
    <mergeCell ref="DI4:DI5"/>
    <mergeCell ref="DF4:DF5"/>
    <mergeCell ref="CU4:CU5"/>
    <mergeCell ref="CV4:CV5"/>
    <mergeCell ref="CX4:CX5"/>
    <mergeCell ref="CY4:CY5"/>
    <mergeCell ref="DB4:DB5"/>
    <mergeCell ref="DC4:DC5"/>
    <mergeCell ref="DD4:DD5"/>
    <mergeCell ref="DE4:DE5"/>
    <mergeCell ref="AP39:AS39"/>
    <mergeCell ref="AP3:AQ5"/>
    <mergeCell ref="BQ8:BR8"/>
    <mergeCell ref="AP37:AS37"/>
    <mergeCell ref="AU37:AX37"/>
    <mergeCell ref="AP38:AS38"/>
    <mergeCell ref="BK8:BK9"/>
    <mergeCell ref="BL8:BL9"/>
    <mergeCell ref="BM8:BM9"/>
    <mergeCell ref="BN8:BN9"/>
    <mergeCell ref="BO8:BO9"/>
    <mergeCell ref="BP8:BP9"/>
    <mergeCell ref="CT4:CT5"/>
    <mergeCell ref="CI4:CI5"/>
    <mergeCell ref="CJ4:CJ5"/>
    <mergeCell ref="CK4:CK5"/>
    <mergeCell ref="CL4:CL5"/>
    <mergeCell ref="CM4:CM5"/>
    <mergeCell ref="CN4:CN5"/>
    <mergeCell ref="CR4:CR5"/>
    <mergeCell ref="CS4:CS5"/>
    <mergeCell ref="AX1:BD1"/>
    <mergeCell ref="CA4:CA5"/>
    <mergeCell ref="CB4:CB5"/>
    <mergeCell ref="BE3:BG4"/>
    <mergeCell ref="AR3:AS5"/>
    <mergeCell ref="AF39:AG39"/>
    <mergeCell ref="AI39:AK39"/>
    <mergeCell ref="AF37:AG37"/>
    <mergeCell ref="AI37:AK37"/>
    <mergeCell ref="AA3:AB4"/>
    <mergeCell ref="A1:R1"/>
    <mergeCell ref="AM37:AO37"/>
    <mergeCell ref="AF38:AG38"/>
    <mergeCell ref="AI38:AK38"/>
    <mergeCell ref="AM38:AO38"/>
    <mergeCell ref="C3:D3"/>
    <mergeCell ref="G3:H3"/>
    <mergeCell ref="I3:K3"/>
    <mergeCell ref="G4:H4"/>
  </mergeCells>
  <phoneticPr fontId="1"/>
  <conditionalFormatting sqref="BY6:DC36">
    <cfRule type="cellIs" dxfId="35" priority="2" stopIfTrue="1" operator="equal">
      <formula>1</formula>
    </cfRule>
  </conditionalFormatting>
  <conditionalFormatting sqref="DD6:DD36">
    <cfRule type="cellIs" dxfId="34" priority="1" stopIfTrue="1" operator="equal">
      <formula>1</formula>
    </cfRule>
  </conditionalFormatting>
  <pageMargins left="0" right="0" top="0.19685039370078741" bottom="0.19685039370078741" header="0.11811023622047245" footer="0.11811023622047245"/>
  <pageSetup paperSize="9" scale="31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J48"/>
  <sheetViews>
    <sheetView topLeftCell="A10" zoomScale="50" zoomScaleNormal="50" workbookViewId="0">
      <selection activeCell="V27" sqref="V27"/>
    </sheetView>
  </sheetViews>
  <sheetFormatPr defaultRowHeight="13.5" x14ac:dyDescent="0.15"/>
  <cols>
    <col min="1" max="1" width="6" customWidth="1"/>
    <col min="2" max="2" width="5.75" customWidth="1"/>
    <col min="3" max="3" width="9.5" customWidth="1"/>
    <col min="4" max="4" width="6.625" customWidth="1"/>
    <col min="5" max="5" width="9.625" style="101" customWidth="1"/>
    <col min="6" max="6" width="11.125" style="1356" customWidth="1"/>
    <col min="7" max="15" width="8.125" style="1356" customWidth="1"/>
    <col min="16" max="16" width="10.625" style="1356" customWidth="1"/>
    <col min="17" max="18" width="8.125" style="111" customWidth="1"/>
    <col min="19" max="19" width="10.625" style="1356" customWidth="1"/>
    <col min="20" max="20" width="8.125" style="1356" customWidth="1"/>
    <col min="21" max="21" width="9.625" style="1356" customWidth="1"/>
    <col min="22" max="22" width="10.625" style="1356" customWidth="1"/>
    <col min="23" max="23" width="8.125" style="1356" customWidth="1"/>
    <col min="24" max="24" width="10.375" style="1356" customWidth="1"/>
    <col min="25" max="25" width="8.625" style="1356" customWidth="1"/>
    <col min="26" max="29" width="8.125" style="111" customWidth="1"/>
    <col min="30" max="30" width="8.125" style="1356" customWidth="1"/>
    <col min="31" max="32" width="9.625" style="1356" customWidth="1"/>
    <col min="33" max="47" width="8.125" style="1356" customWidth="1"/>
    <col min="48" max="48" width="11.375" style="1356" customWidth="1"/>
    <col min="49" max="51" width="8.125" style="1356" customWidth="1"/>
    <col min="52" max="52" width="10.625" style="1356" customWidth="1"/>
    <col min="53" max="53" width="8.125" style="1356" customWidth="1"/>
    <col min="54" max="54" width="10.625" style="1356" customWidth="1"/>
    <col min="55" max="55" width="8.125" style="1356" customWidth="1"/>
    <col min="56" max="56" width="10.625" style="1356" customWidth="1"/>
    <col min="57" max="60" width="15.625" style="1356" customWidth="1"/>
    <col min="61" max="61" width="24.375" style="1356" customWidth="1"/>
    <col min="62" max="63" width="8.125" style="1356" customWidth="1"/>
    <col min="64" max="73" width="8.625" style="1356" customWidth="1"/>
    <col min="74" max="74" width="8.625" customWidth="1"/>
    <col min="75" max="75" width="8.625" style="141" customWidth="1"/>
    <col min="76" max="76" width="8.625" customWidth="1"/>
    <col min="77" max="81" width="8.625" style="141" customWidth="1"/>
    <col min="82" max="87" width="8.625" customWidth="1"/>
    <col min="93" max="93" width="8.875" customWidth="1"/>
    <col min="97" max="97" width="13.375" bestFit="1" customWidth="1"/>
  </cols>
  <sheetData>
    <row r="1" spans="1:114" ht="30" customHeight="1" x14ac:dyDescent="0.15">
      <c r="A1" s="1666" t="s">
        <v>448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299" t="s">
        <v>484</v>
      </c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399"/>
      <c r="AE1" s="399"/>
      <c r="AF1" s="399"/>
      <c r="AG1" s="399"/>
      <c r="AH1" s="399"/>
      <c r="AI1" s="399"/>
      <c r="AJ1" s="399"/>
      <c r="AK1" s="399"/>
      <c r="AL1" s="399"/>
      <c r="AN1" s="1299"/>
      <c r="AO1" s="1299"/>
      <c r="AP1" s="1299"/>
      <c r="AQ1" s="277"/>
      <c r="AR1" s="277"/>
      <c r="AS1" s="277"/>
      <c r="AT1" s="277"/>
      <c r="AU1" s="277"/>
      <c r="AV1" s="277"/>
      <c r="AW1" s="277"/>
      <c r="AX1" s="1860" t="s">
        <v>206</v>
      </c>
      <c r="AY1" s="1860"/>
      <c r="AZ1" s="1860"/>
      <c r="BA1" s="1860"/>
      <c r="BB1" s="1860"/>
      <c r="BC1" s="1860"/>
      <c r="BD1" s="1860"/>
      <c r="BE1" s="1355"/>
      <c r="BF1" s="1355"/>
      <c r="BG1" s="1355"/>
      <c r="BH1" s="277"/>
      <c r="BI1" s="277"/>
      <c r="BJ1" s="277"/>
      <c r="BK1" s="277"/>
      <c r="BL1" s="277"/>
      <c r="BM1" s="1338"/>
      <c r="BN1" s="1338"/>
      <c r="BO1" s="1338"/>
      <c r="BP1" s="1338"/>
      <c r="BQ1" s="1338"/>
      <c r="BR1" s="1338"/>
      <c r="BS1" s="1338"/>
      <c r="BT1" s="1338"/>
      <c r="BU1" s="1338"/>
    </row>
    <row r="2" spans="1:114" ht="18" customHeight="1" thickBot="1" x14ac:dyDescent="0.2">
      <c r="A2" s="1341"/>
      <c r="B2" s="1341"/>
      <c r="C2" s="1341"/>
      <c r="D2" s="1341"/>
      <c r="E2" s="398" t="s">
        <v>47</v>
      </c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424"/>
      <c r="R2" s="424"/>
      <c r="S2" s="1337"/>
      <c r="T2" s="1337"/>
      <c r="U2" s="1337"/>
      <c r="V2" s="1337"/>
      <c r="W2" s="1337"/>
      <c r="X2" s="1337"/>
      <c r="Y2" s="1337"/>
      <c r="Z2" s="424"/>
      <c r="AA2" s="424"/>
      <c r="AB2" s="424"/>
      <c r="AC2" s="424"/>
      <c r="AD2" s="1337"/>
      <c r="AE2" s="1337"/>
      <c r="AF2" s="1337"/>
      <c r="AG2" s="1337"/>
      <c r="AH2" s="1337"/>
      <c r="AI2" s="1337"/>
      <c r="AJ2" s="1337"/>
      <c r="AK2" s="1337"/>
      <c r="AL2" s="1341"/>
      <c r="AM2" s="1341"/>
      <c r="AN2" s="1341"/>
      <c r="AO2" s="1341"/>
      <c r="AQ2" s="1341"/>
      <c r="AR2" s="1341"/>
      <c r="AS2" s="1341"/>
      <c r="AT2" s="1341"/>
      <c r="AU2" s="1341"/>
      <c r="AV2" s="1341"/>
      <c r="AW2" s="1341"/>
      <c r="AX2" s="1341"/>
      <c r="AY2" s="1341"/>
      <c r="AZ2" s="1341"/>
      <c r="BA2" s="1341"/>
      <c r="BB2" s="1341"/>
      <c r="BC2" s="1341"/>
      <c r="BD2" s="1341"/>
      <c r="BE2" s="1341"/>
      <c r="BF2" s="1341"/>
      <c r="BG2" s="1341"/>
      <c r="BH2" s="1341"/>
      <c r="BI2" s="1341"/>
      <c r="BJ2" s="1341"/>
      <c r="BK2" s="1341"/>
      <c r="BL2" s="1341"/>
      <c r="BM2" s="1341"/>
      <c r="BN2" s="1341"/>
      <c r="BO2" s="1341"/>
      <c r="BP2" s="1341"/>
      <c r="BQ2" s="1341"/>
      <c r="BR2" s="1341"/>
      <c r="BS2" s="1341"/>
      <c r="BT2" s="1341"/>
      <c r="BU2" s="1341"/>
      <c r="BV2" s="1341"/>
      <c r="BW2" s="1341"/>
      <c r="BX2" s="142"/>
      <c r="BY2" s="142"/>
      <c r="BZ2" s="142"/>
      <c r="CA2" s="142"/>
      <c r="CB2" s="142"/>
      <c r="CC2"/>
    </row>
    <row r="3" spans="1:114" ht="21" customHeight="1" x14ac:dyDescent="0.15">
      <c r="A3" s="1339"/>
      <c r="B3" s="1339"/>
      <c r="C3" s="1662" t="s">
        <v>0</v>
      </c>
      <c r="D3" s="1686"/>
      <c r="E3" s="1334" t="s">
        <v>3</v>
      </c>
      <c r="F3" s="1344" t="s">
        <v>172</v>
      </c>
      <c r="G3" s="1662" t="s">
        <v>5</v>
      </c>
      <c r="H3" s="1663"/>
      <c r="I3" s="1692" t="s">
        <v>159</v>
      </c>
      <c r="J3" s="1693"/>
      <c r="K3" s="1694"/>
      <c r="L3" s="1343" t="s">
        <v>55</v>
      </c>
      <c r="M3" s="1680" t="s">
        <v>54</v>
      </c>
      <c r="N3" s="1681"/>
      <c r="O3" s="1681"/>
      <c r="P3" s="1681"/>
      <c r="Q3" s="1681"/>
      <c r="R3" s="1684"/>
      <c r="S3" s="1680" t="s">
        <v>113</v>
      </c>
      <c r="T3" s="1684"/>
      <c r="U3" s="1680" t="s">
        <v>59</v>
      </c>
      <c r="V3" s="1684"/>
      <c r="W3" s="1813" t="s">
        <v>327</v>
      </c>
      <c r="X3" s="1815"/>
      <c r="Y3" s="1680" t="s">
        <v>323</v>
      </c>
      <c r="Z3" s="1684"/>
      <c r="AA3" s="1685" t="s">
        <v>32</v>
      </c>
      <c r="AB3" s="1663"/>
      <c r="AC3" s="403" t="s">
        <v>7</v>
      </c>
      <c r="AD3" s="372"/>
      <c r="AE3" s="1334"/>
      <c r="AF3" s="383"/>
      <c r="AG3" s="1758" t="s">
        <v>18</v>
      </c>
      <c r="AH3" s="1662" t="s">
        <v>10</v>
      </c>
      <c r="AI3" s="1685"/>
      <c r="AJ3" s="1686"/>
      <c r="AK3" s="1685" t="s">
        <v>11</v>
      </c>
      <c r="AL3" s="1685"/>
      <c r="AM3" s="1686"/>
      <c r="AN3" s="1662" t="s">
        <v>13</v>
      </c>
      <c r="AO3" s="1686"/>
      <c r="AP3" s="1662" t="s">
        <v>12</v>
      </c>
      <c r="AQ3" s="1686"/>
      <c r="AR3" s="1763" t="s">
        <v>154</v>
      </c>
      <c r="AS3" s="1755"/>
      <c r="AT3" s="1867" t="s">
        <v>246</v>
      </c>
      <c r="AU3" s="1662" t="s">
        <v>61</v>
      </c>
      <c r="AV3" s="1685"/>
      <c r="AW3" s="1685"/>
      <c r="AX3" s="1685"/>
      <c r="AY3" s="1685"/>
      <c r="AZ3" s="1685"/>
      <c r="BA3" s="1685"/>
      <c r="BB3" s="1685"/>
      <c r="BC3" s="1685"/>
      <c r="BD3" s="1686"/>
      <c r="BE3" s="1733" t="s">
        <v>62</v>
      </c>
      <c r="BF3" s="1768"/>
      <c r="BG3" s="1663"/>
      <c r="BH3" s="1346"/>
      <c r="BI3" s="1346"/>
      <c r="BJ3" s="1346"/>
      <c r="BK3" s="1346"/>
      <c r="BL3"/>
      <c r="BM3"/>
      <c r="BN3"/>
      <c r="BO3"/>
      <c r="BP3"/>
      <c r="BQ3"/>
      <c r="BR3"/>
      <c r="BS3"/>
      <c r="BT3"/>
      <c r="BU3"/>
      <c r="BW3"/>
      <c r="BY3"/>
      <c r="BZ3"/>
      <c r="CA3"/>
      <c r="CB3"/>
      <c r="CC3"/>
    </row>
    <row r="4" spans="1:114" ht="21" customHeight="1" thickBot="1" x14ac:dyDescent="0.2">
      <c r="A4" s="1340"/>
      <c r="B4" s="1340"/>
      <c r="C4" s="1335" t="s">
        <v>1</v>
      </c>
      <c r="D4" s="1335"/>
      <c r="E4" s="1335" t="s">
        <v>4</v>
      </c>
      <c r="F4" s="1335"/>
      <c r="G4" s="1688" t="s">
        <v>6</v>
      </c>
      <c r="H4" s="1665"/>
      <c r="I4" s="914">
        <v>0.35416666666666669</v>
      </c>
      <c r="J4" s="914">
        <v>0.33333333333333331</v>
      </c>
      <c r="K4" s="914">
        <v>0.35416666666666669</v>
      </c>
      <c r="L4" s="299" t="s">
        <v>96</v>
      </c>
      <c r="M4" s="1720"/>
      <c r="N4" s="1715"/>
      <c r="O4" s="1715"/>
      <c r="P4" s="1715"/>
      <c r="Q4" s="1715"/>
      <c r="R4" s="1721"/>
      <c r="S4" s="1347" t="s">
        <v>114</v>
      </c>
      <c r="T4" s="428" t="s">
        <v>173</v>
      </c>
      <c r="U4" s="1682"/>
      <c r="V4" s="1687"/>
      <c r="W4" s="1816"/>
      <c r="X4" s="1818"/>
      <c r="Y4" s="444" t="s">
        <v>323</v>
      </c>
      <c r="Z4" s="917" t="s">
        <v>335</v>
      </c>
      <c r="AA4" s="1770"/>
      <c r="AB4" s="1665"/>
      <c r="AC4" s="1335" t="s">
        <v>1</v>
      </c>
      <c r="AD4" s="42" t="s">
        <v>2</v>
      </c>
      <c r="AE4" s="1335" t="s">
        <v>8</v>
      </c>
      <c r="AF4" s="1357" t="s">
        <v>9</v>
      </c>
      <c r="AG4" s="1759"/>
      <c r="AH4" s="1688"/>
      <c r="AI4" s="1678"/>
      <c r="AJ4" s="1679"/>
      <c r="AK4" s="1678"/>
      <c r="AL4" s="1678"/>
      <c r="AM4" s="1679"/>
      <c r="AN4" s="1688"/>
      <c r="AO4" s="1679"/>
      <c r="AP4" s="1688"/>
      <c r="AQ4" s="1679"/>
      <c r="AR4" s="1764"/>
      <c r="AS4" s="1756"/>
      <c r="AT4" s="1868"/>
      <c r="AU4" s="1870">
        <v>1</v>
      </c>
      <c r="AV4" s="1766"/>
      <c r="AW4" s="1766"/>
      <c r="AX4" s="1871"/>
      <c r="AY4" s="1736">
        <v>0.5</v>
      </c>
      <c r="AZ4" s="1766"/>
      <c r="BA4" s="1766"/>
      <c r="BB4" s="1766"/>
      <c r="BC4" s="1766"/>
      <c r="BD4" s="1767"/>
      <c r="BE4" s="1664"/>
      <c r="BF4" s="1769"/>
      <c r="BG4" s="1665"/>
      <c r="BH4" s="1346"/>
      <c r="BI4" s="1346"/>
      <c r="BJ4" s="1346"/>
      <c r="BK4" s="1346"/>
      <c r="BL4"/>
      <c r="BM4"/>
      <c r="BN4"/>
      <c r="BO4"/>
      <c r="BP4"/>
      <c r="BQ4"/>
      <c r="BR4"/>
      <c r="BS4"/>
      <c r="BT4"/>
      <c r="BU4"/>
      <c r="BW4"/>
      <c r="BY4" s="1808" t="s">
        <v>28</v>
      </c>
      <c r="BZ4" s="1811" t="s">
        <v>270</v>
      </c>
      <c r="CA4" s="1808" t="s">
        <v>71</v>
      </c>
      <c r="CB4" s="1811" t="s">
        <v>295</v>
      </c>
      <c r="CC4" s="1806" t="s">
        <v>63</v>
      </c>
      <c r="CD4" s="1807" t="s">
        <v>257</v>
      </c>
      <c r="CE4" s="1808" t="s">
        <v>284</v>
      </c>
      <c r="CF4" s="1811" t="s">
        <v>289</v>
      </c>
      <c r="CG4" s="1806" t="s">
        <v>237</v>
      </c>
      <c r="CH4" s="1807" t="s">
        <v>279</v>
      </c>
      <c r="CI4" s="1808" t="s">
        <v>27</v>
      </c>
      <c r="CJ4" s="1811" t="s">
        <v>272</v>
      </c>
      <c r="CK4" s="1808" t="s">
        <v>37</v>
      </c>
      <c r="CL4" s="1811" t="s">
        <v>255</v>
      </c>
      <c r="CM4" s="1811" t="s">
        <v>291</v>
      </c>
      <c r="CN4" s="1806" t="s">
        <v>38</v>
      </c>
      <c r="CO4" s="1807" t="s">
        <v>269</v>
      </c>
      <c r="CP4" s="1806" t="s">
        <v>243</v>
      </c>
      <c r="CQ4" s="1807" t="s">
        <v>273</v>
      </c>
      <c r="CR4" s="1807" t="s">
        <v>293</v>
      </c>
      <c r="CS4" s="1862" t="s">
        <v>200</v>
      </c>
      <c r="CT4" s="1861" t="s">
        <v>296</v>
      </c>
      <c r="CU4" s="1862" t="s">
        <v>233</v>
      </c>
      <c r="CV4" s="1861" t="s">
        <v>268</v>
      </c>
      <c r="CW4" s="1862" t="s">
        <v>267</v>
      </c>
      <c r="CX4" s="1861" t="s">
        <v>274</v>
      </c>
      <c r="CY4" s="1862" t="s">
        <v>247</v>
      </c>
      <c r="CZ4" s="1861" t="s">
        <v>294</v>
      </c>
      <c r="DA4" s="1806" t="s">
        <v>65</v>
      </c>
      <c r="DB4" s="1807" t="s">
        <v>280</v>
      </c>
      <c r="DC4" s="1808" t="s">
        <v>31</v>
      </c>
      <c r="DD4" s="1809" t="s">
        <v>271</v>
      </c>
      <c r="DE4" s="1769" t="s">
        <v>300</v>
      </c>
      <c r="DF4" s="1866" t="s">
        <v>313</v>
      </c>
      <c r="DG4" s="1769" t="s">
        <v>301</v>
      </c>
      <c r="DH4" s="1866" t="s">
        <v>312</v>
      </c>
      <c r="DI4" s="1769" t="s">
        <v>299</v>
      </c>
      <c r="DJ4" s="1866" t="s">
        <v>314</v>
      </c>
    </row>
    <row r="5" spans="1:114" ht="21" customHeight="1" thickBot="1" x14ac:dyDescent="0.2">
      <c r="A5" s="1342"/>
      <c r="B5" s="1342"/>
      <c r="C5" s="1349">
        <v>0.33333333333333331</v>
      </c>
      <c r="D5" s="1349"/>
      <c r="E5" s="1349">
        <v>0.33333333333333331</v>
      </c>
      <c r="F5" s="1349">
        <v>0.33333333333333331</v>
      </c>
      <c r="G5" s="358" t="s">
        <v>122</v>
      </c>
      <c r="H5" s="1350">
        <v>0.33333333333333331</v>
      </c>
      <c r="I5" s="402" t="s">
        <v>52</v>
      </c>
      <c r="J5" s="402" t="s">
        <v>17</v>
      </c>
      <c r="K5" s="417"/>
      <c r="L5" s="354" t="s">
        <v>266</v>
      </c>
      <c r="M5" s="1349">
        <v>0.3125</v>
      </c>
      <c r="N5" s="607">
        <v>0.32291666666666669</v>
      </c>
      <c r="O5" s="1872">
        <v>0.33333333333333331</v>
      </c>
      <c r="P5" s="1739"/>
      <c r="Q5" s="1746" t="s">
        <v>58</v>
      </c>
      <c r="R5" s="1746"/>
      <c r="S5" s="354" t="s">
        <v>116</v>
      </c>
      <c r="T5" s="355" t="s">
        <v>174</v>
      </c>
      <c r="U5" s="358">
        <v>0.35416666666666669</v>
      </c>
      <c r="V5" s="1350">
        <v>0.35416666666666669</v>
      </c>
      <c r="W5" s="1819"/>
      <c r="X5" s="1821"/>
      <c r="Y5" s="1804" t="s">
        <v>324</v>
      </c>
      <c r="Z5" s="1805"/>
      <c r="AA5" s="356">
        <v>0.3125</v>
      </c>
      <c r="AB5" s="359">
        <v>0.35416666666666669</v>
      </c>
      <c r="AC5" s="1349">
        <v>0.3125</v>
      </c>
      <c r="AD5" s="360">
        <v>0.3125</v>
      </c>
      <c r="AE5" s="1345"/>
      <c r="AF5" s="362"/>
      <c r="AG5" s="1760"/>
      <c r="AH5" s="1689"/>
      <c r="AI5" s="1690"/>
      <c r="AJ5" s="1691"/>
      <c r="AK5" s="1690"/>
      <c r="AL5" s="1690"/>
      <c r="AM5" s="1691"/>
      <c r="AN5" s="1689"/>
      <c r="AO5" s="1691"/>
      <c r="AP5" s="1689"/>
      <c r="AQ5" s="1691"/>
      <c r="AR5" s="1765"/>
      <c r="AS5" s="1757"/>
      <c r="AT5" s="1869"/>
      <c r="AU5" s="1345"/>
      <c r="AV5" s="363" t="s">
        <v>62</v>
      </c>
      <c r="AW5" s="363"/>
      <c r="AX5" s="363" t="s">
        <v>62</v>
      </c>
      <c r="AY5" s="364"/>
      <c r="AZ5" s="365" t="s">
        <v>62</v>
      </c>
      <c r="BA5" s="364"/>
      <c r="BB5" s="365" t="s">
        <v>62</v>
      </c>
      <c r="BC5" s="364"/>
      <c r="BD5" s="365" t="s">
        <v>62</v>
      </c>
      <c r="BE5" s="366"/>
      <c r="BF5" s="349"/>
      <c r="BG5" s="349"/>
      <c r="BH5" s="615"/>
      <c r="BI5" s="615"/>
      <c r="BJ5" s="615"/>
      <c r="BK5" s="615"/>
      <c r="BL5" s="141"/>
      <c r="BM5" s="141"/>
      <c r="BN5"/>
      <c r="BO5"/>
      <c r="BP5"/>
      <c r="BQ5"/>
      <c r="BR5"/>
      <c r="BS5"/>
      <c r="BT5"/>
      <c r="BU5" s="1"/>
      <c r="BW5"/>
      <c r="BY5" s="1808"/>
      <c r="BZ5" s="1811"/>
      <c r="CA5" s="1808"/>
      <c r="CB5" s="1811"/>
      <c r="CC5" s="1806"/>
      <c r="CD5" s="1807"/>
      <c r="CE5" s="1808"/>
      <c r="CF5" s="1811"/>
      <c r="CG5" s="1806"/>
      <c r="CH5" s="1807"/>
      <c r="CI5" s="1808"/>
      <c r="CJ5" s="1808"/>
      <c r="CK5" s="1808"/>
      <c r="CL5" s="1808"/>
      <c r="CM5" s="1811"/>
      <c r="CN5" s="1806"/>
      <c r="CO5" s="1806"/>
      <c r="CP5" s="1806"/>
      <c r="CQ5" s="1806"/>
      <c r="CR5" s="1807"/>
      <c r="CS5" s="1862"/>
      <c r="CT5" s="1862"/>
      <c r="CU5" s="1862"/>
      <c r="CV5" s="1862"/>
      <c r="CW5" s="1862"/>
      <c r="CX5" s="1862"/>
      <c r="CY5" s="1862"/>
      <c r="CZ5" s="1862"/>
      <c r="DA5" s="1806"/>
      <c r="DB5" s="1806"/>
      <c r="DC5" s="1808"/>
      <c r="DD5" s="1810"/>
      <c r="DE5" s="1769"/>
      <c r="DF5" s="1866"/>
      <c r="DG5" s="1769"/>
      <c r="DH5" s="1866"/>
      <c r="DI5" s="1769"/>
      <c r="DJ5" s="1866"/>
    </row>
    <row r="6" spans="1:114" s="619" customFormat="1" ht="60" customHeight="1" x14ac:dyDescent="0.15">
      <c r="A6" s="1006">
        <v>1</v>
      </c>
      <c r="B6" s="1007" t="s">
        <v>25</v>
      </c>
      <c r="C6" s="1307" t="s">
        <v>233</v>
      </c>
      <c r="D6" s="595"/>
      <c r="E6" s="1009" t="s">
        <v>31</v>
      </c>
      <c r="F6" s="1009" t="s">
        <v>237</v>
      </c>
      <c r="G6" s="1010">
        <f t="shared" ref="G6:G36" si="0">AE5</f>
        <v>0</v>
      </c>
      <c r="H6" s="1011" t="s">
        <v>267</v>
      </c>
      <c r="I6" s="1162" t="s">
        <v>199</v>
      </c>
      <c r="J6" s="1013"/>
      <c r="K6" s="1011"/>
      <c r="L6" s="1014" t="s">
        <v>65</v>
      </c>
      <c r="M6" s="1012" t="s">
        <v>27</v>
      </c>
      <c r="N6" s="1012"/>
      <c r="O6" s="1015"/>
      <c r="P6" s="1016" t="s">
        <v>284</v>
      </c>
      <c r="Q6" s="1012"/>
      <c r="R6" s="1012" t="s">
        <v>63</v>
      </c>
      <c r="S6" s="1009" t="s">
        <v>307</v>
      </c>
      <c r="T6" s="1017"/>
      <c r="U6" s="1010" t="s">
        <v>120</v>
      </c>
      <c r="V6" s="1361" t="s">
        <v>297</v>
      </c>
      <c r="W6" s="1010" t="s">
        <v>299</v>
      </c>
      <c r="X6" s="1017"/>
      <c r="Y6" s="1012"/>
      <c r="Z6" s="1012"/>
      <c r="AA6" s="1010" t="s">
        <v>38</v>
      </c>
      <c r="AB6" s="1011" t="s">
        <v>28</v>
      </c>
      <c r="AC6" s="1010"/>
      <c r="AD6" s="1018"/>
      <c r="AE6" s="1019" t="s">
        <v>70</v>
      </c>
      <c r="AF6" s="1020" t="s">
        <v>447</v>
      </c>
      <c r="AG6" s="439" t="s">
        <v>199</v>
      </c>
      <c r="AH6" s="1249"/>
      <c r="AI6" s="1250"/>
      <c r="AJ6" s="1077"/>
      <c r="AK6" s="1075" t="s">
        <v>300</v>
      </c>
      <c r="AL6" s="1076" t="s">
        <v>418</v>
      </c>
      <c r="AM6" s="1077"/>
      <c r="AN6" s="1249"/>
      <c r="AO6" s="1077"/>
      <c r="AP6" s="1075"/>
      <c r="AQ6" s="1079"/>
      <c r="AR6" s="1075"/>
      <c r="AS6" s="1077"/>
      <c r="AT6" s="1076"/>
      <c r="AU6" s="1075"/>
      <c r="AV6" s="1080"/>
      <c r="AW6" s="1081"/>
      <c r="AX6" s="1081"/>
      <c r="AY6" s="1082"/>
      <c r="AZ6" s="1080"/>
      <c r="BA6" s="1081"/>
      <c r="BB6" s="1080"/>
      <c r="BC6" s="1083"/>
      <c r="BD6" s="1084"/>
      <c r="BE6" s="1085"/>
      <c r="BF6" s="1086"/>
      <c r="BG6" s="1087"/>
      <c r="BH6" s="654"/>
      <c r="BI6" s="654"/>
      <c r="BJ6" s="1348"/>
      <c r="BK6" s="1348"/>
      <c r="BL6" s="1348"/>
      <c r="BM6" s="1348"/>
      <c r="BN6" s="1348"/>
      <c r="BO6" s="1348"/>
      <c r="BP6" s="1348"/>
      <c r="BQ6" s="1348"/>
      <c r="BR6" s="1348"/>
      <c r="BS6" s="1348"/>
      <c r="BT6" s="1348"/>
      <c r="BY6" s="665">
        <f t="shared" ref="BY6:BY36" si="1">COUNTIF(E6:AD6,$CA$4)+COUNTIF(AG6,$CA$4)+COUNTIF(AJ6:BF6,$CA$4)</f>
        <v>0</v>
      </c>
      <c r="BZ6" s="666">
        <f t="shared" ref="BZ6:BZ36" si="2">COUNTIF(E6:AD6,$CB$4)+COUNTIF(AG6,$CB$4)+COUNTIF(AJ6:BF6,$CB$4)</f>
        <v>0</v>
      </c>
      <c r="CA6" s="666">
        <f t="shared" ref="CA6:CA36" si="3">COUNTIF(E6:AD6,$CC$4)+COUNTIF(AG6,$CC$4)+COUNTIF(AJ6:BF6,$CC$4)</f>
        <v>1</v>
      </c>
      <c r="CB6" s="666">
        <f t="shared" ref="CB6:CB36" si="4">COUNTIF(E6:AD6,$CD$4)+COUNTIF(AG6,$CD$4)+COUNTIF(AJ6:BF6,$CD$4)</f>
        <v>0</v>
      </c>
      <c r="CC6" s="669">
        <f t="shared" ref="CC6:CC36" si="5">COUNTIF(E6:AD6,$CE$4)+COUNTIF(AG6,$CE$4)+COUNTIF(AJ6:BF6,$CE$4)</f>
        <v>1</v>
      </c>
      <c r="CD6" s="666">
        <f t="shared" ref="CD6:CD36" si="6">COUNTIF(E6:AD6,$CF$4)+COUNTIF(AG6,$CF$4)+COUNTIF(AJ6:BF6,$CF$4)</f>
        <v>0</v>
      </c>
      <c r="CE6" s="669">
        <f t="shared" ref="CE6:CE36" si="7">COUNTIF(E6:AD6,$CG$4)+COUNTIF(AG6,$CG$4)+COUNTIF(AJ6:BF6,$CG$4)</f>
        <v>1</v>
      </c>
      <c r="CF6" s="667">
        <f t="shared" ref="CF6:CF36" si="8">COUNTIF(E6:AD6,$CH$4)+COUNTIF(AG6,$CH$4)+COUNTIF(AJ6:BF6,$CH$4)</f>
        <v>0</v>
      </c>
      <c r="CG6" s="665">
        <f t="shared" ref="CG6:CG36" si="9">COUNTIF(E6:AD6,$CI$4)+COUNTIF(AG6,$CI$4)+COUNTIF(AJ6:BF6,$CI$4)</f>
        <v>1</v>
      </c>
      <c r="CH6" s="666">
        <f t="shared" ref="CH6:CH36" si="10">COUNTIF(E6:AD6,$CJ$4)+COUNTIF(AG6,$CJ$4)+COUNTIF(AJ6:BF6,$CJ$4)</f>
        <v>0</v>
      </c>
      <c r="CI6" s="669">
        <f t="shared" ref="CI6:CI36" si="11">COUNTIF(E6:AD6,$CK$4)+COUNTIF(AG6,$CK$4)+COUNTIF(AJ6:BF6,$CK$4)</f>
        <v>0</v>
      </c>
      <c r="CJ6" s="666">
        <f t="shared" ref="CJ6:CJ36" si="12">COUNTIF(E6:AD6,$CL$4)+COUNTIF(AG6,$CL$4)+COUNTIF(AJ6:BF6,$CL$4)</f>
        <v>0</v>
      </c>
      <c r="CK6" s="669">
        <f t="shared" ref="CK6:CK36" si="13">COUNTIF(E6:AD6,$CM$4)+COUNTIF(AG6,$CM$4)+COUNTIF(AJ6:BF6,$CM$4)</f>
        <v>0</v>
      </c>
      <c r="CL6" s="667">
        <f t="shared" ref="CL6:CL36" si="14">COUNTIF(E6:AD6,$CN$4)+COUNTIF(AG6,$CN$4)+COUNTIF(AJ6:BF6,$CN$4)</f>
        <v>1</v>
      </c>
      <c r="CM6" s="667">
        <f t="shared" ref="CM6:CM36" si="15">COUNTIF(E6:AD6,$CO$4)+COUNTIF(AG6,$CO$4)+COUNTIF(AJ6:BF6,$CO$4)</f>
        <v>0</v>
      </c>
      <c r="CN6" s="669">
        <f t="shared" ref="CN6:CN36" si="16">COUNTIF(E6:AD6,$CP$4)+COUNTIF(AG6,$CP$4)+COUNTIF(AJ6:BF6,$CP$4)</f>
        <v>0</v>
      </c>
      <c r="CO6" s="666">
        <f t="shared" ref="CO6:CO36" si="17">COUNTIF(E6:AD6,$CQ$4)+COUNTIF(AG6,$CQ$4)+COUNTIF(AJ6:BF6,$CQ$4)</f>
        <v>0</v>
      </c>
      <c r="CP6" s="669">
        <f t="shared" ref="CP6:CP36" si="18">COUNTIF(E6:AD6,$CR$4)+COUNTIF(AG6,$CR$4)+COUNTIF(AJ6:BF6,$CR$4)</f>
        <v>0</v>
      </c>
      <c r="CQ6" s="666">
        <f t="shared" ref="CQ6:CQ36" si="19">COUNTIF(E6:AD6,$CS$4)+COUNTIF(AG6,$CS$4)+COUNTIF(AJ6:BF6,$CS$4)</f>
        <v>2</v>
      </c>
      <c r="CR6" s="666">
        <f t="shared" ref="CR6:CR36" si="20">COUNTIF(E6:AD6,$CT$4)+COUNTIF(AG6,$CT$4)+COUNTIF(AJ6:BF6,$CT$4)</f>
        <v>0</v>
      </c>
      <c r="CS6" s="669">
        <f t="shared" ref="CS6:CS36" si="21">COUNTIF(D6:AD6,$CU$4)+COUNTIF(AG6,$CU$4)+COUNTIF(AJ6:BF6,$CU$4)</f>
        <v>0</v>
      </c>
      <c r="CT6" s="666">
        <f t="shared" ref="CT6:CT36" si="22">COUNTIF(E6:AD6,$CV$4)+COUNTIF(AG6,$CV$4)+COUNTIF(AJ6:BF6,$CV$4)</f>
        <v>0</v>
      </c>
      <c r="CU6" s="669">
        <f t="shared" ref="CU6:CU36" si="23">COUNTIF(E6:AD6,$CW$4)+COUNTIF(AG6,$CW$4)+COUNTIF(AJ6:BF6,$CW$4)</f>
        <v>1</v>
      </c>
      <c r="CV6" s="667">
        <f t="shared" ref="CV6:CV36" si="24">COUNTIF(E6:AD6,$CX$4)+COUNTIF(AG6,$CX$4)+COUNTIF(AJ6:BF6,$CX$4)</f>
        <v>0</v>
      </c>
      <c r="CW6" s="669">
        <f t="shared" ref="CW6:CW36" si="25">COUNTIF(E6:AD6,$CY$4)+COUNTIF(AG6,$CY$4)+COUNTIF(AJ6:BF6,$CY$4)</f>
        <v>0</v>
      </c>
      <c r="CX6" s="666">
        <f t="shared" ref="CX6:CX36" si="26">COUNTIF(E6:AD6,$CZ$4)+COUNTIF(AG6,$CZ$4)+COUNTIF(AJ6:BF6,$CZ$4)</f>
        <v>0</v>
      </c>
      <c r="CY6" s="669">
        <f t="shared" ref="CY6:CY36" si="27">COUNTIF(E6:AD6,$DA$4)+COUNTIF(AG6,$DA$4)+COUNTIF(AJ6:BF6,$DA$4)</f>
        <v>1</v>
      </c>
      <c r="CZ6" s="666">
        <f t="shared" ref="CZ6:CZ36" si="28">COUNTIF(E6:AD6,$DB$4)+COUNTIF(AG6,$DB$4)+COUNTIF(AJ6:BF6,$DB$4)</f>
        <v>0</v>
      </c>
      <c r="DA6" s="669">
        <f t="shared" ref="DA6:DA36" si="29">COUNTIF(E6:AD6,$DC$4)+COUNTIF(AG6,$DC$4)+COUNTIF(AJ6:BF6,$DC$4)</f>
        <v>1</v>
      </c>
      <c r="DB6" s="666">
        <f t="shared" ref="DB6:DB36" si="30">COUNTIF(E6:AD6,$DD$4)+COUNTIF(AG6,$DD$4)+COUNTIF(AJ6:BF6,$DD$4)</f>
        <v>0</v>
      </c>
      <c r="DC6" s="669">
        <f t="shared" ref="DC6:DC36" si="31">COUNTIF(E6:AD6,$DE$4)+COUNTIF(AG6,$DE$4)+COUNTIF(AJ6:BF6,$DE$4)</f>
        <v>1</v>
      </c>
      <c r="DD6" s="666">
        <f t="shared" ref="DD6:DD36" si="32">COUNTIF(G6:AD6,$DF$4)+COUNTIF(AG6,$DD$4)+COUNTIF(AJ6:BF6,$DD$4)</f>
        <v>0</v>
      </c>
    </row>
    <row r="7" spans="1:114" s="619" customFormat="1" ht="60" customHeight="1" thickBot="1" x14ac:dyDescent="0.2">
      <c r="A7" s="1021">
        <v>2</v>
      </c>
      <c r="B7" s="1022" t="s">
        <v>19</v>
      </c>
      <c r="C7" s="1023"/>
      <c r="D7" s="1024"/>
      <c r="E7" s="1025"/>
      <c r="F7" s="1025"/>
      <c r="G7" s="1026" t="str">
        <f t="shared" si="0"/>
        <v>山口</v>
      </c>
      <c r="H7" s="1027"/>
      <c r="I7" s="1028"/>
      <c r="J7" s="1029"/>
      <c r="K7" s="1027"/>
      <c r="L7" s="1030"/>
      <c r="M7" s="1028"/>
      <c r="N7" s="1028"/>
      <c r="O7" s="1031"/>
      <c r="P7" s="1032"/>
      <c r="Q7" s="1028"/>
      <c r="R7" s="1028"/>
      <c r="S7" s="1025"/>
      <c r="T7" s="1033"/>
      <c r="U7" s="1026"/>
      <c r="V7" s="1028"/>
      <c r="W7" s="1026" t="s">
        <v>284</v>
      </c>
      <c r="X7" s="1033"/>
      <c r="Y7" s="1028"/>
      <c r="Z7" s="1028"/>
      <c r="AA7" s="1026"/>
      <c r="AB7" s="1027"/>
      <c r="AC7" s="1026"/>
      <c r="AD7" s="1034"/>
      <c r="AE7" s="1035" t="s">
        <v>299</v>
      </c>
      <c r="AF7" s="1036" t="str">
        <f t="shared" ref="AF7:AF36" si="33">AE6</f>
        <v>山口</v>
      </c>
      <c r="AG7" s="1037" t="s">
        <v>199</v>
      </c>
      <c r="AH7" s="1257"/>
      <c r="AI7" s="1258"/>
      <c r="AJ7" s="1108"/>
      <c r="AK7" s="1106"/>
      <c r="AL7" s="1107"/>
      <c r="AM7" s="1108"/>
      <c r="AN7" s="1257"/>
      <c r="AO7" s="1123"/>
      <c r="AP7" s="1106"/>
      <c r="AQ7" s="1112"/>
      <c r="AR7" s="1106"/>
      <c r="AS7" s="1108"/>
      <c r="AT7" s="1107"/>
      <c r="AU7" s="1106"/>
      <c r="AV7" s="1115"/>
      <c r="AW7" s="1125"/>
      <c r="AX7" s="1125"/>
      <c r="AY7" s="1124"/>
      <c r="AZ7" s="1115"/>
      <c r="BA7" s="1125"/>
      <c r="BB7" s="1115"/>
      <c r="BC7" s="1116"/>
      <c r="BD7" s="1117"/>
      <c r="BE7" s="1126"/>
      <c r="BF7" s="1119"/>
      <c r="BG7" s="1044"/>
      <c r="BH7" s="654"/>
      <c r="BI7" s="654"/>
      <c r="BJ7" s="1348"/>
      <c r="BK7" s="1348"/>
      <c r="BL7" s="1348"/>
      <c r="BM7" s="1348"/>
      <c r="BN7" s="1348"/>
      <c r="BO7" s="1348"/>
      <c r="BP7" s="1348"/>
      <c r="BQ7" s="1348"/>
      <c r="BR7" s="1348"/>
      <c r="BS7" s="1348"/>
      <c r="BT7" s="1348"/>
      <c r="BY7" s="665">
        <f t="shared" si="1"/>
        <v>0</v>
      </c>
      <c r="BZ7" s="666">
        <f t="shared" si="2"/>
        <v>0</v>
      </c>
      <c r="CA7" s="666">
        <f t="shared" si="3"/>
        <v>0</v>
      </c>
      <c r="CB7" s="666">
        <f t="shared" si="4"/>
        <v>0</v>
      </c>
      <c r="CC7" s="669">
        <f t="shared" si="5"/>
        <v>1</v>
      </c>
      <c r="CD7" s="666">
        <f t="shared" si="6"/>
        <v>0</v>
      </c>
      <c r="CE7" s="669">
        <f t="shared" si="7"/>
        <v>0</v>
      </c>
      <c r="CF7" s="667">
        <f t="shared" si="8"/>
        <v>0</v>
      </c>
      <c r="CG7" s="665">
        <f t="shared" si="9"/>
        <v>0</v>
      </c>
      <c r="CH7" s="666">
        <f t="shared" si="10"/>
        <v>0</v>
      </c>
      <c r="CI7" s="669">
        <f t="shared" si="11"/>
        <v>0</v>
      </c>
      <c r="CJ7" s="666">
        <f t="shared" si="12"/>
        <v>0</v>
      </c>
      <c r="CK7" s="669">
        <f t="shared" si="13"/>
        <v>0</v>
      </c>
      <c r="CL7" s="667">
        <f t="shared" si="14"/>
        <v>0</v>
      </c>
      <c r="CM7" s="667">
        <f t="shared" si="15"/>
        <v>0</v>
      </c>
      <c r="CN7" s="669">
        <f t="shared" si="16"/>
        <v>0</v>
      </c>
      <c r="CO7" s="666">
        <f t="shared" si="17"/>
        <v>0</v>
      </c>
      <c r="CP7" s="669">
        <f t="shared" si="18"/>
        <v>0</v>
      </c>
      <c r="CQ7" s="666">
        <f t="shared" si="19"/>
        <v>1</v>
      </c>
      <c r="CR7" s="666">
        <f t="shared" si="20"/>
        <v>0</v>
      </c>
      <c r="CS7" s="669">
        <f t="shared" si="21"/>
        <v>0</v>
      </c>
      <c r="CT7" s="666">
        <f t="shared" si="22"/>
        <v>0</v>
      </c>
      <c r="CU7" s="669">
        <f t="shared" si="23"/>
        <v>0</v>
      </c>
      <c r="CV7" s="667">
        <f t="shared" si="24"/>
        <v>0</v>
      </c>
      <c r="CW7" s="669">
        <f t="shared" si="25"/>
        <v>0</v>
      </c>
      <c r="CX7" s="666">
        <f t="shared" si="26"/>
        <v>0</v>
      </c>
      <c r="CY7" s="669">
        <f t="shared" si="27"/>
        <v>0</v>
      </c>
      <c r="CZ7" s="666">
        <f t="shared" si="28"/>
        <v>0</v>
      </c>
      <c r="DA7" s="669">
        <f t="shared" si="29"/>
        <v>0</v>
      </c>
      <c r="DB7" s="666">
        <f t="shared" si="30"/>
        <v>0</v>
      </c>
      <c r="DC7" s="669">
        <f t="shared" si="31"/>
        <v>0</v>
      </c>
      <c r="DD7" s="666">
        <f t="shared" si="32"/>
        <v>0</v>
      </c>
    </row>
    <row r="8" spans="1:114" s="619" customFormat="1" ht="60" customHeight="1" x14ac:dyDescent="0.15">
      <c r="A8" s="1021">
        <v>3</v>
      </c>
      <c r="B8" s="1022" t="s">
        <v>20</v>
      </c>
      <c r="C8" s="1023"/>
      <c r="D8" s="1024"/>
      <c r="E8" s="1025"/>
      <c r="F8" s="1025"/>
      <c r="G8" s="1026" t="str">
        <f t="shared" si="0"/>
        <v>斎藤</v>
      </c>
      <c r="H8" s="1027"/>
      <c r="I8" s="1028"/>
      <c r="J8" s="1029"/>
      <c r="K8" s="1027"/>
      <c r="L8" s="1030"/>
      <c r="M8" s="1028"/>
      <c r="N8" s="1028"/>
      <c r="O8" s="1031"/>
      <c r="P8" s="1032"/>
      <c r="Q8" s="1028"/>
      <c r="R8" s="1028"/>
      <c r="S8" s="1025"/>
      <c r="T8" s="1033"/>
      <c r="U8" s="1026"/>
      <c r="V8" s="1028"/>
      <c r="W8" s="1026" t="s">
        <v>301</v>
      </c>
      <c r="X8" s="1033"/>
      <c r="Y8" s="1028"/>
      <c r="Z8" s="1028"/>
      <c r="AA8" s="1026"/>
      <c r="AB8" s="1027"/>
      <c r="AC8" s="1026"/>
      <c r="AD8" s="1034"/>
      <c r="AE8" s="1035" t="s">
        <v>237</v>
      </c>
      <c r="AF8" s="1036" t="str">
        <f t="shared" si="33"/>
        <v>斎藤</v>
      </c>
      <c r="AG8" s="1037" t="s">
        <v>298</v>
      </c>
      <c r="AH8" s="1129"/>
      <c r="AI8" s="1258"/>
      <c r="AJ8" s="1108"/>
      <c r="AK8" s="1106"/>
      <c r="AL8" s="1107"/>
      <c r="AM8" s="1108"/>
      <c r="AN8" s="1129"/>
      <c r="AO8" s="1108"/>
      <c r="AP8" s="1106"/>
      <c r="AQ8" s="1112"/>
      <c r="AR8" s="1106"/>
      <c r="AS8" s="1108"/>
      <c r="AT8" s="1107"/>
      <c r="AU8" s="1106"/>
      <c r="AV8" s="1115"/>
      <c r="AW8" s="1125"/>
      <c r="AX8" s="1125"/>
      <c r="AY8" s="1124"/>
      <c r="AZ8" s="1115"/>
      <c r="BA8" s="1125"/>
      <c r="BB8" s="1115"/>
      <c r="BC8" s="1116"/>
      <c r="BD8" s="1117"/>
      <c r="BE8" s="1126"/>
      <c r="BF8" s="1119"/>
      <c r="BG8" s="1120"/>
      <c r="BH8" s="654"/>
      <c r="BI8" s="654"/>
      <c r="BJ8" s="1358"/>
      <c r="BK8" s="1864" t="s">
        <v>41</v>
      </c>
      <c r="BL8" s="1864" t="s">
        <v>42</v>
      </c>
      <c r="BM8" s="1864" t="s">
        <v>45</v>
      </c>
      <c r="BN8" s="1864" t="s">
        <v>44</v>
      </c>
      <c r="BO8" s="1864" t="s">
        <v>154</v>
      </c>
      <c r="BP8" s="1864" t="s">
        <v>246</v>
      </c>
      <c r="BQ8" s="1729" t="s">
        <v>46</v>
      </c>
      <c r="BR8" s="1730"/>
      <c r="BS8" s="1"/>
      <c r="BT8" s="1"/>
      <c r="BY8" s="665">
        <f t="shared" si="1"/>
        <v>0</v>
      </c>
      <c r="BZ8" s="666">
        <f t="shared" si="2"/>
        <v>0</v>
      </c>
      <c r="CA8" s="666">
        <f t="shared" si="3"/>
        <v>0</v>
      </c>
      <c r="CB8" s="666">
        <f t="shared" si="4"/>
        <v>0</v>
      </c>
      <c r="CC8" s="669">
        <f t="shared" si="5"/>
        <v>0</v>
      </c>
      <c r="CD8" s="666">
        <f t="shared" si="6"/>
        <v>0</v>
      </c>
      <c r="CE8" s="669">
        <f t="shared" si="7"/>
        <v>0</v>
      </c>
      <c r="CF8" s="667">
        <f t="shared" si="8"/>
        <v>0</v>
      </c>
      <c r="CG8" s="665">
        <f t="shared" si="9"/>
        <v>0</v>
      </c>
      <c r="CH8" s="666">
        <f t="shared" si="10"/>
        <v>0</v>
      </c>
      <c r="CI8" s="669">
        <f t="shared" si="11"/>
        <v>0</v>
      </c>
      <c r="CJ8" s="666">
        <f t="shared" si="12"/>
        <v>0</v>
      </c>
      <c r="CK8" s="669">
        <f t="shared" si="13"/>
        <v>0</v>
      </c>
      <c r="CL8" s="667">
        <f t="shared" si="14"/>
        <v>0</v>
      </c>
      <c r="CM8" s="667">
        <f t="shared" si="15"/>
        <v>0</v>
      </c>
      <c r="CN8" s="669">
        <f t="shared" si="16"/>
        <v>0</v>
      </c>
      <c r="CO8" s="666">
        <f t="shared" si="17"/>
        <v>0</v>
      </c>
      <c r="CP8" s="669">
        <f t="shared" si="18"/>
        <v>0</v>
      </c>
      <c r="CQ8" s="666">
        <f t="shared" si="19"/>
        <v>0</v>
      </c>
      <c r="CR8" s="666">
        <f t="shared" si="20"/>
        <v>0</v>
      </c>
      <c r="CS8" s="669">
        <f t="shared" si="21"/>
        <v>0</v>
      </c>
      <c r="CT8" s="666">
        <f t="shared" si="22"/>
        <v>0</v>
      </c>
      <c r="CU8" s="669">
        <f t="shared" si="23"/>
        <v>0</v>
      </c>
      <c r="CV8" s="667">
        <f t="shared" si="24"/>
        <v>0</v>
      </c>
      <c r="CW8" s="669">
        <f t="shared" si="25"/>
        <v>0</v>
      </c>
      <c r="CX8" s="666">
        <f t="shared" si="26"/>
        <v>0</v>
      </c>
      <c r="CY8" s="669">
        <f t="shared" si="27"/>
        <v>0</v>
      </c>
      <c r="CZ8" s="666">
        <f t="shared" si="28"/>
        <v>0</v>
      </c>
      <c r="DA8" s="669">
        <f t="shared" si="29"/>
        <v>0</v>
      </c>
      <c r="DB8" s="666">
        <f t="shared" si="30"/>
        <v>0</v>
      </c>
      <c r="DC8" s="669">
        <f t="shared" si="31"/>
        <v>0</v>
      </c>
      <c r="DD8" s="666">
        <f t="shared" si="32"/>
        <v>0</v>
      </c>
    </row>
    <row r="9" spans="1:114" s="619" customFormat="1" ht="60" customHeight="1" thickBot="1" x14ac:dyDescent="0.2">
      <c r="A9" s="1021">
        <v>4</v>
      </c>
      <c r="B9" s="1022" t="s">
        <v>21</v>
      </c>
      <c r="C9" s="1023"/>
      <c r="D9" s="1024"/>
      <c r="E9" s="1025"/>
      <c r="F9" s="1025"/>
      <c r="G9" s="1026" t="str">
        <f t="shared" si="0"/>
        <v>渡辺</v>
      </c>
      <c r="H9" s="1027"/>
      <c r="I9" s="1028"/>
      <c r="J9" s="1029"/>
      <c r="K9" s="1027"/>
      <c r="L9" s="1030"/>
      <c r="M9" s="1028"/>
      <c r="N9" s="1028"/>
      <c r="O9" s="1031"/>
      <c r="P9" s="1032"/>
      <c r="Q9" s="1028"/>
      <c r="R9" s="1028"/>
      <c r="S9" s="1025"/>
      <c r="T9" s="1033"/>
      <c r="U9" s="1026"/>
      <c r="V9" s="1028"/>
      <c r="W9" s="1026" t="s">
        <v>300</v>
      </c>
      <c r="X9" s="1033"/>
      <c r="Y9" s="1028"/>
      <c r="Z9" s="1028"/>
      <c r="AA9" s="1026"/>
      <c r="AB9" s="1027"/>
      <c r="AC9" s="1026"/>
      <c r="AD9" s="1034"/>
      <c r="AE9" s="1035" t="s">
        <v>278</v>
      </c>
      <c r="AF9" s="1036" t="str">
        <f t="shared" si="33"/>
        <v>渡辺</v>
      </c>
      <c r="AG9" s="1037" t="s">
        <v>119</v>
      </c>
      <c r="AH9" s="1142"/>
      <c r="AI9" s="1258"/>
      <c r="AJ9" s="1108"/>
      <c r="AK9" s="1106"/>
      <c r="AL9" s="1107"/>
      <c r="AM9" s="1108"/>
      <c r="AN9" s="1109"/>
      <c r="AO9" s="1110"/>
      <c r="AP9" s="1111"/>
      <c r="AQ9" s="1112"/>
      <c r="AR9" s="1106"/>
      <c r="AS9" s="1108"/>
      <c r="AT9" s="1107"/>
      <c r="AU9" s="1106"/>
      <c r="AV9" s="1113"/>
      <c r="AW9" s="1107"/>
      <c r="AX9" s="1107"/>
      <c r="AY9" s="1114"/>
      <c r="AZ9" s="1113"/>
      <c r="BA9" s="1024"/>
      <c r="BB9" s="1115"/>
      <c r="BC9" s="1116"/>
      <c r="BD9" s="1117"/>
      <c r="BE9" s="1118"/>
      <c r="BF9" s="1119"/>
      <c r="BG9" s="1120"/>
      <c r="BH9" s="654"/>
      <c r="BI9" s="654"/>
      <c r="BJ9" s="1359"/>
      <c r="BK9" s="1865"/>
      <c r="BL9" s="1865"/>
      <c r="BM9" s="1865"/>
      <c r="BN9" s="1865"/>
      <c r="BO9" s="1865"/>
      <c r="BP9" s="1865"/>
      <c r="BQ9" s="232">
        <v>1</v>
      </c>
      <c r="BR9" s="175">
        <v>0.5</v>
      </c>
      <c r="BS9" s="1348"/>
      <c r="BT9" s="1348"/>
      <c r="BY9" s="665">
        <f t="shared" si="1"/>
        <v>0</v>
      </c>
      <c r="BZ9" s="666">
        <f t="shared" si="2"/>
        <v>0</v>
      </c>
      <c r="CA9" s="666">
        <f t="shared" si="3"/>
        <v>0</v>
      </c>
      <c r="CB9" s="666">
        <f t="shared" si="4"/>
        <v>0</v>
      </c>
      <c r="CC9" s="669">
        <f t="shared" si="5"/>
        <v>0</v>
      </c>
      <c r="CD9" s="666">
        <f t="shared" si="6"/>
        <v>0</v>
      </c>
      <c r="CE9" s="669">
        <f t="shared" si="7"/>
        <v>1</v>
      </c>
      <c r="CF9" s="667">
        <f t="shared" si="8"/>
        <v>0</v>
      </c>
      <c r="CG9" s="665">
        <f t="shared" si="9"/>
        <v>0</v>
      </c>
      <c r="CH9" s="666">
        <f t="shared" si="10"/>
        <v>0</v>
      </c>
      <c r="CI9" s="669">
        <f t="shared" si="11"/>
        <v>0</v>
      </c>
      <c r="CJ9" s="666">
        <f t="shared" si="12"/>
        <v>0</v>
      </c>
      <c r="CK9" s="669">
        <f t="shared" si="13"/>
        <v>0</v>
      </c>
      <c r="CL9" s="667">
        <f t="shared" si="14"/>
        <v>1</v>
      </c>
      <c r="CM9" s="667">
        <f t="shared" si="15"/>
        <v>0</v>
      </c>
      <c r="CN9" s="669">
        <f t="shared" si="16"/>
        <v>0</v>
      </c>
      <c r="CO9" s="666">
        <f t="shared" si="17"/>
        <v>0</v>
      </c>
      <c r="CP9" s="669">
        <f t="shared" si="18"/>
        <v>0</v>
      </c>
      <c r="CQ9" s="666">
        <f t="shared" si="19"/>
        <v>0</v>
      </c>
      <c r="CR9" s="666">
        <f t="shared" si="20"/>
        <v>0</v>
      </c>
      <c r="CS9" s="669">
        <f t="shared" si="21"/>
        <v>0</v>
      </c>
      <c r="CT9" s="666">
        <f t="shared" si="22"/>
        <v>0</v>
      </c>
      <c r="CU9" s="669">
        <f t="shared" si="23"/>
        <v>0</v>
      </c>
      <c r="CV9" s="667">
        <f t="shared" si="24"/>
        <v>0</v>
      </c>
      <c r="CW9" s="669">
        <f t="shared" si="25"/>
        <v>0</v>
      </c>
      <c r="CX9" s="666">
        <f t="shared" si="26"/>
        <v>0</v>
      </c>
      <c r="CY9" s="669">
        <f t="shared" si="27"/>
        <v>0</v>
      </c>
      <c r="CZ9" s="666">
        <f t="shared" si="28"/>
        <v>0</v>
      </c>
      <c r="DA9" s="669">
        <f t="shared" si="29"/>
        <v>0</v>
      </c>
      <c r="DB9" s="666">
        <f t="shared" si="30"/>
        <v>0</v>
      </c>
      <c r="DC9" s="669">
        <f t="shared" si="31"/>
        <v>1</v>
      </c>
      <c r="DD9" s="666">
        <f t="shared" si="32"/>
        <v>0</v>
      </c>
    </row>
    <row r="10" spans="1:114" s="619" customFormat="1" ht="60" customHeight="1" x14ac:dyDescent="0.15">
      <c r="A10" s="1021">
        <v>5</v>
      </c>
      <c r="B10" s="1022" t="s">
        <v>22</v>
      </c>
      <c r="C10" s="1023"/>
      <c r="D10" s="1024"/>
      <c r="E10" s="1025"/>
      <c r="F10" s="1025"/>
      <c r="G10" s="1026" t="str">
        <f t="shared" si="0"/>
        <v>石橋</v>
      </c>
      <c r="H10" s="1027"/>
      <c r="I10" s="1028"/>
      <c r="J10" s="1029"/>
      <c r="K10" s="1027"/>
      <c r="L10" s="1030"/>
      <c r="M10" s="1028"/>
      <c r="N10" s="1028"/>
      <c r="O10" s="1031"/>
      <c r="P10" s="1032"/>
      <c r="Q10" s="1028"/>
      <c r="R10" s="1028"/>
      <c r="S10" s="1025"/>
      <c r="T10" s="1033"/>
      <c r="U10" s="1026"/>
      <c r="V10" s="1028"/>
      <c r="W10" s="1026" t="s">
        <v>199</v>
      </c>
      <c r="X10" s="1033"/>
      <c r="Y10" s="1028"/>
      <c r="Z10" s="1028"/>
      <c r="AA10" s="1026"/>
      <c r="AB10" s="1027"/>
      <c r="AC10" s="1026"/>
      <c r="AD10" s="1034"/>
      <c r="AE10" s="1035" t="s">
        <v>284</v>
      </c>
      <c r="AF10" s="1036" t="str">
        <f t="shared" si="33"/>
        <v>石橋</v>
      </c>
      <c r="AG10" s="1037" t="s">
        <v>27</v>
      </c>
      <c r="AH10" s="1129"/>
      <c r="AI10" s="1258"/>
      <c r="AJ10" s="1108"/>
      <c r="AK10" s="1106"/>
      <c r="AL10" s="1107"/>
      <c r="AM10" s="1108"/>
      <c r="AN10" s="1129"/>
      <c r="AO10" s="1108"/>
      <c r="AP10" s="1106"/>
      <c r="AQ10" s="1112"/>
      <c r="AR10" s="1106"/>
      <c r="AS10" s="1108"/>
      <c r="AT10" s="1107"/>
      <c r="AU10" s="1106"/>
      <c r="AV10" s="1115"/>
      <c r="AW10" s="1125"/>
      <c r="AX10" s="1125"/>
      <c r="AY10" s="1124"/>
      <c r="AZ10" s="1115"/>
      <c r="BA10" s="1125"/>
      <c r="BB10" s="1115"/>
      <c r="BC10" s="1116"/>
      <c r="BD10" s="1117"/>
      <c r="BE10" s="1126"/>
      <c r="BF10" s="1119"/>
      <c r="BG10" s="1120"/>
      <c r="BH10" s="654"/>
      <c r="BI10" s="654"/>
      <c r="BJ10" s="438" t="s">
        <v>28</v>
      </c>
      <c r="BK10" s="286">
        <f>COUNTIF($AH$6:$AJ$36,BJ10)</f>
        <v>1</v>
      </c>
      <c r="BL10" s="287">
        <f>COUNTIF($AK$6:$AM$36,BJ10)</f>
        <v>1</v>
      </c>
      <c r="BM10" s="287">
        <f>COUNTIF($AN$6:$AO$36,BJ10)</f>
        <v>0</v>
      </c>
      <c r="BN10" s="287">
        <f>COUNTIF($AP$6:$AQ$36,BJ10)</f>
        <v>0</v>
      </c>
      <c r="BO10" s="287">
        <f>COUNTIF($AR$6:$AS$36,BJ10)</f>
        <v>0</v>
      </c>
      <c r="BP10" s="287">
        <f>COUNTIF($AT$6:$AT$36,BJ10)</f>
        <v>0</v>
      </c>
      <c r="BQ10" s="287">
        <f>COUNTIF($AU$6:$AX$36,BJ10)</f>
        <v>0</v>
      </c>
      <c r="BR10" s="587">
        <f>COUNTIF($AY$6:$BD$36,BJ10)</f>
        <v>0</v>
      </c>
      <c r="BS10" s="401">
        <v>0.5</v>
      </c>
      <c r="BT10" s="401">
        <f t="shared" ref="BT10:BT28" si="34">BK10+BL10*0.5+BM10*0.5+BN10+BO10+BQ10+BR10*0.5+BP10</f>
        <v>1.5</v>
      </c>
      <c r="BY10" s="665">
        <f t="shared" si="1"/>
        <v>0</v>
      </c>
      <c r="BZ10" s="666">
        <f t="shared" si="2"/>
        <v>0</v>
      </c>
      <c r="CA10" s="666">
        <f t="shared" si="3"/>
        <v>0</v>
      </c>
      <c r="CB10" s="666">
        <f t="shared" si="4"/>
        <v>0</v>
      </c>
      <c r="CC10" s="669">
        <f t="shared" si="5"/>
        <v>0</v>
      </c>
      <c r="CD10" s="666">
        <f t="shared" si="6"/>
        <v>0</v>
      </c>
      <c r="CE10" s="669">
        <f t="shared" si="7"/>
        <v>0</v>
      </c>
      <c r="CF10" s="667">
        <f t="shared" si="8"/>
        <v>0</v>
      </c>
      <c r="CG10" s="665">
        <f t="shared" si="9"/>
        <v>1</v>
      </c>
      <c r="CH10" s="666">
        <f t="shared" si="10"/>
        <v>0</v>
      </c>
      <c r="CI10" s="669">
        <f t="shared" si="11"/>
        <v>0</v>
      </c>
      <c r="CJ10" s="666">
        <f t="shared" si="12"/>
        <v>0</v>
      </c>
      <c r="CK10" s="669">
        <f t="shared" si="13"/>
        <v>0</v>
      </c>
      <c r="CL10" s="667">
        <f t="shared" si="14"/>
        <v>0</v>
      </c>
      <c r="CM10" s="667">
        <f t="shared" si="15"/>
        <v>0</v>
      </c>
      <c r="CN10" s="669">
        <f t="shared" si="16"/>
        <v>0</v>
      </c>
      <c r="CO10" s="666">
        <f t="shared" si="17"/>
        <v>0</v>
      </c>
      <c r="CP10" s="669">
        <f t="shared" si="18"/>
        <v>0</v>
      </c>
      <c r="CQ10" s="666">
        <f t="shared" si="19"/>
        <v>1</v>
      </c>
      <c r="CR10" s="666">
        <f t="shared" si="20"/>
        <v>0</v>
      </c>
      <c r="CS10" s="669">
        <f t="shared" si="21"/>
        <v>0</v>
      </c>
      <c r="CT10" s="666">
        <f t="shared" si="22"/>
        <v>0</v>
      </c>
      <c r="CU10" s="669">
        <f t="shared" si="23"/>
        <v>0</v>
      </c>
      <c r="CV10" s="667">
        <f t="shared" si="24"/>
        <v>0</v>
      </c>
      <c r="CW10" s="669">
        <f t="shared" si="25"/>
        <v>0</v>
      </c>
      <c r="CX10" s="666">
        <f t="shared" si="26"/>
        <v>0</v>
      </c>
      <c r="CY10" s="669">
        <f t="shared" si="27"/>
        <v>0</v>
      </c>
      <c r="CZ10" s="666">
        <f t="shared" si="28"/>
        <v>0</v>
      </c>
      <c r="DA10" s="669">
        <f t="shared" si="29"/>
        <v>0</v>
      </c>
      <c r="DB10" s="666">
        <f t="shared" si="30"/>
        <v>0</v>
      </c>
      <c r="DC10" s="669">
        <f t="shared" si="31"/>
        <v>0</v>
      </c>
      <c r="DD10" s="666">
        <f t="shared" si="32"/>
        <v>0</v>
      </c>
    </row>
    <row r="11" spans="1:114" s="619" customFormat="1" ht="60" customHeight="1" x14ac:dyDescent="0.15">
      <c r="A11" s="1006">
        <v>6</v>
      </c>
      <c r="B11" s="1007" t="s">
        <v>23</v>
      </c>
      <c r="C11" s="1008" t="s">
        <v>267</v>
      </c>
      <c r="D11" s="595"/>
      <c r="E11" s="1009" t="s">
        <v>199</v>
      </c>
      <c r="F11" s="1189" t="s">
        <v>31</v>
      </c>
      <c r="G11" s="1010" t="str">
        <f t="shared" si="0"/>
        <v>中村</v>
      </c>
      <c r="H11" s="1190" t="s">
        <v>301</v>
      </c>
      <c r="I11" s="1012" t="s">
        <v>237</v>
      </c>
      <c r="J11" s="1013"/>
      <c r="K11" s="1011"/>
      <c r="L11" s="1014" t="s">
        <v>65</v>
      </c>
      <c r="M11" s="1012" t="s">
        <v>292</v>
      </c>
      <c r="N11" s="1012" t="s">
        <v>31</v>
      </c>
      <c r="O11" s="1015"/>
      <c r="P11" s="1166" t="s">
        <v>308</v>
      </c>
      <c r="Q11" s="1332" t="s">
        <v>272</v>
      </c>
      <c r="R11" s="1162" t="s">
        <v>203</v>
      </c>
      <c r="S11" s="1009" t="s">
        <v>70</v>
      </c>
      <c r="T11" s="1017"/>
      <c r="U11" s="1010" t="s">
        <v>63</v>
      </c>
      <c r="V11" s="1012" t="s">
        <v>120</v>
      </c>
      <c r="W11" s="1010" t="s">
        <v>300</v>
      </c>
      <c r="X11" s="1017"/>
      <c r="Y11" s="1012"/>
      <c r="Z11" s="1012"/>
      <c r="AA11" s="1010" t="s">
        <v>233</v>
      </c>
      <c r="AB11" s="1011" t="s">
        <v>38</v>
      </c>
      <c r="AC11" s="1010" t="s">
        <v>301</v>
      </c>
      <c r="AD11" s="1018"/>
      <c r="AE11" s="1019" t="s">
        <v>435</v>
      </c>
      <c r="AF11" s="1020" t="str">
        <f t="shared" si="33"/>
        <v>中村</v>
      </c>
      <c r="AG11" s="439"/>
      <c r="AH11" s="1103" t="s">
        <v>299</v>
      </c>
      <c r="AI11" s="1251"/>
      <c r="AJ11" s="1091"/>
      <c r="AK11" s="1089" t="s">
        <v>27</v>
      </c>
      <c r="AL11" s="1090"/>
      <c r="AM11" s="1091"/>
      <c r="AN11" s="1103"/>
      <c r="AO11" s="1091"/>
      <c r="AP11" s="1089"/>
      <c r="AQ11" s="1094"/>
      <c r="AR11" s="1089"/>
      <c r="AS11" s="1091"/>
      <c r="AT11" s="1090"/>
      <c r="AU11" s="1089"/>
      <c r="AV11" s="1095"/>
      <c r="AW11" s="1096"/>
      <c r="AX11" s="1096"/>
      <c r="AY11" s="1097"/>
      <c r="AZ11" s="1095"/>
      <c r="BA11" s="1096"/>
      <c r="BB11" s="1095"/>
      <c r="BC11" s="1098"/>
      <c r="BD11" s="1099"/>
      <c r="BE11" s="1100"/>
      <c r="BF11" s="1101"/>
      <c r="BG11" s="879" t="s">
        <v>369</v>
      </c>
      <c r="BH11" s="654"/>
      <c r="BI11" s="654"/>
      <c r="BJ11" s="439" t="s">
        <v>237</v>
      </c>
      <c r="BK11" s="286">
        <f t="shared" ref="BK11:BK28" si="35">COUNTIF($AH$6:$AJ$36,BJ11)</f>
        <v>1</v>
      </c>
      <c r="BL11" s="287">
        <f t="shared" ref="BL11:BL28" si="36">COUNTIF($AK$6:$AM$36,BJ11)</f>
        <v>1</v>
      </c>
      <c r="BM11" s="287">
        <f t="shared" ref="BM11:BM28" si="37">COUNTIF($AN$6:$AO$36,BJ11)</f>
        <v>0</v>
      </c>
      <c r="BN11" s="287">
        <f t="shared" ref="BN11:BN28" si="38">COUNTIF($AP$6:$AQ$36,BJ11)</f>
        <v>0</v>
      </c>
      <c r="BO11" s="287">
        <f t="shared" ref="BO11:BO28" si="39">COUNTIF($AR$6:$AS$36,BJ11)</f>
        <v>0</v>
      </c>
      <c r="BP11" s="287">
        <f t="shared" ref="BP11:BP28" si="40">COUNTIF($AT$6:$AT$36,BJ11)</f>
        <v>0</v>
      </c>
      <c r="BQ11" s="287">
        <f t="shared" ref="BQ11:BQ28" si="41">COUNTIF($AU$6:$AX$36,BJ11)</f>
        <v>0</v>
      </c>
      <c r="BR11" s="587">
        <f t="shared" ref="BR11:BR28" si="42">COUNTIF($AY$6:$BD$36,BJ11)</f>
        <v>0</v>
      </c>
      <c r="BS11" s="401">
        <v>0</v>
      </c>
      <c r="BT11" s="401">
        <f t="shared" si="34"/>
        <v>1.5</v>
      </c>
      <c r="BY11" s="665">
        <f t="shared" si="1"/>
        <v>0</v>
      </c>
      <c r="BZ11" s="666">
        <f t="shared" si="2"/>
        <v>0</v>
      </c>
      <c r="CA11" s="666">
        <f t="shared" si="3"/>
        <v>1</v>
      </c>
      <c r="CB11" s="666">
        <f t="shared" si="4"/>
        <v>0</v>
      </c>
      <c r="CC11" s="669">
        <f t="shared" si="5"/>
        <v>1</v>
      </c>
      <c r="CD11" s="666">
        <f t="shared" si="6"/>
        <v>0</v>
      </c>
      <c r="CE11" s="669">
        <f t="shared" si="7"/>
        <v>1</v>
      </c>
      <c r="CF11" s="667">
        <f t="shared" si="8"/>
        <v>0</v>
      </c>
      <c r="CG11" s="665">
        <f t="shared" si="9"/>
        <v>1</v>
      </c>
      <c r="CH11" s="666">
        <f t="shared" si="10"/>
        <v>1</v>
      </c>
      <c r="CI11" s="669">
        <f t="shared" si="11"/>
        <v>0</v>
      </c>
      <c r="CJ11" s="666">
        <f t="shared" si="12"/>
        <v>0</v>
      </c>
      <c r="CK11" s="669">
        <f t="shared" si="13"/>
        <v>0</v>
      </c>
      <c r="CL11" s="667">
        <f t="shared" si="14"/>
        <v>1</v>
      </c>
      <c r="CM11" s="667">
        <f t="shared" si="15"/>
        <v>0</v>
      </c>
      <c r="CN11" s="669">
        <f t="shared" si="16"/>
        <v>0</v>
      </c>
      <c r="CO11" s="666">
        <f t="shared" si="17"/>
        <v>0</v>
      </c>
      <c r="CP11" s="669">
        <f t="shared" si="18"/>
        <v>0</v>
      </c>
      <c r="CQ11" s="666">
        <f t="shared" si="19"/>
        <v>1</v>
      </c>
      <c r="CR11" s="666">
        <f t="shared" si="20"/>
        <v>0</v>
      </c>
      <c r="CS11" s="669">
        <f t="shared" si="21"/>
        <v>1</v>
      </c>
      <c r="CT11" s="666">
        <f t="shared" si="22"/>
        <v>0</v>
      </c>
      <c r="CU11" s="669">
        <f t="shared" si="23"/>
        <v>0</v>
      </c>
      <c r="CV11" s="667">
        <f t="shared" si="24"/>
        <v>0</v>
      </c>
      <c r="CW11" s="669">
        <f t="shared" si="25"/>
        <v>0</v>
      </c>
      <c r="CX11" s="666">
        <f t="shared" si="26"/>
        <v>0</v>
      </c>
      <c r="CY11" s="669">
        <f t="shared" si="27"/>
        <v>1</v>
      </c>
      <c r="CZ11" s="666">
        <f t="shared" si="28"/>
        <v>0</v>
      </c>
      <c r="DA11" s="669">
        <f t="shared" si="29"/>
        <v>2</v>
      </c>
      <c r="DB11" s="666">
        <f t="shared" si="30"/>
        <v>0</v>
      </c>
      <c r="DC11" s="669">
        <f t="shared" si="31"/>
        <v>1</v>
      </c>
      <c r="DD11" s="666">
        <f t="shared" si="32"/>
        <v>0</v>
      </c>
    </row>
    <row r="12" spans="1:114" s="619" customFormat="1" ht="60" customHeight="1" x14ac:dyDescent="0.15">
      <c r="A12" s="1006">
        <v>7</v>
      </c>
      <c r="B12" s="1007" t="s">
        <v>24</v>
      </c>
      <c r="C12" s="1188" t="s">
        <v>300</v>
      </c>
      <c r="D12" s="595"/>
      <c r="E12" s="1189" t="s">
        <v>31</v>
      </c>
      <c r="F12" s="1009" t="s">
        <v>237</v>
      </c>
      <c r="G12" s="1010" t="str">
        <f t="shared" si="0"/>
        <v>高野</v>
      </c>
      <c r="H12" s="1011" t="s">
        <v>301</v>
      </c>
      <c r="I12" s="1012" t="s">
        <v>28</v>
      </c>
      <c r="J12" s="1013"/>
      <c r="K12" s="1011"/>
      <c r="L12" s="1014" t="s">
        <v>65</v>
      </c>
      <c r="M12" s="1331" t="s">
        <v>292</v>
      </c>
      <c r="N12" s="1012" t="s">
        <v>300</v>
      </c>
      <c r="O12" s="1015"/>
      <c r="P12" s="1016" t="s">
        <v>199</v>
      </c>
      <c r="Q12" s="1186" t="s">
        <v>274</v>
      </c>
      <c r="R12" s="1162" t="s">
        <v>203</v>
      </c>
      <c r="S12" s="1009" t="s">
        <v>70</v>
      </c>
      <c r="T12" s="1017"/>
      <c r="U12" s="1010" t="s">
        <v>63</v>
      </c>
      <c r="V12" s="1012" t="s">
        <v>120</v>
      </c>
      <c r="W12" s="1010" t="s">
        <v>299</v>
      </c>
      <c r="X12" s="1017" t="s">
        <v>199</v>
      </c>
      <c r="Y12" s="1012"/>
      <c r="Z12" s="1012"/>
      <c r="AA12" s="1010" t="s">
        <v>284</v>
      </c>
      <c r="AB12" s="1011" t="s">
        <v>38</v>
      </c>
      <c r="AC12" s="1010" t="s">
        <v>31</v>
      </c>
      <c r="AD12" s="1018"/>
      <c r="AE12" s="1019" t="s">
        <v>27</v>
      </c>
      <c r="AF12" s="1020" t="str">
        <f t="shared" si="33"/>
        <v>高野</v>
      </c>
      <c r="AG12" s="439"/>
      <c r="AH12" s="1103" t="s">
        <v>233</v>
      </c>
      <c r="AI12" s="1251"/>
      <c r="AJ12" s="1091"/>
      <c r="AK12" s="1102"/>
      <c r="AL12" s="1168"/>
      <c r="AM12" s="1091"/>
      <c r="AN12" s="1103" t="s">
        <v>267</v>
      </c>
      <c r="AO12" s="1091"/>
      <c r="AP12" s="1089"/>
      <c r="AQ12" s="1094"/>
      <c r="AR12" s="1089"/>
      <c r="AS12" s="1091"/>
      <c r="AT12" s="1090"/>
      <c r="AU12" s="1089"/>
      <c r="AV12" s="1095"/>
      <c r="AW12" s="1096"/>
      <c r="AX12" s="1096"/>
      <c r="AY12" s="1097"/>
      <c r="AZ12" s="1095"/>
      <c r="BA12" s="1096"/>
      <c r="BB12" s="1095"/>
      <c r="BC12" s="1098"/>
      <c r="BD12" s="1099"/>
      <c r="BE12" s="1100"/>
      <c r="BF12" s="1101"/>
      <c r="BG12" s="1104"/>
      <c r="BH12" s="654"/>
      <c r="BI12" s="654"/>
      <c r="BJ12" s="439" t="s">
        <v>63</v>
      </c>
      <c r="BK12" s="286">
        <f t="shared" si="35"/>
        <v>1</v>
      </c>
      <c r="BL12" s="287">
        <f t="shared" si="36"/>
        <v>1</v>
      </c>
      <c r="BM12" s="287">
        <f t="shared" si="37"/>
        <v>0</v>
      </c>
      <c r="BN12" s="287">
        <f t="shared" si="38"/>
        <v>0</v>
      </c>
      <c r="BO12" s="287">
        <f t="shared" si="39"/>
        <v>1</v>
      </c>
      <c r="BP12" s="287">
        <f t="shared" si="40"/>
        <v>0</v>
      </c>
      <c r="BQ12" s="287">
        <f t="shared" si="41"/>
        <v>0</v>
      </c>
      <c r="BR12" s="587">
        <f t="shared" si="42"/>
        <v>1</v>
      </c>
      <c r="BS12" s="401">
        <v>0</v>
      </c>
      <c r="BT12" s="401">
        <f t="shared" si="34"/>
        <v>3</v>
      </c>
      <c r="BY12" s="665">
        <f t="shared" si="1"/>
        <v>0</v>
      </c>
      <c r="BZ12" s="666">
        <f t="shared" si="2"/>
        <v>0</v>
      </c>
      <c r="CA12" s="666">
        <f t="shared" si="3"/>
        <v>1</v>
      </c>
      <c r="CB12" s="666">
        <f t="shared" si="4"/>
        <v>0</v>
      </c>
      <c r="CC12" s="669">
        <f t="shared" si="5"/>
        <v>1</v>
      </c>
      <c r="CD12" s="666">
        <f t="shared" si="6"/>
        <v>0</v>
      </c>
      <c r="CE12" s="669">
        <f t="shared" si="7"/>
        <v>1</v>
      </c>
      <c r="CF12" s="667">
        <f t="shared" si="8"/>
        <v>0</v>
      </c>
      <c r="CG12" s="665">
        <f t="shared" si="9"/>
        <v>0</v>
      </c>
      <c r="CH12" s="666">
        <f t="shared" si="10"/>
        <v>0</v>
      </c>
      <c r="CI12" s="669">
        <f t="shared" si="11"/>
        <v>0</v>
      </c>
      <c r="CJ12" s="666">
        <f t="shared" si="12"/>
        <v>0</v>
      </c>
      <c r="CK12" s="669">
        <f t="shared" si="13"/>
        <v>0</v>
      </c>
      <c r="CL12" s="667">
        <f t="shared" si="14"/>
        <v>1</v>
      </c>
      <c r="CM12" s="667">
        <f t="shared" si="15"/>
        <v>0</v>
      </c>
      <c r="CN12" s="669">
        <f t="shared" si="16"/>
        <v>0</v>
      </c>
      <c r="CO12" s="666">
        <f t="shared" si="17"/>
        <v>0</v>
      </c>
      <c r="CP12" s="669">
        <f t="shared" si="18"/>
        <v>0</v>
      </c>
      <c r="CQ12" s="666">
        <f t="shared" si="19"/>
        <v>2</v>
      </c>
      <c r="CR12" s="666">
        <f t="shared" si="20"/>
        <v>0</v>
      </c>
      <c r="CS12" s="669">
        <f t="shared" si="21"/>
        <v>0</v>
      </c>
      <c r="CT12" s="666">
        <f t="shared" si="22"/>
        <v>0</v>
      </c>
      <c r="CU12" s="669">
        <f t="shared" si="23"/>
        <v>1</v>
      </c>
      <c r="CV12" s="667">
        <f t="shared" si="24"/>
        <v>1</v>
      </c>
      <c r="CW12" s="669">
        <f t="shared" si="25"/>
        <v>0</v>
      </c>
      <c r="CX12" s="666">
        <f t="shared" si="26"/>
        <v>0</v>
      </c>
      <c r="CY12" s="669">
        <f t="shared" si="27"/>
        <v>1</v>
      </c>
      <c r="CZ12" s="666">
        <f t="shared" si="28"/>
        <v>0</v>
      </c>
      <c r="DA12" s="669">
        <f t="shared" si="29"/>
        <v>2</v>
      </c>
      <c r="DB12" s="666">
        <f t="shared" si="30"/>
        <v>0</v>
      </c>
      <c r="DC12" s="669">
        <f t="shared" si="31"/>
        <v>1</v>
      </c>
      <c r="DD12" s="666">
        <f t="shared" si="32"/>
        <v>0</v>
      </c>
    </row>
    <row r="13" spans="1:114" s="619" customFormat="1" ht="60" customHeight="1" x14ac:dyDescent="0.15">
      <c r="A13" s="1006">
        <v>8</v>
      </c>
      <c r="B13" s="1007" t="s">
        <v>25</v>
      </c>
      <c r="C13" s="1008" t="s">
        <v>300</v>
      </c>
      <c r="D13" s="595"/>
      <c r="E13" s="1009" t="s">
        <v>31</v>
      </c>
      <c r="F13" s="1009" t="s">
        <v>284</v>
      </c>
      <c r="G13" s="1010" t="str">
        <f t="shared" si="0"/>
        <v>前澤</v>
      </c>
      <c r="H13" s="1011" t="s">
        <v>301</v>
      </c>
      <c r="I13" s="1012" t="s">
        <v>237</v>
      </c>
      <c r="J13" s="1013"/>
      <c r="K13" s="1011"/>
      <c r="L13" s="1014" t="s">
        <v>65</v>
      </c>
      <c r="M13" s="1012" t="s">
        <v>70</v>
      </c>
      <c r="N13" s="1012"/>
      <c r="O13" s="1015"/>
      <c r="P13" s="1016" t="s">
        <v>267</v>
      </c>
      <c r="Q13" s="1012"/>
      <c r="R13" s="1305" t="s">
        <v>63</v>
      </c>
      <c r="S13" s="1009" t="s">
        <v>319</v>
      </c>
      <c r="T13" s="1017"/>
      <c r="U13" s="1360" t="s">
        <v>297</v>
      </c>
      <c r="V13" s="1012" t="s">
        <v>120</v>
      </c>
      <c r="W13" s="1010" t="s">
        <v>299</v>
      </c>
      <c r="X13" s="1017"/>
      <c r="Y13" s="1012"/>
      <c r="Z13" s="1012"/>
      <c r="AA13" s="1010" t="s">
        <v>233</v>
      </c>
      <c r="AB13" s="1011" t="s">
        <v>199</v>
      </c>
      <c r="AC13" s="1010"/>
      <c r="AD13" s="1018"/>
      <c r="AE13" s="1019" t="s">
        <v>119</v>
      </c>
      <c r="AF13" s="1020" t="str">
        <f t="shared" si="33"/>
        <v>前澤</v>
      </c>
      <c r="AG13" s="439" t="s">
        <v>258</v>
      </c>
      <c r="AH13" s="1103"/>
      <c r="AI13" s="1251"/>
      <c r="AJ13" s="1091"/>
      <c r="AK13" s="1102" t="s">
        <v>28</v>
      </c>
      <c r="AL13" s="1090"/>
      <c r="AM13" s="1091"/>
      <c r="AN13" s="1103"/>
      <c r="AO13" s="1091"/>
      <c r="AP13" s="1089"/>
      <c r="AQ13" s="1094"/>
      <c r="AR13" s="1089"/>
      <c r="AS13" s="1091"/>
      <c r="AT13" s="1090"/>
      <c r="AU13" s="1089"/>
      <c r="AV13" s="1095"/>
      <c r="AW13" s="1096"/>
      <c r="AX13" s="1096"/>
      <c r="AY13" s="1097"/>
      <c r="AZ13" s="1095"/>
      <c r="BA13" s="1096"/>
      <c r="BB13" s="1095"/>
      <c r="BC13" s="1098"/>
      <c r="BD13" s="1099"/>
      <c r="BE13" s="1100"/>
      <c r="BF13" s="1101"/>
      <c r="BG13" s="1104"/>
      <c r="BH13" s="654"/>
      <c r="BI13" s="654"/>
      <c r="BJ13" s="437" t="s">
        <v>284</v>
      </c>
      <c r="BK13" s="286">
        <f t="shared" si="35"/>
        <v>1</v>
      </c>
      <c r="BL13" s="287">
        <f t="shared" si="36"/>
        <v>1</v>
      </c>
      <c r="BM13" s="287">
        <f t="shared" si="37"/>
        <v>0</v>
      </c>
      <c r="BN13" s="287">
        <f t="shared" si="38"/>
        <v>0</v>
      </c>
      <c r="BO13" s="287">
        <f t="shared" si="39"/>
        <v>0</v>
      </c>
      <c r="BP13" s="287">
        <f t="shared" si="40"/>
        <v>0</v>
      </c>
      <c r="BQ13" s="287">
        <f t="shared" si="41"/>
        <v>1</v>
      </c>
      <c r="BR13" s="587">
        <f t="shared" si="42"/>
        <v>0</v>
      </c>
      <c r="BS13" s="401">
        <v>0</v>
      </c>
      <c r="BT13" s="401">
        <f t="shared" si="34"/>
        <v>2.5</v>
      </c>
      <c r="BY13" s="665">
        <f t="shared" si="1"/>
        <v>0</v>
      </c>
      <c r="BZ13" s="666">
        <f t="shared" si="2"/>
        <v>0</v>
      </c>
      <c r="CA13" s="666">
        <f t="shared" si="3"/>
        <v>1</v>
      </c>
      <c r="CB13" s="666">
        <f t="shared" si="4"/>
        <v>0</v>
      </c>
      <c r="CC13" s="669">
        <f t="shared" si="5"/>
        <v>1</v>
      </c>
      <c r="CD13" s="666">
        <f t="shared" si="6"/>
        <v>0</v>
      </c>
      <c r="CE13" s="669">
        <f t="shared" si="7"/>
        <v>1</v>
      </c>
      <c r="CF13" s="667">
        <f t="shared" si="8"/>
        <v>0</v>
      </c>
      <c r="CG13" s="665">
        <f t="shared" si="9"/>
        <v>1</v>
      </c>
      <c r="CH13" s="666">
        <f t="shared" si="10"/>
        <v>0</v>
      </c>
      <c r="CI13" s="669">
        <f t="shared" si="11"/>
        <v>0</v>
      </c>
      <c r="CJ13" s="666">
        <f t="shared" si="12"/>
        <v>0</v>
      </c>
      <c r="CK13" s="669">
        <f t="shared" si="13"/>
        <v>0</v>
      </c>
      <c r="CL13" s="667">
        <f t="shared" si="14"/>
        <v>0</v>
      </c>
      <c r="CM13" s="667">
        <f t="shared" si="15"/>
        <v>0</v>
      </c>
      <c r="CN13" s="669">
        <f t="shared" si="16"/>
        <v>0</v>
      </c>
      <c r="CO13" s="666">
        <f t="shared" si="17"/>
        <v>0</v>
      </c>
      <c r="CP13" s="669">
        <f t="shared" si="18"/>
        <v>0</v>
      </c>
      <c r="CQ13" s="666">
        <f t="shared" si="19"/>
        <v>1</v>
      </c>
      <c r="CR13" s="666">
        <f t="shared" si="20"/>
        <v>0</v>
      </c>
      <c r="CS13" s="669">
        <f t="shared" si="21"/>
        <v>1</v>
      </c>
      <c r="CT13" s="666">
        <f t="shared" si="22"/>
        <v>0</v>
      </c>
      <c r="CU13" s="669">
        <f t="shared" si="23"/>
        <v>1</v>
      </c>
      <c r="CV13" s="667">
        <f t="shared" si="24"/>
        <v>0</v>
      </c>
      <c r="CW13" s="669">
        <f t="shared" si="25"/>
        <v>0</v>
      </c>
      <c r="CX13" s="666">
        <f t="shared" si="26"/>
        <v>0</v>
      </c>
      <c r="CY13" s="669">
        <f t="shared" si="27"/>
        <v>1</v>
      </c>
      <c r="CZ13" s="666">
        <f t="shared" si="28"/>
        <v>0</v>
      </c>
      <c r="DA13" s="669">
        <f t="shared" si="29"/>
        <v>1</v>
      </c>
      <c r="DB13" s="666">
        <f t="shared" si="30"/>
        <v>0</v>
      </c>
      <c r="DC13" s="669">
        <f t="shared" si="31"/>
        <v>0</v>
      </c>
      <c r="DD13" s="666">
        <f t="shared" si="32"/>
        <v>0</v>
      </c>
    </row>
    <row r="14" spans="1:114" s="619" customFormat="1" ht="60" customHeight="1" x14ac:dyDescent="0.15">
      <c r="A14" s="1021">
        <v>9</v>
      </c>
      <c r="B14" s="1022" t="s">
        <v>19</v>
      </c>
      <c r="C14" s="1023"/>
      <c r="D14" s="1024"/>
      <c r="E14" s="1025"/>
      <c r="F14" s="1025"/>
      <c r="G14" s="1026" t="str">
        <f t="shared" si="0"/>
        <v>白原</v>
      </c>
      <c r="H14" s="1027"/>
      <c r="I14" s="1028"/>
      <c r="J14" s="1029"/>
      <c r="K14" s="1027"/>
      <c r="L14" s="1030"/>
      <c r="M14" s="1028"/>
      <c r="N14" s="1028"/>
      <c r="O14" s="1031"/>
      <c r="P14" s="1032"/>
      <c r="Q14" s="1028"/>
      <c r="R14" s="1028"/>
      <c r="S14" s="1025"/>
      <c r="T14" s="1033"/>
      <c r="U14" s="1026"/>
      <c r="V14" s="1028"/>
      <c r="W14" s="1026" t="s">
        <v>27</v>
      </c>
      <c r="X14" s="1033"/>
      <c r="Y14" s="1028"/>
      <c r="Z14" s="1028"/>
      <c r="AA14" s="1026"/>
      <c r="AB14" s="1027"/>
      <c r="AC14" s="1026"/>
      <c r="AD14" s="1034"/>
      <c r="AE14" s="1035" t="s">
        <v>298</v>
      </c>
      <c r="AF14" s="1036" t="str">
        <f t="shared" si="33"/>
        <v>白原</v>
      </c>
      <c r="AG14" s="1037" t="s">
        <v>435</v>
      </c>
      <c r="AH14" s="1111"/>
      <c r="AI14" s="1107"/>
      <c r="AJ14" s="1108"/>
      <c r="AK14" s="1106"/>
      <c r="AL14" s="1107"/>
      <c r="AM14" s="1108"/>
      <c r="AN14" s="1257"/>
      <c r="AO14" s="1123"/>
      <c r="AP14" s="1106"/>
      <c r="AQ14" s="1112"/>
      <c r="AR14" s="1111"/>
      <c r="AS14" s="1108"/>
      <c r="AT14" s="1107"/>
      <c r="AU14" s="1106"/>
      <c r="AV14" s="1115"/>
      <c r="AW14" s="1125"/>
      <c r="AX14" s="1125"/>
      <c r="AY14" s="1124"/>
      <c r="AZ14" s="1115"/>
      <c r="BA14" s="1125"/>
      <c r="BB14" s="1115"/>
      <c r="BC14" s="1116"/>
      <c r="BD14" s="1117"/>
      <c r="BE14" s="1126"/>
      <c r="BF14" s="1119"/>
      <c r="BG14" s="1120"/>
      <c r="BH14" s="654"/>
      <c r="BI14" s="654"/>
      <c r="BJ14" s="437" t="s">
        <v>27</v>
      </c>
      <c r="BK14" s="286">
        <f t="shared" si="35"/>
        <v>1</v>
      </c>
      <c r="BL14" s="287">
        <f t="shared" si="36"/>
        <v>1</v>
      </c>
      <c r="BM14" s="287">
        <f t="shared" si="37"/>
        <v>0</v>
      </c>
      <c r="BN14" s="287">
        <f t="shared" si="38"/>
        <v>0</v>
      </c>
      <c r="BO14" s="287">
        <f t="shared" si="39"/>
        <v>0</v>
      </c>
      <c r="BP14" s="287">
        <f t="shared" si="40"/>
        <v>0</v>
      </c>
      <c r="BQ14" s="287">
        <f t="shared" si="41"/>
        <v>1</v>
      </c>
      <c r="BR14" s="587">
        <f t="shared" si="42"/>
        <v>0</v>
      </c>
      <c r="BS14" s="401">
        <v>0</v>
      </c>
      <c r="BT14" s="401">
        <f t="shared" si="34"/>
        <v>2.5</v>
      </c>
      <c r="BY14" s="665">
        <f t="shared" si="1"/>
        <v>0</v>
      </c>
      <c r="BZ14" s="666">
        <f t="shared" si="2"/>
        <v>0</v>
      </c>
      <c r="CA14" s="666">
        <f t="shared" si="3"/>
        <v>0</v>
      </c>
      <c r="CB14" s="666">
        <f t="shared" si="4"/>
        <v>0</v>
      </c>
      <c r="CC14" s="669">
        <f t="shared" si="5"/>
        <v>0</v>
      </c>
      <c r="CD14" s="666">
        <f t="shared" si="6"/>
        <v>0</v>
      </c>
      <c r="CE14" s="669">
        <f t="shared" si="7"/>
        <v>0</v>
      </c>
      <c r="CF14" s="667">
        <f t="shared" si="8"/>
        <v>0</v>
      </c>
      <c r="CG14" s="665">
        <f t="shared" si="9"/>
        <v>1</v>
      </c>
      <c r="CH14" s="666">
        <f t="shared" si="10"/>
        <v>0</v>
      </c>
      <c r="CI14" s="669">
        <f t="shared" si="11"/>
        <v>0</v>
      </c>
      <c r="CJ14" s="666">
        <f t="shared" si="12"/>
        <v>0</v>
      </c>
      <c r="CK14" s="669">
        <f t="shared" si="13"/>
        <v>0</v>
      </c>
      <c r="CL14" s="667">
        <f t="shared" si="14"/>
        <v>1</v>
      </c>
      <c r="CM14" s="667">
        <f t="shared" si="15"/>
        <v>0</v>
      </c>
      <c r="CN14" s="669">
        <f t="shared" si="16"/>
        <v>0</v>
      </c>
      <c r="CO14" s="666">
        <f t="shared" si="17"/>
        <v>0</v>
      </c>
      <c r="CP14" s="669">
        <f t="shared" si="18"/>
        <v>0</v>
      </c>
      <c r="CQ14" s="666">
        <f t="shared" si="19"/>
        <v>0</v>
      </c>
      <c r="CR14" s="666">
        <f t="shared" si="20"/>
        <v>0</v>
      </c>
      <c r="CS14" s="669">
        <f t="shared" si="21"/>
        <v>0</v>
      </c>
      <c r="CT14" s="666">
        <f t="shared" si="22"/>
        <v>0</v>
      </c>
      <c r="CU14" s="669">
        <f t="shared" si="23"/>
        <v>0</v>
      </c>
      <c r="CV14" s="667">
        <f t="shared" si="24"/>
        <v>0</v>
      </c>
      <c r="CW14" s="669">
        <f t="shared" si="25"/>
        <v>0</v>
      </c>
      <c r="CX14" s="666">
        <f t="shared" si="26"/>
        <v>0</v>
      </c>
      <c r="CY14" s="669">
        <f t="shared" si="27"/>
        <v>0</v>
      </c>
      <c r="CZ14" s="666">
        <f t="shared" si="28"/>
        <v>0</v>
      </c>
      <c r="DA14" s="669">
        <f t="shared" si="29"/>
        <v>0</v>
      </c>
      <c r="DB14" s="666">
        <f t="shared" si="30"/>
        <v>0</v>
      </c>
      <c r="DC14" s="669">
        <f t="shared" si="31"/>
        <v>0</v>
      </c>
      <c r="DD14" s="666">
        <f t="shared" si="32"/>
        <v>0</v>
      </c>
    </row>
    <row r="15" spans="1:114" s="619" customFormat="1" ht="60" customHeight="1" x14ac:dyDescent="0.15">
      <c r="A15" s="1006">
        <v>10</v>
      </c>
      <c r="B15" s="1007" t="s">
        <v>20</v>
      </c>
      <c r="C15" s="1188" t="s">
        <v>267</v>
      </c>
      <c r="D15" s="595" t="s">
        <v>309</v>
      </c>
      <c r="E15" s="1009" t="s">
        <v>31</v>
      </c>
      <c r="F15" s="1009" t="s">
        <v>237</v>
      </c>
      <c r="G15" s="1010" t="str">
        <f t="shared" si="0"/>
        <v>岸井</v>
      </c>
      <c r="H15" s="1011" t="s">
        <v>301</v>
      </c>
      <c r="I15" s="1012" t="s">
        <v>28</v>
      </c>
      <c r="J15" s="1013"/>
      <c r="K15" s="1011"/>
      <c r="L15" s="1014" t="s">
        <v>65</v>
      </c>
      <c r="M15" s="1012" t="s">
        <v>292</v>
      </c>
      <c r="N15" s="1012" t="s">
        <v>267</v>
      </c>
      <c r="O15" s="1015"/>
      <c r="P15" s="1016" t="s">
        <v>309</v>
      </c>
      <c r="Q15" s="1012" t="s">
        <v>38</v>
      </c>
      <c r="R15" s="1012" t="s">
        <v>203</v>
      </c>
      <c r="S15" s="1009" t="s">
        <v>300</v>
      </c>
      <c r="T15" s="1017"/>
      <c r="U15" s="1010" t="s">
        <v>120</v>
      </c>
      <c r="V15" s="1012" t="s">
        <v>63</v>
      </c>
      <c r="W15" s="1010" t="s">
        <v>299</v>
      </c>
      <c r="X15" s="1017" t="s">
        <v>38</v>
      </c>
      <c r="Y15" s="1012"/>
      <c r="Z15" s="1012"/>
      <c r="AA15" s="1010" t="s">
        <v>233</v>
      </c>
      <c r="AB15" s="1011" t="s">
        <v>284</v>
      </c>
      <c r="AC15" s="1010"/>
      <c r="AD15" s="1018"/>
      <c r="AE15" s="1019" t="s">
        <v>199</v>
      </c>
      <c r="AF15" s="1020" t="str">
        <f t="shared" si="33"/>
        <v>岸井</v>
      </c>
      <c r="AG15" s="439"/>
      <c r="AH15" s="1103" t="s">
        <v>70</v>
      </c>
      <c r="AI15" s="1121" t="s">
        <v>27</v>
      </c>
      <c r="AJ15" s="1091"/>
      <c r="AK15" s="1089"/>
      <c r="AL15" s="1090"/>
      <c r="AM15" s="1091"/>
      <c r="AN15" s="1092"/>
      <c r="AO15" s="1093"/>
      <c r="AP15" s="1089"/>
      <c r="AQ15" s="1094"/>
      <c r="AR15" s="1089"/>
      <c r="AS15" s="1091"/>
      <c r="AT15" s="1090"/>
      <c r="AU15" s="1089"/>
      <c r="AV15" s="1095"/>
      <c r="AW15" s="1096"/>
      <c r="AX15" s="1096"/>
      <c r="AY15" s="1097"/>
      <c r="AZ15" s="1095"/>
      <c r="BA15" s="1096"/>
      <c r="BB15" s="1095"/>
      <c r="BC15" s="1098"/>
      <c r="BD15" s="1099"/>
      <c r="BE15" s="1100"/>
      <c r="BF15" s="1121"/>
      <c r="BG15" s="879"/>
      <c r="BH15" s="654"/>
      <c r="BI15" s="654"/>
      <c r="BJ15" s="437" t="s">
        <v>120</v>
      </c>
      <c r="BK15" s="286">
        <f t="shared" si="35"/>
        <v>1</v>
      </c>
      <c r="BL15" s="287">
        <f t="shared" si="36"/>
        <v>1</v>
      </c>
      <c r="BM15" s="287">
        <f t="shared" si="37"/>
        <v>0</v>
      </c>
      <c r="BN15" s="287">
        <f t="shared" si="38"/>
        <v>0</v>
      </c>
      <c r="BO15" s="287">
        <f t="shared" si="39"/>
        <v>1</v>
      </c>
      <c r="BP15" s="287">
        <f t="shared" si="40"/>
        <v>0</v>
      </c>
      <c r="BQ15" s="287">
        <f t="shared" si="41"/>
        <v>0</v>
      </c>
      <c r="BR15" s="587">
        <f t="shared" si="42"/>
        <v>0</v>
      </c>
      <c r="BS15" s="401">
        <v>0</v>
      </c>
      <c r="BT15" s="401">
        <f t="shared" si="34"/>
        <v>2.5</v>
      </c>
      <c r="BY15" s="665">
        <f t="shared" si="1"/>
        <v>0</v>
      </c>
      <c r="BZ15" s="666">
        <f t="shared" si="2"/>
        <v>0</v>
      </c>
      <c r="CA15" s="666">
        <f t="shared" si="3"/>
        <v>1</v>
      </c>
      <c r="CB15" s="666">
        <f t="shared" si="4"/>
        <v>0</v>
      </c>
      <c r="CC15" s="669">
        <f t="shared" si="5"/>
        <v>1</v>
      </c>
      <c r="CD15" s="666">
        <f t="shared" si="6"/>
        <v>0</v>
      </c>
      <c r="CE15" s="669">
        <f t="shared" si="7"/>
        <v>1</v>
      </c>
      <c r="CF15" s="667">
        <f t="shared" si="8"/>
        <v>0</v>
      </c>
      <c r="CG15" s="665">
        <f t="shared" si="9"/>
        <v>0</v>
      </c>
      <c r="CH15" s="666">
        <f t="shared" si="10"/>
        <v>0</v>
      </c>
      <c r="CI15" s="669">
        <f t="shared" si="11"/>
        <v>0</v>
      </c>
      <c r="CJ15" s="666">
        <f t="shared" si="12"/>
        <v>0</v>
      </c>
      <c r="CK15" s="669">
        <f t="shared" si="13"/>
        <v>0</v>
      </c>
      <c r="CL15" s="667">
        <f t="shared" si="14"/>
        <v>2</v>
      </c>
      <c r="CM15" s="667">
        <f t="shared" si="15"/>
        <v>0</v>
      </c>
      <c r="CN15" s="669">
        <f t="shared" si="16"/>
        <v>0</v>
      </c>
      <c r="CO15" s="666">
        <f t="shared" si="17"/>
        <v>0</v>
      </c>
      <c r="CP15" s="669">
        <f t="shared" si="18"/>
        <v>0</v>
      </c>
      <c r="CQ15" s="666">
        <f t="shared" si="19"/>
        <v>0</v>
      </c>
      <c r="CR15" s="666">
        <f t="shared" si="20"/>
        <v>0</v>
      </c>
      <c r="CS15" s="669">
        <f t="shared" si="21"/>
        <v>1</v>
      </c>
      <c r="CT15" s="666">
        <f t="shared" si="22"/>
        <v>0</v>
      </c>
      <c r="CU15" s="669">
        <f t="shared" si="23"/>
        <v>1</v>
      </c>
      <c r="CV15" s="667">
        <f t="shared" si="24"/>
        <v>0</v>
      </c>
      <c r="CW15" s="669">
        <f t="shared" si="25"/>
        <v>0</v>
      </c>
      <c r="CX15" s="666">
        <f t="shared" si="26"/>
        <v>0</v>
      </c>
      <c r="CY15" s="669">
        <f t="shared" si="27"/>
        <v>1</v>
      </c>
      <c r="CZ15" s="666">
        <f t="shared" si="28"/>
        <v>0</v>
      </c>
      <c r="DA15" s="669">
        <f t="shared" si="29"/>
        <v>1</v>
      </c>
      <c r="DB15" s="666">
        <f t="shared" si="30"/>
        <v>0</v>
      </c>
      <c r="DC15" s="669">
        <f t="shared" si="31"/>
        <v>1</v>
      </c>
      <c r="DD15" s="666">
        <f t="shared" si="32"/>
        <v>0</v>
      </c>
    </row>
    <row r="16" spans="1:114" s="619" customFormat="1" ht="60" customHeight="1" x14ac:dyDescent="0.15">
      <c r="A16" s="1006">
        <v>11</v>
      </c>
      <c r="B16" s="1007" t="s">
        <v>21</v>
      </c>
      <c r="C16" s="993" t="s">
        <v>267</v>
      </c>
      <c r="D16" s="999" t="s">
        <v>309</v>
      </c>
      <c r="E16" s="994" t="s">
        <v>31</v>
      </c>
      <c r="F16" s="1189" t="s">
        <v>284</v>
      </c>
      <c r="G16" s="1309" t="str">
        <f t="shared" si="0"/>
        <v>篠原</v>
      </c>
      <c r="H16" s="1190" t="s">
        <v>300</v>
      </c>
      <c r="I16" s="1001" t="s">
        <v>28</v>
      </c>
      <c r="J16" s="1310"/>
      <c r="K16" s="996"/>
      <c r="L16" s="995" t="s">
        <v>65</v>
      </c>
      <c r="M16" s="1001" t="s">
        <v>292</v>
      </c>
      <c r="N16" s="1001" t="s">
        <v>284</v>
      </c>
      <c r="O16" s="1311" t="s">
        <v>301</v>
      </c>
      <c r="P16" s="1312" t="s">
        <v>309</v>
      </c>
      <c r="Q16" s="1001"/>
      <c r="R16" s="1001" t="s">
        <v>203</v>
      </c>
      <c r="S16" s="994" t="s">
        <v>70</v>
      </c>
      <c r="T16" s="1313"/>
      <c r="U16" s="1309"/>
      <c r="V16" s="1001" t="s">
        <v>63</v>
      </c>
      <c r="W16" s="1309" t="s">
        <v>299</v>
      </c>
      <c r="X16" s="1313" t="s">
        <v>301</v>
      </c>
      <c r="Y16" s="1012"/>
      <c r="Z16" s="1012"/>
      <c r="AA16" s="1010" t="s">
        <v>27</v>
      </c>
      <c r="AB16" s="1011" t="s">
        <v>233</v>
      </c>
      <c r="AC16" s="1012" t="s">
        <v>300</v>
      </c>
      <c r="AD16" s="1018"/>
      <c r="AE16" s="1019" t="s">
        <v>258</v>
      </c>
      <c r="AF16" s="1020" t="str">
        <f t="shared" si="33"/>
        <v>篠原</v>
      </c>
      <c r="AG16" s="439"/>
      <c r="AH16" s="1134" t="s">
        <v>237</v>
      </c>
      <c r="AI16" s="1251"/>
      <c r="AJ16" s="1091"/>
      <c r="AK16" s="1089"/>
      <c r="AL16" s="1090"/>
      <c r="AM16" s="1091"/>
      <c r="AN16" s="1253"/>
      <c r="AO16" s="1093"/>
      <c r="AP16" s="1089"/>
      <c r="AQ16" s="1094"/>
      <c r="AR16" s="1089" t="s">
        <v>120</v>
      </c>
      <c r="AS16" s="1091"/>
      <c r="AT16" s="1090"/>
      <c r="AU16" s="1089" t="s">
        <v>38</v>
      </c>
      <c r="AV16" s="1128" t="s">
        <v>453</v>
      </c>
      <c r="AW16" s="1090"/>
      <c r="AX16" s="1090"/>
      <c r="AY16" s="1097"/>
      <c r="AZ16" s="1128"/>
      <c r="BA16" s="1096"/>
      <c r="BB16" s="1095"/>
      <c r="BC16" s="1098"/>
      <c r="BD16" s="1099"/>
      <c r="BE16" s="1100"/>
      <c r="BF16" s="1101"/>
      <c r="BG16" s="1104"/>
      <c r="BH16" s="654"/>
      <c r="BI16" s="654"/>
      <c r="BJ16" s="440" t="s">
        <v>38</v>
      </c>
      <c r="BK16" s="286">
        <f t="shared" si="35"/>
        <v>1</v>
      </c>
      <c r="BL16" s="287">
        <f t="shared" si="36"/>
        <v>1</v>
      </c>
      <c r="BM16" s="287">
        <f t="shared" si="37"/>
        <v>0</v>
      </c>
      <c r="BN16" s="287">
        <f t="shared" si="38"/>
        <v>0</v>
      </c>
      <c r="BO16" s="287">
        <f t="shared" si="39"/>
        <v>0</v>
      </c>
      <c r="BP16" s="287">
        <f t="shared" si="40"/>
        <v>0</v>
      </c>
      <c r="BQ16" s="287">
        <f t="shared" si="41"/>
        <v>1</v>
      </c>
      <c r="BR16" s="587">
        <f t="shared" si="42"/>
        <v>1</v>
      </c>
      <c r="BS16" s="401">
        <v>0</v>
      </c>
      <c r="BT16" s="401">
        <f t="shared" si="34"/>
        <v>3</v>
      </c>
      <c r="BY16" s="665">
        <f t="shared" si="1"/>
        <v>0</v>
      </c>
      <c r="BZ16" s="666">
        <f t="shared" si="2"/>
        <v>0</v>
      </c>
      <c r="CA16" s="666">
        <f t="shared" si="3"/>
        <v>1</v>
      </c>
      <c r="CB16" s="666">
        <f t="shared" si="4"/>
        <v>0</v>
      </c>
      <c r="CC16" s="669">
        <f t="shared" si="5"/>
        <v>2</v>
      </c>
      <c r="CD16" s="666">
        <f t="shared" si="6"/>
        <v>0</v>
      </c>
      <c r="CE16" s="669">
        <f t="shared" si="7"/>
        <v>0</v>
      </c>
      <c r="CF16" s="667">
        <f t="shared" si="8"/>
        <v>0</v>
      </c>
      <c r="CG16" s="665">
        <f t="shared" si="9"/>
        <v>1</v>
      </c>
      <c r="CH16" s="666">
        <f t="shared" si="10"/>
        <v>0</v>
      </c>
      <c r="CI16" s="669">
        <f t="shared" si="11"/>
        <v>0</v>
      </c>
      <c r="CJ16" s="666">
        <f t="shared" si="12"/>
        <v>0</v>
      </c>
      <c r="CK16" s="669">
        <f t="shared" si="13"/>
        <v>0</v>
      </c>
      <c r="CL16" s="667">
        <f t="shared" si="14"/>
        <v>1</v>
      </c>
      <c r="CM16" s="667">
        <f t="shared" si="15"/>
        <v>0</v>
      </c>
      <c r="CN16" s="669">
        <f t="shared" si="16"/>
        <v>0</v>
      </c>
      <c r="CO16" s="666">
        <f t="shared" si="17"/>
        <v>0</v>
      </c>
      <c r="CP16" s="669">
        <f t="shared" si="18"/>
        <v>0</v>
      </c>
      <c r="CQ16" s="666">
        <f t="shared" si="19"/>
        <v>1</v>
      </c>
      <c r="CR16" s="666">
        <f t="shared" si="20"/>
        <v>0</v>
      </c>
      <c r="CS16" s="669">
        <f t="shared" si="21"/>
        <v>1</v>
      </c>
      <c r="CT16" s="666">
        <f t="shared" si="22"/>
        <v>0</v>
      </c>
      <c r="CU16" s="669">
        <f t="shared" si="23"/>
        <v>0</v>
      </c>
      <c r="CV16" s="667">
        <f t="shared" si="24"/>
        <v>0</v>
      </c>
      <c r="CW16" s="669">
        <f t="shared" si="25"/>
        <v>0</v>
      </c>
      <c r="CX16" s="666">
        <f t="shared" si="26"/>
        <v>0</v>
      </c>
      <c r="CY16" s="669">
        <f t="shared" si="27"/>
        <v>1</v>
      </c>
      <c r="CZ16" s="666">
        <f t="shared" si="28"/>
        <v>0</v>
      </c>
      <c r="DA16" s="669">
        <f t="shared" si="29"/>
        <v>1</v>
      </c>
      <c r="DB16" s="666">
        <f t="shared" si="30"/>
        <v>0</v>
      </c>
      <c r="DC16" s="669">
        <f t="shared" si="31"/>
        <v>2</v>
      </c>
      <c r="DD16" s="666">
        <f t="shared" si="32"/>
        <v>0</v>
      </c>
    </row>
    <row r="17" spans="1:108" s="619" customFormat="1" ht="60" customHeight="1" x14ac:dyDescent="0.15">
      <c r="A17" s="1006">
        <v>12</v>
      </c>
      <c r="B17" s="1007" t="s">
        <v>22</v>
      </c>
      <c r="C17" s="1191" t="s">
        <v>301</v>
      </c>
      <c r="D17" s="999" t="s">
        <v>309</v>
      </c>
      <c r="E17" s="1308" t="s">
        <v>38</v>
      </c>
      <c r="F17" s="994" t="s">
        <v>31</v>
      </c>
      <c r="G17" s="1309" t="str">
        <f t="shared" si="0"/>
        <v>知久</v>
      </c>
      <c r="H17" s="1323" t="s">
        <v>300</v>
      </c>
      <c r="I17" s="1001" t="s">
        <v>237</v>
      </c>
      <c r="J17" s="1310"/>
      <c r="K17" s="996"/>
      <c r="L17" s="995" t="s">
        <v>65</v>
      </c>
      <c r="M17" s="1315" t="s">
        <v>292</v>
      </c>
      <c r="N17" s="1001" t="s">
        <v>38</v>
      </c>
      <c r="O17" s="1311"/>
      <c r="P17" s="1312" t="s">
        <v>309</v>
      </c>
      <c r="Q17" s="1321" t="s">
        <v>467</v>
      </c>
      <c r="R17" s="1001" t="s">
        <v>203</v>
      </c>
      <c r="S17" s="1318" t="s">
        <v>459</v>
      </c>
      <c r="T17" s="1319" t="s">
        <v>481</v>
      </c>
      <c r="U17" s="1309" t="s">
        <v>120</v>
      </c>
      <c r="V17" s="1001" t="s">
        <v>63</v>
      </c>
      <c r="W17" s="1309" t="s">
        <v>299</v>
      </c>
      <c r="X17" s="1313" t="s">
        <v>301</v>
      </c>
      <c r="Y17" s="1012"/>
      <c r="Z17" s="1012"/>
      <c r="AA17" s="1010" t="s">
        <v>27</v>
      </c>
      <c r="AB17" s="1011" t="s">
        <v>28</v>
      </c>
      <c r="AC17" s="1012" t="s">
        <v>301</v>
      </c>
      <c r="AD17" s="1018"/>
      <c r="AE17" s="1019" t="s">
        <v>233</v>
      </c>
      <c r="AF17" s="1020" t="str">
        <f t="shared" si="33"/>
        <v>知久</v>
      </c>
      <c r="AG17" s="439"/>
      <c r="AH17" s="1103" t="s">
        <v>199</v>
      </c>
      <c r="AI17" s="1251"/>
      <c r="AJ17" s="1091"/>
      <c r="AK17" s="1089" t="s">
        <v>284</v>
      </c>
      <c r="AL17" s="1090"/>
      <c r="AM17" s="1091"/>
      <c r="AN17" s="1092"/>
      <c r="AO17" s="1093"/>
      <c r="AP17" s="1089"/>
      <c r="AQ17" s="1094"/>
      <c r="AR17" s="1089" t="s">
        <v>267</v>
      </c>
      <c r="AS17" s="1091"/>
      <c r="AT17" s="1090"/>
      <c r="AU17" s="1089"/>
      <c r="AV17" s="1095"/>
      <c r="AW17" s="1096"/>
      <c r="AX17" s="1096"/>
      <c r="AY17" s="1097"/>
      <c r="AZ17" s="1095"/>
      <c r="BA17" s="1090"/>
      <c r="BB17" s="1095"/>
      <c r="BC17" s="1098"/>
      <c r="BD17" s="1099"/>
      <c r="BE17" s="1100"/>
      <c r="BF17" s="1121"/>
      <c r="BG17" s="879" t="s">
        <v>480</v>
      </c>
      <c r="BH17" s="654"/>
      <c r="BI17" s="654"/>
      <c r="BJ17" s="440" t="s">
        <v>243</v>
      </c>
      <c r="BK17" s="286">
        <f t="shared" si="35"/>
        <v>0</v>
      </c>
      <c r="BL17" s="287">
        <f t="shared" si="36"/>
        <v>0</v>
      </c>
      <c r="BM17" s="287">
        <f t="shared" si="37"/>
        <v>0</v>
      </c>
      <c r="BN17" s="287">
        <f t="shared" si="38"/>
        <v>0</v>
      </c>
      <c r="BO17" s="287">
        <f t="shared" si="39"/>
        <v>0</v>
      </c>
      <c r="BP17" s="287">
        <f t="shared" si="40"/>
        <v>0</v>
      </c>
      <c r="BQ17" s="287">
        <f t="shared" si="41"/>
        <v>0</v>
      </c>
      <c r="BR17" s="587">
        <f t="shared" si="42"/>
        <v>0</v>
      </c>
      <c r="BS17" s="401">
        <v>0</v>
      </c>
      <c r="BT17" s="401">
        <f t="shared" si="34"/>
        <v>0</v>
      </c>
      <c r="BY17" s="665">
        <f t="shared" si="1"/>
        <v>0</v>
      </c>
      <c r="BZ17" s="666">
        <f t="shared" si="2"/>
        <v>0</v>
      </c>
      <c r="CA17" s="666">
        <f t="shared" si="3"/>
        <v>1</v>
      </c>
      <c r="CB17" s="666">
        <f t="shared" si="4"/>
        <v>0</v>
      </c>
      <c r="CC17" s="669">
        <f t="shared" si="5"/>
        <v>1</v>
      </c>
      <c r="CD17" s="666">
        <f t="shared" si="6"/>
        <v>0</v>
      </c>
      <c r="CE17" s="669">
        <f t="shared" si="7"/>
        <v>1</v>
      </c>
      <c r="CF17" s="667">
        <f t="shared" si="8"/>
        <v>0</v>
      </c>
      <c r="CG17" s="665">
        <f t="shared" si="9"/>
        <v>1</v>
      </c>
      <c r="CH17" s="666">
        <f t="shared" si="10"/>
        <v>0</v>
      </c>
      <c r="CI17" s="669">
        <f t="shared" si="11"/>
        <v>0</v>
      </c>
      <c r="CJ17" s="666">
        <f t="shared" si="12"/>
        <v>0</v>
      </c>
      <c r="CK17" s="669">
        <f t="shared" si="13"/>
        <v>0</v>
      </c>
      <c r="CL17" s="667">
        <f t="shared" si="14"/>
        <v>2</v>
      </c>
      <c r="CM17" s="667">
        <f t="shared" si="15"/>
        <v>0</v>
      </c>
      <c r="CN17" s="669">
        <f t="shared" si="16"/>
        <v>0</v>
      </c>
      <c r="CO17" s="666">
        <f t="shared" si="17"/>
        <v>0</v>
      </c>
      <c r="CP17" s="669">
        <f t="shared" si="18"/>
        <v>0</v>
      </c>
      <c r="CQ17" s="666">
        <f t="shared" si="19"/>
        <v>0</v>
      </c>
      <c r="CR17" s="666">
        <f t="shared" si="20"/>
        <v>0</v>
      </c>
      <c r="CS17" s="669">
        <f t="shared" si="21"/>
        <v>0</v>
      </c>
      <c r="CT17" s="666">
        <f t="shared" si="22"/>
        <v>0</v>
      </c>
      <c r="CU17" s="669">
        <f t="shared" si="23"/>
        <v>1</v>
      </c>
      <c r="CV17" s="667">
        <f t="shared" si="24"/>
        <v>0</v>
      </c>
      <c r="CW17" s="669">
        <f t="shared" si="25"/>
        <v>0</v>
      </c>
      <c r="CX17" s="666">
        <f t="shared" si="26"/>
        <v>0</v>
      </c>
      <c r="CY17" s="669">
        <f t="shared" si="27"/>
        <v>1</v>
      </c>
      <c r="CZ17" s="666">
        <f t="shared" si="28"/>
        <v>0</v>
      </c>
      <c r="DA17" s="669">
        <f t="shared" si="29"/>
        <v>1</v>
      </c>
      <c r="DB17" s="666">
        <f t="shared" si="30"/>
        <v>0</v>
      </c>
      <c r="DC17" s="669">
        <f t="shared" si="31"/>
        <v>1</v>
      </c>
      <c r="DD17" s="666">
        <f t="shared" si="32"/>
        <v>0</v>
      </c>
    </row>
    <row r="18" spans="1:108" s="619" customFormat="1" ht="60" customHeight="1" x14ac:dyDescent="0.15">
      <c r="A18" s="1006">
        <v>13</v>
      </c>
      <c r="B18" s="1007" t="s">
        <v>23</v>
      </c>
      <c r="C18" s="1188" t="s">
        <v>267</v>
      </c>
      <c r="D18" s="999"/>
      <c r="E18" s="994" t="s">
        <v>31</v>
      </c>
      <c r="F18" s="1308" t="s">
        <v>284</v>
      </c>
      <c r="G18" s="1309" t="str">
        <f t="shared" si="0"/>
        <v>大橋</v>
      </c>
      <c r="H18" s="996" t="s">
        <v>300</v>
      </c>
      <c r="I18" s="1305" t="s">
        <v>237</v>
      </c>
      <c r="J18" s="1310"/>
      <c r="K18" s="996"/>
      <c r="L18" s="995" t="s">
        <v>65</v>
      </c>
      <c r="M18" s="1001" t="s">
        <v>292</v>
      </c>
      <c r="N18" s="1001" t="s">
        <v>267</v>
      </c>
      <c r="O18" s="1311"/>
      <c r="P18" s="1312" t="s">
        <v>70</v>
      </c>
      <c r="Q18" s="1305" t="s">
        <v>199</v>
      </c>
      <c r="R18" s="1315" t="s">
        <v>203</v>
      </c>
      <c r="S18" s="1316" t="s">
        <v>27</v>
      </c>
      <c r="T18" s="1313"/>
      <c r="U18" s="1309" t="s">
        <v>120</v>
      </c>
      <c r="V18" s="1001"/>
      <c r="W18" s="1309" t="s">
        <v>299</v>
      </c>
      <c r="X18" s="1313" t="s">
        <v>199</v>
      </c>
      <c r="Y18" s="1012"/>
      <c r="Z18" s="1012"/>
      <c r="AA18" s="1010" t="s">
        <v>38</v>
      </c>
      <c r="AB18" s="1011" t="s">
        <v>28</v>
      </c>
      <c r="AC18" s="1012" t="s">
        <v>284</v>
      </c>
      <c r="AD18" s="1018"/>
      <c r="AE18" s="1019" t="s">
        <v>276</v>
      </c>
      <c r="AF18" s="1020" t="str">
        <f t="shared" si="33"/>
        <v>大橋</v>
      </c>
      <c r="AG18" s="439"/>
      <c r="AH18" s="1103" t="s">
        <v>301</v>
      </c>
      <c r="AI18" s="1251" t="s">
        <v>63</v>
      </c>
      <c r="AJ18" s="1091"/>
      <c r="AK18" s="1089"/>
      <c r="AL18" s="1090"/>
      <c r="AM18" s="1091"/>
      <c r="AN18" s="1092"/>
      <c r="AO18" s="1093"/>
      <c r="AP18" s="1089"/>
      <c r="AQ18" s="1094"/>
      <c r="AR18" s="1089"/>
      <c r="AS18" s="1091"/>
      <c r="AT18" s="1090"/>
      <c r="AU18" s="1089"/>
      <c r="AV18" s="1095"/>
      <c r="AW18" s="1096"/>
      <c r="AX18" s="1096"/>
      <c r="AY18" s="1097"/>
      <c r="AZ18" s="1095"/>
      <c r="BA18" s="1090"/>
      <c r="BB18" s="1095"/>
      <c r="BC18" s="1098"/>
      <c r="BD18" s="1099"/>
      <c r="BE18" s="1169" t="s">
        <v>457</v>
      </c>
      <c r="BF18" s="1121"/>
      <c r="BG18" s="1104"/>
      <c r="BH18" s="654"/>
      <c r="BI18" s="654"/>
      <c r="BJ18" s="440" t="s">
        <v>200</v>
      </c>
      <c r="BK18" s="286">
        <f t="shared" si="35"/>
        <v>1</v>
      </c>
      <c r="BL18" s="287">
        <f t="shared" si="36"/>
        <v>1</v>
      </c>
      <c r="BM18" s="287">
        <f t="shared" si="37"/>
        <v>0</v>
      </c>
      <c r="BN18" s="287">
        <f t="shared" si="38"/>
        <v>0</v>
      </c>
      <c r="BO18" s="287">
        <f t="shared" si="39"/>
        <v>1</v>
      </c>
      <c r="BP18" s="287">
        <f t="shared" si="40"/>
        <v>0</v>
      </c>
      <c r="BQ18" s="287">
        <f t="shared" si="41"/>
        <v>0</v>
      </c>
      <c r="BR18" s="587">
        <f t="shared" si="42"/>
        <v>1</v>
      </c>
      <c r="BS18" s="401">
        <v>0</v>
      </c>
      <c r="BT18" s="401">
        <f t="shared" si="34"/>
        <v>3</v>
      </c>
      <c r="BY18" s="665">
        <f t="shared" si="1"/>
        <v>0</v>
      </c>
      <c r="BZ18" s="666">
        <f t="shared" si="2"/>
        <v>0</v>
      </c>
      <c r="CA18" s="666">
        <f t="shared" si="3"/>
        <v>0</v>
      </c>
      <c r="CB18" s="666">
        <f t="shared" si="4"/>
        <v>0</v>
      </c>
      <c r="CC18" s="669">
        <f t="shared" si="5"/>
        <v>2</v>
      </c>
      <c r="CD18" s="666">
        <f t="shared" si="6"/>
        <v>0</v>
      </c>
      <c r="CE18" s="669">
        <f t="shared" si="7"/>
        <v>1</v>
      </c>
      <c r="CF18" s="667">
        <f t="shared" si="8"/>
        <v>0</v>
      </c>
      <c r="CG18" s="665">
        <f t="shared" si="9"/>
        <v>1</v>
      </c>
      <c r="CH18" s="666">
        <f t="shared" si="10"/>
        <v>0</v>
      </c>
      <c r="CI18" s="669">
        <f t="shared" si="11"/>
        <v>0</v>
      </c>
      <c r="CJ18" s="666">
        <f t="shared" si="12"/>
        <v>0</v>
      </c>
      <c r="CK18" s="669">
        <f t="shared" si="13"/>
        <v>0</v>
      </c>
      <c r="CL18" s="667">
        <f t="shared" si="14"/>
        <v>1</v>
      </c>
      <c r="CM18" s="667">
        <f t="shared" si="15"/>
        <v>0</v>
      </c>
      <c r="CN18" s="669">
        <f t="shared" si="16"/>
        <v>0</v>
      </c>
      <c r="CO18" s="666">
        <f t="shared" si="17"/>
        <v>0</v>
      </c>
      <c r="CP18" s="669">
        <f t="shared" si="18"/>
        <v>0</v>
      </c>
      <c r="CQ18" s="666">
        <f t="shared" si="19"/>
        <v>2</v>
      </c>
      <c r="CR18" s="666">
        <f t="shared" si="20"/>
        <v>0</v>
      </c>
      <c r="CS18" s="669">
        <f t="shared" si="21"/>
        <v>1</v>
      </c>
      <c r="CT18" s="666">
        <f t="shared" si="22"/>
        <v>0</v>
      </c>
      <c r="CU18" s="669">
        <f t="shared" si="23"/>
        <v>1</v>
      </c>
      <c r="CV18" s="667">
        <f t="shared" si="24"/>
        <v>0</v>
      </c>
      <c r="CW18" s="669">
        <f t="shared" si="25"/>
        <v>0</v>
      </c>
      <c r="CX18" s="666">
        <f t="shared" si="26"/>
        <v>0</v>
      </c>
      <c r="CY18" s="669">
        <f t="shared" si="27"/>
        <v>1</v>
      </c>
      <c r="CZ18" s="666">
        <f t="shared" si="28"/>
        <v>0</v>
      </c>
      <c r="DA18" s="669">
        <f t="shared" si="29"/>
        <v>1</v>
      </c>
      <c r="DB18" s="666">
        <f t="shared" si="30"/>
        <v>0</v>
      </c>
      <c r="DC18" s="669">
        <f t="shared" si="31"/>
        <v>1</v>
      </c>
      <c r="DD18" s="666">
        <f t="shared" si="32"/>
        <v>0</v>
      </c>
    </row>
    <row r="19" spans="1:108" s="619" customFormat="1" ht="60" customHeight="1" x14ac:dyDescent="0.15">
      <c r="A19" s="1006">
        <v>14</v>
      </c>
      <c r="B19" s="1007" t="s">
        <v>24</v>
      </c>
      <c r="C19" s="1188" t="s">
        <v>267</v>
      </c>
      <c r="D19" s="999"/>
      <c r="E19" s="1189" t="s">
        <v>31</v>
      </c>
      <c r="F19" s="994" t="s">
        <v>237</v>
      </c>
      <c r="G19" s="1309" t="str">
        <f t="shared" si="0"/>
        <v>村山</v>
      </c>
      <c r="H19" s="1323" t="s">
        <v>301</v>
      </c>
      <c r="I19" s="1001" t="s">
        <v>28</v>
      </c>
      <c r="J19" s="1310"/>
      <c r="K19" s="996"/>
      <c r="L19" s="995" t="s">
        <v>65</v>
      </c>
      <c r="M19" s="1315" t="s">
        <v>292</v>
      </c>
      <c r="N19" s="1001" t="s">
        <v>267</v>
      </c>
      <c r="O19" s="1311"/>
      <c r="P19" s="1312" t="s">
        <v>27</v>
      </c>
      <c r="Q19" s="1321" t="s">
        <v>256</v>
      </c>
      <c r="R19" s="1315" t="s">
        <v>203</v>
      </c>
      <c r="S19" s="994" t="s">
        <v>70</v>
      </c>
      <c r="T19" s="1313"/>
      <c r="U19" s="1309" t="s">
        <v>120</v>
      </c>
      <c r="V19" s="1001" t="s">
        <v>63</v>
      </c>
      <c r="W19" s="1306" t="s">
        <v>299</v>
      </c>
      <c r="X19" s="1313" t="s">
        <v>27</v>
      </c>
      <c r="Y19" s="1012"/>
      <c r="Z19" s="1012"/>
      <c r="AA19" s="1010" t="s">
        <v>38</v>
      </c>
      <c r="AB19" s="1011" t="s">
        <v>233</v>
      </c>
      <c r="AC19" s="1012" t="s">
        <v>31</v>
      </c>
      <c r="AD19" s="1018"/>
      <c r="AE19" s="1019" t="s">
        <v>300</v>
      </c>
      <c r="AF19" s="1020" t="str">
        <f t="shared" si="33"/>
        <v>村山</v>
      </c>
      <c r="AG19" s="439"/>
      <c r="AH19" s="1103" t="s">
        <v>284</v>
      </c>
      <c r="AI19" s="1251"/>
      <c r="AJ19" s="1091"/>
      <c r="AK19" s="1102"/>
      <c r="AL19" s="1090"/>
      <c r="AM19" s="1091"/>
      <c r="AN19" s="1103"/>
      <c r="AO19" s="1091"/>
      <c r="AP19" s="1089"/>
      <c r="AQ19" s="1094"/>
      <c r="AR19" s="1089"/>
      <c r="AS19" s="1091"/>
      <c r="AT19" s="1090"/>
      <c r="AU19" s="1089"/>
      <c r="AV19" s="1254"/>
      <c r="AW19" s="1255"/>
      <c r="AX19" s="1255"/>
      <c r="AY19" s="1127" t="s">
        <v>199</v>
      </c>
      <c r="AZ19" s="1128" t="s">
        <v>395</v>
      </c>
      <c r="BA19" s="1255"/>
      <c r="BB19" s="1095"/>
      <c r="BC19" s="1098"/>
      <c r="BD19" s="1099"/>
      <c r="BE19" s="1100"/>
      <c r="BF19" s="1101"/>
      <c r="BG19" s="1104"/>
      <c r="BH19" s="654"/>
      <c r="BI19" s="654"/>
      <c r="BJ19" s="440" t="s">
        <v>233</v>
      </c>
      <c r="BK19" s="286">
        <f t="shared" si="35"/>
        <v>1</v>
      </c>
      <c r="BL19" s="287">
        <f t="shared" si="36"/>
        <v>1</v>
      </c>
      <c r="BM19" s="287">
        <f t="shared" si="37"/>
        <v>0</v>
      </c>
      <c r="BN19" s="287">
        <f t="shared" si="38"/>
        <v>0</v>
      </c>
      <c r="BO19" s="287">
        <f t="shared" si="39"/>
        <v>0</v>
      </c>
      <c r="BP19" s="287">
        <f t="shared" si="40"/>
        <v>0</v>
      </c>
      <c r="BQ19" s="287">
        <f t="shared" si="41"/>
        <v>0</v>
      </c>
      <c r="BR19" s="587">
        <f t="shared" si="42"/>
        <v>1</v>
      </c>
      <c r="BS19" s="401">
        <v>0</v>
      </c>
      <c r="BT19" s="401">
        <f t="shared" si="34"/>
        <v>2</v>
      </c>
      <c r="BY19" s="665">
        <f t="shared" si="1"/>
        <v>0</v>
      </c>
      <c r="BZ19" s="666">
        <f t="shared" si="2"/>
        <v>0</v>
      </c>
      <c r="CA19" s="666">
        <f t="shared" si="3"/>
        <v>1</v>
      </c>
      <c r="CB19" s="666">
        <f t="shared" si="4"/>
        <v>0</v>
      </c>
      <c r="CC19" s="669">
        <f t="shared" si="5"/>
        <v>0</v>
      </c>
      <c r="CD19" s="666">
        <f t="shared" si="6"/>
        <v>0</v>
      </c>
      <c r="CE19" s="669">
        <f t="shared" si="7"/>
        <v>1</v>
      </c>
      <c r="CF19" s="667">
        <f t="shared" si="8"/>
        <v>0</v>
      </c>
      <c r="CG19" s="665">
        <f t="shared" si="9"/>
        <v>2</v>
      </c>
      <c r="CH19" s="666">
        <f t="shared" si="10"/>
        <v>0</v>
      </c>
      <c r="CI19" s="669">
        <f t="shared" si="11"/>
        <v>0</v>
      </c>
      <c r="CJ19" s="666">
        <f t="shared" si="12"/>
        <v>0</v>
      </c>
      <c r="CK19" s="669">
        <f t="shared" si="13"/>
        <v>0</v>
      </c>
      <c r="CL19" s="667">
        <f t="shared" si="14"/>
        <v>1</v>
      </c>
      <c r="CM19" s="667">
        <f t="shared" si="15"/>
        <v>0</v>
      </c>
      <c r="CN19" s="669">
        <f t="shared" si="16"/>
        <v>0</v>
      </c>
      <c r="CO19" s="666">
        <f t="shared" si="17"/>
        <v>0</v>
      </c>
      <c r="CP19" s="669">
        <f t="shared" si="18"/>
        <v>0</v>
      </c>
      <c r="CQ19" s="666">
        <f t="shared" si="19"/>
        <v>1</v>
      </c>
      <c r="CR19" s="666">
        <f t="shared" si="20"/>
        <v>1</v>
      </c>
      <c r="CS19" s="669">
        <f t="shared" si="21"/>
        <v>1</v>
      </c>
      <c r="CT19" s="666">
        <f t="shared" si="22"/>
        <v>0</v>
      </c>
      <c r="CU19" s="669">
        <f t="shared" si="23"/>
        <v>1</v>
      </c>
      <c r="CV19" s="667">
        <f t="shared" si="24"/>
        <v>0</v>
      </c>
      <c r="CW19" s="669">
        <f t="shared" si="25"/>
        <v>0</v>
      </c>
      <c r="CX19" s="666">
        <f t="shared" si="26"/>
        <v>0</v>
      </c>
      <c r="CY19" s="669">
        <f t="shared" si="27"/>
        <v>1</v>
      </c>
      <c r="CZ19" s="666">
        <f t="shared" si="28"/>
        <v>0</v>
      </c>
      <c r="DA19" s="669">
        <f t="shared" si="29"/>
        <v>2</v>
      </c>
      <c r="DB19" s="666">
        <f t="shared" si="30"/>
        <v>0</v>
      </c>
      <c r="DC19" s="669">
        <f t="shared" si="31"/>
        <v>0</v>
      </c>
      <c r="DD19" s="666">
        <f t="shared" si="32"/>
        <v>0</v>
      </c>
    </row>
    <row r="20" spans="1:108" s="619" customFormat="1" ht="60" customHeight="1" x14ac:dyDescent="0.15">
      <c r="A20" s="1021">
        <v>15</v>
      </c>
      <c r="B20" s="1022" t="s">
        <v>25</v>
      </c>
      <c r="C20" s="1023"/>
      <c r="D20" s="1024"/>
      <c r="E20" s="1025"/>
      <c r="F20" s="1025"/>
      <c r="G20" s="1026" t="str">
        <f t="shared" si="0"/>
        <v>バタ</v>
      </c>
      <c r="H20" s="1027"/>
      <c r="I20" s="1028"/>
      <c r="J20" s="1029"/>
      <c r="K20" s="1027"/>
      <c r="L20" s="1030"/>
      <c r="M20" s="1028"/>
      <c r="N20" s="1028"/>
      <c r="O20" s="1031"/>
      <c r="P20" s="1032"/>
      <c r="Q20" s="1028"/>
      <c r="R20" s="1028"/>
      <c r="S20" s="1025"/>
      <c r="T20" s="1033"/>
      <c r="U20" s="1026"/>
      <c r="V20" s="1028"/>
      <c r="W20" s="1026" t="s">
        <v>299</v>
      </c>
      <c r="X20" s="1033"/>
      <c r="Y20" s="1028"/>
      <c r="Z20" s="1028"/>
      <c r="AA20" s="1026"/>
      <c r="AB20" s="1027"/>
      <c r="AC20" s="1026"/>
      <c r="AD20" s="1034"/>
      <c r="AE20" s="1035" t="s">
        <v>259</v>
      </c>
      <c r="AF20" s="1036" t="str">
        <f t="shared" si="33"/>
        <v>バタ</v>
      </c>
      <c r="AG20" s="1037" t="s">
        <v>284</v>
      </c>
      <c r="AH20" s="1257"/>
      <c r="AI20" s="1258"/>
      <c r="AJ20" s="1108"/>
      <c r="AK20" s="1106"/>
      <c r="AL20" s="1107"/>
      <c r="AM20" s="1108"/>
      <c r="AN20" s="1257"/>
      <c r="AO20" s="1123"/>
      <c r="AP20" s="1106"/>
      <c r="AQ20" s="1112"/>
      <c r="AR20" s="1106"/>
      <c r="AS20" s="1108"/>
      <c r="AT20" s="1107"/>
      <c r="AU20" s="1106"/>
      <c r="AV20" s="1115"/>
      <c r="AW20" s="1125"/>
      <c r="AX20" s="1125"/>
      <c r="AY20" s="1124"/>
      <c r="AZ20" s="1115"/>
      <c r="BA20" s="1125"/>
      <c r="BB20" s="1115"/>
      <c r="BC20" s="1116"/>
      <c r="BD20" s="1117"/>
      <c r="BE20" s="1126"/>
      <c r="BF20" s="1119"/>
      <c r="BG20" s="1120"/>
      <c r="BH20" s="654"/>
      <c r="BI20" s="654"/>
      <c r="BJ20" s="440" t="s">
        <v>267</v>
      </c>
      <c r="BK20" s="286">
        <f t="shared" si="35"/>
        <v>1</v>
      </c>
      <c r="BL20" s="287">
        <f t="shared" si="36"/>
        <v>1</v>
      </c>
      <c r="BM20" s="287">
        <f t="shared" si="37"/>
        <v>1</v>
      </c>
      <c r="BN20" s="287">
        <f t="shared" si="38"/>
        <v>0</v>
      </c>
      <c r="BO20" s="287">
        <f t="shared" si="39"/>
        <v>1</v>
      </c>
      <c r="BP20" s="287">
        <f t="shared" si="40"/>
        <v>0</v>
      </c>
      <c r="BQ20" s="287">
        <f t="shared" si="41"/>
        <v>0</v>
      </c>
      <c r="BR20" s="587">
        <f t="shared" si="42"/>
        <v>0</v>
      </c>
      <c r="BS20" s="401">
        <v>0</v>
      </c>
      <c r="BT20" s="401">
        <f>BK20+BL20*0.5+BM20*0.5+BN20+BO20+BQ20+BR20*0.5+BP20</f>
        <v>3</v>
      </c>
      <c r="BY20" s="665">
        <f t="shared" si="1"/>
        <v>0</v>
      </c>
      <c r="BZ20" s="666">
        <f t="shared" si="2"/>
        <v>0</v>
      </c>
      <c r="CA20" s="666">
        <f t="shared" si="3"/>
        <v>0</v>
      </c>
      <c r="CB20" s="666">
        <f t="shared" si="4"/>
        <v>0</v>
      </c>
      <c r="CC20" s="669">
        <f t="shared" si="5"/>
        <v>1</v>
      </c>
      <c r="CD20" s="666">
        <f t="shared" si="6"/>
        <v>0</v>
      </c>
      <c r="CE20" s="669">
        <f t="shared" si="7"/>
        <v>0</v>
      </c>
      <c r="CF20" s="667">
        <f t="shared" si="8"/>
        <v>0</v>
      </c>
      <c r="CG20" s="665">
        <f t="shared" si="9"/>
        <v>0</v>
      </c>
      <c r="CH20" s="666">
        <f t="shared" si="10"/>
        <v>0</v>
      </c>
      <c r="CI20" s="669">
        <f t="shared" si="11"/>
        <v>0</v>
      </c>
      <c r="CJ20" s="666">
        <f t="shared" si="12"/>
        <v>0</v>
      </c>
      <c r="CK20" s="669">
        <f t="shared" si="13"/>
        <v>0</v>
      </c>
      <c r="CL20" s="667">
        <f t="shared" si="14"/>
        <v>0</v>
      </c>
      <c r="CM20" s="667">
        <f t="shared" si="15"/>
        <v>0</v>
      </c>
      <c r="CN20" s="669">
        <f t="shared" si="16"/>
        <v>0</v>
      </c>
      <c r="CO20" s="666">
        <f t="shared" si="17"/>
        <v>0</v>
      </c>
      <c r="CP20" s="669">
        <f t="shared" si="18"/>
        <v>0</v>
      </c>
      <c r="CQ20" s="666">
        <f t="shared" si="19"/>
        <v>0</v>
      </c>
      <c r="CR20" s="666">
        <f t="shared" si="20"/>
        <v>0</v>
      </c>
      <c r="CS20" s="669">
        <f t="shared" si="21"/>
        <v>0</v>
      </c>
      <c r="CT20" s="666">
        <f t="shared" si="22"/>
        <v>0</v>
      </c>
      <c r="CU20" s="669">
        <f t="shared" si="23"/>
        <v>0</v>
      </c>
      <c r="CV20" s="667">
        <f t="shared" si="24"/>
        <v>0</v>
      </c>
      <c r="CW20" s="669">
        <f t="shared" si="25"/>
        <v>0</v>
      </c>
      <c r="CX20" s="666">
        <f t="shared" si="26"/>
        <v>0</v>
      </c>
      <c r="CY20" s="669">
        <f t="shared" si="27"/>
        <v>0</v>
      </c>
      <c r="CZ20" s="666">
        <f t="shared" si="28"/>
        <v>0</v>
      </c>
      <c r="DA20" s="669">
        <f t="shared" si="29"/>
        <v>0</v>
      </c>
      <c r="DB20" s="666">
        <f t="shared" si="30"/>
        <v>0</v>
      </c>
      <c r="DC20" s="669">
        <f t="shared" si="31"/>
        <v>1</v>
      </c>
      <c r="DD20" s="666">
        <f t="shared" si="32"/>
        <v>0</v>
      </c>
    </row>
    <row r="21" spans="1:108" s="619" customFormat="1" ht="60" customHeight="1" x14ac:dyDescent="0.15">
      <c r="A21" s="1021">
        <v>16</v>
      </c>
      <c r="B21" s="1022" t="s">
        <v>19</v>
      </c>
      <c r="C21" s="1023"/>
      <c r="D21" s="1024"/>
      <c r="E21" s="1025"/>
      <c r="F21" s="1025"/>
      <c r="G21" s="1026" t="str">
        <f t="shared" si="0"/>
        <v>小清水</v>
      </c>
      <c r="H21" s="1027"/>
      <c r="I21" s="1028"/>
      <c r="J21" s="1029"/>
      <c r="K21" s="1027"/>
      <c r="L21" s="1030"/>
      <c r="M21" s="1028"/>
      <c r="N21" s="1028"/>
      <c r="O21" s="1031"/>
      <c r="P21" s="1032"/>
      <c r="Q21" s="1028"/>
      <c r="R21" s="1028"/>
      <c r="S21" s="1025"/>
      <c r="T21" s="1033"/>
      <c r="U21" s="1026"/>
      <c r="V21" s="1028"/>
      <c r="W21" s="1026" t="s">
        <v>237</v>
      </c>
      <c r="X21" s="1033"/>
      <c r="Y21" s="1028"/>
      <c r="Z21" s="1028"/>
      <c r="AA21" s="1026"/>
      <c r="AB21" s="1027"/>
      <c r="AC21" s="1026"/>
      <c r="AD21" s="1034"/>
      <c r="AE21" s="1035" t="s">
        <v>233</v>
      </c>
      <c r="AF21" s="1036" t="str">
        <f t="shared" si="33"/>
        <v>小清水</v>
      </c>
      <c r="AG21" s="1037" t="s">
        <v>278</v>
      </c>
      <c r="AH21" s="1129"/>
      <c r="AI21" s="1258"/>
      <c r="AJ21" s="1108"/>
      <c r="AK21" s="1106"/>
      <c r="AL21" s="1107"/>
      <c r="AM21" s="1108"/>
      <c r="AN21" s="1129"/>
      <c r="AO21" s="1108"/>
      <c r="AP21" s="1106"/>
      <c r="AQ21" s="1112"/>
      <c r="AR21" s="1111"/>
      <c r="AS21" s="1108"/>
      <c r="AT21" s="1107"/>
      <c r="AU21" s="1106"/>
      <c r="AV21" s="1115"/>
      <c r="AW21" s="1125"/>
      <c r="AX21" s="1125"/>
      <c r="AY21" s="1124"/>
      <c r="AZ21" s="1115"/>
      <c r="BA21" s="1125"/>
      <c r="BB21" s="1115"/>
      <c r="BC21" s="1116"/>
      <c r="BD21" s="1117"/>
      <c r="BE21" s="1126"/>
      <c r="BF21" s="1119"/>
      <c r="BG21" s="1120"/>
      <c r="BH21" s="654"/>
      <c r="BI21" s="654"/>
      <c r="BJ21" s="440" t="s">
        <v>70</v>
      </c>
      <c r="BK21" s="286">
        <f t="shared" si="35"/>
        <v>1</v>
      </c>
      <c r="BL21" s="287">
        <f t="shared" si="36"/>
        <v>1</v>
      </c>
      <c r="BM21" s="287">
        <f t="shared" si="37"/>
        <v>0</v>
      </c>
      <c r="BN21" s="287">
        <f t="shared" si="38"/>
        <v>0</v>
      </c>
      <c r="BO21" s="287">
        <f t="shared" si="39"/>
        <v>0</v>
      </c>
      <c r="BP21" s="287">
        <f t="shared" si="40"/>
        <v>0</v>
      </c>
      <c r="BQ21" s="287">
        <f t="shared" si="41"/>
        <v>1</v>
      </c>
      <c r="BR21" s="587">
        <f t="shared" si="42"/>
        <v>1</v>
      </c>
      <c r="BS21" s="401">
        <v>0</v>
      </c>
      <c r="BT21" s="401">
        <f>BK21+BL21*0.5+BM21*0.5+BN21+BO21+BQ21+BR21*0.5+BP21</f>
        <v>3</v>
      </c>
      <c r="BY21" s="665">
        <f t="shared" si="1"/>
        <v>0</v>
      </c>
      <c r="BZ21" s="666">
        <f t="shared" si="2"/>
        <v>0</v>
      </c>
      <c r="CA21" s="666">
        <f t="shared" si="3"/>
        <v>0</v>
      </c>
      <c r="CB21" s="666">
        <f t="shared" si="4"/>
        <v>0</v>
      </c>
      <c r="CC21" s="669">
        <f t="shared" si="5"/>
        <v>0</v>
      </c>
      <c r="CD21" s="666">
        <f t="shared" si="6"/>
        <v>0</v>
      </c>
      <c r="CE21" s="669">
        <f t="shared" si="7"/>
        <v>1</v>
      </c>
      <c r="CF21" s="667">
        <f t="shared" si="8"/>
        <v>0</v>
      </c>
      <c r="CG21" s="665">
        <f t="shared" si="9"/>
        <v>0</v>
      </c>
      <c r="CH21" s="666">
        <f t="shared" si="10"/>
        <v>0</v>
      </c>
      <c r="CI21" s="669">
        <f t="shared" si="11"/>
        <v>0</v>
      </c>
      <c r="CJ21" s="666">
        <f t="shared" si="12"/>
        <v>0</v>
      </c>
      <c r="CK21" s="669">
        <f t="shared" si="13"/>
        <v>0</v>
      </c>
      <c r="CL21" s="667">
        <f t="shared" si="14"/>
        <v>0</v>
      </c>
      <c r="CM21" s="667">
        <f t="shared" si="15"/>
        <v>0</v>
      </c>
      <c r="CN21" s="669">
        <f t="shared" si="16"/>
        <v>0</v>
      </c>
      <c r="CO21" s="666">
        <f t="shared" si="17"/>
        <v>0</v>
      </c>
      <c r="CP21" s="669">
        <f t="shared" si="18"/>
        <v>0</v>
      </c>
      <c r="CQ21" s="666">
        <f t="shared" si="19"/>
        <v>0</v>
      </c>
      <c r="CR21" s="666">
        <f t="shared" si="20"/>
        <v>0</v>
      </c>
      <c r="CS21" s="669">
        <f t="shared" si="21"/>
        <v>0</v>
      </c>
      <c r="CT21" s="666">
        <f t="shared" si="22"/>
        <v>0</v>
      </c>
      <c r="CU21" s="669">
        <f t="shared" si="23"/>
        <v>0</v>
      </c>
      <c r="CV21" s="667">
        <f t="shared" si="24"/>
        <v>0</v>
      </c>
      <c r="CW21" s="669">
        <f t="shared" si="25"/>
        <v>0</v>
      </c>
      <c r="CX21" s="666">
        <f t="shared" si="26"/>
        <v>0</v>
      </c>
      <c r="CY21" s="669">
        <f t="shared" si="27"/>
        <v>0</v>
      </c>
      <c r="CZ21" s="666">
        <f t="shared" si="28"/>
        <v>0</v>
      </c>
      <c r="DA21" s="669">
        <f t="shared" si="29"/>
        <v>0</v>
      </c>
      <c r="DB21" s="666">
        <f t="shared" si="30"/>
        <v>0</v>
      </c>
      <c r="DC21" s="669">
        <f t="shared" si="31"/>
        <v>0</v>
      </c>
      <c r="DD21" s="666">
        <f t="shared" si="32"/>
        <v>0</v>
      </c>
    </row>
    <row r="22" spans="1:108" s="619" customFormat="1" ht="60" customHeight="1" x14ac:dyDescent="0.15">
      <c r="A22" s="1006">
        <v>17</v>
      </c>
      <c r="B22" s="1007" t="s">
        <v>20</v>
      </c>
      <c r="C22" s="1314" t="s">
        <v>279</v>
      </c>
      <c r="D22" s="999" t="s">
        <v>309</v>
      </c>
      <c r="E22" s="994" t="s">
        <v>31</v>
      </c>
      <c r="F22" s="1189" t="s">
        <v>284</v>
      </c>
      <c r="G22" s="1309" t="str">
        <f t="shared" si="0"/>
        <v>大橋</v>
      </c>
      <c r="H22" s="996" t="s">
        <v>267</v>
      </c>
      <c r="I22" s="1001" t="s">
        <v>28</v>
      </c>
      <c r="J22" s="1310"/>
      <c r="K22" s="996"/>
      <c r="L22" s="995" t="s">
        <v>65</v>
      </c>
      <c r="M22" s="1001" t="s">
        <v>292</v>
      </c>
      <c r="N22" s="1001" t="s">
        <v>284</v>
      </c>
      <c r="O22" s="1311"/>
      <c r="P22" s="1312" t="s">
        <v>309</v>
      </c>
      <c r="Q22" s="1001" t="s">
        <v>301</v>
      </c>
      <c r="R22" s="1001" t="s">
        <v>203</v>
      </c>
      <c r="S22" s="1308" t="s">
        <v>70</v>
      </c>
      <c r="T22" s="1313"/>
      <c r="U22" s="1309" t="s">
        <v>63</v>
      </c>
      <c r="V22" s="1001" t="s">
        <v>120</v>
      </c>
      <c r="W22" s="1010" t="s">
        <v>299</v>
      </c>
      <c r="X22" s="1017" t="s">
        <v>301</v>
      </c>
      <c r="Y22" s="1012"/>
      <c r="Z22" s="1012"/>
      <c r="AA22" s="1010" t="s">
        <v>27</v>
      </c>
      <c r="AB22" s="1011" t="s">
        <v>38</v>
      </c>
      <c r="AC22" s="1010"/>
      <c r="AD22" s="1018"/>
      <c r="AE22" s="1019" t="s">
        <v>277</v>
      </c>
      <c r="AF22" s="1020" t="str">
        <f t="shared" si="33"/>
        <v>大橋</v>
      </c>
      <c r="AG22" s="439"/>
      <c r="AH22" s="1252" t="s">
        <v>300</v>
      </c>
      <c r="AI22" s="1121"/>
      <c r="AJ22" s="1091"/>
      <c r="AK22" s="1089" t="s">
        <v>237</v>
      </c>
      <c r="AL22" s="1090"/>
      <c r="AM22" s="1091"/>
      <c r="AN22" s="1103"/>
      <c r="AO22" s="1091"/>
      <c r="AP22" s="1089"/>
      <c r="AQ22" s="1094"/>
      <c r="AR22" s="1102" t="s">
        <v>199</v>
      </c>
      <c r="AS22" s="1091"/>
      <c r="AT22" s="1090"/>
      <c r="AU22" s="1089"/>
      <c r="AV22" s="1095"/>
      <c r="AW22" s="1096"/>
      <c r="AX22" s="1096"/>
      <c r="AY22" s="1097"/>
      <c r="AZ22" s="1095"/>
      <c r="BA22" s="1096"/>
      <c r="BB22" s="1095"/>
      <c r="BC22" s="1098"/>
      <c r="BD22" s="1099"/>
      <c r="BE22" s="1100"/>
      <c r="BF22" s="1101"/>
      <c r="BG22" s="1104"/>
      <c r="BH22" s="654"/>
      <c r="BI22" s="654"/>
      <c r="BJ22" s="440" t="s">
        <v>300</v>
      </c>
      <c r="BK22" s="286">
        <f t="shared" si="35"/>
        <v>1</v>
      </c>
      <c r="BL22" s="287">
        <f t="shared" si="36"/>
        <v>1</v>
      </c>
      <c r="BM22" s="287">
        <f t="shared" si="37"/>
        <v>0</v>
      </c>
      <c r="BN22" s="287">
        <f t="shared" si="38"/>
        <v>0</v>
      </c>
      <c r="BO22" s="287">
        <f t="shared" si="39"/>
        <v>0</v>
      </c>
      <c r="BP22" s="287">
        <f t="shared" si="40"/>
        <v>0</v>
      </c>
      <c r="BQ22" s="287">
        <f t="shared" si="41"/>
        <v>0</v>
      </c>
      <c r="BR22" s="587">
        <f t="shared" si="42"/>
        <v>0</v>
      </c>
      <c r="BS22" s="401">
        <v>0</v>
      </c>
      <c r="BT22" s="401">
        <f t="shared" si="34"/>
        <v>1.5</v>
      </c>
      <c r="BY22" s="665">
        <f t="shared" si="1"/>
        <v>0</v>
      </c>
      <c r="BZ22" s="666">
        <f t="shared" si="2"/>
        <v>0</v>
      </c>
      <c r="CA22" s="666">
        <f t="shared" si="3"/>
        <v>1</v>
      </c>
      <c r="CB22" s="666">
        <f t="shared" si="4"/>
        <v>0</v>
      </c>
      <c r="CC22" s="669">
        <f t="shared" si="5"/>
        <v>2</v>
      </c>
      <c r="CD22" s="666">
        <f t="shared" si="6"/>
        <v>0</v>
      </c>
      <c r="CE22" s="669">
        <f t="shared" si="7"/>
        <v>1</v>
      </c>
      <c r="CF22" s="667">
        <f t="shared" si="8"/>
        <v>0</v>
      </c>
      <c r="CG22" s="665">
        <f t="shared" si="9"/>
        <v>1</v>
      </c>
      <c r="CH22" s="666">
        <f t="shared" si="10"/>
        <v>0</v>
      </c>
      <c r="CI22" s="669">
        <f t="shared" si="11"/>
        <v>0</v>
      </c>
      <c r="CJ22" s="666">
        <f t="shared" si="12"/>
        <v>0</v>
      </c>
      <c r="CK22" s="669">
        <f t="shared" si="13"/>
        <v>0</v>
      </c>
      <c r="CL22" s="667">
        <f t="shared" si="14"/>
        <v>1</v>
      </c>
      <c r="CM22" s="667">
        <f t="shared" si="15"/>
        <v>0</v>
      </c>
      <c r="CN22" s="669">
        <f t="shared" si="16"/>
        <v>0</v>
      </c>
      <c r="CO22" s="666">
        <f t="shared" si="17"/>
        <v>0</v>
      </c>
      <c r="CP22" s="669">
        <f t="shared" si="18"/>
        <v>0</v>
      </c>
      <c r="CQ22" s="666">
        <f t="shared" si="19"/>
        <v>1</v>
      </c>
      <c r="CR22" s="666">
        <f t="shared" si="20"/>
        <v>0</v>
      </c>
      <c r="CS22" s="669">
        <f t="shared" si="21"/>
        <v>1</v>
      </c>
      <c r="CT22" s="666">
        <f t="shared" si="22"/>
        <v>0</v>
      </c>
      <c r="CU22" s="669">
        <f t="shared" si="23"/>
        <v>1</v>
      </c>
      <c r="CV22" s="667">
        <f t="shared" si="24"/>
        <v>0</v>
      </c>
      <c r="CW22" s="669">
        <f t="shared" si="25"/>
        <v>0</v>
      </c>
      <c r="CX22" s="666">
        <f t="shared" si="26"/>
        <v>0</v>
      </c>
      <c r="CY22" s="669">
        <f t="shared" si="27"/>
        <v>1</v>
      </c>
      <c r="CZ22" s="666">
        <f t="shared" si="28"/>
        <v>0</v>
      </c>
      <c r="DA22" s="669">
        <f t="shared" si="29"/>
        <v>1</v>
      </c>
      <c r="DB22" s="666">
        <f t="shared" si="30"/>
        <v>0</v>
      </c>
      <c r="DC22" s="669">
        <f t="shared" si="31"/>
        <v>0</v>
      </c>
      <c r="DD22" s="666">
        <f t="shared" si="32"/>
        <v>0</v>
      </c>
    </row>
    <row r="23" spans="1:108" s="619" customFormat="1" ht="60" customHeight="1" x14ac:dyDescent="0.15">
      <c r="A23" s="1006">
        <v>18</v>
      </c>
      <c r="B23" s="1007" t="s">
        <v>21</v>
      </c>
      <c r="C23" s="1191" t="s">
        <v>269</v>
      </c>
      <c r="D23" s="999" t="s">
        <v>309</v>
      </c>
      <c r="E23" s="1308" t="s">
        <v>31</v>
      </c>
      <c r="F23" s="994" t="s">
        <v>237</v>
      </c>
      <c r="G23" s="1309" t="str">
        <f t="shared" si="0"/>
        <v>福島</v>
      </c>
      <c r="H23" s="996" t="s">
        <v>301</v>
      </c>
      <c r="I23" s="1001" t="s">
        <v>28</v>
      </c>
      <c r="J23" s="1310"/>
      <c r="K23" s="996"/>
      <c r="L23" s="995" t="s">
        <v>199</v>
      </c>
      <c r="M23" s="1001" t="s">
        <v>292</v>
      </c>
      <c r="N23" s="1001" t="s">
        <v>38</v>
      </c>
      <c r="O23" s="1311" t="s">
        <v>284</v>
      </c>
      <c r="P23" s="1312" t="s">
        <v>309</v>
      </c>
      <c r="Q23" s="1001"/>
      <c r="R23" s="1001" t="s">
        <v>203</v>
      </c>
      <c r="S23" s="994" t="s">
        <v>300</v>
      </c>
      <c r="T23" s="1313"/>
      <c r="U23" s="1309" t="s">
        <v>63</v>
      </c>
      <c r="V23" s="1001" t="s">
        <v>120</v>
      </c>
      <c r="W23" s="1010" t="s">
        <v>299</v>
      </c>
      <c r="X23" s="1017" t="s">
        <v>284</v>
      </c>
      <c r="Y23" s="1012"/>
      <c r="Z23" s="1012"/>
      <c r="AA23" s="1010" t="s">
        <v>233</v>
      </c>
      <c r="AB23" s="1011" t="s">
        <v>27</v>
      </c>
      <c r="AC23" s="1012" t="s">
        <v>31</v>
      </c>
      <c r="AD23" s="1018"/>
      <c r="AE23" s="1019" t="s">
        <v>70</v>
      </c>
      <c r="AF23" s="1020" t="str">
        <f t="shared" si="33"/>
        <v>福島</v>
      </c>
      <c r="AG23" s="439"/>
      <c r="AH23" s="1290" t="s">
        <v>267</v>
      </c>
      <c r="AI23" s="1251" t="s">
        <v>65</v>
      </c>
      <c r="AJ23" s="1138"/>
      <c r="AK23" s="1089"/>
      <c r="AL23" s="1090"/>
      <c r="AM23" s="1091"/>
      <c r="AN23" s="1103"/>
      <c r="AO23" s="1135"/>
      <c r="AP23" s="1089"/>
      <c r="AQ23" s="1094"/>
      <c r="AR23" s="1089"/>
      <c r="AS23" s="1091"/>
      <c r="AT23" s="1090"/>
      <c r="AU23" s="1089"/>
      <c r="AV23" s="1095"/>
      <c r="AW23" s="999"/>
      <c r="AX23" s="999"/>
      <c r="AY23" s="1136" t="s">
        <v>38</v>
      </c>
      <c r="AZ23" s="1095" t="s">
        <v>466</v>
      </c>
      <c r="BA23" s="1096"/>
      <c r="BB23" s="1095"/>
      <c r="BC23" s="1098"/>
      <c r="BD23" s="1099"/>
      <c r="BE23" s="1100"/>
      <c r="BF23" s="1101"/>
      <c r="BG23" s="879"/>
      <c r="BH23" s="654"/>
      <c r="BI23" s="654"/>
      <c r="BJ23" s="440" t="s">
        <v>301</v>
      </c>
      <c r="BK23" s="286">
        <f t="shared" si="35"/>
        <v>1</v>
      </c>
      <c r="BL23" s="287">
        <f t="shared" si="36"/>
        <v>1</v>
      </c>
      <c r="BM23" s="287">
        <f t="shared" si="37"/>
        <v>0</v>
      </c>
      <c r="BN23" s="287">
        <f t="shared" si="38"/>
        <v>0</v>
      </c>
      <c r="BO23" s="287">
        <f t="shared" si="39"/>
        <v>0</v>
      </c>
      <c r="BP23" s="287">
        <f t="shared" si="40"/>
        <v>0</v>
      </c>
      <c r="BQ23" s="287">
        <f t="shared" si="41"/>
        <v>1</v>
      </c>
      <c r="BR23" s="587">
        <f t="shared" si="42"/>
        <v>1</v>
      </c>
      <c r="BS23" s="401">
        <v>0</v>
      </c>
      <c r="BT23" s="401">
        <f>BK23+BL23*0.5+BM23*0.5+BN23+BO23+BQ23+BR23*0.5+BP23</f>
        <v>3</v>
      </c>
      <c r="BY23" s="665">
        <f t="shared" si="1"/>
        <v>0</v>
      </c>
      <c r="BZ23" s="666">
        <f t="shared" si="2"/>
        <v>0</v>
      </c>
      <c r="CA23" s="666">
        <f t="shared" si="3"/>
        <v>1</v>
      </c>
      <c r="CB23" s="666">
        <f t="shared" si="4"/>
        <v>0</v>
      </c>
      <c r="CC23" s="669">
        <f t="shared" si="5"/>
        <v>2</v>
      </c>
      <c r="CD23" s="666">
        <f t="shared" si="6"/>
        <v>0</v>
      </c>
      <c r="CE23" s="669">
        <f t="shared" si="7"/>
        <v>1</v>
      </c>
      <c r="CF23" s="667">
        <f t="shared" si="8"/>
        <v>0</v>
      </c>
      <c r="CG23" s="665">
        <f t="shared" si="9"/>
        <v>1</v>
      </c>
      <c r="CH23" s="666">
        <f t="shared" si="10"/>
        <v>0</v>
      </c>
      <c r="CI23" s="669">
        <f t="shared" si="11"/>
        <v>0</v>
      </c>
      <c r="CJ23" s="666">
        <f t="shared" si="12"/>
        <v>0</v>
      </c>
      <c r="CK23" s="669">
        <f t="shared" si="13"/>
        <v>0</v>
      </c>
      <c r="CL23" s="667">
        <f t="shared" si="14"/>
        <v>2</v>
      </c>
      <c r="CM23" s="667">
        <f t="shared" si="15"/>
        <v>0</v>
      </c>
      <c r="CN23" s="669">
        <f t="shared" si="16"/>
        <v>0</v>
      </c>
      <c r="CO23" s="666">
        <f t="shared" si="17"/>
        <v>0</v>
      </c>
      <c r="CP23" s="669">
        <f t="shared" si="18"/>
        <v>0</v>
      </c>
      <c r="CQ23" s="666">
        <f t="shared" si="19"/>
        <v>1</v>
      </c>
      <c r="CR23" s="666">
        <f t="shared" si="20"/>
        <v>0</v>
      </c>
      <c r="CS23" s="669">
        <f t="shared" si="21"/>
        <v>1</v>
      </c>
      <c r="CT23" s="666">
        <f t="shared" si="22"/>
        <v>0</v>
      </c>
      <c r="CU23" s="669">
        <f t="shared" si="23"/>
        <v>0</v>
      </c>
      <c r="CV23" s="667">
        <f t="shared" si="24"/>
        <v>0</v>
      </c>
      <c r="CW23" s="669">
        <f t="shared" si="25"/>
        <v>0</v>
      </c>
      <c r="CX23" s="666">
        <f t="shared" si="26"/>
        <v>0</v>
      </c>
      <c r="CY23" s="669">
        <f t="shared" si="27"/>
        <v>0</v>
      </c>
      <c r="CZ23" s="666">
        <f t="shared" si="28"/>
        <v>0</v>
      </c>
      <c r="DA23" s="669">
        <f t="shared" si="29"/>
        <v>2</v>
      </c>
      <c r="DB23" s="666">
        <f t="shared" si="30"/>
        <v>0</v>
      </c>
      <c r="DC23" s="669">
        <f t="shared" si="31"/>
        <v>1</v>
      </c>
      <c r="DD23" s="666">
        <f t="shared" si="32"/>
        <v>0</v>
      </c>
    </row>
    <row r="24" spans="1:108" s="619" customFormat="1" ht="60" customHeight="1" x14ac:dyDescent="0.15">
      <c r="A24" s="1006">
        <v>19</v>
      </c>
      <c r="B24" s="1007" t="s">
        <v>22</v>
      </c>
      <c r="C24" s="1191" t="s">
        <v>267</v>
      </c>
      <c r="D24" s="999" t="s">
        <v>309</v>
      </c>
      <c r="E24" s="994" t="s">
        <v>31</v>
      </c>
      <c r="F24" s="994" t="s">
        <v>237</v>
      </c>
      <c r="G24" s="1309" t="str">
        <f t="shared" si="0"/>
        <v>山口</v>
      </c>
      <c r="H24" s="1190" t="s">
        <v>301</v>
      </c>
      <c r="I24" s="1001" t="s">
        <v>28</v>
      </c>
      <c r="J24" s="1310"/>
      <c r="K24" s="996"/>
      <c r="L24" s="1330" t="s">
        <v>65</v>
      </c>
      <c r="M24" s="1317" t="s">
        <v>27</v>
      </c>
      <c r="N24" s="1001" t="s">
        <v>267</v>
      </c>
      <c r="O24" s="1311"/>
      <c r="P24" s="1312" t="s">
        <v>309</v>
      </c>
      <c r="Q24" s="1001" t="s">
        <v>199</v>
      </c>
      <c r="R24" s="1001" t="s">
        <v>203</v>
      </c>
      <c r="S24" s="1318" t="s">
        <v>459</v>
      </c>
      <c r="T24" s="1319" t="s">
        <v>460</v>
      </c>
      <c r="U24" s="1309" t="s">
        <v>63</v>
      </c>
      <c r="V24" s="1001" t="s">
        <v>120</v>
      </c>
      <c r="W24" s="1010" t="s">
        <v>300</v>
      </c>
      <c r="X24" s="1017"/>
      <c r="Y24" s="1012"/>
      <c r="Z24" s="1012"/>
      <c r="AA24" s="1010" t="s">
        <v>233</v>
      </c>
      <c r="AB24" s="1011" t="s">
        <v>38</v>
      </c>
      <c r="AC24" s="1012" t="s">
        <v>301</v>
      </c>
      <c r="AD24" s="1018"/>
      <c r="AE24" s="1019" t="s">
        <v>299</v>
      </c>
      <c r="AF24" s="1020" t="str">
        <f t="shared" si="33"/>
        <v>山口</v>
      </c>
      <c r="AG24" s="439"/>
      <c r="AH24" s="1103"/>
      <c r="AI24" s="1251"/>
      <c r="AJ24" s="1138"/>
      <c r="AK24" s="1089"/>
      <c r="AL24" s="1090"/>
      <c r="AM24" s="1091"/>
      <c r="AN24" s="1134"/>
      <c r="AO24" s="1135"/>
      <c r="AP24" s="1102" t="s">
        <v>292</v>
      </c>
      <c r="AQ24" s="1094"/>
      <c r="AR24" s="1089"/>
      <c r="AS24" s="1091"/>
      <c r="AT24" s="1090"/>
      <c r="AU24" s="1089" t="s">
        <v>284</v>
      </c>
      <c r="AV24" s="1095" t="s">
        <v>483</v>
      </c>
      <c r="AW24" s="1096"/>
      <c r="AX24" s="1096"/>
      <c r="AY24" s="1136"/>
      <c r="AZ24" s="1095"/>
      <c r="BA24" s="1096"/>
      <c r="BB24" s="1128"/>
      <c r="BC24" s="1137"/>
      <c r="BD24" s="1133"/>
      <c r="BE24" s="1102"/>
      <c r="BF24" s="1121"/>
      <c r="BG24" s="1138"/>
      <c r="BH24" s="655"/>
      <c r="BI24" s="655"/>
      <c r="BJ24" s="440" t="s">
        <v>299</v>
      </c>
      <c r="BK24" s="286">
        <f t="shared" si="35"/>
        <v>1</v>
      </c>
      <c r="BL24" s="287">
        <f t="shared" si="36"/>
        <v>1</v>
      </c>
      <c r="BM24" s="287">
        <f t="shared" si="37"/>
        <v>0</v>
      </c>
      <c r="BN24" s="287">
        <f t="shared" si="38"/>
        <v>0</v>
      </c>
      <c r="BO24" s="287">
        <f t="shared" si="39"/>
        <v>0</v>
      </c>
      <c r="BP24" s="287">
        <f t="shared" si="40"/>
        <v>0</v>
      </c>
      <c r="BQ24" s="287">
        <f t="shared" si="41"/>
        <v>0</v>
      </c>
      <c r="BR24" s="587">
        <f t="shared" si="42"/>
        <v>1</v>
      </c>
      <c r="BS24" s="401">
        <v>0</v>
      </c>
      <c r="BT24" s="401">
        <f>BK24+BL24*0.5+BM24*0.5+BN24+BO24+BQ24+BR24*0.5+BP24</f>
        <v>2</v>
      </c>
      <c r="BY24" s="665">
        <f t="shared" si="1"/>
        <v>0</v>
      </c>
      <c r="BZ24" s="666">
        <f t="shared" si="2"/>
        <v>0</v>
      </c>
      <c r="CA24" s="666">
        <f t="shared" si="3"/>
        <v>1</v>
      </c>
      <c r="CB24" s="666">
        <f t="shared" si="4"/>
        <v>0</v>
      </c>
      <c r="CC24" s="669">
        <f t="shared" si="5"/>
        <v>1</v>
      </c>
      <c r="CD24" s="666">
        <f t="shared" si="6"/>
        <v>0</v>
      </c>
      <c r="CE24" s="669">
        <f t="shared" si="7"/>
        <v>1</v>
      </c>
      <c r="CF24" s="667">
        <f t="shared" si="8"/>
        <v>0</v>
      </c>
      <c r="CG24" s="665">
        <f t="shared" si="9"/>
        <v>1</v>
      </c>
      <c r="CH24" s="666">
        <f t="shared" si="10"/>
        <v>0</v>
      </c>
      <c r="CI24" s="669">
        <f t="shared" si="11"/>
        <v>0</v>
      </c>
      <c r="CJ24" s="666">
        <f t="shared" si="12"/>
        <v>0</v>
      </c>
      <c r="CK24" s="669">
        <f t="shared" si="13"/>
        <v>0</v>
      </c>
      <c r="CL24" s="667">
        <f t="shared" si="14"/>
        <v>1</v>
      </c>
      <c r="CM24" s="667">
        <f t="shared" si="15"/>
        <v>0</v>
      </c>
      <c r="CN24" s="669">
        <f t="shared" si="16"/>
        <v>0</v>
      </c>
      <c r="CO24" s="666">
        <f t="shared" si="17"/>
        <v>0</v>
      </c>
      <c r="CP24" s="669">
        <f t="shared" si="18"/>
        <v>0</v>
      </c>
      <c r="CQ24" s="666">
        <f t="shared" si="19"/>
        <v>1</v>
      </c>
      <c r="CR24" s="666">
        <f t="shared" si="20"/>
        <v>0</v>
      </c>
      <c r="CS24" s="669">
        <f t="shared" si="21"/>
        <v>1</v>
      </c>
      <c r="CT24" s="666">
        <f t="shared" si="22"/>
        <v>0</v>
      </c>
      <c r="CU24" s="669">
        <f t="shared" si="23"/>
        <v>1</v>
      </c>
      <c r="CV24" s="667">
        <f t="shared" si="24"/>
        <v>0</v>
      </c>
      <c r="CW24" s="669">
        <f t="shared" si="25"/>
        <v>0</v>
      </c>
      <c r="CX24" s="666">
        <f t="shared" si="26"/>
        <v>0</v>
      </c>
      <c r="CY24" s="669">
        <f t="shared" si="27"/>
        <v>1</v>
      </c>
      <c r="CZ24" s="666">
        <f t="shared" si="28"/>
        <v>0</v>
      </c>
      <c r="DA24" s="669">
        <f t="shared" si="29"/>
        <v>1</v>
      </c>
      <c r="DB24" s="666">
        <f t="shared" si="30"/>
        <v>0</v>
      </c>
      <c r="DC24" s="669">
        <f t="shared" si="31"/>
        <v>1</v>
      </c>
      <c r="DD24" s="666">
        <f t="shared" si="32"/>
        <v>0</v>
      </c>
    </row>
    <row r="25" spans="1:108" s="619" customFormat="1" ht="60" customHeight="1" x14ac:dyDescent="0.15">
      <c r="A25" s="1006">
        <v>20</v>
      </c>
      <c r="B25" s="1007" t="s">
        <v>23</v>
      </c>
      <c r="C25" s="1188" t="s">
        <v>267</v>
      </c>
      <c r="D25" s="999"/>
      <c r="E25" s="994" t="s">
        <v>284</v>
      </c>
      <c r="F25" s="994" t="s">
        <v>237</v>
      </c>
      <c r="G25" s="1309" t="str">
        <f t="shared" si="0"/>
        <v>斎藤</v>
      </c>
      <c r="H25" s="1190" t="s">
        <v>301</v>
      </c>
      <c r="I25" s="1001" t="s">
        <v>28</v>
      </c>
      <c r="J25" s="1310"/>
      <c r="K25" s="996"/>
      <c r="L25" s="995" t="s">
        <v>65</v>
      </c>
      <c r="M25" s="1001" t="s">
        <v>292</v>
      </c>
      <c r="N25" s="1001" t="s">
        <v>267</v>
      </c>
      <c r="O25" s="1311"/>
      <c r="P25" s="1320" t="s">
        <v>308</v>
      </c>
      <c r="Q25" s="1321" t="s">
        <v>482</v>
      </c>
      <c r="R25" s="1315" t="s">
        <v>203</v>
      </c>
      <c r="S25" s="994" t="s">
        <v>70</v>
      </c>
      <c r="T25" s="1313"/>
      <c r="U25" s="1309" t="s">
        <v>63</v>
      </c>
      <c r="V25" s="1001" t="s">
        <v>120</v>
      </c>
      <c r="W25" s="1010" t="s">
        <v>300</v>
      </c>
      <c r="X25" s="1017"/>
      <c r="Y25" s="1012"/>
      <c r="Z25" s="1012"/>
      <c r="AA25" s="1010" t="s">
        <v>233</v>
      </c>
      <c r="AB25" s="1011" t="s">
        <v>199</v>
      </c>
      <c r="AC25" s="1012" t="s">
        <v>301</v>
      </c>
      <c r="AD25" s="1018"/>
      <c r="AE25" s="1019" t="s">
        <v>278</v>
      </c>
      <c r="AF25" s="1020" t="str">
        <f t="shared" si="33"/>
        <v>斎藤</v>
      </c>
      <c r="AG25" s="439"/>
      <c r="AH25" s="1252" t="s">
        <v>38</v>
      </c>
      <c r="AI25" s="1251"/>
      <c r="AJ25" s="1091"/>
      <c r="AK25" s="1089" t="s">
        <v>31</v>
      </c>
      <c r="AL25" s="1090"/>
      <c r="AM25" s="1091"/>
      <c r="AN25" s="1103"/>
      <c r="AO25" s="1091"/>
      <c r="AP25" s="1089"/>
      <c r="AQ25" s="1094"/>
      <c r="AR25" s="1089"/>
      <c r="AS25" s="1091"/>
      <c r="AT25" s="1090"/>
      <c r="AU25" s="1089" t="s">
        <v>27</v>
      </c>
      <c r="AV25" s="1095" t="s">
        <v>473</v>
      </c>
      <c r="AW25" s="1096"/>
      <c r="AX25" s="1096"/>
      <c r="AY25" s="1136"/>
      <c r="AZ25" s="1095"/>
      <c r="BA25" s="1096"/>
      <c r="BB25" s="1095"/>
      <c r="BC25" s="1098"/>
      <c r="BD25" s="1099"/>
      <c r="BE25" s="1100"/>
      <c r="BF25" s="1101"/>
      <c r="BG25" s="1104"/>
      <c r="BH25" s="654"/>
      <c r="BI25" s="654"/>
      <c r="BJ25" s="440" t="s">
        <v>31</v>
      </c>
      <c r="BK25" s="286">
        <f t="shared" si="35"/>
        <v>1</v>
      </c>
      <c r="BL25" s="287">
        <f t="shared" si="36"/>
        <v>1</v>
      </c>
      <c r="BM25" s="287">
        <f t="shared" si="37"/>
        <v>0</v>
      </c>
      <c r="BN25" s="287">
        <f t="shared" si="38"/>
        <v>0</v>
      </c>
      <c r="BO25" s="287">
        <f t="shared" si="39"/>
        <v>1</v>
      </c>
      <c r="BP25" s="287">
        <f t="shared" si="40"/>
        <v>0</v>
      </c>
      <c r="BQ25" s="287">
        <f t="shared" si="41"/>
        <v>0</v>
      </c>
      <c r="BR25" s="587">
        <f t="shared" si="42"/>
        <v>0</v>
      </c>
      <c r="BS25" s="401">
        <v>0</v>
      </c>
      <c r="BT25" s="401">
        <f>BK25+BL25*0.5+BM25*0.5+BN25+BO25+BQ25+BR25*0.5+BP25</f>
        <v>2.5</v>
      </c>
      <c r="BY25" s="665">
        <f t="shared" si="1"/>
        <v>0</v>
      </c>
      <c r="BZ25" s="666">
        <f t="shared" si="2"/>
        <v>0</v>
      </c>
      <c r="CA25" s="666">
        <f t="shared" si="3"/>
        <v>1</v>
      </c>
      <c r="CB25" s="666">
        <f t="shared" si="4"/>
        <v>0</v>
      </c>
      <c r="CC25" s="669">
        <f t="shared" si="5"/>
        <v>1</v>
      </c>
      <c r="CD25" s="666">
        <f t="shared" si="6"/>
        <v>0</v>
      </c>
      <c r="CE25" s="669">
        <f t="shared" si="7"/>
        <v>1</v>
      </c>
      <c r="CF25" s="667">
        <f t="shared" si="8"/>
        <v>0</v>
      </c>
      <c r="CG25" s="665">
        <f t="shared" si="9"/>
        <v>1</v>
      </c>
      <c r="CH25" s="666">
        <f t="shared" si="10"/>
        <v>0</v>
      </c>
      <c r="CI25" s="669">
        <f t="shared" si="11"/>
        <v>0</v>
      </c>
      <c r="CJ25" s="666">
        <f t="shared" si="12"/>
        <v>0</v>
      </c>
      <c r="CK25" s="669">
        <f t="shared" si="13"/>
        <v>0</v>
      </c>
      <c r="CL25" s="667">
        <f t="shared" si="14"/>
        <v>0</v>
      </c>
      <c r="CM25" s="667">
        <f t="shared" si="15"/>
        <v>0</v>
      </c>
      <c r="CN25" s="669">
        <f t="shared" si="16"/>
        <v>0</v>
      </c>
      <c r="CO25" s="666">
        <f t="shared" si="17"/>
        <v>0</v>
      </c>
      <c r="CP25" s="669">
        <f t="shared" si="18"/>
        <v>0</v>
      </c>
      <c r="CQ25" s="666">
        <f t="shared" si="19"/>
        <v>1</v>
      </c>
      <c r="CR25" s="666">
        <f t="shared" si="20"/>
        <v>0</v>
      </c>
      <c r="CS25" s="669">
        <f t="shared" si="21"/>
        <v>1</v>
      </c>
      <c r="CT25" s="666">
        <f t="shared" si="22"/>
        <v>0</v>
      </c>
      <c r="CU25" s="669">
        <f t="shared" si="23"/>
        <v>1</v>
      </c>
      <c r="CV25" s="667">
        <f t="shared" si="24"/>
        <v>0</v>
      </c>
      <c r="CW25" s="669">
        <f t="shared" si="25"/>
        <v>0</v>
      </c>
      <c r="CX25" s="666">
        <f t="shared" si="26"/>
        <v>0</v>
      </c>
      <c r="CY25" s="669">
        <f t="shared" si="27"/>
        <v>1</v>
      </c>
      <c r="CZ25" s="666">
        <f t="shared" si="28"/>
        <v>0</v>
      </c>
      <c r="DA25" s="669">
        <f t="shared" si="29"/>
        <v>1</v>
      </c>
      <c r="DB25" s="666">
        <f t="shared" si="30"/>
        <v>0</v>
      </c>
      <c r="DC25" s="669">
        <f t="shared" si="31"/>
        <v>1</v>
      </c>
      <c r="DD25" s="666">
        <f t="shared" si="32"/>
        <v>0</v>
      </c>
    </row>
    <row r="26" spans="1:108" s="619" customFormat="1" ht="60" customHeight="1" x14ac:dyDescent="0.15">
      <c r="A26" s="1006">
        <v>21</v>
      </c>
      <c r="B26" s="1007" t="s">
        <v>24</v>
      </c>
      <c r="C26" s="1188" t="s">
        <v>27</v>
      </c>
      <c r="D26" s="999"/>
      <c r="E26" s="1189" t="s">
        <v>300</v>
      </c>
      <c r="F26" s="994" t="s">
        <v>237</v>
      </c>
      <c r="G26" s="1309" t="str">
        <f t="shared" si="0"/>
        <v>石橋</v>
      </c>
      <c r="H26" s="996" t="s">
        <v>267</v>
      </c>
      <c r="I26" s="1305" t="s">
        <v>28</v>
      </c>
      <c r="J26" s="1310"/>
      <c r="K26" s="996"/>
      <c r="L26" s="995" t="s">
        <v>65</v>
      </c>
      <c r="M26" s="1317" t="s">
        <v>38</v>
      </c>
      <c r="N26" s="1001" t="s">
        <v>300</v>
      </c>
      <c r="O26" s="1311"/>
      <c r="P26" s="1312" t="s">
        <v>301</v>
      </c>
      <c r="Q26" s="1322" t="s">
        <v>449</v>
      </c>
      <c r="R26" s="1331" t="s">
        <v>203</v>
      </c>
      <c r="S26" s="994" t="s">
        <v>70</v>
      </c>
      <c r="T26" s="1313"/>
      <c r="U26" s="1309" t="s">
        <v>63</v>
      </c>
      <c r="V26" s="1001" t="s">
        <v>120</v>
      </c>
      <c r="W26" s="1010" t="s">
        <v>299</v>
      </c>
      <c r="X26" s="1017" t="s">
        <v>301</v>
      </c>
      <c r="Y26" s="1012"/>
      <c r="Z26" s="1012"/>
      <c r="AA26" s="1010" t="s">
        <v>233</v>
      </c>
      <c r="AB26" s="1011" t="s">
        <v>199</v>
      </c>
      <c r="AC26" s="1012" t="s">
        <v>27</v>
      </c>
      <c r="AD26" s="1018"/>
      <c r="AE26" s="1019" t="s">
        <v>284</v>
      </c>
      <c r="AF26" s="1020" t="str">
        <f t="shared" si="33"/>
        <v>石橋</v>
      </c>
      <c r="AG26" s="439"/>
      <c r="AH26" s="1103"/>
      <c r="AI26" s="1251"/>
      <c r="AJ26" s="1091"/>
      <c r="AK26" s="1089"/>
      <c r="AL26" s="1090"/>
      <c r="AM26" s="1091"/>
      <c r="AN26" s="1103"/>
      <c r="AO26" s="1091"/>
      <c r="AP26" s="1089"/>
      <c r="AQ26" s="1094"/>
      <c r="AR26" s="1102" t="s">
        <v>31</v>
      </c>
      <c r="AS26" s="1091"/>
      <c r="AT26" s="1090"/>
      <c r="AU26" s="1089"/>
      <c r="AV26" s="1095"/>
      <c r="AW26" s="1096"/>
      <c r="AX26" s="1096"/>
      <c r="AY26" s="1097"/>
      <c r="AZ26" s="1095"/>
      <c r="BA26" s="1096"/>
      <c r="BB26" s="1095"/>
      <c r="BC26" s="1098"/>
      <c r="BD26" s="1099"/>
      <c r="BE26" s="1100"/>
      <c r="BF26" s="1101"/>
      <c r="BG26" s="1104"/>
      <c r="BH26" s="654"/>
      <c r="BI26" s="654"/>
      <c r="BJ26" s="440" t="s">
        <v>417</v>
      </c>
      <c r="BK26" s="286">
        <f t="shared" si="35"/>
        <v>0</v>
      </c>
      <c r="BL26" s="287">
        <f t="shared" si="36"/>
        <v>1</v>
      </c>
      <c r="BM26" s="287">
        <f t="shared" si="37"/>
        <v>0</v>
      </c>
      <c r="BN26" s="287">
        <f t="shared" si="38"/>
        <v>0</v>
      </c>
      <c r="BO26" s="287">
        <f t="shared" si="39"/>
        <v>0</v>
      </c>
      <c r="BP26" s="287">
        <f t="shared" si="40"/>
        <v>0</v>
      </c>
      <c r="BQ26" s="287">
        <f t="shared" si="41"/>
        <v>0</v>
      </c>
      <c r="BR26" s="587">
        <f t="shared" si="42"/>
        <v>0</v>
      </c>
      <c r="BS26" s="401">
        <v>0</v>
      </c>
      <c r="BT26" s="401">
        <f t="shared" ref="BT26:BT27" si="43">BK26+BL26*0.5+BM26*0.5+BN26+BO26+BQ26+BR26*0.5+BP26</f>
        <v>0.5</v>
      </c>
      <c r="BY26" s="665">
        <f t="shared" si="1"/>
        <v>0</v>
      </c>
      <c r="BZ26" s="666">
        <f t="shared" si="2"/>
        <v>0</v>
      </c>
      <c r="CA26" s="666">
        <f t="shared" si="3"/>
        <v>1</v>
      </c>
      <c r="CB26" s="666">
        <f t="shared" si="4"/>
        <v>0</v>
      </c>
      <c r="CC26" s="669">
        <f t="shared" si="5"/>
        <v>0</v>
      </c>
      <c r="CD26" s="666">
        <f t="shared" si="6"/>
        <v>0</v>
      </c>
      <c r="CE26" s="669">
        <f t="shared" si="7"/>
        <v>1</v>
      </c>
      <c r="CF26" s="667">
        <f t="shared" si="8"/>
        <v>0</v>
      </c>
      <c r="CG26" s="665">
        <f t="shared" si="9"/>
        <v>1</v>
      </c>
      <c r="CH26" s="666">
        <f t="shared" si="10"/>
        <v>0</v>
      </c>
      <c r="CI26" s="669">
        <f t="shared" si="11"/>
        <v>0</v>
      </c>
      <c r="CJ26" s="666">
        <f t="shared" si="12"/>
        <v>0</v>
      </c>
      <c r="CK26" s="669">
        <f t="shared" si="13"/>
        <v>0</v>
      </c>
      <c r="CL26" s="667">
        <f t="shared" si="14"/>
        <v>1</v>
      </c>
      <c r="CM26" s="667">
        <f t="shared" si="15"/>
        <v>0</v>
      </c>
      <c r="CN26" s="669">
        <f t="shared" si="16"/>
        <v>0</v>
      </c>
      <c r="CO26" s="666">
        <f t="shared" si="17"/>
        <v>0</v>
      </c>
      <c r="CP26" s="669">
        <f t="shared" si="18"/>
        <v>0</v>
      </c>
      <c r="CQ26" s="666">
        <f t="shared" si="19"/>
        <v>1</v>
      </c>
      <c r="CR26" s="666">
        <f t="shared" si="20"/>
        <v>0</v>
      </c>
      <c r="CS26" s="669">
        <f t="shared" si="21"/>
        <v>1</v>
      </c>
      <c r="CT26" s="666">
        <f t="shared" si="22"/>
        <v>0</v>
      </c>
      <c r="CU26" s="669">
        <f t="shared" si="23"/>
        <v>1</v>
      </c>
      <c r="CV26" s="667">
        <f t="shared" si="24"/>
        <v>0</v>
      </c>
      <c r="CW26" s="669">
        <f t="shared" si="25"/>
        <v>0</v>
      </c>
      <c r="CX26" s="666">
        <f t="shared" si="26"/>
        <v>0</v>
      </c>
      <c r="CY26" s="669">
        <f t="shared" si="27"/>
        <v>1</v>
      </c>
      <c r="CZ26" s="666">
        <f t="shared" si="28"/>
        <v>0</v>
      </c>
      <c r="DA26" s="669">
        <f t="shared" si="29"/>
        <v>1</v>
      </c>
      <c r="DB26" s="666">
        <f t="shared" si="30"/>
        <v>0</v>
      </c>
      <c r="DC26" s="669">
        <f t="shared" si="31"/>
        <v>2</v>
      </c>
      <c r="DD26" s="666">
        <f t="shared" si="32"/>
        <v>0</v>
      </c>
    </row>
    <row r="27" spans="1:108" s="619" customFormat="1" ht="60" customHeight="1" x14ac:dyDescent="0.15">
      <c r="A27" s="1006">
        <v>22</v>
      </c>
      <c r="B27" s="1007" t="s">
        <v>25</v>
      </c>
      <c r="C27" s="993" t="s">
        <v>199</v>
      </c>
      <c r="D27" s="999"/>
      <c r="E27" s="994" t="s">
        <v>300</v>
      </c>
      <c r="F27" s="994" t="s">
        <v>237</v>
      </c>
      <c r="G27" s="1309" t="str">
        <f t="shared" si="0"/>
        <v>中村</v>
      </c>
      <c r="H27" s="996" t="s">
        <v>301</v>
      </c>
      <c r="I27" s="1331" t="s">
        <v>233</v>
      </c>
      <c r="J27" s="1310"/>
      <c r="K27" s="996"/>
      <c r="L27" s="995" t="s">
        <v>65</v>
      </c>
      <c r="M27" s="1001" t="s">
        <v>31</v>
      </c>
      <c r="N27" s="1001"/>
      <c r="O27" s="1311"/>
      <c r="P27" s="1312" t="s">
        <v>27</v>
      </c>
      <c r="Q27" s="1001"/>
      <c r="R27" s="1001" t="s">
        <v>267</v>
      </c>
      <c r="S27" s="994" t="s">
        <v>310</v>
      </c>
      <c r="T27" s="1313"/>
      <c r="U27" s="1309" t="s">
        <v>63</v>
      </c>
      <c r="V27" s="1001"/>
      <c r="W27" s="1010" t="s">
        <v>299</v>
      </c>
      <c r="X27" s="1017"/>
      <c r="Y27" s="1012"/>
      <c r="Z27" s="1012"/>
      <c r="AA27" s="1010" t="s">
        <v>38</v>
      </c>
      <c r="AB27" s="1011" t="s">
        <v>28</v>
      </c>
      <c r="AC27" s="1010"/>
      <c r="AD27" s="1018"/>
      <c r="AE27" s="1019" t="s">
        <v>435</v>
      </c>
      <c r="AF27" s="1020" t="str">
        <f t="shared" si="33"/>
        <v>中村</v>
      </c>
      <c r="AG27" s="439" t="s">
        <v>233</v>
      </c>
      <c r="AH27" s="1103"/>
      <c r="AI27" s="1251"/>
      <c r="AJ27" s="1138"/>
      <c r="AK27" s="1089" t="s">
        <v>120</v>
      </c>
      <c r="AL27" s="1090" t="s">
        <v>70</v>
      </c>
      <c r="AM27" s="1091"/>
      <c r="AN27" s="1103"/>
      <c r="AO27" s="1091"/>
      <c r="AP27" s="1089"/>
      <c r="AQ27" s="1094"/>
      <c r="AR27" s="1089"/>
      <c r="AS27" s="1091"/>
      <c r="AT27" s="1090"/>
      <c r="AU27" s="1089"/>
      <c r="AV27" s="1095"/>
      <c r="AW27" s="1096"/>
      <c r="AX27" s="1096"/>
      <c r="AY27" s="1097"/>
      <c r="AZ27" s="1095"/>
      <c r="BA27" s="1096"/>
      <c r="BB27" s="1139"/>
      <c r="BC27" s="1137"/>
      <c r="BD27" s="1133"/>
      <c r="BE27" s="1102"/>
      <c r="BF27" s="1121"/>
      <c r="BG27" s="1138"/>
      <c r="BH27" s="655"/>
      <c r="BI27" s="655"/>
      <c r="BJ27" s="440" t="s">
        <v>418</v>
      </c>
      <c r="BK27" s="286">
        <f t="shared" si="35"/>
        <v>0</v>
      </c>
      <c r="BL27" s="287">
        <f t="shared" si="36"/>
        <v>1</v>
      </c>
      <c r="BM27" s="287">
        <f t="shared" si="37"/>
        <v>0</v>
      </c>
      <c r="BN27" s="287">
        <f t="shared" si="38"/>
        <v>0</v>
      </c>
      <c r="BO27" s="287">
        <f t="shared" si="39"/>
        <v>0</v>
      </c>
      <c r="BP27" s="287">
        <f t="shared" si="40"/>
        <v>0</v>
      </c>
      <c r="BQ27" s="287">
        <f t="shared" si="41"/>
        <v>0</v>
      </c>
      <c r="BR27" s="587">
        <f t="shared" si="42"/>
        <v>0</v>
      </c>
      <c r="BS27" s="401">
        <v>0</v>
      </c>
      <c r="BT27" s="401">
        <f t="shared" si="43"/>
        <v>0.5</v>
      </c>
      <c r="BY27" s="665">
        <f t="shared" si="1"/>
        <v>0</v>
      </c>
      <c r="BZ27" s="666">
        <f t="shared" si="2"/>
        <v>0</v>
      </c>
      <c r="CA27" s="666">
        <f t="shared" si="3"/>
        <v>1</v>
      </c>
      <c r="CB27" s="666">
        <f t="shared" si="4"/>
        <v>0</v>
      </c>
      <c r="CC27" s="669">
        <f t="shared" si="5"/>
        <v>1</v>
      </c>
      <c r="CD27" s="666">
        <f t="shared" si="6"/>
        <v>0</v>
      </c>
      <c r="CE27" s="669">
        <f t="shared" si="7"/>
        <v>1</v>
      </c>
      <c r="CF27" s="667">
        <f t="shared" si="8"/>
        <v>0</v>
      </c>
      <c r="CG27" s="665">
        <f t="shared" si="9"/>
        <v>1</v>
      </c>
      <c r="CH27" s="666">
        <f t="shared" si="10"/>
        <v>0</v>
      </c>
      <c r="CI27" s="669">
        <f t="shared" si="11"/>
        <v>0</v>
      </c>
      <c r="CJ27" s="666">
        <f t="shared" si="12"/>
        <v>0</v>
      </c>
      <c r="CK27" s="669">
        <f t="shared" si="13"/>
        <v>0</v>
      </c>
      <c r="CL27" s="667">
        <f t="shared" si="14"/>
        <v>1</v>
      </c>
      <c r="CM27" s="667">
        <f t="shared" si="15"/>
        <v>0</v>
      </c>
      <c r="CN27" s="669">
        <f t="shared" si="16"/>
        <v>0</v>
      </c>
      <c r="CO27" s="666">
        <f t="shared" si="17"/>
        <v>0</v>
      </c>
      <c r="CP27" s="669">
        <f t="shared" si="18"/>
        <v>0</v>
      </c>
      <c r="CQ27" s="666">
        <f t="shared" si="19"/>
        <v>0</v>
      </c>
      <c r="CR27" s="666">
        <f t="shared" si="20"/>
        <v>0</v>
      </c>
      <c r="CS27" s="669">
        <f t="shared" si="21"/>
        <v>2</v>
      </c>
      <c r="CT27" s="666">
        <f t="shared" si="22"/>
        <v>0</v>
      </c>
      <c r="CU27" s="669">
        <f t="shared" si="23"/>
        <v>1</v>
      </c>
      <c r="CV27" s="667">
        <f t="shared" si="24"/>
        <v>0</v>
      </c>
      <c r="CW27" s="669">
        <f t="shared" si="25"/>
        <v>0</v>
      </c>
      <c r="CX27" s="666">
        <f t="shared" si="26"/>
        <v>0</v>
      </c>
      <c r="CY27" s="669">
        <f t="shared" si="27"/>
        <v>1</v>
      </c>
      <c r="CZ27" s="666">
        <f t="shared" si="28"/>
        <v>0</v>
      </c>
      <c r="DA27" s="669">
        <f t="shared" si="29"/>
        <v>1</v>
      </c>
      <c r="DB27" s="666">
        <f t="shared" si="30"/>
        <v>0</v>
      </c>
      <c r="DC27" s="669">
        <f t="shared" si="31"/>
        <v>1</v>
      </c>
      <c r="DD27" s="666">
        <f t="shared" si="32"/>
        <v>0</v>
      </c>
    </row>
    <row r="28" spans="1:108" s="619" customFormat="1" ht="60" customHeight="1" x14ac:dyDescent="0.15">
      <c r="A28" s="1021">
        <v>23</v>
      </c>
      <c r="B28" s="1022" t="s">
        <v>19</v>
      </c>
      <c r="C28" s="1023"/>
      <c r="D28" s="1024"/>
      <c r="E28" s="1025"/>
      <c r="F28" s="1025"/>
      <c r="G28" s="1026" t="str">
        <f t="shared" si="0"/>
        <v>高野</v>
      </c>
      <c r="H28" s="1027"/>
      <c r="I28" s="1028"/>
      <c r="J28" s="1029"/>
      <c r="K28" s="1027"/>
      <c r="L28" s="1030"/>
      <c r="M28" s="1028"/>
      <c r="N28" s="1028"/>
      <c r="O28" s="1031"/>
      <c r="P28" s="1032"/>
      <c r="Q28" s="1028"/>
      <c r="R28" s="1028"/>
      <c r="S28" s="1025"/>
      <c r="T28" s="1033"/>
      <c r="U28" s="1026"/>
      <c r="V28" s="1028"/>
      <c r="W28" s="1026" t="s">
        <v>119</v>
      </c>
      <c r="X28" s="1033"/>
      <c r="Y28" s="1028"/>
      <c r="Z28" s="1028"/>
      <c r="AA28" s="1026"/>
      <c r="AB28" s="1027"/>
      <c r="AC28" s="1026"/>
      <c r="AD28" s="1034"/>
      <c r="AE28" s="1035" t="s">
        <v>27</v>
      </c>
      <c r="AF28" s="1036" t="str">
        <f t="shared" si="33"/>
        <v>高野</v>
      </c>
      <c r="AG28" s="1037" t="s">
        <v>237</v>
      </c>
      <c r="AH28" s="1129"/>
      <c r="AI28" s="1258"/>
      <c r="AJ28" s="1146"/>
      <c r="AK28" s="1106"/>
      <c r="AL28" s="1107"/>
      <c r="AM28" s="1108"/>
      <c r="AN28" s="1257"/>
      <c r="AO28" s="1123"/>
      <c r="AP28" s="1106"/>
      <c r="AQ28" s="1112"/>
      <c r="AR28" s="1106"/>
      <c r="AS28" s="1108"/>
      <c r="AT28" s="1107"/>
      <c r="AU28" s="1106"/>
      <c r="AV28" s="1115"/>
      <c r="AW28" s="1125"/>
      <c r="AX28" s="1125"/>
      <c r="AY28" s="1124"/>
      <c r="AZ28" s="1115"/>
      <c r="BA28" s="1107"/>
      <c r="BB28" s="1143"/>
      <c r="BC28" s="1144"/>
      <c r="BD28" s="1130"/>
      <c r="BE28" s="1111"/>
      <c r="BF28" s="1145"/>
      <c r="BG28" s="1146"/>
      <c r="BH28" s="655"/>
      <c r="BI28" s="655"/>
      <c r="BJ28" s="437" t="s">
        <v>65</v>
      </c>
      <c r="BK28" s="286">
        <f t="shared" si="35"/>
        <v>1</v>
      </c>
      <c r="BL28" s="287">
        <f t="shared" si="36"/>
        <v>1</v>
      </c>
      <c r="BM28" s="287">
        <f t="shared" si="37"/>
        <v>1</v>
      </c>
      <c r="BN28" s="287">
        <f t="shared" si="38"/>
        <v>0</v>
      </c>
      <c r="BO28" s="287">
        <f t="shared" si="39"/>
        <v>0</v>
      </c>
      <c r="BP28" s="287">
        <f t="shared" si="40"/>
        <v>0</v>
      </c>
      <c r="BQ28" s="287">
        <f t="shared" si="41"/>
        <v>0</v>
      </c>
      <c r="BR28" s="587">
        <f t="shared" si="42"/>
        <v>0</v>
      </c>
      <c r="BS28" s="401">
        <v>0</v>
      </c>
      <c r="BT28" s="401">
        <f t="shared" si="34"/>
        <v>2</v>
      </c>
      <c r="BY28" s="665">
        <f t="shared" si="1"/>
        <v>0</v>
      </c>
      <c r="BZ28" s="666">
        <f t="shared" si="2"/>
        <v>0</v>
      </c>
      <c r="CA28" s="666">
        <f t="shared" si="3"/>
        <v>0</v>
      </c>
      <c r="CB28" s="666">
        <f t="shared" si="4"/>
        <v>0</v>
      </c>
      <c r="CC28" s="669">
        <f t="shared" si="5"/>
        <v>0</v>
      </c>
      <c r="CD28" s="666">
        <f t="shared" si="6"/>
        <v>0</v>
      </c>
      <c r="CE28" s="669">
        <f t="shared" si="7"/>
        <v>1</v>
      </c>
      <c r="CF28" s="667">
        <f t="shared" si="8"/>
        <v>0</v>
      </c>
      <c r="CG28" s="665">
        <f t="shared" si="9"/>
        <v>0</v>
      </c>
      <c r="CH28" s="666">
        <f t="shared" si="10"/>
        <v>0</v>
      </c>
      <c r="CI28" s="669">
        <f t="shared" si="11"/>
        <v>0</v>
      </c>
      <c r="CJ28" s="666">
        <f t="shared" si="12"/>
        <v>0</v>
      </c>
      <c r="CK28" s="669">
        <f t="shared" si="13"/>
        <v>0</v>
      </c>
      <c r="CL28" s="667">
        <f t="shared" si="14"/>
        <v>1</v>
      </c>
      <c r="CM28" s="667">
        <f t="shared" si="15"/>
        <v>0</v>
      </c>
      <c r="CN28" s="669">
        <f t="shared" si="16"/>
        <v>0</v>
      </c>
      <c r="CO28" s="666">
        <f t="shared" si="17"/>
        <v>0</v>
      </c>
      <c r="CP28" s="669">
        <f t="shared" si="18"/>
        <v>0</v>
      </c>
      <c r="CQ28" s="666">
        <f t="shared" si="19"/>
        <v>0</v>
      </c>
      <c r="CR28" s="666">
        <f t="shared" si="20"/>
        <v>0</v>
      </c>
      <c r="CS28" s="669">
        <f t="shared" si="21"/>
        <v>0</v>
      </c>
      <c r="CT28" s="666">
        <f t="shared" si="22"/>
        <v>0</v>
      </c>
      <c r="CU28" s="669">
        <f t="shared" si="23"/>
        <v>0</v>
      </c>
      <c r="CV28" s="667">
        <f t="shared" si="24"/>
        <v>0</v>
      </c>
      <c r="CW28" s="669">
        <f t="shared" si="25"/>
        <v>0</v>
      </c>
      <c r="CX28" s="666">
        <f t="shared" si="26"/>
        <v>0</v>
      </c>
      <c r="CY28" s="669">
        <f t="shared" si="27"/>
        <v>0</v>
      </c>
      <c r="CZ28" s="666">
        <f t="shared" si="28"/>
        <v>0</v>
      </c>
      <c r="DA28" s="669">
        <f t="shared" si="29"/>
        <v>0</v>
      </c>
      <c r="DB28" s="666">
        <f t="shared" si="30"/>
        <v>0</v>
      </c>
      <c r="DC28" s="669">
        <f t="shared" si="31"/>
        <v>0</v>
      </c>
      <c r="DD28" s="666">
        <f t="shared" si="32"/>
        <v>0</v>
      </c>
    </row>
    <row r="29" spans="1:108" s="619" customFormat="1" ht="60" customHeight="1" x14ac:dyDescent="0.15">
      <c r="A29" s="1006">
        <v>24</v>
      </c>
      <c r="B29" s="1007" t="s">
        <v>20</v>
      </c>
      <c r="C29" s="1298" t="s">
        <v>274</v>
      </c>
      <c r="D29" s="595" t="s">
        <v>309</v>
      </c>
      <c r="E29" s="1009" t="s">
        <v>31</v>
      </c>
      <c r="F29" s="1009" t="s">
        <v>237</v>
      </c>
      <c r="G29" s="1010" t="str">
        <f t="shared" si="0"/>
        <v>前澤</v>
      </c>
      <c r="H29" s="1190" t="s">
        <v>301</v>
      </c>
      <c r="I29" s="1012" t="s">
        <v>28</v>
      </c>
      <c r="J29" s="1013"/>
      <c r="K29" s="1011"/>
      <c r="L29" s="1014" t="s">
        <v>65</v>
      </c>
      <c r="M29" s="1012" t="s">
        <v>292</v>
      </c>
      <c r="N29" s="1012" t="s">
        <v>301</v>
      </c>
      <c r="O29" s="1015"/>
      <c r="P29" s="1016" t="s">
        <v>309</v>
      </c>
      <c r="Q29" s="1012" t="s">
        <v>70</v>
      </c>
      <c r="R29" s="1012" t="s">
        <v>203</v>
      </c>
      <c r="S29" s="1009" t="s">
        <v>199</v>
      </c>
      <c r="T29" s="1017"/>
      <c r="U29" s="1010" t="s">
        <v>120</v>
      </c>
      <c r="V29" s="1012" t="s">
        <v>63</v>
      </c>
      <c r="W29" s="1010" t="s">
        <v>300</v>
      </c>
      <c r="X29" s="1017"/>
      <c r="Y29" s="1012"/>
      <c r="Z29" s="1012"/>
      <c r="AA29" s="1010" t="s">
        <v>233</v>
      </c>
      <c r="AB29" s="1011" t="s">
        <v>284</v>
      </c>
      <c r="AC29" s="1010"/>
      <c r="AD29" s="1018"/>
      <c r="AE29" s="1019" t="s">
        <v>119</v>
      </c>
      <c r="AF29" s="1020" t="str">
        <f t="shared" si="33"/>
        <v>前澤</v>
      </c>
      <c r="AG29" s="439"/>
      <c r="AH29" s="1134"/>
      <c r="AI29" s="1251"/>
      <c r="AJ29" s="1138"/>
      <c r="AK29" s="1089" t="s">
        <v>299</v>
      </c>
      <c r="AL29" s="1090" t="s">
        <v>267</v>
      </c>
      <c r="AM29" s="1091"/>
      <c r="AN29" s="1252"/>
      <c r="AO29" s="1091"/>
      <c r="AP29" s="1089"/>
      <c r="AQ29" s="1094"/>
      <c r="AR29" s="1089"/>
      <c r="AS29" s="1091"/>
      <c r="AT29" s="1090"/>
      <c r="AU29" s="1089"/>
      <c r="AV29" s="1095"/>
      <c r="AW29" s="1096"/>
      <c r="AX29" s="1096"/>
      <c r="AY29" s="1097" t="s">
        <v>299</v>
      </c>
      <c r="AZ29" s="1095" t="s">
        <v>429</v>
      </c>
      <c r="BA29" s="1140"/>
      <c r="BB29" s="1128"/>
      <c r="BC29" s="1141"/>
      <c r="BD29" s="1088"/>
      <c r="BE29" s="1102"/>
      <c r="BF29" s="1121"/>
      <c r="BG29" s="1138"/>
      <c r="BH29" s="655"/>
      <c r="BI29" s="655"/>
      <c r="BJ29" s="1351"/>
      <c r="BK29" s="1351"/>
      <c r="BL29" s="1351"/>
      <c r="BM29" s="1351"/>
      <c r="BN29" s="1351"/>
      <c r="BO29" s="1351"/>
      <c r="BP29" s="1351"/>
      <c r="BQ29" s="1351"/>
      <c r="BR29" s="1351"/>
      <c r="BS29" s="401">
        <f>SUM(BS10:BS28)</f>
        <v>0.5</v>
      </c>
      <c r="BT29" s="1351"/>
      <c r="BY29" s="665">
        <f t="shared" si="1"/>
        <v>0</v>
      </c>
      <c r="BZ29" s="666">
        <f t="shared" si="2"/>
        <v>0</v>
      </c>
      <c r="CA29" s="666">
        <f t="shared" si="3"/>
        <v>1</v>
      </c>
      <c r="CB29" s="666">
        <f t="shared" si="4"/>
        <v>0</v>
      </c>
      <c r="CC29" s="669">
        <f t="shared" si="5"/>
        <v>1</v>
      </c>
      <c r="CD29" s="666">
        <f t="shared" si="6"/>
        <v>0</v>
      </c>
      <c r="CE29" s="669">
        <f t="shared" si="7"/>
        <v>1</v>
      </c>
      <c r="CF29" s="667">
        <f t="shared" si="8"/>
        <v>0</v>
      </c>
      <c r="CG29" s="665">
        <f t="shared" si="9"/>
        <v>1</v>
      </c>
      <c r="CH29" s="666">
        <f t="shared" si="10"/>
        <v>0</v>
      </c>
      <c r="CI29" s="669">
        <f t="shared" si="11"/>
        <v>0</v>
      </c>
      <c r="CJ29" s="666">
        <f t="shared" si="12"/>
        <v>0</v>
      </c>
      <c r="CK29" s="669">
        <f t="shared" si="13"/>
        <v>0</v>
      </c>
      <c r="CL29" s="667">
        <f t="shared" si="14"/>
        <v>0</v>
      </c>
      <c r="CM29" s="667">
        <f t="shared" si="15"/>
        <v>0</v>
      </c>
      <c r="CN29" s="669">
        <f t="shared" si="16"/>
        <v>0</v>
      </c>
      <c r="CO29" s="666">
        <f t="shared" si="17"/>
        <v>0</v>
      </c>
      <c r="CP29" s="669">
        <f t="shared" si="18"/>
        <v>0</v>
      </c>
      <c r="CQ29" s="666">
        <f t="shared" si="19"/>
        <v>1</v>
      </c>
      <c r="CR29" s="666">
        <f t="shared" si="20"/>
        <v>0</v>
      </c>
      <c r="CS29" s="669">
        <f t="shared" si="21"/>
        <v>1</v>
      </c>
      <c r="CT29" s="666">
        <f t="shared" si="22"/>
        <v>0</v>
      </c>
      <c r="CU29" s="669">
        <f t="shared" si="23"/>
        <v>1</v>
      </c>
      <c r="CV29" s="667">
        <f t="shared" si="24"/>
        <v>0</v>
      </c>
      <c r="CW29" s="669">
        <f t="shared" si="25"/>
        <v>0</v>
      </c>
      <c r="CX29" s="666">
        <f t="shared" si="26"/>
        <v>0</v>
      </c>
      <c r="CY29" s="669">
        <f t="shared" si="27"/>
        <v>1</v>
      </c>
      <c r="CZ29" s="666">
        <f t="shared" si="28"/>
        <v>0</v>
      </c>
      <c r="DA29" s="669">
        <f t="shared" si="29"/>
        <v>1</v>
      </c>
      <c r="DB29" s="666">
        <f t="shared" si="30"/>
        <v>0</v>
      </c>
      <c r="DC29" s="669">
        <f t="shared" si="31"/>
        <v>1</v>
      </c>
      <c r="DD29" s="666">
        <f t="shared" si="32"/>
        <v>0</v>
      </c>
    </row>
    <row r="30" spans="1:108" s="619" customFormat="1" ht="60" customHeight="1" x14ac:dyDescent="0.15">
      <c r="A30" s="1006">
        <v>25</v>
      </c>
      <c r="B30" s="1007" t="s">
        <v>21</v>
      </c>
      <c r="C30" s="1008" t="s">
        <v>267</v>
      </c>
      <c r="D30" s="595" t="s">
        <v>309</v>
      </c>
      <c r="E30" s="1009" t="s">
        <v>31</v>
      </c>
      <c r="F30" s="1189" t="s">
        <v>27</v>
      </c>
      <c r="G30" s="1010" t="str">
        <f t="shared" si="0"/>
        <v>白原</v>
      </c>
      <c r="H30" s="1190" t="s">
        <v>301</v>
      </c>
      <c r="I30" s="1012" t="s">
        <v>237</v>
      </c>
      <c r="J30" s="1013"/>
      <c r="K30" s="1011"/>
      <c r="L30" s="1014" t="s">
        <v>65</v>
      </c>
      <c r="M30" s="1012" t="s">
        <v>292</v>
      </c>
      <c r="N30" s="1012" t="s">
        <v>301</v>
      </c>
      <c r="O30" s="1015" t="s">
        <v>300</v>
      </c>
      <c r="P30" s="1016" t="s">
        <v>309</v>
      </c>
      <c r="Q30" s="1012"/>
      <c r="R30" s="1012" t="s">
        <v>203</v>
      </c>
      <c r="S30" s="1009" t="s">
        <v>199</v>
      </c>
      <c r="T30" s="1017"/>
      <c r="U30" s="1010" t="s">
        <v>120</v>
      </c>
      <c r="V30" s="1012"/>
      <c r="W30" s="1010" t="s">
        <v>299</v>
      </c>
      <c r="X30" s="1017" t="s">
        <v>300</v>
      </c>
      <c r="Y30" s="1012"/>
      <c r="Z30" s="1012"/>
      <c r="AA30" s="1010" t="s">
        <v>233</v>
      </c>
      <c r="AB30" s="1011" t="s">
        <v>284</v>
      </c>
      <c r="AC30" s="1012" t="s">
        <v>27</v>
      </c>
      <c r="AD30" s="1018"/>
      <c r="AE30" s="1019" t="s">
        <v>298</v>
      </c>
      <c r="AF30" s="1020" t="str">
        <f t="shared" si="33"/>
        <v>白原</v>
      </c>
      <c r="AG30" s="439"/>
      <c r="AH30" s="1134" t="s">
        <v>28</v>
      </c>
      <c r="AI30" s="1251"/>
      <c r="AJ30" s="1138"/>
      <c r="AK30" s="1089" t="s">
        <v>63</v>
      </c>
      <c r="AL30" s="1090"/>
      <c r="AM30" s="1091"/>
      <c r="AN30" s="1134"/>
      <c r="AO30" s="1135"/>
      <c r="AP30" s="1089"/>
      <c r="AQ30" s="1094"/>
      <c r="AR30" s="1089"/>
      <c r="AS30" s="1091"/>
      <c r="AT30" s="1090"/>
      <c r="AU30" s="1089" t="s">
        <v>70</v>
      </c>
      <c r="AV30" s="1128" t="s">
        <v>469</v>
      </c>
      <c r="AW30" s="1090"/>
      <c r="AX30" s="1090"/>
      <c r="AY30" s="1127" t="s">
        <v>63</v>
      </c>
      <c r="AZ30" s="1128" t="s">
        <v>450</v>
      </c>
      <c r="BA30" s="1090"/>
      <c r="BB30" s="1139"/>
      <c r="BC30" s="1137"/>
      <c r="BD30" s="1133"/>
      <c r="BE30" s="1102"/>
      <c r="BF30" s="1121"/>
      <c r="BG30" s="1138"/>
      <c r="BH30" s="655"/>
      <c r="BI30" s="655"/>
      <c r="BJ30" s="1351"/>
      <c r="BK30" s="1351">
        <f t="shared" ref="BK30:BR30" si="44">SUM(BK10:BK28)</f>
        <v>16</v>
      </c>
      <c r="BL30" s="1351">
        <f t="shared" si="44"/>
        <v>18</v>
      </c>
      <c r="BM30" s="1351">
        <f t="shared" si="44"/>
        <v>2</v>
      </c>
      <c r="BN30" s="1351">
        <f t="shared" si="44"/>
        <v>0</v>
      </c>
      <c r="BO30" s="1351">
        <f t="shared" si="44"/>
        <v>5</v>
      </c>
      <c r="BP30" s="1351">
        <f t="shared" si="44"/>
        <v>0</v>
      </c>
      <c r="BQ30" s="1351">
        <f t="shared" si="44"/>
        <v>5</v>
      </c>
      <c r="BR30" s="1351">
        <f t="shared" si="44"/>
        <v>7</v>
      </c>
      <c r="BS30" s="1351"/>
      <c r="BT30" s="401">
        <f>SUM(BT10:BT28)</f>
        <v>39.5</v>
      </c>
      <c r="BY30" s="665">
        <f t="shared" si="1"/>
        <v>0</v>
      </c>
      <c r="BZ30" s="666">
        <f t="shared" si="2"/>
        <v>0</v>
      </c>
      <c r="CA30" s="666">
        <f t="shared" si="3"/>
        <v>2</v>
      </c>
      <c r="CB30" s="666">
        <f t="shared" si="4"/>
        <v>0</v>
      </c>
      <c r="CC30" s="669">
        <f t="shared" si="5"/>
        <v>1</v>
      </c>
      <c r="CD30" s="666">
        <f t="shared" si="6"/>
        <v>0</v>
      </c>
      <c r="CE30" s="669">
        <f t="shared" si="7"/>
        <v>1</v>
      </c>
      <c r="CF30" s="667">
        <f t="shared" si="8"/>
        <v>0</v>
      </c>
      <c r="CG30" s="665">
        <f t="shared" si="9"/>
        <v>2</v>
      </c>
      <c r="CH30" s="666">
        <f t="shared" si="10"/>
        <v>0</v>
      </c>
      <c r="CI30" s="669">
        <f t="shared" si="11"/>
        <v>0</v>
      </c>
      <c r="CJ30" s="666">
        <f t="shared" si="12"/>
        <v>0</v>
      </c>
      <c r="CK30" s="669">
        <f t="shared" si="13"/>
        <v>0</v>
      </c>
      <c r="CL30" s="667">
        <f t="shared" si="14"/>
        <v>1</v>
      </c>
      <c r="CM30" s="667">
        <f t="shared" si="15"/>
        <v>0</v>
      </c>
      <c r="CN30" s="669">
        <f t="shared" si="16"/>
        <v>0</v>
      </c>
      <c r="CO30" s="666">
        <f t="shared" si="17"/>
        <v>0</v>
      </c>
      <c r="CP30" s="669">
        <f t="shared" si="18"/>
        <v>0</v>
      </c>
      <c r="CQ30" s="666">
        <f t="shared" si="19"/>
        <v>1</v>
      </c>
      <c r="CR30" s="666">
        <f t="shared" si="20"/>
        <v>0</v>
      </c>
      <c r="CS30" s="669">
        <f t="shared" si="21"/>
        <v>1</v>
      </c>
      <c r="CT30" s="666">
        <f t="shared" si="22"/>
        <v>0</v>
      </c>
      <c r="CU30" s="669">
        <f t="shared" si="23"/>
        <v>0</v>
      </c>
      <c r="CV30" s="667">
        <f t="shared" si="24"/>
        <v>0</v>
      </c>
      <c r="CW30" s="669">
        <f t="shared" si="25"/>
        <v>0</v>
      </c>
      <c r="CX30" s="666">
        <f t="shared" si="26"/>
        <v>0</v>
      </c>
      <c r="CY30" s="669">
        <f t="shared" si="27"/>
        <v>1</v>
      </c>
      <c r="CZ30" s="666">
        <f t="shared" si="28"/>
        <v>0</v>
      </c>
      <c r="DA30" s="669">
        <f t="shared" si="29"/>
        <v>1</v>
      </c>
      <c r="DB30" s="666">
        <f t="shared" si="30"/>
        <v>0</v>
      </c>
      <c r="DC30" s="669">
        <f t="shared" si="31"/>
        <v>2</v>
      </c>
      <c r="DD30" s="666">
        <f t="shared" si="32"/>
        <v>0</v>
      </c>
    </row>
    <row r="31" spans="1:108" s="619" customFormat="1" ht="60" customHeight="1" x14ac:dyDescent="0.15">
      <c r="A31" s="1006">
        <v>26</v>
      </c>
      <c r="B31" s="1007" t="s">
        <v>22</v>
      </c>
      <c r="C31" s="1188" t="s">
        <v>70</v>
      </c>
      <c r="D31" s="595"/>
      <c r="E31" s="1009" t="s">
        <v>31</v>
      </c>
      <c r="F31" s="1189" t="s">
        <v>27</v>
      </c>
      <c r="G31" s="1010" t="str">
        <f t="shared" si="0"/>
        <v>岸井</v>
      </c>
      <c r="H31" s="1011" t="s">
        <v>301</v>
      </c>
      <c r="I31" s="1012" t="s">
        <v>237</v>
      </c>
      <c r="J31" s="1013"/>
      <c r="K31" s="1011"/>
      <c r="L31" s="1014" t="s">
        <v>65</v>
      </c>
      <c r="M31" s="1162" t="s">
        <v>292</v>
      </c>
      <c r="N31" s="1012" t="s">
        <v>70</v>
      </c>
      <c r="O31" s="1015"/>
      <c r="P31" s="664" t="s">
        <v>269</v>
      </c>
      <c r="Q31" s="1012" t="s">
        <v>284</v>
      </c>
      <c r="R31" s="1012" t="s">
        <v>120</v>
      </c>
      <c r="S31" s="1009" t="s">
        <v>300</v>
      </c>
      <c r="T31" s="1017"/>
      <c r="U31" s="1360" t="s">
        <v>410</v>
      </c>
      <c r="V31" s="1012" t="s">
        <v>63</v>
      </c>
      <c r="W31" s="1010" t="s">
        <v>299</v>
      </c>
      <c r="X31" s="1017" t="s">
        <v>284</v>
      </c>
      <c r="Y31" s="1012"/>
      <c r="Z31" s="1012"/>
      <c r="AA31" s="1010" t="s">
        <v>233</v>
      </c>
      <c r="AB31" s="1194" t="s">
        <v>28</v>
      </c>
      <c r="AC31" s="1012" t="s">
        <v>27</v>
      </c>
      <c r="AD31" s="1018"/>
      <c r="AE31" s="1019" t="s">
        <v>199</v>
      </c>
      <c r="AF31" s="1020" t="str">
        <f t="shared" si="33"/>
        <v>岸井</v>
      </c>
      <c r="AG31" s="439"/>
      <c r="AH31" s="1252"/>
      <c r="AI31" s="1121"/>
      <c r="AJ31" s="1138"/>
      <c r="AK31" s="1089" t="s">
        <v>38</v>
      </c>
      <c r="AL31" s="1090"/>
      <c r="AM31" s="1091"/>
      <c r="AN31" s="1103"/>
      <c r="AO31" s="1135"/>
      <c r="AP31" s="1102" t="s">
        <v>203</v>
      </c>
      <c r="AQ31" s="1291" t="s">
        <v>309</v>
      </c>
      <c r="AR31" s="1089"/>
      <c r="AS31" s="1091"/>
      <c r="AT31" s="1090"/>
      <c r="AU31" s="1089"/>
      <c r="AV31" s="1095"/>
      <c r="AW31" s="1096"/>
      <c r="AX31" s="1096"/>
      <c r="AY31" s="1127"/>
      <c r="AZ31" s="1128"/>
      <c r="BA31" s="1096"/>
      <c r="BB31" s="1128"/>
      <c r="BC31" s="1141"/>
      <c r="BD31" s="1088"/>
      <c r="BE31" s="1102"/>
      <c r="BF31" s="1121"/>
      <c r="BG31" s="879"/>
      <c r="BH31" s="655"/>
      <c r="BI31" s="655"/>
      <c r="BJ31" s="1351"/>
      <c r="BK31" s="1351">
        <f>BK30+BL30*0.5</f>
        <v>25</v>
      </c>
      <c r="BL31" s="1351"/>
      <c r="BM31" s="1351">
        <f>BN30+BM30*0.5</f>
        <v>1</v>
      </c>
      <c r="BN31" s="1351"/>
      <c r="BO31" s="1351">
        <f>BO30</f>
        <v>5</v>
      </c>
      <c r="BP31" s="1351">
        <f>BP30</f>
        <v>0</v>
      </c>
      <c r="BQ31" s="1351">
        <f>BQ30+0.5*BR30</f>
        <v>8.5</v>
      </c>
      <c r="BR31" s="1351"/>
      <c r="BS31" s="1351"/>
      <c r="BT31" s="401">
        <f>SUM(BK31:BR31)</f>
        <v>39.5</v>
      </c>
      <c r="BY31" s="665">
        <f t="shared" si="1"/>
        <v>0</v>
      </c>
      <c r="BZ31" s="666">
        <f t="shared" si="2"/>
        <v>0</v>
      </c>
      <c r="CA31" s="666">
        <f t="shared" si="3"/>
        <v>1</v>
      </c>
      <c r="CB31" s="666">
        <f t="shared" si="4"/>
        <v>0</v>
      </c>
      <c r="CC31" s="669">
        <f t="shared" si="5"/>
        <v>2</v>
      </c>
      <c r="CD31" s="666">
        <f t="shared" si="6"/>
        <v>0</v>
      </c>
      <c r="CE31" s="669">
        <f t="shared" si="7"/>
        <v>1</v>
      </c>
      <c r="CF31" s="667">
        <f t="shared" si="8"/>
        <v>0</v>
      </c>
      <c r="CG31" s="665">
        <f t="shared" si="9"/>
        <v>2</v>
      </c>
      <c r="CH31" s="666">
        <f t="shared" si="10"/>
        <v>0</v>
      </c>
      <c r="CI31" s="669">
        <f t="shared" si="11"/>
        <v>0</v>
      </c>
      <c r="CJ31" s="666">
        <f t="shared" si="12"/>
        <v>0</v>
      </c>
      <c r="CK31" s="669">
        <f t="shared" si="13"/>
        <v>0</v>
      </c>
      <c r="CL31" s="667">
        <f t="shared" si="14"/>
        <v>1</v>
      </c>
      <c r="CM31" s="667">
        <f t="shared" si="15"/>
        <v>1</v>
      </c>
      <c r="CN31" s="669">
        <f t="shared" si="16"/>
        <v>0</v>
      </c>
      <c r="CO31" s="666">
        <f t="shared" si="17"/>
        <v>0</v>
      </c>
      <c r="CP31" s="669">
        <f t="shared" si="18"/>
        <v>0</v>
      </c>
      <c r="CQ31" s="666">
        <f t="shared" si="19"/>
        <v>0</v>
      </c>
      <c r="CR31" s="666">
        <f t="shared" si="20"/>
        <v>0</v>
      </c>
      <c r="CS31" s="669">
        <f t="shared" si="21"/>
        <v>1</v>
      </c>
      <c r="CT31" s="666">
        <f t="shared" si="22"/>
        <v>0</v>
      </c>
      <c r="CU31" s="669">
        <f t="shared" si="23"/>
        <v>0</v>
      </c>
      <c r="CV31" s="667">
        <f t="shared" si="24"/>
        <v>0</v>
      </c>
      <c r="CW31" s="669">
        <f t="shared" si="25"/>
        <v>0</v>
      </c>
      <c r="CX31" s="666">
        <f t="shared" si="26"/>
        <v>0</v>
      </c>
      <c r="CY31" s="669">
        <f t="shared" si="27"/>
        <v>1</v>
      </c>
      <c r="CZ31" s="666">
        <f t="shared" si="28"/>
        <v>0</v>
      </c>
      <c r="DA31" s="669">
        <f t="shared" si="29"/>
        <v>1</v>
      </c>
      <c r="DB31" s="666">
        <f t="shared" si="30"/>
        <v>0</v>
      </c>
      <c r="DC31" s="669">
        <f t="shared" si="31"/>
        <v>1</v>
      </c>
      <c r="DD31" s="666">
        <f t="shared" si="32"/>
        <v>0</v>
      </c>
    </row>
    <row r="32" spans="1:108" s="619" customFormat="1" ht="60" customHeight="1" x14ac:dyDescent="0.15">
      <c r="A32" s="1006">
        <v>27</v>
      </c>
      <c r="B32" s="1007" t="s">
        <v>23</v>
      </c>
      <c r="C32" s="1188" t="s">
        <v>119</v>
      </c>
      <c r="D32" s="595"/>
      <c r="E32" s="1009" t="s">
        <v>31</v>
      </c>
      <c r="F32" s="1308" t="s">
        <v>27</v>
      </c>
      <c r="G32" s="1010" t="str">
        <f t="shared" si="0"/>
        <v>篠原</v>
      </c>
      <c r="H32" s="1190" t="s">
        <v>301</v>
      </c>
      <c r="I32" s="1012" t="s">
        <v>237</v>
      </c>
      <c r="J32" s="1013"/>
      <c r="K32" s="1011"/>
      <c r="L32" s="1014" t="s">
        <v>267</v>
      </c>
      <c r="M32" s="1012" t="s">
        <v>292</v>
      </c>
      <c r="N32" s="1012" t="s">
        <v>38</v>
      </c>
      <c r="O32" s="1015"/>
      <c r="P32" s="664" t="s">
        <v>467</v>
      </c>
      <c r="Q32" s="1012" t="s">
        <v>300</v>
      </c>
      <c r="R32" s="1162" t="s">
        <v>203</v>
      </c>
      <c r="S32" s="1170" t="s">
        <v>284</v>
      </c>
      <c r="T32" s="1017"/>
      <c r="U32" s="1010" t="s">
        <v>120</v>
      </c>
      <c r="V32" s="1012" t="s">
        <v>63</v>
      </c>
      <c r="W32" s="1010" t="s">
        <v>299</v>
      </c>
      <c r="X32" s="1017" t="s">
        <v>300</v>
      </c>
      <c r="Y32" s="1012"/>
      <c r="Z32" s="1012"/>
      <c r="AA32" s="1010" t="s">
        <v>233</v>
      </c>
      <c r="AB32" s="1194" t="s">
        <v>28</v>
      </c>
      <c r="AC32" s="1012" t="s">
        <v>301</v>
      </c>
      <c r="AD32" s="1018"/>
      <c r="AE32" s="1019" t="s">
        <v>258</v>
      </c>
      <c r="AF32" s="1020" t="str">
        <f t="shared" si="33"/>
        <v>篠原</v>
      </c>
      <c r="AG32" s="439"/>
      <c r="AH32" s="1103"/>
      <c r="AI32" s="1251"/>
      <c r="AJ32" s="1091"/>
      <c r="AK32" s="1089" t="s">
        <v>65</v>
      </c>
      <c r="AL32" s="1090"/>
      <c r="AM32" s="1091"/>
      <c r="AN32" s="1103" t="s">
        <v>65</v>
      </c>
      <c r="AO32" s="1091"/>
      <c r="AP32" s="1089"/>
      <c r="AQ32" s="1094"/>
      <c r="AR32" s="1089"/>
      <c r="AS32" s="1091"/>
      <c r="AT32" s="1090"/>
      <c r="AU32" s="1089"/>
      <c r="AV32" s="1095"/>
      <c r="AW32" s="1096"/>
      <c r="AX32" s="1096"/>
      <c r="AY32" s="1097" t="s">
        <v>70</v>
      </c>
      <c r="AZ32" s="1095" t="s">
        <v>452</v>
      </c>
      <c r="BA32" s="1096"/>
      <c r="BB32" s="1128"/>
      <c r="BC32" s="1141"/>
      <c r="BD32" s="1088"/>
      <c r="BE32" s="1169" t="s">
        <v>458</v>
      </c>
      <c r="BF32" s="1121"/>
      <c r="BG32" s="1138"/>
      <c r="BH32" s="655"/>
      <c r="BI32" s="655"/>
      <c r="BJ32" s="292"/>
      <c r="BK32" s="1348"/>
      <c r="BL32" s="1348"/>
      <c r="BM32" s="1348"/>
      <c r="BN32" s="1348"/>
      <c r="BO32" s="1348"/>
      <c r="BP32" s="1348"/>
      <c r="BQ32" s="1348"/>
      <c r="BR32" s="1348"/>
      <c r="BS32" s="1348"/>
      <c r="BT32" s="1348"/>
      <c r="BY32" s="665">
        <f t="shared" si="1"/>
        <v>0</v>
      </c>
      <c r="BZ32" s="666">
        <f t="shared" si="2"/>
        <v>0</v>
      </c>
      <c r="CA32" s="666">
        <f t="shared" si="3"/>
        <v>1</v>
      </c>
      <c r="CB32" s="666">
        <f t="shared" si="4"/>
        <v>0</v>
      </c>
      <c r="CC32" s="669">
        <f t="shared" si="5"/>
        <v>1</v>
      </c>
      <c r="CD32" s="666">
        <f t="shared" si="6"/>
        <v>0</v>
      </c>
      <c r="CE32" s="669">
        <f t="shared" si="7"/>
        <v>1</v>
      </c>
      <c r="CF32" s="667">
        <f t="shared" si="8"/>
        <v>0</v>
      </c>
      <c r="CG32" s="665">
        <f t="shared" si="9"/>
        <v>1</v>
      </c>
      <c r="CH32" s="666">
        <f t="shared" si="10"/>
        <v>0</v>
      </c>
      <c r="CI32" s="669">
        <f t="shared" si="11"/>
        <v>0</v>
      </c>
      <c r="CJ32" s="666">
        <f t="shared" si="12"/>
        <v>0</v>
      </c>
      <c r="CK32" s="669">
        <f t="shared" si="13"/>
        <v>0</v>
      </c>
      <c r="CL32" s="667">
        <f t="shared" si="14"/>
        <v>1</v>
      </c>
      <c r="CM32" s="667">
        <f t="shared" si="15"/>
        <v>0</v>
      </c>
      <c r="CN32" s="669">
        <f t="shared" si="16"/>
        <v>0</v>
      </c>
      <c r="CO32" s="666">
        <f t="shared" si="17"/>
        <v>0</v>
      </c>
      <c r="CP32" s="669">
        <f t="shared" si="18"/>
        <v>0</v>
      </c>
      <c r="CQ32" s="666">
        <f t="shared" si="19"/>
        <v>1</v>
      </c>
      <c r="CR32" s="666">
        <f t="shared" si="20"/>
        <v>0</v>
      </c>
      <c r="CS32" s="669">
        <f t="shared" si="21"/>
        <v>1</v>
      </c>
      <c r="CT32" s="666">
        <f t="shared" si="22"/>
        <v>0</v>
      </c>
      <c r="CU32" s="669">
        <f t="shared" si="23"/>
        <v>1</v>
      </c>
      <c r="CV32" s="667">
        <f t="shared" si="24"/>
        <v>0</v>
      </c>
      <c r="CW32" s="669">
        <f t="shared" si="25"/>
        <v>0</v>
      </c>
      <c r="CX32" s="666">
        <f t="shared" si="26"/>
        <v>0</v>
      </c>
      <c r="CY32" s="669">
        <f t="shared" si="27"/>
        <v>2</v>
      </c>
      <c r="CZ32" s="666">
        <f t="shared" si="28"/>
        <v>0</v>
      </c>
      <c r="DA32" s="669">
        <f t="shared" si="29"/>
        <v>1</v>
      </c>
      <c r="DB32" s="666">
        <f t="shared" si="30"/>
        <v>0</v>
      </c>
      <c r="DC32" s="669">
        <f t="shared" si="31"/>
        <v>2</v>
      </c>
      <c r="DD32" s="666">
        <f t="shared" si="32"/>
        <v>0</v>
      </c>
    </row>
    <row r="33" spans="1:108" s="619" customFormat="1" ht="60" customHeight="1" x14ac:dyDescent="0.15">
      <c r="A33" s="1006">
        <v>28</v>
      </c>
      <c r="B33" s="1007" t="s">
        <v>24</v>
      </c>
      <c r="C33" s="1191" t="s">
        <v>284</v>
      </c>
      <c r="D33" s="595" t="s">
        <v>309</v>
      </c>
      <c r="E33" s="1189" t="s">
        <v>70</v>
      </c>
      <c r="F33" s="1009" t="s">
        <v>237</v>
      </c>
      <c r="G33" s="1010" t="str">
        <f t="shared" si="0"/>
        <v>知久</v>
      </c>
      <c r="H33" s="1011" t="s">
        <v>267</v>
      </c>
      <c r="I33" s="1012" t="s">
        <v>28</v>
      </c>
      <c r="J33" s="1013"/>
      <c r="K33" s="1011"/>
      <c r="L33" s="1014" t="s">
        <v>65</v>
      </c>
      <c r="M33" s="1012" t="s">
        <v>199</v>
      </c>
      <c r="N33" s="1012" t="s">
        <v>70</v>
      </c>
      <c r="O33" s="1015"/>
      <c r="P33" s="1166" t="s">
        <v>309</v>
      </c>
      <c r="Q33" s="1333" t="s">
        <v>449</v>
      </c>
      <c r="R33" s="1162" t="s">
        <v>203</v>
      </c>
      <c r="S33" s="1009" t="s">
        <v>300</v>
      </c>
      <c r="T33" s="1017"/>
      <c r="U33" s="1010"/>
      <c r="V33" s="1012" t="s">
        <v>63</v>
      </c>
      <c r="W33" s="1010" t="s">
        <v>299</v>
      </c>
      <c r="X33" s="1017"/>
      <c r="Y33" s="1012"/>
      <c r="Z33" s="1012"/>
      <c r="AA33" s="1010" t="s">
        <v>38</v>
      </c>
      <c r="AB33" s="1011" t="s">
        <v>27</v>
      </c>
      <c r="AC33" s="1012" t="s">
        <v>284</v>
      </c>
      <c r="AD33" s="1018"/>
      <c r="AE33" s="1019" t="s">
        <v>233</v>
      </c>
      <c r="AF33" s="1020" t="str">
        <f t="shared" si="33"/>
        <v>知久</v>
      </c>
      <c r="AG33" s="439"/>
      <c r="AH33" s="1092" t="s">
        <v>120</v>
      </c>
      <c r="AI33" s="1121" t="s">
        <v>31</v>
      </c>
      <c r="AJ33" s="1091"/>
      <c r="AK33" s="1089"/>
      <c r="AL33" s="1090"/>
      <c r="AM33" s="1091"/>
      <c r="AN33" s="1103"/>
      <c r="AO33" s="1091"/>
      <c r="AP33" s="1089"/>
      <c r="AQ33" s="1094"/>
      <c r="AR33" s="1089"/>
      <c r="AS33" s="1091"/>
      <c r="AT33" s="1090"/>
      <c r="AU33" s="1089" t="s">
        <v>301</v>
      </c>
      <c r="AV33" s="1095" t="s">
        <v>471</v>
      </c>
      <c r="AW33" s="1096"/>
      <c r="AX33" s="1096"/>
      <c r="AY33" s="1097"/>
      <c r="AZ33" s="1095"/>
      <c r="BA33" s="1096"/>
      <c r="BB33" s="1095"/>
      <c r="BC33" s="1098"/>
      <c r="BD33" s="1099"/>
      <c r="BE33" s="1169" t="s">
        <v>456</v>
      </c>
      <c r="BF33" s="1101"/>
      <c r="BG33" s="1104"/>
      <c r="BH33" s="654"/>
      <c r="BI33" s="654"/>
      <c r="BJ33" s="1348"/>
      <c r="BK33" s="1348"/>
      <c r="BL33" s="1348"/>
      <c r="BM33" s="1348"/>
      <c r="BN33" s="1348"/>
      <c r="BO33" s="1348"/>
      <c r="BP33" s="1348"/>
      <c r="BQ33" s="1348"/>
      <c r="BR33" s="1348"/>
      <c r="BS33" s="1348"/>
      <c r="BT33" s="1348"/>
      <c r="BY33" s="665">
        <f t="shared" si="1"/>
        <v>0</v>
      </c>
      <c r="BZ33" s="666">
        <f t="shared" si="2"/>
        <v>0</v>
      </c>
      <c r="CA33" s="666">
        <f t="shared" si="3"/>
        <v>1</v>
      </c>
      <c r="CB33" s="666">
        <f t="shared" si="4"/>
        <v>0</v>
      </c>
      <c r="CC33" s="669">
        <f t="shared" si="5"/>
        <v>1</v>
      </c>
      <c r="CD33" s="666">
        <f t="shared" si="6"/>
        <v>0</v>
      </c>
      <c r="CE33" s="669">
        <f t="shared" si="7"/>
        <v>1</v>
      </c>
      <c r="CF33" s="667">
        <f t="shared" si="8"/>
        <v>0</v>
      </c>
      <c r="CG33" s="665">
        <f t="shared" si="9"/>
        <v>1</v>
      </c>
      <c r="CH33" s="666">
        <f t="shared" si="10"/>
        <v>0</v>
      </c>
      <c r="CI33" s="669">
        <f t="shared" si="11"/>
        <v>0</v>
      </c>
      <c r="CJ33" s="666">
        <f t="shared" si="12"/>
        <v>0</v>
      </c>
      <c r="CK33" s="669">
        <f t="shared" si="13"/>
        <v>0</v>
      </c>
      <c r="CL33" s="667">
        <f t="shared" si="14"/>
        <v>1</v>
      </c>
      <c r="CM33" s="667">
        <f t="shared" si="15"/>
        <v>0</v>
      </c>
      <c r="CN33" s="669">
        <f t="shared" si="16"/>
        <v>0</v>
      </c>
      <c r="CO33" s="666">
        <f t="shared" si="17"/>
        <v>0</v>
      </c>
      <c r="CP33" s="669">
        <f t="shared" si="18"/>
        <v>0</v>
      </c>
      <c r="CQ33" s="666">
        <f t="shared" si="19"/>
        <v>1</v>
      </c>
      <c r="CR33" s="666">
        <f t="shared" si="20"/>
        <v>0</v>
      </c>
      <c r="CS33" s="669">
        <f t="shared" si="21"/>
        <v>0</v>
      </c>
      <c r="CT33" s="666">
        <f t="shared" si="22"/>
        <v>0</v>
      </c>
      <c r="CU33" s="669">
        <f t="shared" si="23"/>
        <v>1</v>
      </c>
      <c r="CV33" s="667">
        <f t="shared" si="24"/>
        <v>0</v>
      </c>
      <c r="CW33" s="669">
        <f t="shared" si="25"/>
        <v>0</v>
      </c>
      <c r="CX33" s="666">
        <f t="shared" si="26"/>
        <v>0</v>
      </c>
      <c r="CY33" s="669">
        <f t="shared" si="27"/>
        <v>1</v>
      </c>
      <c r="CZ33" s="666">
        <f t="shared" si="28"/>
        <v>0</v>
      </c>
      <c r="DA33" s="669">
        <f t="shared" si="29"/>
        <v>0</v>
      </c>
      <c r="DB33" s="666">
        <f t="shared" si="30"/>
        <v>0</v>
      </c>
      <c r="DC33" s="669">
        <f t="shared" si="31"/>
        <v>1</v>
      </c>
      <c r="DD33" s="666">
        <f t="shared" si="32"/>
        <v>0</v>
      </c>
    </row>
    <row r="34" spans="1:108" s="619" customFormat="1" ht="60" customHeight="1" x14ac:dyDescent="0.15">
      <c r="A34" s="1006">
        <v>29</v>
      </c>
      <c r="B34" s="1007" t="s">
        <v>25</v>
      </c>
      <c r="C34" s="1008" t="s">
        <v>301</v>
      </c>
      <c r="D34" s="595"/>
      <c r="E34" s="1009" t="s">
        <v>70</v>
      </c>
      <c r="F34" s="1009" t="s">
        <v>237</v>
      </c>
      <c r="G34" s="1010" t="str">
        <f t="shared" si="0"/>
        <v>大橋</v>
      </c>
      <c r="H34" s="1011" t="s">
        <v>267</v>
      </c>
      <c r="I34" s="1012" t="s">
        <v>28</v>
      </c>
      <c r="J34" s="1013"/>
      <c r="K34" s="1011"/>
      <c r="L34" s="1014" t="s">
        <v>65</v>
      </c>
      <c r="M34" s="1012" t="s">
        <v>284</v>
      </c>
      <c r="N34" s="1012"/>
      <c r="O34" s="1015"/>
      <c r="P34" s="1016" t="s">
        <v>31</v>
      </c>
      <c r="Q34" s="1012"/>
      <c r="R34" s="1162" t="s">
        <v>300</v>
      </c>
      <c r="S34" s="1009" t="s">
        <v>306</v>
      </c>
      <c r="T34" s="1017"/>
      <c r="U34" s="1010" t="s">
        <v>120</v>
      </c>
      <c r="V34" s="1305" t="s">
        <v>63</v>
      </c>
      <c r="W34" s="1010" t="s">
        <v>299</v>
      </c>
      <c r="X34" s="1017"/>
      <c r="Y34" s="1012"/>
      <c r="Z34" s="1012"/>
      <c r="AA34" s="1010" t="s">
        <v>38</v>
      </c>
      <c r="AB34" s="1011" t="s">
        <v>27</v>
      </c>
      <c r="AC34" s="1010"/>
      <c r="AD34" s="1018"/>
      <c r="AE34" s="1019" t="s">
        <v>276</v>
      </c>
      <c r="AF34" s="1020" t="str">
        <f t="shared" si="33"/>
        <v>大橋</v>
      </c>
      <c r="AG34" s="439" t="s">
        <v>300</v>
      </c>
      <c r="AH34" s="1103"/>
      <c r="AI34" s="1251"/>
      <c r="AJ34" s="1091"/>
      <c r="AK34" s="1102" t="s">
        <v>199</v>
      </c>
      <c r="AL34" s="1090" t="s">
        <v>417</v>
      </c>
      <c r="AM34" s="1091"/>
      <c r="AN34" s="1103"/>
      <c r="AO34" s="1091"/>
      <c r="AP34" s="1089"/>
      <c r="AQ34" s="1094"/>
      <c r="AR34" s="1089"/>
      <c r="AS34" s="1091"/>
      <c r="AT34" s="1090"/>
      <c r="AU34" s="1089"/>
      <c r="AV34" s="1095"/>
      <c r="AW34" s="1096"/>
      <c r="AX34" s="1096"/>
      <c r="AY34" s="1097"/>
      <c r="AZ34" s="1095"/>
      <c r="BA34" s="1096"/>
      <c r="BB34" s="1095"/>
      <c r="BC34" s="1098"/>
      <c r="BD34" s="1099"/>
      <c r="BE34" s="1100"/>
      <c r="BF34" s="1101"/>
      <c r="BG34" s="1104"/>
      <c r="BH34" s="654"/>
      <c r="BI34" s="654"/>
      <c r="BK34" s="1348"/>
      <c r="BL34" s="1348"/>
      <c r="BM34" s="1348"/>
      <c r="BN34" s="1348"/>
      <c r="BO34" s="1348"/>
      <c r="BP34" s="1348"/>
      <c r="BQ34" s="1348"/>
      <c r="BR34" s="1348"/>
      <c r="BY34" s="665">
        <f t="shared" si="1"/>
        <v>0</v>
      </c>
      <c r="BZ34" s="666">
        <f t="shared" si="2"/>
        <v>0</v>
      </c>
      <c r="CA34" s="666">
        <f t="shared" si="3"/>
        <v>1</v>
      </c>
      <c r="CB34" s="666">
        <f t="shared" si="4"/>
        <v>0</v>
      </c>
      <c r="CC34" s="669">
        <f t="shared" si="5"/>
        <v>1</v>
      </c>
      <c r="CD34" s="666">
        <f t="shared" si="6"/>
        <v>0</v>
      </c>
      <c r="CE34" s="669">
        <f t="shared" si="7"/>
        <v>1</v>
      </c>
      <c r="CF34" s="667">
        <f t="shared" si="8"/>
        <v>0</v>
      </c>
      <c r="CG34" s="665">
        <f t="shared" si="9"/>
        <v>1</v>
      </c>
      <c r="CH34" s="666">
        <f t="shared" si="10"/>
        <v>0</v>
      </c>
      <c r="CI34" s="669">
        <f t="shared" si="11"/>
        <v>0</v>
      </c>
      <c r="CJ34" s="666">
        <f t="shared" si="12"/>
        <v>0</v>
      </c>
      <c r="CK34" s="669">
        <f t="shared" si="13"/>
        <v>0</v>
      </c>
      <c r="CL34" s="667">
        <f t="shared" si="14"/>
        <v>1</v>
      </c>
      <c r="CM34" s="667">
        <f t="shared" si="15"/>
        <v>0</v>
      </c>
      <c r="CN34" s="669">
        <f t="shared" si="16"/>
        <v>0</v>
      </c>
      <c r="CO34" s="666">
        <f t="shared" si="17"/>
        <v>0</v>
      </c>
      <c r="CP34" s="669">
        <f t="shared" si="18"/>
        <v>0</v>
      </c>
      <c r="CQ34" s="666">
        <f t="shared" si="19"/>
        <v>1</v>
      </c>
      <c r="CR34" s="666">
        <f t="shared" si="20"/>
        <v>0</v>
      </c>
      <c r="CS34" s="669">
        <f t="shared" si="21"/>
        <v>1</v>
      </c>
      <c r="CT34" s="666">
        <f t="shared" si="22"/>
        <v>0</v>
      </c>
      <c r="CU34" s="669">
        <f t="shared" si="23"/>
        <v>1</v>
      </c>
      <c r="CV34" s="667">
        <f t="shared" si="24"/>
        <v>0</v>
      </c>
      <c r="CW34" s="669">
        <f t="shared" si="25"/>
        <v>0</v>
      </c>
      <c r="CX34" s="666">
        <f t="shared" si="26"/>
        <v>0</v>
      </c>
      <c r="CY34" s="669">
        <f t="shared" si="27"/>
        <v>1</v>
      </c>
      <c r="CZ34" s="666">
        <f t="shared" si="28"/>
        <v>0</v>
      </c>
      <c r="DA34" s="669">
        <f t="shared" si="29"/>
        <v>1</v>
      </c>
      <c r="DB34" s="666">
        <f t="shared" si="30"/>
        <v>0</v>
      </c>
      <c r="DC34" s="669">
        <f t="shared" si="31"/>
        <v>2</v>
      </c>
      <c r="DD34" s="666">
        <f t="shared" si="32"/>
        <v>0</v>
      </c>
    </row>
    <row r="35" spans="1:108" s="619" customFormat="1" ht="60" customHeight="1" x14ac:dyDescent="0.15">
      <c r="A35" s="1021">
        <v>30</v>
      </c>
      <c r="B35" s="1022" t="s">
        <v>19</v>
      </c>
      <c r="C35" s="1023"/>
      <c r="D35" s="1024"/>
      <c r="E35" s="1025"/>
      <c r="F35" s="1025"/>
      <c r="G35" s="1026" t="str">
        <f t="shared" si="0"/>
        <v>村山</v>
      </c>
      <c r="H35" s="1027"/>
      <c r="I35" s="1028"/>
      <c r="J35" s="1029"/>
      <c r="K35" s="1027"/>
      <c r="L35" s="1030"/>
      <c r="M35" s="1028"/>
      <c r="N35" s="1028"/>
      <c r="O35" s="1031"/>
      <c r="P35" s="1032"/>
      <c r="Q35" s="1028"/>
      <c r="R35" s="1028"/>
      <c r="S35" s="1025"/>
      <c r="T35" s="1033"/>
      <c r="U35" s="1026"/>
      <c r="V35" s="1028"/>
      <c r="W35" s="1026" t="s">
        <v>284</v>
      </c>
      <c r="X35" s="1033"/>
      <c r="Y35" s="1028"/>
      <c r="Z35" s="1028"/>
      <c r="AA35" s="1026"/>
      <c r="AB35" s="1027"/>
      <c r="AC35" s="1026"/>
      <c r="AD35" s="1034"/>
      <c r="AE35" s="1035" t="s">
        <v>300</v>
      </c>
      <c r="AF35" s="1036" t="str">
        <f t="shared" si="33"/>
        <v>村山</v>
      </c>
      <c r="AG35" s="1037" t="s">
        <v>299</v>
      </c>
      <c r="AH35" s="1129"/>
      <c r="AI35" s="1258"/>
      <c r="AJ35" s="1108"/>
      <c r="AK35" s="1111"/>
      <c r="AL35" s="1107"/>
      <c r="AM35" s="1108"/>
      <c r="AN35" s="1271"/>
      <c r="AO35" s="1108"/>
      <c r="AP35" s="1106"/>
      <c r="AQ35" s="1112"/>
      <c r="AR35" s="1106"/>
      <c r="AS35" s="1108"/>
      <c r="AT35" s="1107"/>
      <c r="AU35" s="1106"/>
      <c r="AV35" s="1115"/>
      <c r="AW35" s="1125"/>
      <c r="AX35" s="1125"/>
      <c r="AY35" s="1124"/>
      <c r="AZ35" s="1115"/>
      <c r="BA35" s="1125"/>
      <c r="BB35" s="1115"/>
      <c r="BC35" s="1116"/>
      <c r="BD35" s="1117"/>
      <c r="BE35" s="1126"/>
      <c r="BF35" s="1119"/>
      <c r="BG35" s="1120"/>
      <c r="BH35" s="654"/>
      <c r="BI35" s="654"/>
      <c r="BJ35" s="398"/>
      <c r="BK35" s="1348"/>
      <c r="BL35" s="1348"/>
      <c r="BM35" s="1348"/>
      <c r="BN35" s="1348"/>
      <c r="BO35" s="1348"/>
      <c r="BP35" s="1348"/>
      <c r="BQ35" s="1348"/>
      <c r="BR35" s="1348"/>
      <c r="BS35"/>
      <c r="BT35" s="1356"/>
      <c r="BY35" s="665">
        <f t="shared" si="1"/>
        <v>0</v>
      </c>
      <c r="BZ35" s="666">
        <f t="shared" si="2"/>
        <v>0</v>
      </c>
      <c r="CA35" s="666">
        <f t="shared" si="3"/>
        <v>0</v>
      </c>
      <c r="CB35" s="666">
        <f t="shared" si="4"/>
        <v>0</v>
      </c>
      <c r="CC35" s="669">
        <f t="shared" si="5"/>
        <v>1</v>
      </c>
      <c r="CD35" s="666">
        <f t="shared" si="6"/>
        <v>0</v>
      </c>
      <c r="CE35" s="669">
        <f t="shared" si="7"/>
        <v>0</v>
      </c>
      <c r="CF35" s="667">
        <f t="shared" si="8"/>
        <v>0</v>
      </c>
      <c r="CG35" s="665">
        <f t="shared" si="9"/>
        <v>0</v>
      </c>
      <c r="CH35" s="666">
        <f t="shared" si="10"/>
        <v>0</v>
      </c>
      <c r="CI35" s="669">
        <f t="shared" si="11"/>
        <v>0</v>
      </c>
      <c r="CJ35" s="666">
        <f t="shared" si="12"/>
        <v>0</v>
      </c>
      <c r="CK35" s="669">
        <f t="shared" si="13"/>
        <v>0</v>
      </c>
      <c r="CL35" s="667">
        <f t="shared" si="14"/>
        <v>0</v>
      </c>
      <c r="CM35" s="667">
        <f t="shared" si="15"/>
        <v>0</v>
      </c>
      <c r="CN35" s="669">
        <f t="shared" si="16"/>
        <v>0</v>
      </c>
      <c r="CO35" s="666">
        <f t="shared" si="17"/>
        <v>0</v>
      </c>
      <c r="CP35" s="669">
        <f t="shared" si="18"/>
        <v>0</v>
      </c>
      <c r="CQ35" s="666">
        <f t="shared" si="19"/>
        <v>0</v>
      </c>
      <c r="CR35" s="666">
        <f t="shared" si="20"/>
        <v>0</v>
      </c>
      <c r="CS35" s="669">
        <f t="shared" si="21"/>
        <v>0</v>
      </c>
      <c r="CT35" s="666">
        <f t="shared" si="22"/>
        <v>0</v>
      </c>
      <c r="CU35" s="669">
        <f t="shared" si="23"/>
        <v>0</v>
      </c>
      <c r="CV35" s="667">
        <f t="shared" si="24"/>
        <v>0</v>
      </c>
      <c r="CW35" s="669">
        <f t="shared" si="25"/>
        <v>0</v>
      </c>
      <c r="CX35" s="666">
        <f t="shared" si="26"/>
        <v>0</v>
      </c>
      <c r="CY35" s="669">
        <f t="shared" si="27"/>
        <v>0</v>
      </c>
      <c r="CZ35" s="666">
        <f t="shared" si="28"/>
        <v>0</v>
      </c>
      <c r="DA35" s="669">
        <f t="shared" si="29"/>
        <v>0</v>
      </c>
      <c r="DB35" s="666">
        <f t="shared" si="30"/>
        <v>0</v>
      </c>
      <c r="DC35" s="669">
        <f t="shared" si="31"/>
        <v>0</v>
      </c>
      <c r="DD35" s="666">
        <f t="shared" si="32"/>
        <v>0</v>
      </c>
    </row>
    <row r="36" spans="1:108" s="619" customFormat="1" ht="60" customHeight="1" thickBot="1" x14ac:dyDescent="0.2">
      <c r="A36" s="1006">
        <v>31</v>
      </c>
      <c r="B36" s="1007" t="s">
        <v>20</v>
      </c>
      <c r="C36" s="1008" t="s">
        <v>28</v>
      </c>
      <c r="D36" s="595" t="s">
        <v>309</v>
      </c>
      <c r="E36" s="1009" t="s">
        <v>31</v>
      </c>
      <c r="F36" s="1189" t="s">
        <v>284</v>
      </c>
      <c r="G36" s="1010" t="str">
        <f t="shared" si="0"/>
        <v>バタ</v>
      </c>
      <c r="H36" s="1011" t="s">
        <v>267</v>
      </c>
      <c r="I36" s="1012" t="s">
        <v>237</v>
      </c>
      <c r="J36" s="1013"/>
      <c r="K36" s="1011"/>
      <c r="L36" s="1014" t="s">
        <v>65</v>
      </c>
      <c r="M36" s="1012" t="s">
        <v>292</v>
      </c>
      <c r="N36" s="1012" t="s">
        <v>284</v>
      </c>
      <c r="O36" s="1015"/>
      <c r="P36" s="1016" t="s">
        <v>309</v>
      </c>
      <c r="Q36" s="1012" t="s">
        <v>199</v>
      </c>
      <c r="R36" s="1012" t="s">
        <v>203</v>
      </c>
      <c r="S36" s="1009" t="s">
        <v>70</v>
      </c>
      <c r="T36" s="1017"/>
      <c r="U36" s="1010"/>
      <c r="V36" s="1012" t="s">
        <v>120</v>
      </c>
      <c r="W36" s="1010" t="s">
        <v>299</v>
      </c>
      <c r="X36" s="1017" t="s">
        <v>199</v>
      </c>
      <c r="Y36" s="1012"/>
      <c r="Z36" s="1012"/>
      <c r="AA36" s="1010" t="s">
        <v>27</v>
      </c>
      <c r="AB36" s="1011" t="s">
        <v>38</v>
      </c>
      <c r="AC36" s="1010"/>
      <c r="AD36" s="1018"/>
      <c r="AE36" s="1019" t="s">
        <v>259</v>
      </c>
      <c r="AF36" s="1020" t="str">
        <f t="shared" si="33"/>
        <v>バタ</v>
      </c>
      <c r="AG36" s="439"/>
      <c r="AH36" s="1182"/>
      <c r="AI36" s="1259"/>
      <c r="AJ36" s="1151"/>
      <c r="AK36" s="1261" t="s">
        <v>233</v>
      </c>
      <c r="AL36" s="1260" t="s">
        <v>301</v>
      </c>
      <c r="AM36" s="1151"/>
      <c r="AN36" s="1256"/>
      <c r="AO36" s="1151"/>
      <c r="AP36" s="1261"/>
      <c r="AQ36" s="1262"/>
      <c r="AR36" s="1261" t="s">
        <v>63</v>
      </c>
      <c r="AS36" s="1151"/>
      <c r="AT36" s="1260"/>
      <c r="AU36" s="1261"/>
      <c r="AV36" s="1263"/>
      <c r="AW36" s="1264"/>
      <c r="AX36" s="1264"/>
      <c r="AY36" s="1265" t="s">
        <v>233</v>
      </c>
      <c r="AZ36" s="1263" t="s">
        <v>451</v>
      </c>
      <c r="BA36" s="1264" t="s">
        <v>301</v>
      </c>
      <c r="BB36" s="1263" t="s">
        <v>452</v>
      </c>
      <c r="BC36" s="1266"/>
      <c r="BD36" s="1267"/>
      <c r="BE36" s="1268"/>
      <c r="BF36" s="1269"/>
      <c r="BG36" s="1270"/>
      <c r="BJ36" s="276"/>
      <c r="BK36" s="1348"/>
      <c r="BL36" s="1348"/>
      <c r="BM36" s="1348"/>
      <c r="BN36" s="1348"/>
      <c r="BO36" s="1348"/>
      <c r="BP36" s="1348"/>
      <c r="BQ36" s="1348"/>
      <c r="BR36" s="1348"/>
      <c r="BS36"/>
      <c r="BT36" s="1356"/>
      <c r="BU36" s="1356"/>
      <c r="BV36" s="277"/>
      <c r="BY36" s="665">
        <f t="shared" si="1"/>
        <v>0</v>
      </c>
      <c r="BZ36" s="666">
        <f t="shared" si="2"/>
        <v>0</v>
      </c>
      <c r="CA36" s="666">
        <f t="shared" si="3"/>
        <v>1</v>
      </c>
      <c r="CB36" s="666">
        <f t="shared" si="4"/>
        <v>0</v>
      </c>
      <c r="CC36" s="669">
        <f t="shared" si="5"/>
        <v>2</v>
      </c>
      <c r="CD36" s="666">
        <f t="shared" si="6"/>
        <v>0</v>
      </c>
      <c r="CE36" s="669">
        <f t="shared" si="7"/>
        <v>1</v>
      </c>
      <c r="CF36" s="667">
        <f t="shared" si="8"/>
        <v>0</v>
      </c>
      <c r="CG36" s="665">
        <f t="shared" si="9"/>
        <v>1</v>
      </c>
      <c r="CH36" s="666">
        <f t="shared" si="10"/>
        <v>0</v>
      </c>
      <c r="CI36" s="669">
        <f t="shared" si="11"/>
        <v>0</v>
      </c>
      <c r="CJ36" s="666">
        <f t="shared" si="12"/>
        <v>0</v>
      </c>
      <c r="CK36" s="669">
        <f t="shared" si="13"/>
        <v>0</v>
      </c>
      <c r="CL36" s="667">
        <f t="shared" si="14"/>
        <v>1</v>
      </c>
      <c r="CM36" s="667">
        <f t="shared" si="15"/>
        <v>0</v>
      </c>
      <c r="CN36" s="669">
        <f t="shared" si="16"/>
        <v>0</v>
      </c>
      <c r="CO36" s="666">
        <f t="shared" si="17"/>
        <v>0</v>
      </c>
      <c r="CP36" s="669">
        <f t="shared" si="18"/>
        <v>0</v>
      </c>
      <c r="CQ36" s="666">
        <f t="shared" si="19"/>
        <v>2</v>
      </c>
      <c r="CR36" s="666">
        <f t="shared" si="20"/>
        <v>0</v>
      </c>
      <c r="CS36" s="669">
        <f t="shared" si="21"/>
        <v>2</v>
      </c>
      <c r="CT36" s="666">
        <f t="shared" si="22"/>
        <v>0</v>
      </c>
      <c r="CU36" s="669">
        <f t="shared" si="23"/>
        <v>1</v>
      </c>
      <c r="CV36" s="667">
        <f t="shared" si="24"/>
        <v>0</v>
      </c>
      <c r="CW36" s="669">
        <f t="shared" si="25"/>
        <v>0</v>
      </c>
      <c r="CX36" s="666">
        <f t="shared" si="26"/>
        <v>0</v>
      </c>
      <c r="CY36" s="669">
        <f t="shared" si="27"/>
        <v>1</v>
      </c>
      <c r="CZ36" s="666">
        <f t="shared" si="28"/>
        <v>0</v>
      </c>
      <c r="DA36" s="669">
        <f t="shared" si="29"/>
        <v>1</v>
      </c>
      <c r="DB36" s="666">
        <f t="shared" si="30"/>
        <v>0</v>
      </c>
      <c r="DC36" s="669">
        <f t="shared" si="31"/>
        <v>1</v>
      </c>
      <c r="DD36" s="666">
        <f t="shared" si="32"/>
        <v>0</v>
      </c>
    </row>
    <row r="37" spans="1:108" s="1348" customFormat="1" ht="30.95" customHeight="1" x14ac:dyDescent="0.15">
      <c r="A37" s="1337"/>
      <c r="B37" s="1336"/>
      <c r="C37" s="1336"/>
      <c r="D37" s="1336"/>
      <c r="E37" s="1336"/>
      <c r="F37" s="1336"/>
      <c r="G37" s="1336"/>
      <c r="H37" s="870" t="s">
        <v>401</v>
      </c>
      <c r="I37" s="870"/>
      <c r="J37" s="871"/>
      <c r="K37" s="871"/>
      <c r="L37" s="871"/>
      <c r="M37" s="871"/>
      <c r="N37" s="871"/>
      <c r="O37" s="871"/>
      <c r="P37" s="871"/>
      <c r="Q37" s="871"/>
      <c r="R37" s="871"/>
      <c r="S37" s="871"/>
      <c r="T37" s="871"/>
      <c r="U37" s="860"/>
      <c r="V37" s="860"/>
      <c r="W37" s="860"/>
      <c r="X37" s="860"/>
      <c r="Y37" s="860"/>
      <c r="Z37" s="860"/>
      <c r="AA37" s="860"/>
      <c r="AB37" s="860"/>
      <c r="AC37" s="871"/>
      <c r="AD37" s="871"/>
      <c r="AE37" s="871"/>
      <c r="AF37" s="1826" t="s">
        <v>83</v>
      </c>
      <c r="AG37" s="1826"/>
      <c r="AH37" s="1352"/>
      <c r="AI37" s="1827" t="s">
        <v>251</v>
      </c>
      <c r="AJ37" s="1827"/>
      <c r="AK37" s="1827"/>
      <c r="AL37" s="1352"/>
      <c r="AM37" s="1827" t="s">
        <v>250</v>
      </c>
      <c r="AN37" s="1827"/>
      <c r="AO37" s="1827"/>
      <c r="AP37" s="1717"/>
      <c r="AQ37" s="1717"/>
      <c r="AR37" s="1717"/>
      <c r="AS37" s="1717"/>
      <c r="AT37" s="1336"/>
      <c r="AU37" s="1863"/>
      <c r="AV37" s="1863"/>
      <c r="AW37" s="1863"/>
      <c r="AX37" s="1863"/>
      <c r="AY37" s="398"/>
      <c r="AZ37" s="398"/>
      <c r="BA37" s="398"/>
      <c r="BB37" s="398"/>
      <c r="BC37" s="398"/>
      <c r="BD37" s="398"/>
      <c r="BE37" s="398"/>
      <c r="BF37" s="398"/>
      <c r="BG37" s="398"/>
      <c r="BH37" s="398"/>
      <c r="BI37" s="398"/>
      <c r="BJ37" s="398"/>
      <c r="BK37" s="398"/>
      <c r="BL37" s="398"/>
      <c r="BM37" s="619"/>
      <c r="BN37" s="619"/>
      <c r="BO37" s="619"/>
      <c r="BP37" s="619"/>
      <c r="BQ37" s="619"/>
      <c r="BR37" s="619"/>
      <c r="BS37" s="619"/>
      <c r="BT37" s="619"/>
      <c r="BW37" s="1356"/>
      <c r="BX37"/>
      <c r="BY37" s="277"/>
      <c r="BZ37" s="277"/>
      <c r="CA37" s="277"/>
      <c r="CB37" s="277"/>
      <c r="CC37" s="277"/>
      <c r="CD37"/>
      <c r="CE37" s="1356"/>
      <c r="CF37" s="1356"/>
      <c r="CG37" s="141"/>
      <c r="CI37" s="277"/>
      <c r="CJ37" s="323"/>
      <c r="CK37" s="323"/>
      <c r="CL37" s="277"/>
      <c r="CM37" s="277"/>
      <c r="CN37" s="277"/>
      <c r="CO37" s="1338"/>
      <c r="CQ37" s="323"/>
    </row>
    <row r="38" spans="1:108" s="1348" customFormat="1" ht="30.95" customHeight="1" x14ac:dyDescent="0.2">
      <c r="A38" s="47"/>
      <c r="B38" s="47"/>
      <c r="C38" s="47"/>
      <c r="D38" s="47"/>
      <c r="E38" s="47"/>
      <c r="F38" s="47"/>
      <c r="G38" s="47"/>
      <c r="H38" s="860" t="s">
        <v>326</v>
      </c>
      <c r="I38" s="860"/>
      <c r="J38" s="860"/>
      <c r="K38" s="860"/>
      <c r="L38" s="1353"/>
      <c r="M38" s="1353"/>
      <c r="N38" s="1353"/>
      <c r="O38" s="1353"/>
      <c r="P38" s="1353"/>
      <c r="Q38" s="1353"/>
      <c r="R38" s="1351"/>
      <c r="S38" s="1353"/>
      <c r="T38" s="1353"/>
      <c r="U38" s="1354"/>
      <c r="V38" s="1354"/>
      <c r="W38" s="1354"/>
      <c r="X38" s="1354"/>
      <c r="Y38" s="1354"/>
      <c r="Z38" s="1354"/>
      <c r="AA38" s="1354"/>
      <c r="AB38" s="1354"/>
      <c r="AC38" s="1353"/>
      <c r="AD38" s="1353"/>
      <c r="AE38" s="1353"/>
      <c r="AF38" s="1812" t="s">
        <v>163</v>
      </c>
      <c r="AG38" s="1812"/>
      <c r="AH38" s="1352"/>
      <c r="AI38" s="1817" t="s">
        <v>413</v>
      </c>
      <c r="AJ38" s="1817"/>
      <c r="AK38" s="1817"/>
      <c r="AL38" s="1352"/>
      <c r="AM38" s="1812" t="s">
        <v>414</v>
      </c>
      <c r="AN38" s="1812"/>
      <c r="AO38" s="1812"/>
      <c r="AP38" s="1717"/>
      <c r="AQ38" s="1717"/>
      <c r="AR38" s="1717"/>
      <c r="AS38" s="1717"/>
      <c r="AT38" s="1336"/>
      <c r="AU38" s="276"/>
      <c r="AV38" s="276"/>
      <c r="AW38" s="276"/>
      <c r="AX38" s="276"/>
      <c r="AY38" s="276"/>
      <c r="AZ38" s="276"/>
      <c r="BA38" s="276"/>
      <c r="BB38" s="276"/>
      <c r="BC38" s="276"/>
      <c r="BD38" s="276"/>
      <c r="BE38" s="276"/>
      <c r="BF38" s="276"/>
      <c r="BG38" s="276"/>
      <c r="BH38" s="276"/>
      <c r="BI38" s="276"/>
      <c r="BJ38" s="276"/>
      <c r="BK38" s="276"/>
      <c r="BL38" s="1356"/>
      <c r="BM38" s="398"/>
      <c r="BN38" s="398"/>
      <c r="BO38" s="398"/>
      <c r="BP38" s="398"/>
      <c r="BQ38" s="398"/>
      <c r="BS38"/>
      <c r="BT38"/>
      <c r="BU38" s="1356"/>
      <c r="BV38" s="1356"/>
      <c r="BW38" s="146"/>
      <c r="BX38" s="146"/>
      <c r="BY38"/>
      <c r="BZ38" s="1336"/>
      <c r="CA38" s="1336"/>
      <c r="CB38" s="1336"/>
      <c r="CC38" s="277"/>
      <c r="CD38" s="1356"/>
      <c r="CE38" s="1356"/>
      <c r="CF38" s="1356"/>
      <c r="CG38" s="141"/>
      <c r="CH38" s="277"/>
      <c r="CI38" s="323"/>
      <c r="CJ38"/>
      <c r="CK38"/>
      <c r="CL38" s="43"/>
      <c r="CO38" s="323"/>
      <c r="CP38" s="323"/>
    </row>
    <row r="39" spans="1:108" s="1348" customFormat="1" ht="30.95" customHeight="1" x14ac:dyDescent="0.2">
      <c r="A39" s="47"/>
      <c r="B39" s="47"/>
      <c r="C39" s="47"/>
      <c r="D39" s="47"/>
      <c r="E39" s="47"/>
      <c r="F39" s="47"/>
      <c r="G39" s="47"/>
      <c r="H39" s="860" t="s">
        <v>415</v>
      </c>
      <c r="I39" s="860"/>
      <c r="J39" s="1353"/>
      <c r="K39" s="1353"/>
      <c r="L39" s="1353"/>
      <c r="M39" s="1353"/>
      <c r="N39" s="1353"/>
      <c r="O39" s="1353"/>
      <c r="P39" s="1353"/>
      <c r="Q39" s="1353"/>
      <c r="R39" s="1353"/>
      <c r="S39" s="859"/>
      <c r="T39" s="859"/>
      <c r="U39" s="875"/>
      <c r="V39" s="875"/>
      <c r="W39" s="875"/>
      <c r="X39" s="875"/>
      <c r="Y39" s="875"/>
      <c r="Z39" s="875"/>
      <c r="AA39" s="875"/>
      <c r="AB39" s="875"/>
      <c r="AC39" s="874"/>
      <c r="AD39" s="859"/>
      <c r="AE39" s="859"/>
      <c r="AF39" s="1812" t="s">
        <v>412</v>
      </c>
      <c r="AG39" s="1812"/>
      <c r="AH39" s="876"/>
      <c r="AI39" s="1817" t="s">
        <v>325</v>
      </c>
      <c r="AJ39" s="1817"/>
      <c r="AK39" s="1817"/>
      <c r="AL39" s="872"/>
      <c r="AM39" s="1352"/>
      <c r="AN39" s="1352"/>
      <c r="AO39" s="1352"/>
      <c r="AP39" s="1678"/>
      <c r="AQ39" s="1678"/>
      <c r="AR39" s="1678"/>
      <c r="AS39" s="1678"/>
      <c r="AT39" s="398"/>
      <c r="AU39" s="1336"/>
      <c r="AV39" s="1336"/>
      <c r="AW39" s="1336"/>
      <c r="AX39" s="1336"/>
      <c r="AY39" s="1336"/>
      <c r="AZ39" s="398"/>
      <c r="BA39" s="398"/>
      <c r="BB39" s="398"/>
      <c r="BC39" s="398"/>
      <c r="BD39" s="398"/>
      <c r="BE39" s="398"/>
      <c r="BF39" s="398"/>
      <c r="BG39" s="398"/>
      <c r="BH39" s="398"/>
      <c r="BI39" s="398"/>
      <c r="BJ39" s="398"/>
      <c r="BK39" s="398"/>
      <c r="BL39" s="1356"/>
      <c r="BM39" s="276"/>
      <c r="BN39" s="276"/>
      <c r="BO39" s="276"/>
      <c r="BP39" s="276"/>
      <c r="BQ39" s="1338"/>
      <c r="BS39"/>
      <c r="BT39"/>
      <c r="BU39" s="1356"/>
      <c r="BV39" s="1356"/>
      <c r="BW39" s="1356"/>
      <c r="BX39" s="277"/>
      <c r="BY39" s="146"/>
      <c r="BZ39" s="146"/>
      <c r="CA39"/>
      <c r="CB39"/>
      <c r="CC39"/>
      <c r="CD39" s="1356"/>
      <c r="CE39" s="1356"/>
      <c r="CF39" s="1356"/>
      <c r="CG39" s="1356"/>
      <c r="CH39" s="323"/>
      <c r="CI39"/>
      <c r="CJ39"/>
      <c r="CK39"/>
      <c r="CL39" s="323"/>
      <c r="CR39" s="1338"/>
    </row>
    <row r="40" spans="1:108" s="1338" customFormat="1" ht="27.95" customHeight="1" x14ac:dyDescent="0.15">
      <c r="A40"/>
      <c r="B40" s="1336"/>
      <c r="C40" s="1336"/>
      <c r="D40" s="1336"/>
      <c r="E40" s="1336"/>
      <c r="F40" s="1336"/>
      <c r="G40" s="1336"/>
      <c r="H40" s="1336"/>
      <c r="I40" s="1336"/>
      <c r="J40" s="1336"/>
      <c r="K40" s="1336"/>
      <c r="L40" s="1336"/>
      <c r="M40" s="1336"/>
      <c r="N40" s="1336"/>
      <c r="O40" s="1336"/>
      <c r="P40" s="1336"/>
      <c r="Q40" s="241"/>
      <c r="R40" s="241"/>
      <c r="S40" s="241"/>
      <c r="T40" s="241"/>
      <c r="U40" s="241"/>
      <c r="V40" s="241"/>
      <c r="W40" s="241"/>
      <c r="X40" s="241"/>
      <c r="Y40" s="1336"/>
      <c r="Z40" s="1336"/>
      <c r="AA40" s="1336"/>
      <c r="AB40" s="1336"/>
      <c r="AC40" s="241"/>
      <c r="AD40" s="241"/>
      <c r="AE40" s="1336"/>
      <c r="AF40" s="1336"/>
      <c r="AG40" s="1336"/>
      <c r="AH40" s="1336"/>
      <c r="AI40" s="1336"/>
      <c r="AJ40" s="1336"/>
      <c r="AK40" s="1336"/>
      <c r="AL40" s="1336"/>
      <c r="AM40" s="1336"/>
      <c r="AN40" s="1356"/>
      <c r="AO40" s="1356"/>
      <c r="AP40" s="1356"/>
      <c r="AQ40" s="1356"/>
      <c r="AR40" s="1356"/>
      <c r="AS40" s="1356"/>
      <c r="AT40" s="1356"/>
      <c r="AU40" s="1356"/>
      <c r="AV40" s="1356"/>
      <c r="AW40" s="1356"/>
      <c r="AX40" s="1356"/>
      <c r="AY40" s="1356"/>
      <c r="AZ40" s="1356"/>
      <c r="BA40" s="1356"/>
      <c r="BB40" s="1356"/>
      <c r="BC40" s="1356"/>
      <c r="BD40" s="1356"/>
      <c r="BE40" s="1356"/>
      <c r="BF40" s="1356"/>
      <c r="BG40" s="1356"/>
      <c r="BH40" s="1356"/>
      <c r="BI40" s="1356"/>
      <c r="BJ40" s="1356"/>
      <c r="BK40" s="1356"/>
      <c r="BL40" s="1356"/>
      <c r="BM40" s="1348"/>
      <c r="BN40" s="1336"/>
      <c r="BO40" s="1336"/>
      <c r="BP40" s="1336"/>
      <c r="BQ40" s="1348"/>
      <c r="BR40" s="1348"/>
      <c r="BS40" s="1348"/>
      <c r="BT40" s="1348"/>
      <c r="BU40" s="1356"/>
      <c r="BV40" s="1356"/>
      <c r="BW40" s="1356"/>
      <c r="BX40" s="1356"/>
      <c r="BY40" s="277"/>
      <c r="BZ40" s="277"/>
      <c r="CA40" s="277"/>
      <c r="CB40" s="323"/>
      <c r="CC40" s="323"/>
      <c r="CD40" s="323"/>
      <c r="CE40" s="323"/>
      <c r="CF40" s="323"/>
      <c r="CG40" s="323"/>
      <c r="CH40" s="323"/>
      <c r="CI40"/>
      <c r="CJ40"/>
      <c r="CK40"/>
      <c r="CL40"/>
      <c r="CM40"/>
      <c r="CN40"/>
      <c r="CO40"/>
      <c r="CP40"/>
      <c r="CQ40"/>
      <c r="CR40" s="277"/>
    </row>
    <row r="41" spans="1:108" s="277" customFormat="1" ht="27.95" customHeight="1" x14ac:dyDescent="0.15">
      <c r="A41"/>
      <c r="B41" s="1336"/>
      <c r="C41" s="1336"/>
      <c r="D41" s="1336"/>
      <c r="E41" s="1336"/>
      <c r="F41" s="1336"/>
      <c r="G41" s="1336"/>
      <c r="H41" s="1336"/>
      <c r="I41" s="1336"/>
      <c r="J41" s="1336"/>
      <c r="K41" s="1336"/>
      <c r="L41" s="1336"/>
      <c r="M41" s="1336"/>
      <c r="N41" s="1336"/>
      <c r="O41" s="1336"/>
      <c r="P41" s="1336"/>
      <c r="Q41" s="241"/>
      <c r="R41" s="241"/>
      <c r="S41" s="241"/>
      <c r="T41" s="241"/>
      <c r="U41" s="241"/>
      <c r="V41" s="241"/>
      <c r="W41" s="241"/>
      <c r="X41" s="241"/>
      <c r="Y41" s="1336"/>
      <c r="Z41" s="1336"/>
      <c r="AA41" s="1336"/>
      <c r="AB41" s="1336"/>
      <c r="AC41" s="241"/>
      <c r="AD41" s="241"/>
      <c r="AE41" s="1336"/>
      <c r="AF41" s="1336"/>
      <c r="AG41" s="1336"/>
      <c r="AH41" s="1336"/>
      <c r="AI41" s="1336"/>
      <c r="AJ41" s="1336"/>
      <c r="AK41" s="1336"/>
      <c r="AL41" s="1336"/>
      <c r="AM41" s="1336"/>
      <c r="AN41" s="1356"/>
      <c r="AO41" s="1356"/>
      <c r="AP41" s="1356"/>
      <c r="AQ41" s="1356"/>
      <c r="AR41" s="1356"/>
      <c r="AS41" s="1356"/>
      <c r="AT41" s="1356"/>
      <c r="AU41" s="1356"/>
      <c r="AV41" s="1356"/>
      <c r="AW41" s="1356"/>
      <c r="AX41" s="1356"/>
      <c r="AY41" s="1356"/>
      <c r="AZ41" s="1356"/>
      <c r="BA41" s="1356"/>
      <c r="BB41" s="1356"/>
      <c r="BC41" s="1356"/>
      <c r="BD41" s="1356"/>
      <c r="BE41" s="1356"/>
      <c r="BF41" s="1356"/>
      <c r="BG41" s="1356"/>
      <c r="BH41" s="1356"/>
      <c r="BI41" s="1356"/>
      <c r="BJ41" s="1356"/>
      <c r="BK41" s="1356"/>
      <c r="BL41" s="1356"/>
      <c r="BM41" s="1356"/>
      <c r="BN41" s="1356"/>
      <c r="BO41" s="1356"/>
      <c r="BP41" s="1356"/>
      <c r="BQ41" s="1356"/>
      <c r="BR41" s="1356"/>
      <c r="BS41" s="1356"/>
      <c r="BT41" s="1356"/>
      <c r="BU41" s="1356"/>
      <c r="BV41" s="1356"/>
      <c r="BW41" s="1356"/>
      <c r="BX41" s="1356"/>
      <c r="BY41" s="1356"/>
      <c r="BZ41" s="1356"/>
      <c r="CA41" s="101"/>
      <c r="CB41" s="146"/>
      <c r="CC41"/>
      <c r="CD41"/>
      <c r="CE41"/>
      <c r="CF41"/>
      <c r="CG41" s="1348"/>
      <c r="CH41"/>
      <c r="CI41"/>
      <c r="CJ41"/>
      <c r="CK41"/>
      <c r="CL41"/>
      <c r="CM41"/>
      <c r="CN41"/>
      <c r="CO41"/>
      <c r="CP41"/>
      <c r="CQ41"/>
      <c r="CR41"/>
    </row>
    <row r="42" spans="1:108" ht="27.95" customHeight="1" x14ac:dyDescent="0.15">
      <c r="B42" s="1336"/>
      <c r="C42" s="1336"/>
      <c r="D42" s="1336"/>
      <c r="E42" s="1336"/>
      <c r="F42" s="1336"/>
      <c r="G42" s="1336"/>
      <c r="H42" s="1336"/>
      <c r="I42" s="1336"/>
      <c r="J42" s="1336"/>
      <c r="K42" s="1336"/>
      <c r="L42" s="1336"/>
      <c r="M42" s="1336"/>
      <c r="N42" s="1336"/>
      <c r="O42" s="1336"/>
      <c r="P42" s="1336"/>
      <c r="Q42" s="241"/>
      <c r="R42" s="241"/>
      <c r="S42" s="241"/>
      <c r="T42" s="241"/>
      <c r="U42" s="241"/>
      <c r="V42" s="241"/>
      <c r="W42" s="241"/>
      <c r="X42" s="241"/>
      <c r="Y42" s="1336"/>
      <c r="Z42" s="1336"/>
      <c r="AA42" s="1336"/>
      <c r="AB42" s="1336"/>
      <c r="AC42" s="241"/>
      <c r="AD42" s="241"/>
      <c r="AE42" s="1336"/>
      <c r="AF42" s="1336"/>
      <c r="AG42" s="1336"/>
      <c r="AH42" s="1336"/>
      <c r="AI42" s="1336"/>
      <c r="AJ42" s="1336"/>
      <c r="AK42" s="1336"/>
      <c r="AL42" s="1336"/>
      <c r="AM42" s="1336"/>
      <c r="BV42" s="1356"/>
      <c r="BW42" s="1356"/>
      <c r="BX42" s="1356"/>
      <c r="BY42" s="1356"/>
      <c r="BZ42" s="1356"/>
      <c r="CA42" s="1356"/>
      <c r="CB42"/>
      <c r="CC42"/>
      <c r="CD42" s="141"/>
      <c r="CE42" s="141"/>
      <c r="CF42" s="141"/>
      <c r="CG42" s="277"/>
    </row>
    <row r="43" spans="1:108" ht="24.95" customHeight="1" x14ac:dyDescent="0.15">
      <c r="B43" s="1336"/>
      <c r="C43" s="1336"/>
      <c r="D43" s="1336"/>
      <c r="E43" s="1336"/>
      <c r="F43" s="1336"/>
      <c r="G43" s="1336"/>
      <c r="H43" s="1336"/>
      <c r="I43" s="1336"/>
      <c r="J43" s="1336"/>
      <c r="K43" s="1336"/>
      <c r="L43" s="1336"/>
      <c r="M43" s="1336"/>
      <c r="N43" s="1336"/>
      <c r="O43" s="1336"/>
      <c r="P43" s="1336"/>
      <c r="Q43" s="241"/>
      <c r="R43" s="241"/>
      <c r="S43" s="241"/>
      <c r="T43" s="241"/>
      <c r="U43" s="241"/>
      <c r="V43" s="241"/>
      <c r="W43" s="241"/>
      <c r="X43" s="241"/>
      <c r="Y43" s="1336"/>
      <c r="Z43" s="1336"/>
      <c r="AA43" s="1336"/>
      <c r="AB43" s="1336"/>
      <c r="AC43" s="241"/>
      <c r="AD43" s="241"/>
      <c r="AE43" s="1336"/>
      <c r="AF43" s="1336"/>
      <c r="AG43" s="1336"/>
      <c r="AH43" s="1336"/>
      <c r="AI43" s="1336"/>
      <c r="AJ43" s="1336"/>
      <c r="AK43" s="1336"/>
      <c r="AL43" s="1336"/>
      <c r="AM43" s="1336"/>
      <c r="BV43" s="1356"/>
      <c r="BW43" s="1356"/>
      <c r="BX43" s="1356"/>
      <c r="BY43" s="1356"/>
      <c r="BZ43" s="1356"/>
      <c r="CA43" s="1356"/>
      <c r="CB43"/>
      <c r="CC43"/>
      <c r="CD43" s="141"/>
      <c r="CE43" s="141"/>
      <c r="CF43" s="141"/>
      <c r="CG43" s="323"/>
    </row>
    <row r="44" spans="1:108" ht="24.95" customHeight="1" x14ac:dyDescent="0.15">
      <c r="S44" s="111"/>
      <c r="T44" s="111"/>
      <c r="U44" s="111"/>
      <c r="V44" s="111"/>
      <c r="W44" s="111"/>
      <c r="X44" s="111"/>
      <c r="Z44" s="1356"/>
      <c r="AA44" s="1356"/>
      <c r="AB44" s="1356"/>
      <c r="AD44" s="111"/>
      <c r="BV44" s="1356"/>
      <c r="BW44" s="1356"/>
      <c r="BX44" s="1356"/>
      <c r="BY44" s="1356"/>
      <c r="BZ44" s="1356"/>
      <c r="CA44" s="1356"/>
      <c r="CB44"/>
      <c r="CC44"/>
      <c r="CD44" s="141"/>
      <c r="CE44" s="141"/>
      <c r="CF44" s="141"/>
    </row>
    <row r="45" spans="1:108" x14ac:dyDescent="0.15">
      <c r="S45" s="111"/>
      <c r="T45" s="111"/>
      <c r="U45" s="111"/>
      <c r="V45" s="111"/>
      <c r="W45" s="111"/>
      <c r="X45" s="111"/>
      <c r="Z45" s="1356"/>
      <c r="AA45" s="1356"/>
      <c r="AB45" s="1356"/>
      <c r="AD45" s="111"/>
      <c r="BW45" s="1356"/>
      <c r="BX45" s="1356"/>
      <c r="BY45" s="1356"/>
      <c r="BZ45" s="1356"/>
      <c r="CA45" s="1356"/>
      <c r="CB45"/>
      <c r="CC45"/>
      <c r="CD45" s="141"/>
      <c r="CE45" s="141"/>
      <c r="CF45" s="141"/>
    </row>
    <row r="46" spans="1:108" x14ac:dyDescent="0.15">
      <c r="S46" s="111"/>
      <c r="T46" s="111"/>
      <c r="U46" s="111"/>
      <c r="V46" s="111"/>
      <c r="W46" s="111"/>
      <c r="X46" s="111"/>
      <c r="Z46" s="1356"/>
      <c r="AA46" s="1356"/>
      <c r="AB46" s="1356"/>
      <c r="AD46" s="111"/>
      <c r="BX46" s="1356"/>
      <c r="BY46" s="1356"/>
      <c r="BZ46" s="1356"/>
      <c r="CA46" s="1356"/>
      <c r="CB46"/>
      <c r="CC46"/>
      <c r="CD46" s="141"/>
      <c r="CE46" s="141"/>
      <c r="CF46" s="141"/>
    </row>
    <row r="47" spans="1:108" x14ac:dyDescent="0.15">
      <c r="BX47" s="1356"/>
      <c r="BY47" s="1356"/>
      <c r="BZ47" s="1356"/>
      <c r="CA47" s="1356"/>
      <c r="CB47"/>
      <c r="CC47"/>
      <c r="CD47" s="141"/>
      <c r="CE47" s="141"/>
      <c r="CF47" s="141"/>
    </row>
    <row r="48" spans="1:108" x14ac:dyDescent="0.15">
      <c r="BY48" s="1356"/>
      <c r="BZ48" s="1356"/>
      <c r="CA48" s="1356"/>
      <c r="CB48"/>
      <c r="CC48"/>
      <c r="CD48" s="141"/>
      <c r="CE48" s="141"/>
      <c r="CF48" s="141"/>
    </row>
  </sheetData>
  <mergeCells count="83">
    <mergeCell ref="AF38:AG38"/>
    <mergeCell ref="AI38:AK38"/>
    <mergeCell ref="AM38:AO38"/>
    <mergeCell ref="AP38:AS38"/>
    <mergeCell ref="AF39:AG39"/>
    <mergeCell ref="AI39:AK39"/>
    <mergeCell ref="AP39:AS39"/>
    <mergeCell ref="BP8:BP9"/>
    <mergeCell ref="BQ8:BR8"/>
    <mergeCell ref="AF37:AG37"/>
    <mergeCell ref="AI37:AK37"/>
    <mergeCell ref="AM37:AO37"/>
    <mergeCell ref="AP37:AS37"/>
    <mergeCell ref="AU37:AX37"/>
    <mergeCell ref="BK8:BK9"/>
    <mergeCell ref="BL8:BL9"/>
    <mergeCell ref="BM8:BM9"/>
    <mergeCell ref="BN8:BN9"/>
    <mergeCell ref="BO8:BO9"/>
    <mergeCell ref="DI4:DI5"/>
    <mergeCell ref="DJ4:DJ5"/>
    <mergeCell ref="O5:P5"/>
    <mergeCell ref="Q5:R5"/>
    <mergeCell ref="Y5:Z5"/>
    <mergeCell ref="DC4:DC5"/>
    <mergeCell ref="DD4:DD5"/>
    <mergeCell ref="DE4:DE5"/>
    <mergeCell ref="DF4:DF5"/>
    <mergeCell ref="DG4:DG5"/>
    <mergeCell ref="DH4:DH5"/>
    <mergeCell ref="CW4:CW5"/>
    <mergeCell ref="CX4:CX5"/>
    <mergeCell ref="CY4:CY5"/>
    <mergeCell ref="CZ4:CZ5"/>
    <mergeCell ref="DA4:DA5"/>
    <mergeCell ref="DB4:DB5"/>
    <mergeCell ref="CQ4:CQ5"/>
    <mergeCell ref="CR4:CR5"/>
    <mergeCell ref="CS4:CS5"/>
    <mergeCell ref="CT4:CT5"/>
    <mergeCell ref="CU4:CU5"/>
    <mergeCell ref="CV4:CV5"/>
    <mergeCell ref="CP4:CP5"/>
    <mergeCell ref="CE4:CE5"/>
    <mergeCell ref="CF4:CF5"/>
    <mergeCell ref="CG4:CG5"/>
    <mergeCell ref="CH4:CH5"/>
    <mergeCell ref="CI4:CI5"/>
    <mergeCell ref="CJ4:CJ5"/>
    <mergeCell ref="CK4:CK5"/>
    <mergeCell ref="CL4:CL5"/>
    <mergeCell ref="CM4:CM5"/>
    <mergeCell ref="CN4:CN5"/>
    <mergeCell ref="CO4:CO5"/>
    <mergeCell ref="AK3:AM5"/>
    <mergeCell ref="AN3:AO5"/>
    <mergeCell ref="AP3:AQ5"/>
    <mergeCell ref="CD4:CD5"/>
    <mergeCell ref="AR3:AS5"/>
    <mergeCell ref="AT3:AT5"/>
    <mergeCell ref="AU3:BD3"/>
    <mergeCell ref="BE3:BG4"/>
    <mergeCell ref="BY4:BY5"/>
    <mergeCell ref="BZ4:BZ5"/>
    <mergeCell ref="CA4:CA5"/>
    <mergeCell ref="CB4:CB5"/>
    <mergeCell ref="CC4:CC5"/>
    <mergeCell ref="A1:R1"/>
    <mergeCell ref="AX1:BD1"/>
    <mergeCell ref="C3:D3"/>
    <mergeCell ref="G3:H3"/>
    <mergeCell ref="I3:K3"/>
    <mergeCell ref="M3:R4"/>
    <mergeCell ref="S3:T3"/>
    <mergeCell ref="U3:V4"/>
    <mergeCell ref="W3:X5"/>
    <mergeCell ref="Y3:Z3"/>
    <mergeCell ref="G4:H4"/>
    <mergeCell ref="AU4:AX4"/>
    <mergeCell ref="AY4:BD4"/>
    <mergeCell ref="AA3:AB4"/>
    <mergeCell ref="AG3:AG5"/>
    <mergeCell ref="AH3:AJ5"/>
  </mergeCells>
  <phoneticPr fontId="1"/>
  <conditionalFormatting sqref="BY6:DC36">
    <cfRule type="cellIs" dxfId="33" priority="2" stopIfTrue="1" operator="equal">
      <formula>1</formula>
    </cfRule>
  </conditionalFormatting>
  <conditionalFormatting sqref="DD6:DD36">
    <cfRule type="cellIs" dxfId="32" priority="1" stopIfTrue="1" operator="equal">
      <formula>1</formula>
    </cfRule>
  </conditionalFormatting>
  <pageMargins left="0" right="0" top="0.19685039370078741" bottom="0.19685039370078741" header="0.11811023622047245" footer="0.11811023622047245"/>
  <pageSetup paperSize="9" scale="3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G47"/>
  <sheetViews>
    <sheetView zoomScale="50" zoomScaleNormal="50" workbookViewId="0">
      <selection activeCell="W6" sqref="W6:X35"/>
    </sheetView>
  </sheetViews>
  <sheetFormatPr defaultColWidth="9" defaultRowHeight="17.25" x14ac:dyDescent="0.2"/>
  <cols>
    <col min="1" max="2" width="4.625" style="1393" customWidth="1"/>
    <col min="3" max="4" width="8.625" style="1393" customWidth="1"/>
    <col min="5" max="6" width="8.625" style="1392" customWidth="1"/>
    <col min="7" max="11" width="8.625" style="1446" customWidth="1"/>
    <col min="12" max="15" width="8.625" style="1392" customWidth="1"/>
    <col min="16" max="18" width="8.625" style="1446" customWidth="1"/>
    <col min="19" max="33" width="8.625" style="1392" customWidth="1"/>
    <col min="34" max="35" width="7.125" style="1392" customWidth="1"/>
    <col min="36" max="36" width="8.25" style="1392" customWidth="1"/>
    <col min="37" max="47" width="7.125" style="1392" customWidth="1"/>
    <col min="48" max="48" width="8.625" style="1392" customWidth="1"/>
    <col min="49" max="49" width="7.125" style="1392" customWidth="1"/>
    <col min="50" max="50" width="8.625" style="1392" customWidth="1"/>
    <col min="51" max="51" width="7.125" style="1392" customWidth="1"/>
    <col min="52" max="52" width="8.625" style="1392" customWidth="1"/>
    <col min="53" max="53" width="7.125" style="1392" customWidth="1"/>
    <col min="54" max="54" width="8.625" style="1392" customWidth="1"/>
    <col min="55" max="55" width="7.125" style="1392" customWidth="1"/>
    <col min="56" max="56" width="8.625" style="1392" customWidth="1"/>
    <col min="57" max="61" width="15.625" style="1392" customWidth="1"/>
    <col min="62" max="62" width="11.125" style="1392" customWidth="1"/>
    <col min="63" max="67" width="8.625" style="1392" customWidth="1"/>
    <col min="68" max="70" width="8.625" style="1393" customWidth="1"/>
    <col min="71" max="76" width="8.625" style="1394" customWidth="1"/>
    <col min="77" max="77" width="8.625" style="1393" customWidth="1"/>
    <col min="78" max="80" width="10.625" style="1394" customWidth="1"/>
    <col min="81" max="84" width="8.625" style="1394" customWidth="1"/>
    <col min="85" max="88" width="8.625" style="1393" customWidth="1"/>
    <col min="89" max="93" width="9" style="1393"/>
    <col min="94" max="94" width="12.875" style="1393" bestFit="1" customWidth="1"/>
    <col min="95" max="16384" width="9" style="1393"/>
  </cols>
  <sheetData>
    <row r="1" spans="1:111" ht="30" customHeight="1" x14ac:dyDescent="0.2">
      <c r="A1" s="1915" t="s">
        <v>338</v>
      </c>
      <c r="B1" s="1915"/>
      <c r="C1" s="1915"/>
      <c r="D1" s="1915"/>
      <c r="E1" s="1915"/>
      <c r="F1" s="1915"/>
      <c r="G1" s="1915"/>
      <c r="H1" s="1915"/>
      <c r="I1" s="1915"/>
      <c r="J1" s="1915"/>
      <c r="K1" s="1915"/>
      <c r="L1" s="1915"/>
      <c r="M1" s="1915"/>
      <c r="N1" s="1915"/>
      <c r="O1" s="1915"/>
      <c r="P1" s="1915"/>
      <c r="Q1" s="1915"/>
      <c r="R1" s="1915"/>
      <c r="S1" s="1299" t="s">
        <v>632</v>
      </c>
      <c r="T1" s="1389"/>
      <c r="U1" s="1389"/>
      <c r="V1" s="1389"/>
      <c r="W1" s="1389"/>
      <c r="X1" s="1389"/>
      <c r="Y1" s="1389"/>
      <c r="Z1" s="1389"/>
      <c r="AA1" s="1389"/>
      <c r="AB1" s="1389"/>
      <c r="AC1" s="1389"/>
      <c r="AD1" s="1389"/>
      <c r="AE1" s="1389"/>
      <c r="AF1" s="1389"/>
      <c r="AG1" s="1390"/>
      <c r="AH1" s="1391"/>
      <c r="AI1" s="1391"/>
      <c r="AK1" s="1299"/>
      <c r="AL1" s="1391"/>
      <c r="AM1" s="1391"/>
      <c r="AN1" s="1391"/>
      <c r="AO1" s="1391"/>
      <c r="AP1" s="1890" t="s">
        <v>206</v>
      </c>
      <c r="AQ1" s="1890"/>
      <c r="AR1" s="1890"/>
      <c r="AS1" s="1890"/>
      <c r="AT1" s="1890"/>
      <c r="AU1" s="1890"/>
      <c r="AV1" s="1890"/>
      <c r="AW1" s="1890"/>
      <c r="AX1" s="1890"/>
      <c r="AY1" s="1890"/>
      <c r="AZ1" s="1890"/>
      <c r="BA1" s="1890"/>
      <c r="BB1" s="1890"/>
      <c r="BC1" s="1890"/>
      <c r="BD1" s="1391"/>
      <c r="BE1" s="1391"/>
      <c r="BF1" s="1391"/>
      <c r="BG1" s="1391"/>
      <c r="BH1" s="1391"/>
      <c r="BI1" s="1391"/>
      <c r="BJ1" s="1391"/>
      <c r="BK1" s="1391"/>
      <c r="BL1" s="1391"/>
      <c r="BM1" s="1391"/>
      <c r="BN1" s="619"/>
      <c r="BO1" s="619"/>
    </row>
    <row r="2" spans="1:111" ht="18" customHeight="1" thickBot="1" x14ac:dyDescent="0.25">
      <c r="A2" s="1390"/>
      <c r="B2" s="1390"/>
      <c r="C2" s="1390"/>
      <c r="D2" s="1390"/>
      <c r="E2" s="1390"/>
      <c r="F2" s="1390"/>
      <c r="G2" s="1390"/>
      <c r="H2" s="1390"/>
      <c r="I2" s="1390"/>
      <c r="J2" s="1390"/>
      <c r="K2" s="1390"/>
      <c r="L2" s="1390"/>
      <c r="M2" s="1390"/>
      <c r="N2" s="1390"/>
      <c r="O2" s="1390"/>
      <c r="P2" s="1390"/>
      <c r="Q2" s="1390"/>
      <c r="R2" s="1390"/>
      <c r="S2" s="1390"/>
      <c r="T2" s="1390"/>
      <c r="U2" s="1390"/>
      <c r="V2" s="1390"/>
      <c r="W2" s="1390"/>
      <c r="X2" s="1390"/>
      <c r="Y2" s="1390"/>
      <c r="Z2" s="1390"/>
      <c r="AA2" s="1390"/>
      <c r="AB2" s="1390"/>
      <c r="AC2" s="1390"/>
      <c r="AD2" s="1390"/>
      <c r="AE2" s="1390"/>
      <c r="AF2" s="1390"/>
      <c r="AG2" s="1390"/>
      <c r="AH2" s="1391"/>
      <c r="AI2" s="1391"/>
      <c r="AJ2" s="1380"/>
      <c r="AK2" s="1380"/>
      <c r="AL2" s="1391"/>
      <c r="AM2" s="1391"/>
      <c r="AN2" s="1391"/>
      <c r="AO2" s="1391"/>
      <c r="AP2" s="1391"/>
      <c r="AQ2" s="1391"/>
      <c r="AR2" s="1391"/>
      <c r="AS2" s="1391"/>
      <c r="AT2" s="1391"/>
      <c r="AU2" s="1391"/>
      <c r="AV2" s="1391"/>
      <c r="AW2" s="1391"/>
      <c r="AX2" s="1391"/>
      <c r="AY2" s="1391"/>
      <c r="AZ2" s="1391"/>
      <c r="BA2" s="1391"/>
      <c r="BB2" s="1391"/>
      <c r="BC2" s="1391"/>
      <c r="BD2" s="1391"/>
      <c r="BE2" s="1391"/>
      <c r="BF2" s="1391"/>
      <c r="BG2" s="1391"/>
      <c r="BH2" s="1391"/>
      <c r="BI2" s="1391"/>
      <c r="BJ2" s="1391"/>
      <c r="BK2" s="1391"/>
      <c r="BL2" s="1391"/>
      <c r="BM2" s="1391"/>
      <c r="BN2" s="619"/>
      <c r="BO2" s="619"/>
    </row>
    <row r="3" spans="1:111" ht="21" customHeight="1" x14ac:dyDescent="0.2">
      <c r="A3" s="1395"/>
      <c r="B3" s="1395"/>
      <c r="C3" s="1875" t="s">
        <v>0</v>
      </c>
      <c r="D3" s="1879"/>
      <c r="E3" s="1396" t="s">
        <v>3</v>
      </c>
      <c r="F3" s="1397" t="s">
        <v>172</v>
      </c>
      <c r="G3" s="1875" t="s">
        <v>5</v>
      </c>
      <c r="H3" s="1876"/>
      <c r="I3" s="1880" t="s">
        <v>159</v>
      </c>
      <c r="J3" s="1881"/>
      <c r="K3" s="1882"/>
      <c r="L3" s="1396" t="s">
        <v>55</v>
      </c>
      <c r="M3" s="1875" t="s">
        <v>54</v>
      </c>
      <c r="N3" s="1883"/>
      <c r="O3" s="1883"/>
      <c r="P3" s="1883"/>
      <c r="Q3" s="1883"/>
      <c r="R3" s="1879"/>
      <c r="S3" s="1875" t="s">
        <v>113</v>
      </c>
      <c r="T3" s="1879"/>
      <c r="U3" s="1875" t="s">
        <v>59</v>
      </c>
      <c r="V3" s="1879"/>
      <c r="W3" s="1875" t="s">
        <v>327</v>
      </c>
      <c r="X3" s="1879"/>
      <c r="Y3" s="1875" t="s">
        <v>323</v>
      </c>
      <c r="Z3" s="1879"/>
      <c r="AA3" s="1883" t="s">
        <v>32</v>
      </c>
      <c r="AB3" s="1876"/>
      <c r="AC3" s="1398" t="s">
        <v>7</v>
      </c>
      <c r="AD3" s="1399"/>
      <c r="AE3" s="1396"/>
      <c r="AF3" s="1400"/>
      <c r="AG3" s="1910" t="s">
        <v>18</v>
      </c>
      <c r="AH3" s="1875" t="s">
        <v>10</v>
      </c>
      <c r="AI3" s="1883"/>
      <c r="AJ3" s="1879"/>
      <c r="AK3" s="1883" t="s">
        <v>11</v>
      </c>
      <c r="AL3" s="1883"/>
      <c r="AM3" s="1879"/>
      <c r="AN3" s="1875" t="s">
        <v>13</v>
      </c>
      <c r="AO3" s="1879"/>
      <c r="AP3" s="1875" t="s">
        <v>12</v>
      </c>
      <c r="AQ3" s="1879"/>
      <c r="AR3" s="1880" t="s">
        <v>154</v>
      </c>
      <c r="AS3" s="1882"/>
      <c r="AT3" s="1895" t="s">
        <v>246</v>
      </c>
      <c r="AU3" s="1875" t="s">
        <v>61</v>
      </c>
      <c r="AV3" s="1883"/>
      <c r="AW3" s="1883"/>
      <c r="AX3" s="1883"/>
      <c r="AY3" s="1883"/>
      <c r="AZ3" s="1883"/>
      <c r="BA3" s="1883"/>
      <c r="BB3" s="1883"/>
      <c r="BC3" s="1883"/>
      <c r="BD3" s="1879"/>
      <c r="BE3" s="1901" t="s">
        <v>62</v>
      </c>
      <c r="BF3" s="1902"/>
      <c r="BG3" s="1876"/>
      <c r="BH3" s="1401"/>
      <c r="BI3" s="1401"/>
      <c r="BJ3" s="1393"/>
      <c r="BK3" s="1393"/>
      <c r="BL3" s="1393"/>
      <c r="BM3" s="1393"/>
      <c r="BN3" s="1393"/>
      <c r="BO3" s="1393"/>
      <c r="BS3" s="1393"/>
      <c r="BT3" s="1393"/>
      <c r="BU3" s="1393"/>
      <c r="BV3" s="1393"/>
      <c r="BW3" s="1393"/>
      <c r="BX3" s="1393"/>
      <c r="BZ3" s="1393"/>
      <c r="CA3" s="1393"/>
      <c r="CB3" s="1393"/>
      <c r="CC3" s="1393"/>
      <c r="CD3" s="1393"/>
      <c r="CE3" s="1393"/>
      <c r="CF3" s="1393"/>
    </row>
    <row r="4" spans="1:111" ht="21" customHeight="1" thickBot="1" x14ac:dyDescent="0.25">
      <c r="A4" s="1402"/>
      <c r="B4" s="1402"/>
      <c r="C4" s="1403" t="s">
        <v>1</v>
      </c>
      <c r="D4" s="1403"/>
      <c r="E4" s="1403" t="s">
        <v>4</v>
      </c>
      <c r="F4" s="1403"/>
      <c r="G4" s="1877" t="s">
        <v>6</v>
      </c>
      <c r="H4" s="1878"/>
      <c r="I4" s="1404">
        <v>0.35416666666666669</v>
      </c>
      <c r="J4" s="1404">
        <v>0.33333333333333331</v>
      </c>
      <c r="K4" s="1404">
        <v>0.35416666666666669</v>
      </c>
      <c r="L4" s="1405" t="s">
        <v>96</v>
      </c>
      <c r="M4" s="1884"/>
      <c r="N4" s="1885"/>
      <c r="O4" s="1885"/>
      <c r="P4" s="1885"/>
      <c r="Q4" s="1885"/>
      <c r="R4" s="1886"/>
      <c r="S4" s="1406" t="s">
        <v>114</v>
      </c>
      <c r="T4" s="1407" t="s">
        <v>173</v>
      </c>
      <c r="U4" s="1887"/>
      <c r="V4" s="1888"/>
      <c r="W4" s="1877"/>
      <c r="X4" s="1889"/>
      <c r="Y4" s="1408" t="s">
        <v>323</v>
      </c>
      <c r="Z4" s="1409" t="s">
        <v>335</v>
      </c>
      <c r="AA4" s="1909"/>
      <c r="AB4" s="1878"/>
      <c r="AC4" s="1403" t="s">
        <v>1</v>
      </c>
      <c r="AD4" s="1410" t="s">
        <v>2</v>
      </c>
      <c r="AE4" s="1403" t="s">
        <v>8</v>
      </c>
      <c r="AF4" s="1411" t="s">
        <v>9</v>
      </c>
      <c r="AG4" s="1911"/>
      <c r="AH4" s="1877"/>
      <c r="AI4" s="1874"/>
      <c r="AJ4" s="1889"/>
      <c r="AK4" s="1874"/>
      <c r="AL4" s="1874"/>
      <c r="AM4" s="1889"/>
      <c r="AN4" s="1877"/>
      <c r="AO4" s="1889"/>
      <c r="AP4" s="1877"/>
      <c r="AQ4" s="1889"/>
      <c r="AR4" s="1891"/>
      <c r="AS4" s="1892"/>
      <c r="AT4" s="1896"/>
      <c r="AU4" s="1887">
        <v>1</v>
      </c>
      <c r="AV4" s="1904"/>
      <c r="AW4" s="1904"/>
      <c r="AX4" s="1905"/>
      <c r="AY4" s="1906">
        <v>0.5</v>
      </c>
      <c r="AZ4" s="1904"/>
      <c r="BA4" s="1904"/>
      <c r="BB4" s="1904"/>
      <c r="BC4" s="1904"/>
      <c r="BD4" s="1888"/>
      <c r="BE4" s="1903"/>
      <c r="BF4" s="1862"/>
      <c r="BG4" s="1878"/>
      <c r="BH4" s="1401"/>
      <c r="BI4" s="1401"/>
      <c r="BJ4" s="1393"/>
      <c r="BK4" s="1393"/>
      <c r="BL4" s="1393"/>
      <c r="BM4" s="1393"/>
      <c r="BN4" s="1393"/>
      <c r="BO4" s="1393"/>
      <c r="BS4" s="1393"/>
      <c r="BT4" s="1393"/>
      <c r="BU4" s="1393"/>
      <c r="BV4" s="1913" t="s">
        <v>28</v>
      </c>
      <c r="BW4" s="1914" t="s">
        <v>270</v>
      </c>
      <c r="BX4" s="1913" t="s">
        <v>71</v>
      </c>
      <c r="BY4" s="1914" t="s">
        <v>295</v>
      </c>
      <c r="BZ4" s="1862" t="s">
        <v>63</v>
      </c>
      <c r="CA4" s="1861" t="s">
        <v>257</v>
      </c>
      <c r="CB4" s="1913" t="s">
        <v>284</v>
      </c>
      <c r="CC4" s="1914" t="s">
        <v>289</v>
      </c>
      <c r="CD4" s="1862" t="s">
        <v>237</v>
      </c>
      <c r="CE4" s="1861" t="s">
        <v>279</v>
      </c>
      <c r="CF4" s="1913" t="s">
        <v>27</v>
      </c>
      <c r="CG4" s="1914" t="s">
        <v>272</v>
      </c>
      <c r="CH4" s="1913" t="s">
        <v>37</v>
      </c>
      <c r="CI4" s="1914" t="s">
        <v>255</v>
      </c>
      <c r="CJ4" s="1914" t="s">
        <v>291</v>
      </c>
      <c r="CK4" s="1862" t="s">
        <v>38</v>
      </c>
      <c r="CL4" s="1861" t="s">
        <v>269</v>
      </c>
      <c r="CM4" s="1862" t="s">
        <v>243</v>
      </c>
      <c r="CN4" s="1861" t="s">
        <v>273</v>
      </c>
      <c r="CO4" s="1861" t="s">
        <v>293</v>
      </c>
      <c r="CP4" s="1862" t="s">
        <v>200</v>
      </c>
      <c r="CQ4" s="1861" t="s">
        <v>296</v>
      </c>
      <c r="CR4" s="1862" t="s">
        <v>233</v>
      </c>
      <c r="CS4" s="1861" t="s">
        <v>268</v>
      </c>
      <c r="CT4" s="1862" t="s">
        <v>267</v>
      </c>
      <c r="CU4" s="1861" t="s">
        <v>274</v>
      </c>
      <c r="CV4" s="1862" t="s">
        <v>247</v>
      </c>
      <c r="CW4" s="1861" t="s">
        <v>294</v>
      </c>
      <c r="CX4" s="1862" t="s">
        <v>65</v>
      </c>
      <c r="CY4" s="1861" t="s">
        <v>280</v>
      </c>
      <c r="CZ4" s="1913" t="s">
        <v>31</v>
      </c>
      <c r="DA4" s="1921" t="s">
        <v>271</v>
      </c>
      <c r="DB4" s="1862" t="s">
        <v>300</v>
      </c>
      <c r="DC4" s="1861" t="s">
        <v>313</v>
      </c>
      <c r="DD4" s="1862" t="s">
        <v>301</v>
      </c>
      <c r="DE4" s="1861" t="s">
        <v>312</v>
      </c>
      <c r="DF4" s="1862" t="s">
        <v>299</v>
      </c>
      <c r="DG4" s="1861" t="s">
        <v>314</v>
      </c>
    </row>
    <row r="5" spans="1:111" ht="21" customHeight="1" thickBot="1" x14ac:dyDescent="0.25">
      <c r="A5" s="1412"/>
      <c r="B5" s="1412"/>
      <c r="C5" s="1413">
        <v>0.33333333333333331</v>
      </c>
      <c r="D5" s="1413"/>
      <c r="E5" s="1413">
        <v>0.33333333333333331</v>
      </c>
      <c r="F5" s="1413">
        <v>0.33333333333333331</v>
      </c>
      <c r="G5" s="1414" t="s">
        <v>122</v>
      </c>
      <c r="H5" s="1415">
        <v>0.33333333333333331</v>
      </c>
      <c r="I5" s="1416" t="s">
        <v>52</v>
      </c>
      <c r="J5" s="1416" t="s">
        <v>17</v>
      </c>
      <c r="K5" s="1417"/>
      <c r="L5" s="1418" t="s">
        <v>266</v>
      </c>
      <c r="M5" s="1413">
        <v>0.3125</v>
      </c>
      <c r="N5" s="1419">
        <v>0.32291666666666669</v>
      </c>
      <c r="O5" s="1916">
        <v>0.33333333333333331</v>
      </c>
      <c r="P5" s="1917"/>
      <c r="Q5" s="1918" t="s">
        <v>58</v>
      </c>
      <c r="R5" s="1918"/>
      <c r="S5" s="1418" t="s">
        <v>116</v>
      </c>
      <c r="T5" s="1420" t="s">
        <v>174</v>
      </c>
      <c r="U5" s="1414">
        <v>0.35416666666666669</v>
      </c>
      <c r="V5" s="1415">
        <v>0.35416666666666669</v>
      </c>
      <c r="W5" s="1884"/>
      <c r="X5" s="1886"/>
      <c r="Y5" s="1919" t="s">
        <v>324</v>
      </c>
      <c r="Z5" s="1920"/>
      <c r="AA5" s="1421">
        <v>0.3125</v>
      </c>
      <c r="AB5" s="1422">
        <v>0.35416666666666669</v>
      </c>
      <c r="AC5" s="1413">
        <v>0.3125</v>
      </c>
      <c r="AD5" s="1423">
        <v>0.3125</v>
      </c>
      <c r="AE5" s="1424"/>
      <c r="AF5" s="1425"/>
      <c r="AG5" s="1912"/>
      <c r="AH5" s="1884"/>
      <c r="AI5" s="1885"/>
      <c r="AJ5" s="1886"/>
      <c r="AK5" s="1885"/>
      <c r="AL5" s="1885"/>
      <c r="AM5" s="1886"/>
      <c r="AN5" s="1884"/>
      <c r="AO5" s="1886"/>
      <c r="AP5" s="1884"/>
      <c r="AQ5" s="1886"/>
      <c r="AR5" s="1893"/>
      <c r="AS5" s="1894"/>
      <c r="AT5" s="1897"/>
      <c r="AU5" s="1424"/>
      <c r="AV5" s="1426" t="s">
        <v>62</v>
      </c>
      <c r="AW5" s="1426"/>
      <c r="AX5" s="1542" t="s">
        <v>62</v>
      </c>
      <c r="AY5" s="1427"/>
      <c r="AZ5" s="1428" t="s">
        <v>62</v>
      </c>
      <c r="BA5" s="1427"/>
      <c r="BB5" s="1428" t="s">
        <v>62</v>
      </c>
      <c r="BC5" s="1427"/>
      <c r="BD5" s="1428" t="s">
        <v>62</v>
      </c>
      <c r="BE5" s="1429"/>
      <c r="BF5" s="1430"/>
      <c r="BG5" s="1430"/>
      <c r="BH5" s="1431"/>
      <c r="BI5" s="1431"/>
      <c r="BJ5" s="1394"/>
      <c r="BK5" s="1393"/>
      <c r="BL5" s="1393"/>
      <c r="BM5" s="1393"/>
      <c r="BN5" s="1393"/>
      <c r="BO5" s="1393"/>
      <c r="BS5" s="1393"/>
      <c r="BT5" s="1393"/>
      <c r="BU5" s="1393"/>
      <c r="BV5" s="1913"/>
      <c r="BW5" s="1914"/>
      <c r="BX5" s="1913"/>
      <c r="BY5" s="1914"/>
      <c r="BZ5" s="1862"/>
      <c r="CA5" s="1861"/>
      <c r="CB5" s="1913"/>
      <c r="CC5" s="1914"/>
      <c r="CD5" s="1862"/>
      <c r="CE5" s="1861"/>
      <c r="CF5" s="1913"/>
      <c r="CG5" s="1913"/>
      <c r="CH5" s="1913"/>
      <c r="CI5" s="1913"/>
      <c r="CJ5" s="1914"/>
      <c r="CK5" s="1862"/>
      <c r="CL5" s="1862"/>
      <c r="CM5" s="1862"/>
      <c r="CN5" s="1862"/>
      <c r="CO5" s="1861"/>
      <c r="CP5" s="1862"/>
      <c r="CQ5" s="1862"/>
      <c r="CR5" s="1862"/>
      <c r="CS5" s="1862"/>
      <c r="CT5" s="1862"/>
      <c r="CU5" s="1862"/>
      <c r="CV5" s="1862"/>
      <c r="CW5" s="1862"/>
      <c r="CX5" s="1862"/>
      <c r="CY5" s="1862"/>
      <c r="CZ5" s="1913"/>
      <c r="DA5" s="1922"/>
      <c r="DB5" s="1862"/>
      <c r="DC5" s="1861"/>
      <c r="DD5" s="1862"/>
      <c r="DE5" s="1861"/>
      <c r="DF5" s="1862"/>
      <c r="DG5" s="1861"/>
    </row>
    <row r="6" spans="1:111" s="1379" customFormat="1" ht="53.1" customHeight="1" x14ac:dyDescent="0.15">
      <c r="A6" s="1432">
        <v>1</v>
      </c>
      <c r="B6" s="1433" t="s">
        <v>21</v>
      </c>
      <c r="C6" s="1188" t="s">
        <v>70</v>
      </c>
      <c r="D6" s="595" t="s">
        <v>533</v>
      </c>
      <c r="E6" s="1009" t="s">
        <v>31</v>
      </c>
      <c r="F6" s="1189" t="s">
        <v>284</v>
      </c>
      <c r="G6" s="1010" t="s">
        <v>348</v>
      </c>
      <c r="H6" s="1011" t="s">
        <v>537</v>
      </c>
      <c r="I6" s="1012" t="s">
        <v>28</v>
      </c>
      <c r="J6" s="1013" t="s">
        <v>237</v>
      </c>
      <c r="K6" s="1011"/>
      <c r="L6" s="1014" t="s">
        <v>65</v>
      </c>
      <c r="M6" s="1012" t="s">
        <v>292</v>
      </c>
      <c r="N6" s="1012" t="s">
        <v>572</v>
      </c>
      <c r="O6" s="1187" t="s">
        <v>268</v>
      </c>
      <c r="P6" s="1016" t="s">
        <v>309</v>
      </c>
      <c r="Q6" s="1012"/>
      <c r="R6" s="1012" t="s">
        <v>203</v>
      </c>
      <c r="S6" s="1247" t="s">
        <v>566</v>
      </c>
      <c r="T6" s="1508" t="s">
        <v>481</v>
      </c>
      <c r="U6" s="1010" t="s">
        <v>63</v>
      </c>
      <c r="V6" s="1012" t="s">
        <v>120</v>
      </c>
      <c r="W6" s="1010" t="s">
        <v>27</v>
      </c>
      <c r="X6" s="1017"/>
      <c r="Y6" s="1012"/>
      <c r="Z6" s="1012"/>
      <c r="AA6" s="1010" t="s">
        <v>199</v>
      </c>
      <c r="AB6" s="1011" t="s">
        <v>38</v>
      </c>
      <c r="AC6" s="1010" t="s">
        <v>573</v>
      </c>
      <c r="AD6" s="1018"/>
      <c r="AE6" s="1019" t="s">
        <v>301</v>
      </c>
      <c r="AF6" s="1020" t="s">
        <v>348</v>
      </c>
      <c r="AG6" s="439"/>
      <c r="AH6" s="1482" t="s">
        <v>536</v>
      </c>
      <c r="AI6" s="1483"/>
      <c r="AJ6" s="1074"/>
      <c r="AK6" s="1075" t="s">
        <v>233</v>
      </c>
      <c r="AL6" s="1076"/>
      <c r="AM6" s="1077"/>
      <c r="AN6" s="1249"/>
      <c r="AO6" s="1077"/>
      <c r="AP6" s="1075"/>
      <c r="AQ6" s="1079"/>
      <c r="AR6" s="1075"/>
      <c r="AS6" s="1077"/>
      <c r="AT6" s="1076"/>
      <c r="AU6" s="1075" t="s">
        <v>299</v>
      </c>
      <c r="AV6" s="1484" t="s">
        <v>587</v>
      </c>
      <c r="AW6" s="1076"/>
      <c r="AX6" s="1543"/>
      <c r="AY6" s="1485"/>
      <c r="AZ6" s="1484"/>
      <c r="BA6" s="1076"/>
      <c r="BB6" s="1484"/>
      <c r="BC6" s="1486"/>
      <c r="BD6" s="1074"/>
      <c r="BE6" s="1487"/>
      <c r="BF6" s="1250"/>
      <c r="BG6" s="1077"/>
      <c r="BH6" s="918"/>
      <c r="BI6" s="918"/>
    </row>
    <row r="7" spans="1:111" s="1379" customFormat="1" ht="53.1" customHeight="1" thickBot="1" x14ac:dyDescent="0.2">
      <c r="A7" s="1432">
        <v>2</v>
      </c>
      <c r="B7" s="1433" t="s">
        <v>22</v>
      </c>
      <c r="C7" s="1298" t="s">
        <v>279</v>
      </c>
      <c r="D7" s="595" t="s">
        <v>533</v>
      </c>
      <c r="E7" s="1189" t="s">
        <v>31</v>
      </c>
      <c r="F7" s="1189" t="s">
        <v>284</v>
      </c>
      <c r="G7" s="1010" t="str">
        <f t="shared" ref="G7:G35" si="0">AE6</f>
        <v>戸田</v>
      </c>
      <c r="H7" s="1011" t="s">
        <v>537</v>
      </c>
      <c r="I7" s="1012" t="s">
        <v>28</v>
      </c>
      <c r="J7" s="1013"/>
      <c r="K7" s="1011"/>
      <c r="L7" s="1014" t="s">
        <v>65</v>
      </c>
      <c r="M7" s="1012" t="s">
        <v>70</v>
      </c>
      <c r="N7" s="1012" t="s">
        <v>573</v>
      </c>
      <c r="O7" s="1015"/>
      <c r="P7" s="1016" t="s">
        <v>309</v>
      </c>
      <c r="Q7" s="1012" t="s">
        <v>536</v>
      </c>
      <c r="R7" s="1012" t="s">
        <v>203</v>
      </c>
      <c r="S7" s="1247" t="s">
        <v>566</v>
      </c>
      <c r="T7" s="1508" t="s">
        <v>455</v>
      </c>
      <c r="U7" s="1010" t="s">
        <v>63</v>
      </c>
      <c r="V7" s="1012" t="s">
        <v>120</v>
      </c>
      <c r="W7" s="1010" t="s">
        <v>27</v>
      </c>
      <c r="X7" s="1017"/>
      <c r="Y7" s="1012"/>
      <c r="Z7" s="1012"/>
      <c r="AA7" s="1010" t="s">
        <v>199</v>
      </c>
      <c r="AB7" s="1011" t="s">
        <v>233</v>
      </c>
      <c r="AC7" s="1010" t="s">
        <v>574</v>
      </c>
      <c r="AD7" s="1018"/>
      <c r="AE7" s="1019" t="s">
        <v>277</v>
      </c>
      <c r="AF7" s="1020" t="str">
        <f t="shared" ref="AF7:AF35" si="1">AE6</f>
        <v>戸田</v>
      </c>
      <c r="AG7" s="439"/>
      <c r="AH7" s="1488" t="s">
        <v>538</v>
      </c>
      <c r="AI7" s="1165"/>
      <c r="AJ7" s="1088"/>
      <c r="AK7" s="1295" t="s">
        <v>237</v>
      </c>
      <c r="AL7" s="1090"/>
      <c r="AM7" s="1091"/>
      <c r="AN7" s="1294"/>
      <c r="AO7" s="1093"/>
      <c r="AP7" s="1089"/>
      <c r="AQ7" s="1094"/>
      <c r="AR7" s="1089"/>
      <c r="AS7" s="1091"/>
      <c r="AT7" s="1090"/>
      <c r="AU7" s="1089" t="s">
        <v>119</v>
      </c>
      <c r="AV7" s="1128" t="s">
        <v>586</v>
      </c>
      <c r="AW7" s="1090"/>
      <c r="AX7" s="1544"/>
      <c r="AY7" s="1127"/>
      <c r="AZ7" s="1128"/>
      <c r="BA7" s="1090"/>
      <c r="BB7" s="1128"/>
      <c r="BC7" s="1141"/>
      <c r="BD7" s="1088"/>
      <c r="BE7" s="1089"/>
      <c r="BF7" s="1251"/>
      <c r="BG7" s="1489"/>
      <c r="BH7" s="948"/>
      <c r="BI7" s="948"/>
    </row>
    <row r="8" spans="1:111" s="1379" customFormat="1" ht="53.1" customHeight="1" x14ac:dyDescent="0.2">
      <c r="A8" s="1432">
        <v>3</v>
      </c>
      <c r="B8" s="1433" t="s">
        <v>23</v>
      </c>
      <c r="C8" s="1188" t="s">
        <v>267</v>
      </c>
      <c r="D8" s="595"/>
      <c r="E8" s="1009" t="s">
        <v>31</v>
      </c>
      <c r="F8" s="1189" t="s">
        <v>284</v>
      </c>
      <c r="G8" s="1010" t="str">
        <f t="shared" si="0"/>
        <v>福島</v>
      </c>
      <c r="H8" s="1011" t="s">
        <v>301</v>
      </c>
      <c r="I8" s="1012" t="s">
        <v>28</v>
      </c>
      <c r="J8" s="1538" t="s">
        <v>268</v>
      </c>
      <c r="K8" s="1011"/>
      <c r="L8" s="1014" t="s">
        <v>65</v>
      </c>
      <c r="M8" s="1012" t="s">
        <v>292</v>
      </c>
      <c r="N8" s="1012" t="s">
        <v>573</v>
      </c>
      <c r="O8" s="1015"/>
      <c r="P8" s="1376" t="s">
        <v>308</v>
      </c>
      <c r="Q8" s="1272"/>
      <c r="R8" s="1162" t="s">
        <v>203</v>
      </c>
      <c r="S8" s="1247" t="s">
        <v>566</v>
      </c>
      <c r="T8" s="1508" t="s">
        <v>582</v>
      </c>
      <c r="U8" s="1010" t="s">
        <v>120</v>
      </c>
      <c r="V8" s="1012" t="s">
        <v>299</v>
      </c>
      <c r="W8" s="1010" t="s">
        <v>300</v>
      </c>
      <c r="X8" s="1017"/>
      <c r="Y8" s="1012"/>
      <c r="Z8" s="1012"/>
      <c r="AA8" s="1010" t="s">
        <v>199</v>
      </c>
      <c r="AB8" s="1011" t="s">
        <v>38</v>
      </c>
      <c r="AC8" s="1010" t="s">
        <v>575</v>
      </c>
      <c r="AD8" s="1018"/>
      <c r="AE8" s="1019" t="s">
        <v>70</v>
      </c>
      <c r="AF8" s="1020" t="str">
        <f t="shared" si="1"/>
        <v>福島</v>
      </c>
      <c r="AG8" s="439"/>
      <c r="AH8" s="1488" t="s">
        <v>556</v>
      </c>
      <c r="AI8" s="1165"/>
      <c r="AJ8" s="1088"/>
      <c r="AK8" s="1295"/>
      <c r="AL8" s="1090"/>
      <c r="AM8" s="1091"/>
      <c r="AN8" s="1103"/>
      <c r="AO8" s="1091"/>
      <c r="AP8" s="1089"/>
      <c r="AQ8" s="1094"/>
      <c r="AR8" s="1295" t="s">
        <v>27</v>
      </c>
      <c r="AS8" s="1091"/>
      <c r="AT8" s="1090"/>
      <c r="AU8" s="1295" t="s">
        <v>237</v>
      </c>
      <c r="AV8" s="1377" t="s">
        <v>602</v>
      </c>
      <c r="AW8" s="1090"/>
      <c r="AX8" s="1544"/>
      <c r="AY8" s="1127"/>
      <c r="AZ8" s="1128"/>
      <c r="BA8" s="1090"/>
      <c r="BB8" s="1128"/>
      <c r="BC8" s="1141"/>
      <c r="BD8" s="1088"/>
      <c r="BE8" s="1089"/>
      <c r="BF8" s="1251"/>
      <c r="BG8" s="1091"/>
      <c r="BH8" s="918"/>
      <c r="BI8" s="918"/>
      <c r="BJ8" s="1434"/>
      <c r="BK8" s="1907" t="s">
        <v>41</v>
      </c>
      <c r="BL8" s="1907" t="s">
        <v>42</v>
      </c>
      <c r="BM8" s="1907" t="s">
        <v>45</v>
      </c>
      <c r="BN8" s="1907" t="s">
        <v>44</v>
      </c>
      <c r="BO8" s="1907" t="s">
        <v>154</v>
      </c>
      <c r="BP8" s="1907" t="s">
        <v>246</v>
      </c>
      <c r="BQ8" s="1899" t="s">
        <v>46</v>
      </c>
      <c r="BR8" s="1900"/>
      <c r="BS8" s="1393"/>
      <c r="BT8" s="1393"/>
    </row>
    <row r="9" spans="1:111" s="1379" customFormat="1" ht="53.1" customHeight="1" thickBot="1" x14ac:dyDescent="0.2">
      <c r="A9" s="1432">
        <v>4</v>
      </c>
      <c r="B9" s="1433" t="s">
        <v>24</v>
      </c>
      <c r="C9" s="1008" t="s">
        <v>237</v>
      </c>
      <c r="D9" s="595"/>
      <c r="E9" s="1009" t="s">
        <v>31</v>
      </c>
      <c r="F9" s="1189" t="s">
        <v>284</v>
      </c>
      <c r="G9" s="1010" t="str">
        <f t="shared" si="0"/>
        <v>山口</v>
      </c>
      <c r="H9" s="1190" t="s">
        <v>301</v>
      </c>
      <c r="I9" s="1012" t="s">
        <v>28</v>
      </c>
      <c r="J9" s="1013"/>
      <c r="K9" s="1011"/>
      <c r="L9" s="1014" t="s">
        <v>65</v>
      </c>
      <c r="M9" s="1012" t="s">
        <v>27</v>
      </c>
      <c r="N9" s="1012" t="s">
        <v>573</v>
      </c>
      <c r="O9" s="1015"/>
      <c r="P9" s="664" t="s">
        <v>274</v>
      </c>
      <c r="Q9" s="1490" t="s">
        <v>449</v>
      </c>
      <c r="R9" s="1202" t="s">
        <v>233</v>
      </c>
      <c r="S9" s="1247" t="s">
        <v>566</v>
      </c>
      <c r="T9" s="1508" t="s">
        <v>582</v>
      </c>
      <c r="U9" s="1010" t="s">
        <v>63</v>
      </c>
      <c r="V9" s="1012" t="s">
        <v>120</v>
      </c>
      <c r="W9" s="1010" t="s">
        <v>300</v>
      </c>
      <c r="X9" s="1017"/>
      <c r="Y9" s="1012"/>
      <c r="Z9" s="1012"/>
      <c r="AA9" s="1010" t="s">
        <v>199</v>
      </c>
      <c r="AB9" s="1011" t="s">
        <v>38</v>
      </c>
      <c r="AC9" s="1010" t="s">
        <v>576</v>
      </c>
      <c r="AD9" s="1018"/>
      <c r="AE9" s="1019" t="s">
        <v>299</v>
      </c>
      <c r="AF9" s="1020" t="str">
        <f t="shared" si="1"/>
        <v>山口</v>
      </c>
      <c r="AG9" s="439"/>
      <c r="AH9" s="1488"/>
      <c r="AI9" s="1165"/>
      <c r="AJ9" s="1088"/>
      <c r="AK9" s="1089"/>
      <c r="AL9" s="1090"/>
      <c r="AM9" s="1091"/>
      <c r="AN9" s="1134" t="s">
        <v>267</v>
      </c>
      <c r="AO9" s="1135"/>
      <c r="AP9" s="1089"/>
      <c r="AQ9" s="1094"/>
      <c r="AR9" s="1089"/>
      <c r="AS9" s="1091"/>
      <c r="AT9" s="1090"/>
      <c r="AU9" s="1089"/>
      <c r="AV9" s="1128"/>
      <c r="AW9" s="1090"/>
      <c r="AX9" s="1544"/>
      <c r="AY9" s="1127"/>
      <c r="AZ9" s="1128"/>
      <c r="BA9" s="1491"/>
      <c r="BB9" s="1128"/>
      <c r="BC9" s="1141"/>
      <c r="BD9" s="1088"/>
      <c r="BE9" s="1492"/>
      <c r="BF9" s="1251"/>
      <c r="BG9" s="1091"/>
      <c r="BH9" s="949"/>
      <c r="BI9" s="920"/>
      <c r="BJ9" s="1435"/>
      <c r="BK9" s="1908"/>
      <c r="BL9" s="1908"/>
      <c r="BM9" s="1908"/>
      <c r="BN9" s="1908"/>
      <c r="BO9" s="1908"/>
      <c r="BP9" s="1908"/>
      <c r="BQ9" s="1436">
        <v>1</v>
      </c>
      <c r="BR9" s="1437">
        <v>0.5</v>
      </c>
    </row>
    <row r="10" spans="1:111" s="1379" customFormat="1" ht="53.1" customHeight="1" x14ac:dyDescent="0.15">
      <c r="A10" s="1432">
        <v>5</v>
      </c>
      <c r="B10" s="1433" t="s">
        <v>25</v>
      </c>
      <c r="C10" s="1008" t="s">
        <v>70</v>
      </c>
      <c r="D10" s="595"/>
      <c r="E10" s="1009" t="s">
        <v>31</v>
      </c>
      <c r="F10" s="1009" t="s">
        <v>284</v>
      </c>
      <c r="G10" s="1010" t="str">
        <f t="shared" si="0"/>
        <v>斎藤</v>
      </c>
      <c r="H10" s="1011" t="s">
        <v>301</v>
      </c>
      <c r="I10" s="1012" t="s">
        <v>237</v>
      </c>
      <c r="J10" s="1013"/>
      <c r="K10" s="1011"/>
      <c r="L10" s="1014" t="s">
        <v>65</v>
      </c>
      <c r="M10" s="1012" t="s">
        <v>267</v>
      </c>
      <c r="N10" s="1012"/>
      <c r="O10" s="1015"/>
      <c r="P10" s="1376" t="s">
        <v>308</v>
      </c>
      <c r="Q10" s="1012"/>
      <c r="R10" s="1012" t="s">
        <v>27</v>
      </c>
      <c r="S10" s="1009" t="s">
        <v>579</v>
      </c>
      <c r="T10" s="1017"/>
      <c r="U10" s="1010" t="s">
        <v>63</v>
      </c>
      <c r="V10" s="1012" t="s">
        <v>120</v>
      </c>
      <c r="W10" s="1010" t="s">
        <v>300</v>
      </c>
      <c r="X10" s="1017"/>
      <c r="Y10" s="1012"/>
      <c r="Z10" s="1012"/>
      <c r="AA10" s="1010" t="s">
        <v>119</v>
      </c>
      <c r="AB10" s="1011" t="s">
        <v>28</v>
      </c>
      <c r="AC10" s="1010"/>
      <c r="AD10" s="1018"/>
      <c r="AE10" s="1019" t="s">
        <v>199</v>
      </c>
      <c r="AF10" s="1020" t="str">
        <f t="shared" si="1"/>
        <v>斎藤</v>
      </c>
      <c r="AG10" s="439" t="s">
        <v>298</v>
      </c>
      <c r="AH10" s="1488"/>
      <c r="AI10" s="1165"/>
      <c r="AJ10" s="1088"/>
      <c r="AK10" s="1089" t="s">
        <v>418</v>
      </c>
      <c r="AL10" s="1090"/>
      <c r="AM10" s="1091"/>
      <c r="AN10" s="1293" t="s">
        <v>233</v>
      </c>
      <c r="AO10" s="1091"/>
      <c r="AP10" s="1089"/>
      <c r="AQ10" s="1094"/>
      <c r="AR10" s="1089"/>
      <c r="AS10" s="1091"/>
      <c r="AT10" s="1090"/>
      <c r="AU10" s="1089"/>
      <c r="AV10" s="1128"/>
      <c r="AW10" s="1090"/>
      <c r="AX10" s="1544"/>
      <c r="AY10" s="1127"/>
      <c r="AZ10" s="1128"/>
      <c r="BA10" s="1090"/>
      <c r="BB10" s="1128"/>
      <c r="BC10" s="1141"/>
      <c r="BD10" s="1088"/>
      <c r="BE10" s="1089"/>
      <c r="BF10" s="1251"/>
      <c r="BG10" s="1091"/>
      <c r="BH10" s="949"/>
      <c r="BI10" s="920"/>
      <c r="BJ10" s="438" t="s">
        <v>28</v>
      </c>
      <c r="BK10" s="286">
        <f>COUNTIF($AH$6:$AJ$35,BJ10)</f>
        <v>1</v>
      </c>
      <c r="BL10" s="287">
        <f>COUNTIF($AK$6:$AM$35,BJ10)</f>
        <v>1</v>
      </c>
      <c r="BM10" s="287">
        <f>COUNTIF($AN$6:$AO$35,BJ10)</f>
        <v>0</v>
      </c>
      <c r="BN10" s="287">
        <f>COUNTIF($AP$6:$AQ$35,BJ10)</f>
        <v>0</v>
      </c>
      <c r="BO10" s="287">
        <f>COUNTIF($AR$6:$AS$35,BJ10)</f>
        <v>0</v>
      </c>
      <c r="BP10" s="287">
        <f>COUNTIF($AT$6:$AT$35,BJ10)</f>
        <v>0</v>
      </c>
      <c r="BQ10" s="287">
        <f>COUNTIF($AU$6:$AX$35,BJ10)</f>
        <v>0</v>
      </c>
      <c r="BR10" s="587">
        <f>COUNTIF($AY$6:$BD$35,BJ10)</f>
        <v>0</v>
      </c>
      <c r="BS10" s="401">
        <v>0</v>
      </c>
      <c r="BT10" s="401">
        <f t="shared" ref="BT10:BT28" si="2">BK10+BL10*0.5+BM10*0.5+BN10+BO10+BQ10+BR10*0.5+BP10</f>
        <v>1.5</v>
      </c>
    </row>
    <row r="11" spans="1:111" s="1379" customFormat="1" ht="53.1" customHeight="1" x14ac:dyDescent="0.15">
      <c r="A11" s="1438">
        <v>6</v>
      </c>
      <c r="B11" s="1439" t="s">
        <v>19</v>
      </c>
      <c r="C11" s="1023"/>
      <c r="D11" s="1024"/>
      <c r="E11" s="1025"/>
      <c r="F11" s="1025"/>
      <c r="G11" s="1026" t="str">
        <f t="shared" si="0"/>
        <v>篠原</v>
      </c>
      <c r="H11" s="1027"/>
      <c r="I11" s="1028"/>
      <c r="J11" s="1029"/>
      <c r="K11" s="1027"/>
      <c r="L11" s="1030"/>
      <c r="M11" s="1028"/>
      <c r="N11" s="1028"/>
      <c r="O11" s="1031"/>
      <c r="P11" s="1032"/>
      <c r="Q11" s="1028"/>
      <c r="R11" s="1028"/>
      <c r="S11" s="1025"/>
      <c r="T11" s="1033"/>
      <c r="U11" s="1026"/>
      <c r="V11" s="1028"/>
      <c r="W11" s="1026" t="s">
        <v>301</v>
      </c>
      <c r="X11" s="1033"/>
      <c r="Y11" s="1028"/>
      <c r="Z11" s="1028"/>
      <c r="AA11" s="1277" t="s">
        <v>119</v>
      </c>
      <c r="AB11" s="1303" t="s">
        <v>28</v>
      </c>
      <c r="AC11" s="1026"/>
      <c r="AD11" s="1034"/>
      <c r="AE11" s="1035" t="s">
        <v>284</v>
      </c>
      <c r="AF11" s="1036" t="str">
        <f t="shared" si="1"/>
        <v>篠原</v>
      </c>
      <c r="AG11" s="1037" t="s">
        <v>70</v>
      </c>
      <c r="AH11" s="1493"/>
      <c r="AI11" s="1494"/>
      <c r="AJ11" s="1105"/>
      <c r="AK11" s="1106"/>
      <c r="AL11" s="1107"/>
      <c r="AM11" s="1108"/>
      <c r="AN11" s="1129"/>
      <c r="AO11" s="1108"/>
      <c r="AP11" s="1106"/>
      <c r="AQ11" s="1112"/>
      <c r="AR11" s="1106"/>
      <c r="AS11" s="1108"/>
      <c r="AT11" s="1107"/>
      <c r="AU11" s="1106"/>
      <c r="AV11" s="1113"/>
      <c r="AW11" s="1107"/>
      <c r="AX11" s="1545"/>
      <c r="AY11" s="1114"/>
      <c r="AZ11" s="1113"/>
      <c r="BA11" s="1107"/>
      <c r="BB11" s="1113"/>
      <c r="BC11" s="1495"/>
      <c r="BD11" s="1105"/>
      <c r="BE11" s="1106"/>
      <c r="BF11" s="1258"/>
      <c r="BG11" s="1108"/>
      <c r="BH11" s="949"/>
      <c r="BI11" s="920"/>
      <c r="BJ11" s="439" t="s">
        <v>237</v>
      </c>
      <c r="BK11" s="286">
        <f t="shared" ref="BK11:BK28" si="3">COUNTIF($AH$6:$AJ$35,BJ11)</f>
        <v>1</v>
      </c>
      <c r="BL11" s="287">
        <f t="shared" ref="BL11:BL28" si="4">COUNTIF($AK$6:$AM$35,BJ11)</f>
        <v>1</v>
      </c>
      <c r="BM11" s="287">
        <f t="shared" ref="BM11:BM28" si="5">COUNTIF($AN$6:$AO$35,BJ11)</f>
        <v>0</v>
      </c>
      <c r="BN11" s="287">
        <f t="shared" ref="BN11:BN28" si="6">COUNTIF($AP$6:$AQ$35,BJ11)</f>
        <v>0</v>
      </c>
      <c r="BO11" s="287">
        <f t="shared" ref="BO11:BO28" si="7">COUNTIF($AR$6:$AS$35,BJ11)</f>
        <v>1</v>
      </c>
      <c r="BP11" s="287">
        <f t="shared" ref="BP11:BP28" si="8">COUNTIF($AT$6:$AT$35,BJ11)</f>
        <v>0</v>
      </c>
      <c r="BQ11" s="287">
        <f t="shared" ref="BQ11:BQ28" si="9">COUNTIF($AU$6:$AX$35,BJ11)</f>
        <v>2</v>
      </c>
      <c r="BR11" s="587">
        <f t="shared" ref="BR11:BR28" si="10">COUNTIF($AY$6:$BD$35,BJ11)</f>
        <v>0</v>
      </c>
      <c r="BS11" s="401">
        <v>0</v>
      </c>
      <c r="BT11" s="401">
        <f t="shared" si="2"/>
        <v>4.5</v>
      </c>
    </row>
    <row r="12" spans="1:111" s="1379" customFormat="1" ht="53.1" customHeight="1" x14ac:dyDescent="0.15">
      <c r="A12" s="1432">
        <v>7</v>
      </c>
      <c r="B12" s="1433" t="s">
        <v>20</v>
      </c>
      <c r="C12" s="1273" t="s">
        <v>28</v>
      </c>
      <c r="D12" s="595" t="s">
        <v>533</v>
      </c>
      <c r="E12" s="1009" t="s">
        <v>31</v>
      </c>
      <c r="F12" s="994" t="s">
        <v>27</v>
      </c>
      <c r="G12" s="1010" t="str">
        <f t="shared" si="0"/>
        <v>中村</v>
      </c>
      <c r="H12" s="1011" t="s">
        <v>267</v>
      </c>
      <c r="I12" s="1012" t="s">
        <v>237</v>
      </c>
      <c r="J12" s="1538"/>
      <c r="K12" s="1011"/>
      <c r="L12" s="1014" t="s">
        <v>65</v>
      </c>
      <c r="M12" s="1012" t="s">
        <v>292</v>
      </c>
      <c r="N12" s="1012" t="s">
        <v>576</v>
      </c>
      <c r="O12" s="1015"/>
      <c r="P12" s="1282" t="s">
        <v>301</v>
      </c>
      <c r="Q12" s="1186" t="s">
        <v>467</v>
      </c>
      <c r="R12" s="1012" t="s">
        <v>203</v>
      </c>
      <c r="S12" s="1247" t="s">
        <v>459</v>
      </c>
      <c r="T12" s="1508" t="s">
        <v>481</v>
      </c>
      <c r="U12" s="1010" t="s">
        <v>120</v>
      </c>
      <c r="V12" s="1012" t="s">
        <v>63</v>
      </c>
      <c r="W12" s="1010" t="s">
        <v>299</v>
      </c>
      <c r="X12" s="1017" t="s">
        <v>301</v>
      </c>
      <c r="Y12" s="1012"/>
      <c r="Z12" s="1012"/>
      <c r="AA12" s="1010" t="s">
        <v>38</v>
      </c>
      <c r="AB12" s="1011" t="s">
        <v>233</v>
      </c>
      <c r="AC12" s="1010"/>
      <c r="AD12" s="1018"/>
      <c r="AE12" s="1019" t="s">
        <v>278</v>
      </c>
      <c r="AF12" s="1020" t="str">
        <f t="shared" si="1"/>
        <v>中村</v>
      </c>
      <c r="AG12" s="439"/>
      <c r="AH12" s="1488" t="s">
        <v>199</v>
      </c>
      <c r="AI12" s="1165"/>
      <c r="AJ12" s="1088"/>
      <c r="AK12" s="1295"/>
      <c r="AL12" s="1090"/>
      <c r="AM12" s="1091"/>
      <c r="AN12" s="1103"/>
      <c r="AO12" s="1091"/>
      <c r="AP12" s="1089"/>
      <c r="AQ12" s="1094"/>
      <c r="AR12" s="1089"/>
      <c r="AS12" s="1091"/>
      <c r="AT12" s="1090"/>
      <c r="AU12" s="1089" t="s">
        <v>300</v>
      </c>
      <c r="AV12" s="1507" t="s">
        <v>588</v>
      </c>
      <c r="AW12" s="1090"/>
      <c r="AX12" s="1544"/>
      <c r="AY12" s="1127"/>
      <c r="AZ12" s="1507"/>
      <c r="BA12" s="1090"/>
      <c r="BB12" s="1128"/>
      <c r="BC12" s="1141"/>
      <c r="BD12" s="1088"/>
      <c r="BE12" s="1089"/>
      <c r="BF12" s="1251"/>
      <c r="BG12" s="1091"/>
      <c r="BH12" s="949"/>
      <c r="BI12" s="920"/>
      <c r="BJ12" s="439" t="s">
        <v>63</v>
      </c>
      <c r="BK12" s="286">
        <f t="shared" si="3"/>
        <v>1</v>
      </c>
      <c r="BL12" s="287">
        <f t="shared" si="4"/>
        <v>1</v>
      </c>
      <c r="BM12" s="287">
        <f t="shared" si="5"/>
        <v>1</v>
      </c>
      <c r="BN12" s="287">
        <f t="shared" si="6"/>
        <v>0</v>
      </c>
      <c r="BO12" s="287">
        <f t="shared" si="7"/>
        <v>1</v>
      </c>
      <c r="BP12" s="287">
        <f t="shared" si="8"/>
        <v>0</v>
      </c>
      <c r="BQ12" s="287">
        <f t="shared" si="9"/>
        <v>0</v>
      </c>
      <c r="BR12" s="587">
        <f t="shared" si="10"/>
        <v>0</v>
      </c>
      <c r="BS12" s="401">
        <v>0</v>
      </c>
      <c r="BT12" s="401">
        <f t="shared" si="2"/>
        <v>3</v>
      </c>
    </row>
    <row r="13" spans="1:111" s="1379" customFormat="1" ht="53.1" customHeight="1" x14ac:dyDescent="0.15">
      <c r="A13" s="1432">
        <v>8</v>
      </c>
      <c r="B13" s="1433" t="s">
        <v>21</v>
      </c>
      <c r="C13" s="993" t="s">
        <v>300</v>
      </c>
      <c r="D13" s="595" t="s">
        <v>533</v>
      </c>
      <c r="E13" s="1189" t="s">
        <v>31</v>
      </c>
      <c r="F13" s="1189" t="s">
        <v>27</v>
      </c>
      <c r="G13" s="1010" t="str">
        <f t="shared" si="0"/>
        <v>石橋</v>
      </c>
      <c r="H13" s="1011" t="s">
        <v>267</v>
      </c>
      <c r="I13" s="1012" t="s">
        <v>237</v>
      </c>
      <c r="J13" s="1013" t="s">
        <v>28</v>
      </c>
      <c r="K13" s="1011"/>
      <c r="L13" s="1014" t="s">
        <v>65</v>
      </c>
      <c r="M13" s="1012" t="s">
        <v>292</v>
      </c>
      <c r="N13" s="1012" t="s">
        <v>27</v>
      </c>
      <c r="O13" s="1187" t="s">
        <v>312</v>
      </c>
      <c r="P13" s="1016" t="s">
        <v>309</v>
      </c>
      <c r="Q13" s="1012"/>
      <c r="R13" s="1012" t="s">
        <v>203</v>
      </c>
      <c r="S13" s="1247" t="s">
        <v>459</v>
      </c>
      <c r="T13" s="1508" t="s">
        <v>455</v>
      </c>
      <c r="U13" s="1010" t="s">
        <v>120</v>
      </c>
      <c r="V13" s="1012" t="s">
        <v>299</v>
      </c>
      <c r="W13" s="1010" t="s">
        <v>233</v>
      </c>
      <c r="X13" s="1017"/>
      <c r="Y13" s="1012"/>
      <c r="Z13" s="1012"/>
      <c r="AA13" s="1010" t="s">
        <v>38</v>
      </c>
      <c r="AB13" s="1011" t="s">
        <v>199</v>
      </c>
      <c r="AC13" s="1010" t="s">
        <v>31</v>
      </c>
      <c r="AD13" s="1018"/>
      <c r="AE13" s="1019" t="s">
        <v>435</v>
      </c>
      <c r="AF13" s="1020" t="str">
        <f t="shared" si="1"/>
        <v>石橋</v>
      </c>
      <c r="AG13" s="439"/>
      <c r="AH13" s="1488" t="s">
        <v>70</v>
      </c>
      <c r="AI13" s="1326" t="s">
        <v>284</v>
      </c>
      <c r="AJ13" s="1088"/>
      <c r="AK13" s="1089" t="s">
        <v>301</v>
      </c>
      <c r="AL13" s="1090"/>
      <c r="AM13" s="1091"/>
      <c r="AN13" s="1103"/>
      <c r="AO13" s="1091"/>
      <c r="AP13" s="1089"/>
      <c r="AQ13" s="1094"/>
      <c r="AR13" s="1089" t="s">
        <v>63</v>
      </c>
      <c r="AS13" s="1304"/>
      <c r="AT13" s="1090"/>
      <c r="AU13" s="1089"/>
      <c r="AV13" s="1128"/>
      <c r="AW13" s="1090"/>
      <c r="AX13" s="1544"/>
      <c r="AY13" s="1127"/>
      <c r="AZ13" s="1128"/>
      <c r="BA13" s="1090"/>
      <c r="BB13" s="1128"/>
      <c r="BC13" s="1141"/>
      <c r="BD13" s="1088"/>
      <c r="BE13" s="1089"/>
      <c r="BF13" s="1251"/>
      <c r="BG13" s="1091"/>
      <c r="BH13" s="949"/>
      <c r="BI13" s="920"/>
      <c r="BJ13" s="437" t="s">
        <v>284</v>
      </c>
      <c r="BK13" s="286">
        <f t="shared" si="3"/>
        <v>1</v>
      </c>
      <c r="BL13" s="287">
        <f t="shared" si="4"/>
        <v>1</v>
      </c>
      <c r="BM13" s="287">
        <f t="shared" si="5"/>
        <v>0</v>
      </c>
      <c r="BN13" s="287">
        <f t="shared" si="6"/>
        <v>0</v>
      </c>
      <c r="BO13" s="287">
        <f t="shared" si="7"/>
        <v>0</v>
      </c>
      <c r="BP13" s="287">
        <f t="shared" si="8"/>
        <v>0</v>
      </c>
      <c r="BQ13" s="287">
        <f t="shared" si="9"/>
        <v>1</v>
      </c>
      <c r="BR13" s="587">
        <f t="shared" si="10"/>
        <v>0</v>
      </c>
      <c r="BS13" s="401">
        <v>0</v>
      </c>
      <c r="BT13" s="401">
        <f t="shared" si="2"/>
        <v>2.5</v>
      </c>
    </row>
    <row r="14" spans="1:111" s="1379" customFormat="1" ht="53.1" customHeight="1" x14ac:dyDescent="0.15">
      <c r="A14" s="1432">
        <v>9</v>
      </c>
      <c r="B14" s="1433" t="s">
        <v>22</v>
      </c>
      <c r="C14" s="1188" t="s">
        <v>233</v>
      </c>
      <c r="D14" s="595" t="s">
        <v>533</v>
      </c>
      <c r="E14" s="1189" t="s">
        <v>31</v>
      </c>
      <c r="F14" s="1009" t="s">
        <v>237</v>
      </c>
      <c r="G14" s="1010" t="str">
        <f t="shared" si="0"/>
        <v>高野</v>
      </c>
      <c r="H14" s="1011" t="s">
        <v>301</v>
      </c>
      <c r="I14" s="1012" t="s">
        <v>28</v>
      </c>
      <c r="J14" s="1013"/>
      <c r="K14" s="1011"/>
      <c r="L14" s="1014" t="s">
        <v>65</v>
      </c>
      <c r="M14" s="1012" t="s">
        <v>70</v>
      </c>
      <c r="N14" s="1012" t="s">
        <v>577</v>
      </c>
      <c r="O14" s="1015"/>
      <c r="P14" s="1016" t="s">
        <v>309</v>
      </c>
      <c r="Q14" s="1510" t="s">
        <v>300</v>
      </c>
      <c r="R14" s="1012" t="s">
        <v>203</v>
      </c>
      <c r="S14" s="1247" t="s">
        <v>459</v>
      </c>
      <c r="T14" s="1508" t="s">
        <v>455</v>
      </c>
      <c r="U14" s="1010" t="s">
        <v>120</v>
      </c>
      <c r="V14" s="1012" t="s">
        <v>63</v>
      </c>
      <c r="W14" s="1010" t="s">
        <v>299</v>
      </c>
      <c r="X14" s="1017" t="s">
        <v>233</v>
      </c>
      <c r="Y14" s="1012"/>
      <c r="Z14" s="1012"/>
      <c r="AA14" s="1010" t="s">
        <v>38</v>
      </c>
      <c r="AB14" s="1011" t="s">
        <v>199</v>
      </c>
      <c r="AC14" s="1010" t="s">
        <v>574</v>
      </c>
      <c r="AD14" s="1018"/>
      <c r="AE14" s="1019" t="s">
        <v>27</v>
      </c>
      <c r="AF14" s="1020" t="str">
        <f t="shared" si="1"/>
        <v>高野</v>
      </c>
      <c r="AG14" s="439"/>
      <c r="AH14" s="1496" t="s">
        <v>267</v>
      </c>
      <c r="AI14" s="1165"/>
      <c r="AJ14" s="1088"/>
      <c r="AK14" s="1089" t="s">
        <v>284</v>
      </c>
      <c r="AL14" s="1090"/>
      <c r="AM14" s="1091"/>
      <c r="AN14" s="1092"/>
      <c r="AO14" s="1093"/>
      <c r="AP14" s="1089"/>
      <c r="AQ14" s="1094"/>
      <c r="AR14" s="1089"/>
      <c r="AS14" s="1091"/>
      <c r="AT14" s="1090"/>
      <c r="AU14" s="1089"/>
      <c r="AV14" s="1128"/>
      <c r="AW14" s="1090"/>
      <c r="AX14" s="1544"/>
      <c r="AY14" s="1127"/>
      <c r="AZ14" s="1128"/>
      <c r="BA14" s="1090"/>
      <c r="BB14" s="1128"/>
      <c r="BC14" s="1141"/>
      <c r="BD14" s="1088"/>
      <c r="BE14" s="1089"/>
      <c r="BF14" s="1251"/>
      <c r="BG14" s="879" t="s">
        <v>480</v>
      </c>
      <c r="BH14" s="949"/>
      <c r="BI14" s="920"/>
      <c r="BJ14" s="437" t="s">
        <v>27</v>
      </c>
      <c r="BK14" s="286">
        <f t="shared" si="3"/>
        <v>1</v>
      </c>
      <c r="BL14" s="287">
        <f t="shared" si="4"/>
        <v>1</v>
      </c>
      <c r="BM14" s="287">
        <f t="shared" si="5"/>
        <v>0</v>
      </c>
      <c r="BN14" s="287">
        <f t="shared" si="6"/>
        <v>0</v>
      </c>
      <c r="BO14" s="287">
        <f t="shared" si="7"/>
        <v>1</v>
      </c>
      <c r="BP14" s="287">
        <f t="shared" si="8"/>
        <v>0</v>
      </c>
      <c r="BQ14" s="287">
        <f t="shared" si="9"/>
        <v>1</v>
      </c>
      <c r="BR14" s="587">
        <f t="shared" si="10"/>
        <v>0</v>
      </c>
      <c r="BS14" s="401">
        <v>0</v>
      </c>
      <c r="BT14" s="401">
        <f t="shared" si="2"/>
        <v>3.5</v>
      </c>
    </row>
    <row r="15" spans="1:111" s="1379" customFormat="1" ht="53.1" customHeight="1" x14ac:dyDescent="0.15">
      <c r="A15" s="1432">
        <v>10</v>
      </c>
      <c r="B15" s="1433" t="s">
        <v>23</v>
      </c>
      <c r="C15" s="1008" t="s">
        <v>267</v>
      </c>
      <c r="D15" s="595"/>
      <c r="E15" s="1009" t="s">
        <v>543</v>
      </c>
      <c r="F15" s="1192" t="s">
        <v>284</v>
      </c>
      <c r="G15" s="1010" t="str">
        <f t="shared" si="0"/>
        <v>前澤</v>
      </c>
      <c r="H15" s="1190" t="s">
        <v>301</v>
      </c>
      <c r="I15" s="1012" t="s">
        <v>237</v>
      </c>
      <c r="J15" s="1013" t="s">
        <v>548</v>
      </c>
      <c r="K15" s="1011"/>
      <c r="L15" s="1014" t="s">
        <v>65</v>
      </c>
      <c r="M15" s="1012" t="s">
        <v>292</v>
      </c>
      <c r="N15" s="1012" t="s">
        <v>573</v>
      </c>
      <c r="O15" s="1015"/>
      <c r="P15" s="1166" t="s">
        <v>308</v>
      </c>
      <c r="Q15" s="1012" t="s">
        <v>70</v>
      </c>
      <c r="R15" s="1162" t="s">
        <v>203</v>
      </c>
      <c r="S15" s="1247" t="s">
        <v>459</v>
      </c>
      <c r="T15" s="1508" t="s">
        <v>481</v>
      </c>
      <c r="U15" s="1010" t="s">
        <v>120</v>
      </c>
      <c r="V15" s="1012" t="s">
        <v>63</v>
      </c>
      <c r="W15" s="1010" t="s">
        <v>299</v>
      </c>
      <c r="X15" s="1017" t="s">
        <v>300</v>
      </c>
      <c r="Y15" s="1012"/>
      <c r="Z15" s="1012"/>
      <c r="AA15" s="1010" t="s">
        <v>544</v>
      </c>
      <c r="AB15" s="1011" t="s">
        <v>28</v>
      </c>
      <c r="AC15" s="1010" t="s">
        <v>576</v>
      </c>
      <c r="AD15" s="1018"/>
      <c r="AE15" s="1019" t="s">
        <v>119</v>
      </c>
      <c r="AF15" s="1020" t="str">
        <f t="shared" si="1"/>
        <v>前澤</v>
      </c>
      <c r="AG15" s="439"/>
      <c r="AH15" s="1496" t="s">
        <v>31</v>
      </c>
      <c r="AI15" s="1165"/>
      <c r="AJ15" s="1088"/>
      <c r="AK15" s="1089"/>
      <c r="AL15" s="1090"/>
      <c r="AM15" s="1091"/>
      <c r="AN15" s="1092"/>
      <c r="AO15" s="1093"/>
      <c r="AP15" s="1089"/>
      <c r="AQ15" s="1094"/>
      <c r="AR15" s="1089"/>
      <c r="AS15" s="1091"/>
      <c r="AT15" s="1090"/>
      <c r="AU15" s="1089"/>
      <c r="AV15" s="1128"/>
      <c r="AW15" s="1090"/>
      <c r="AX15" s="1544"/>
      <c r="AY15" s="1127"/>
      <c r="AZ15" s="1128"/>
      <c r="BA15" s="1090"/>
      <c r="BB15" s="1128"/>
      <c r="BC15" s="1141"/>
      <c r="BD15" s="1088"/>
      <c r="BE15" s="1089"/>
      <c r="BF15" s="1094"/>
      <c r="BG15" s="879" t="s">
        <v>458</v>
      </c>
      <c r="BH15" s="950"/>
      <c r="BI15" s="951"/>
      <c r="BJ15" s="437" t="s">
        <v>120</v>
      </c>
      <c r="BK15" s="286">
        <f t="shared" si="3"/>
        <v>1</v>
      </c>
      <c r="BL15" s="287">
        <f t="shared" si="4"/>
        <v>1</v>
      </c>
      <c r="BM15" s="287">
        <f t="shared" si="5"/>
        <v>0</v>
      </c>
      <c r="BN15" s="287">
        <f t="shared" si="6"/>
        <v>0</v>
      </c>
      <c r="BO15" s="287">
        <f t="shared" si="7"/>
        <v>1</v>
      </c>
      <c r="BP15" s="287">
        <f t="shared" si="8"/>
        <v>0</v>
      </c>
      <c r="BQ15" s="287">
        <f t="shared" si="9"/>
        <v>0</v>
      </c>
      <c r="BR15" s="587">
        <f t="shared" si="10"/>
        <v>0</v>
      </c>
      <c r="BS15" s="401">
        <v>0</v>
      </c>
      <c r="BT15" s="401">
        <f t="shared" si="2"/>
        <v>2.5</v>
      </c>
    </row>
    <row r="16" spans="1:111" s="1379" customFormat="1" ht="53.1" customHeight="1" x14ac:dyDescent="0.15">
      <c r="A16" s="1432">
        <v>11</v>
      </c>
      <c r="B16" s="1433" t="s">
        <v>24</v>
      </c>
      <c r="C16" s="1479" t="s">
        <v>274</v>
      </c>
      <c r="D16" s="1569" t="s">
        <v>481</v>
      </c>
      <c r="E16" s="1189" t="s">
        <v>543</v>
      </c>
      <c r="F16" s="1009" t="s">
        <v>284</v>
      </c>
      <c r="G16" s="1010" t="str">
        <f t="shared" si="0"/>
        <v>白原</v>
      </c>
      <c r="H16" s="1011" t="s">
        <v>301</v>
      </c>
      <c r="I16" s="1012" t="s">
        <v>237</v>
      </c>
      <c r="J16" s="1013"/>
      <c r="K16" s="1011"/>
      <c r="L16" s="1014" t="s">
        <v>65</v>
      </c>
      <c r="M16" s="1162" t="s">
        <v>292</v>
      </c>
      <c r="N16" s="1012" t="s">
        <v>578</v>
      </c>
      <c r="O16" s="1015"/>
      <c r="P16" s="1166" t="s">
        <v>308</v>
      </c>
      <c r="Q16" s="1012" t="s">
        <v>548</v>
      </c>
      <c r="R16" s="1292" t="s">
        <v>467</v>
      </c>
      <c r="S16" s="1247" t="s">
        <v>459</v>
      </c>
      <c r="T16" s="1508" t="s">
        <v>584</v>
      </c>
      <c r="U16" s="1010" t="s">
        <v>63</v>
      </c>
      <c r="V16" s="1012" t="s">
        <v>299</v>
      </c>
      <c r="W16" s="1010" t="s">
        <v>27</v>
      </c>
      <c r="X16" s="1017"/>
      <c r="Y16" s="1012"/>
      <c r="Z16" s="1012"/>
      <c r="AA16" s="1010" t="s">
        <v>544</v>
      </c>
      <c r="AB16" s="1011" t="s">
        <v>28</v>
      </c>
      <c r="AC16" s="1010" t="s">
        <v>577</v>
      </c>
      <c r="AD16" s="1018"/>
      <c r="AE16" s="1019" t="s">
        <v>298</v>
      </c>
      <c r="AF16" s="1020" t="str">
        <f t="shared" si="1"/>
        <v>白原</v>
      </c>
      <c r="AG16" s="439"/>
      <c r="AH16" s="1488"/>
      <c r="AI16" s="1165"/>
      <c r="AJ16" s="1088"/>
      <c r="AK16" s="1089" t="s">
        <v>31</v>
      </c>
      <c r="AL16" s="1090"/>
      <c r="AM16" s="1091"/>
      <c r="AN16" s="1092" t="s">
        <v>267</v>
      </c>
      <c r="AO16" s="1573" t="s">
        <v>31</v>
      </c>
      <c r="AP16" s="1089"/>
      <c r="AQ16" s="1094"/>
      <c r="AR16" s="1089" t="s">
        <v>585</v>
      </c>
      <c r="AS16" s="1091"/>
      <c r="AT16" s="1090"/>
      <c r="AU16" s="1089"/>
      <c r="AV16" s="1128"/>
      <c r="AW16" s="1090"/>
      <c r="AX16" s="1544"/>
      <c r="AY16" s="1127"/>
      <c r="AZ16" s="1128"/>
      <c r="BA16" s="1090"/>
      <c r="BB16" s="1128"/>
      <c r="BC16" s="1141"/>
      <c r="BD16" s="1088"/>
      <c r="BE16" s="1089"/>
      <c r="BF16" s="1251"/>
      <c r="BG16" s="1091"/>
      <c r="BH16" s="949"/>
      <c r="BI16" s="920"/>
      <c r="BJ16" s="440" t="s">
        <v>38</v>
      </c>
      <c r="BK16" s="286">
        <f t="shared" si="3"/>
        <v>1</v>
      </c>
      <c r="BL16" s="287">
        <f t="shared" si="4"/>
        <v>1</v>
      </c>
      <c r="BM16" s="287">
        <f t="shared" si="5"/>
        <v>0</v>
      </c>
      <c r="BN16" s="287">
        <f t="shared" si="6"/>
        <v>0</v>
      </c>
      <c r="BO16" s="287">
        <f t="shared" si="7"/>
        <v>0</v>
      </c>
      <c r="BP16" s="287">
        <f t="shared" si="8"/>
        <v>0</v>
      </c>
      <c r="BQ16" s="287">
        <f t="shared" si="9"/>
        <v>1</v>
      </c>
      <c r="BR16" s="587">
        <f t="shared" si="10"/>
        <v>0</v>
      </c>
      <c r="BS16" s="401">
        <v>0</v>
      </c>
      <c r="BT16" s="401">
        <f t="shared" si="2"/>
        <v>2.5</v>
      </c>
    </row>
    <row r="17" spans="1:72" s="1379" customFormat="1" ht="53.1" customHeight="1" x14ac:dyDescent="0.15">
      <c r="A17" s="1432">
        <v>12</v>
      </c>
      <c r="B17" s="1433" t="s">
        <v>25</v>
      </c>
      <c r="C17" s="1273" t="s">
        <v>267</v>
      </c>
      <c r="D17" s="595"/>
      <c r="E17" s="1009" t="s">
        <v>543</v>
      </c>
      <c r="F17" s="1009" t="s">
        <v>28</v>
      </c>
      <c r="G17" s="1010" t="str">
        <f t="shared" si="0"/>
        <v>岸井</v>
      </c>
      <c r="H17" s="1011" t="s">
        <v>301</v>
      </c>
      <c r="I17" s="1162" t="s">
        <v>553</v>
      </c>
      <c r="J17" s="1013"/>
      <c r="K17" s="1011"/>
      <c r="L17" s="1014" t="s">
        <v>65</v>
      </c>
      <c r="M17" s="1012" t="s">
        <v>70</v>
      </c>
      <c r="N17" s="1012"/>
      <c r="O17" s="1015"/>
      <c r="P17" s="1016" t="s">
        <v>31</v>
      </c>
      <c r="Q17" s="1012"/>
      <c r="R17" s="1292" t="s">
        <v>300</v>
      </c>
      <c r="S17" s="1009" t="s">
        <v>580</v>
      </c>
      <c r="T17" s="1017"/>
      <c r="U17" s="1010" t="s">
        <v>63</v>
      </c>
      <c r="V17" s="1012" t="s">
        <v>299</v>
      </c>
      <c r="W17" s="1010" t="s">
        <v>284</v>
      </c>
      <c r="X17" s="1017"/>
      <c r="Y17" s="1012"/>
      <c r="Z17" s="1012"/>
      <c r="AA17" s="1010" t="s">
        <v>27</v>
      </c>
      <c r="AB17" s="1011" t="s">
        <v>199</v>
      </c>
      <c r="AC17" s="1010"/>
      <c r="AD17" s="1018"/>
      <c r="AE17" s="1019" t="s">
        <v>237</v>
      </c>
      <c r="AF17" s="1020" t="str">
        <f t="shared" si="1"/>
        <v>岸井</v>
      </c>
      <c r="AG17" s="439" t="s">
        <v>119</v>
      </c>
      <c r="AH17" s="1488"/>
      <c r="AI17" s="1165"/>
      <c r="AJ17" s="1088"/>
      <c r="AK17" s="1089" t="s">
        <v>120</v>
      </c>
      <c r="AL17" s="1090"/>
      <c r="AM17" s="1091"/>
      <c r="AN17" s="1092"/>
      <c r="AO17" s="1093"/>
      <c r="AP17" s="1089"/>
      <c r="AQ17" s="1094"/>
      <c r="AR17" s="1089"/>
      <c r="AS17" s="1091"/>
      <c r="AT17" s="1090"/>
      <c r="AU17" s="1089"/>
      <c r="AV17" s="1128"/>
      <c r="AW17" s="1090"/>
      <c r="AX17" s="1544"/>
      <c r="AY17" s="1127"/>
      <c r="AZ17" s="1128"/>
      <c r="BA17" s="1090"/>
      <c r="BB17" s="1128"/>
      <c r="BC17" s="1141"/>
      <c r="BD17" s="1088"/>
      <c r="BE17" s="1089"/>
      <c r="BF17" s="1251"/>
      <c r="BG17" s="1489"/>
      <c r="BH17" s="950"/>
      <c r="BI17" s="951"/>
      <c r="BJ17" s="440" t="s">
        <v>243</v>
      </c>
      <c r="BK17" s="286">
        <f t="shared" si="3"/>
        <v>0</v>
      </c>
      <c r="BL17" s="287">
        <f t="shared" si="4"/>
        <v>0</v>
      </c>
      <c r="BM17" s="287">
        <f t="shared" si="5"/>
        <v>0</v>
      </c>
      <c r="BN17" s="287">
        <f t="shared" si="6"/>
        <v>0</v>
      </c>
      <c r="BO17" s="287">
        <f t="shared" si="7"/>
        <v>0</v>
      </c>
      <c r="BP17" s="287">
        <f t="shared" si="8"/>
        <v>0</v>
      </c>
      <c r="BQ17" s="287">
        <f t="shared" si="9"/>
        <v>0</v>
      </c>
      <c r="BR17" s="587">
        <f t="shared" si="10"/>
        <v>0</v>
      </c>
      <c r="BS17" s="401">
        <v>0</v>
      </c>
      <c r="BT17" s="401">
        <f t="shared" si="2"/>
        <v>0</v>
      </c>
    </row>
    <row r="18" spans="1:72" s="1379" customFormat="1" ht="53.1" customHeight="1" x14ac:dyDescent="0.15">
      <c r="A18" s="1438">
        <v>13</v>
      </c>
      <c r="B18" s="1439" t="s">
        <v>19</v>
      </c>
      <c r="C18" s="1023"/>
      <c r="D18" s="1024"/>
      <c r="E18" s="1025"/>
      <c r="F18" s="1025"/>
      <c r="G18" s="1026" t="str">
        <f t="shared" si="0"/>
        <v>渡辺</v>
      </c>
      <c r="H18" s="1027"/>
      <c r="I18" s="1028"/>
      <c r="J18" s="1029"/>
      <c r="K18" s="1027"/>
      <c r="L18" s="1030"/>
      <c r="M18" s="1028"/>
      <c r="N18" s="1028"/>
      <c r="O18" s="1031"/>
      <c r="P18" s="1032"/>
      <c r="Q18" s="1028"/>
      <c r="R18" s="1028"/>
      <c r="S18" s="1025"/>
      <c r="T18" s="1033"/>
      <c r="U18" s="1026"/>
      <c r="V18" s="1028"/>
      <c r="W18" s="1026" t="s">
        <v>300</v>
      </c>
      <c r="X18" s="1033"/>
      <c r="Y18" s="1028"/>
      <c r="Z18" s="1028"/>
      <c r="AA18" s="1026"/>
      <c r="AB18" s="1027"/>
      <c r="AC18" s="1026"/>
      <c r="AD18" s="1034"/>
      <c r="AE18" s="1035" t="s">
        <v>301</v>
      </c>
      <c r="AF18" s="1036" t="str">
        <f t="shared" si="1"/>
        <v>渡辺</v>
      </c>
      <c r="AG18" s="1037" t="s">
        <v>277</v>
      </c>
      <c r="AH18" s="1493"/>
      <c r="AI18" s="1494"/>
      <c r="AJ18" s="1105"/>
      <c r="AK18" s="1106"/>
      <c r="AL18" s="1107"/>
      <c r="AM18" s="1108"/>
      <c r="AN18" s="1257"/>
      <c r="AO18" s="1123"/>
      <c r="AP18" s="1106"/>
      <c r="AQ18" s="1112"/>
      <c r="AR18" s="1106"/>
      <c r="AS18" s="1108"/>
      <c r="AT18" s="1107"/>
      <c r="AU18" s="1106"/>
      <c r="AV18" s="1113"/>
      <c r="AW18" s="1107"/>
      <c r="AX18" s="1545"/>
      <c r="AY18" s="1114"/>
      <c r="AZ18" s="1113"/>
      <c r="BA18" s="1107"/>
      <c r="BB18" s="1113"/>
      <c r="BC18" s="1495"/>
      <c r="BD18" s="1105"/>
      <c r="BE18" s="1106"/>
      <c r="BF18" s="1258"/>
      <c r="BG18" s="1108"/>
      <c r="BH18" s="949"/>
      <c r="BI18" s="920"/>
      <c r="BJ18" s="440" t="s">
        <v>200</v>
      </c>
      <c r="BK18" s="286">
        <f t="shared" si="3"/>
        <v>1</v>
      </c>
      <c r="BL18" s="287">
        <f t="shared" si="4"/>
        <v>1</v>
      </c>
      <c r="BM18" s="287">
        <f t="shared" si="5"/>
        <v>0</v>
      </c>
      <c r="BN18" s="287">
        <f t="shared" si="6"/>
        <v>0</v>
      </c>
      <c r="BO18" s="287">
        <f t="shared" si="7"/>
        <v>1</v>
      </c>
      <c r="BP18" s="287">
        <f t="shared" si="8"/>
        <v>0</v>
      </c>
      <c r="BQ18" s="287">
        <f t="shared" si="9"/>
        <v>0</v>
      </c>
      <c r="BR18" s="587">
        <f t="shared" si="10"/>
        <v>0</v>
      </c>
      <c r="BS18" s="401">
        <v>0.5</v>
      </c>
      <c r="BT18" s="401">
        <f t="shared" si="2"/>
        <v>2.5</v>
      </c>
    </row>
    <row r="19" spans="1:72" s="1379" customFormat="1" ht="53.1" customHeight="1" x14ac:dyDescent="0.15">
      <c r="A19" s="1432">
        <v>14</v>
      </c>
      <c r="B19" s="1433" t="s">
        <v>20</v>
      </c>
      <c r="C19" s="1273" t="s">
        <v>267</v>
      </c>
      <c r="D19" s="1375"/>
      <c r="E19" s="1009" t="s">
        <v>31</v>
      </c>
      <c r="F19" s="1009" t="s">
        <v>284</v>
      </c>
      <c r="G19" s="1010" t="str">
        <f t="shared" si="0"/>
        <v>戸田</v>
      </c>
      <c r="H19" s="1190" t="s">
        <v>543</v>
      </c>
      <c r="I19" s="1012" t="s">
        <v>28</v>
      </c>
      <c r="J19" s="1541" t="s">
        <v>27</v>
      </c>
      <c r="K19" s="1011"/>
      <c r="L19" s="1014" t="s">
        <v>65</v>
      </c>
      <c r="M19" s="1012" t="s">
        <v>292</v>
      </c>
      <c r="N19" s="1012" t="s">
        <v>577</v>
      </c>
      <c r="O19" s="1015"/>
      <c r="P19" s="1362" t="s">
        <v>308</v>
      </c>
      <c r="Q19" s="1186" t="s">
        <v>467</v>
      </c>
      <c r="R19" s="1012" t="s">
        <v>203</v>
      </c>
      <c r="S19" s="1247" t="s">
        <v>459</v>
      </c>
      <c r="T19" s="1508" t="s">
        <v>481</v>
      </c>
      <c r="U19" s="1010" t="s">
        <v>63</v>
      </c>
      <c r="V19" s="1012" t="s">
        <v>120</v>
      </c>
      <c r="W19" s="1010" t="s">
        <v>299</v>
      </c>
      <c r="X19" s="1313" t="s">
        <v>27</v>
      </c>
      <c r="Y19" s="1012"/>
      <c r="Z19" s="1012"/>
      <c r="AA19" s="1010" t="s">
        <v>199</v>
      </c>
      <c r="AB19" s="1011" t="s">
        <v>38</v>
      </c>
      <c r="AC19" s="1010"/>
      <c r="AD19" s="1018"/>
      <c r="AE19" s="1019" t="s">
        <v>258</v>
      </c>
      <c r="AF19" s="1020" t="str">
        <f t="shared" si="1"/>
        <v>戸田</v>
      </c>
      <c r="AG19" s="439"/>
      <c r="AH19" s="1488" t="s">
        <v>555</v>
      </c>
      <c r="AI19" s="1165"/>
      <c r="AJ19" s="1088"/>
      <c r="AK19" s="1089"/>
      <c r="AL19" s="1090"/>
      <c r="AM19" s="1091"/>
      <c r="AN19" s="1103"/>
      <c r="AO19" s="1091"/>
      <c r="AP19" s="1089"/>
      <c r="AQ19" s="1094"/>
      <c r="AR19" s="1089" t="s">
        <v>300</v>
      </c>
      <c r="AS19" s="1091"/>
      <c r="AT19" s="1090"/>
      <c r="AU19" s="1089"/>
      <c r="AV19" s="1128"/>
      <c r="AW19" s="1090"/>
      <c r="AX19" s="1544"/>
      <c r="AY19" s="1127"/>
      <c r="AZ19" s="1128"/>
      <c r="BA19" s="1090"/>
      <c r="BB19" s="1128"/>
      <c r="BC19" s="1141"/>
      <c r="BD19" s="1088"/>
      <c r="BE19" s="1089"/>
      <c r="BF19" s="1251"/>
      <c r="BG19" s="1091"/>
      <c r="BH19" s="949"/>
      <c r="BI19" s="920"/>
      <c r="BJ19" s="440" t="s">
        <v>233</v>
      </c>
      <c r="BK19" s="286">
        <f t="shared" si="3"/>
        <v>1</v>
      </c>
      <c r="BL19" s="287">
        <f t="shared" si="4"/>
        <v>1</v>
      </c>
      <c r="BM19" s="287">
        <f t="shared" si="5"/>
        <v>1</v>
      </c>
      <c r="BN19" s="287">
        <f t="shared" si="6"/>
        <v>0</v>
      </c>
      <c r="BO19" s="287">
        <f t="shared" si="7"/>
        <v>1</v>
      </c>
      <c r="BP19" s="287">
        <f t="shared" si="8"/>
        <v>0</v>
      </c>
      <c r="BQ19" s="287">
        <f t="shared" si="9"/>
        <v>0</v>
      </c>
      <c r="BR19" s="587">
        <f t="shared" si="10"/>
        <v>0</v>
      </c>
      <c r="BS19" s="401">
        <v>0</v>
      </c>
      <c r="BT19" s="401">
        <f t="shared" si="2"/>
        <v>3</v>
      </c>
    </row>
    <row r="20" spans="1:72" s="1379" customFormat="1" ht="53.1" customHeight="1" x14ac:dyDescent="0.15">
      <c r="A20" s="1432">
        <v>15</v>
      </c>
      <c r="B20" s="1433" t="s">
        <v>21</v>
      </c>
      <c r="C20" s="1479" t="s">
        <v>467</v>
      </c>
      <c r="D20" s="1375"/>
      <c r="E20" s="1009" t="s">
        <v>31</v>
      </c>
      <c r="F20" s="1009" t="s">
        <v>284</v>
      </c>
      <c r="G20" s="1010" t="str">
        <f t="shared" si="0"/>
        <v>知久</v>
      </c>
      <c r="H20" s="1190" t="s">
        <v>543</v>
      </c>
      <c r="I20" s="1012" t="s">
        <v>28</v>
      </c>
      <c r="J20" s="1538"/>
      <c r="K20" s="1011"/>
      <c r="L20" s="1014" t="s">
        <v>267</v>
      </c>
      <c r="M20" s="1012" t="s">
        <v>292</v>
      </c>
      <c r="N20" s="1272" t="s">
        <v>70</v>
      </c>
      <c r="O20" s="1570" t="s">
        <v>313</v>
      </c>
      <c r="P20" s="1571" t="s">
        <v>301</v>
      </c>
      <c r="Q20" s="1012"/>
      <c r="R20" s="1012" t="s">
        <v>203</v>
      </c>
      <c r="S20" s="1247" t="s">
        <v>459</v>
      </c>
      <c r="T20" s="1283" t="s">
        <v>455</v>
      </c>
      <c r="U20" s="1010" t="s">
        <v>63</v>
      </c>
      <c r="V20" s="1012" t="s">
        <v>120</v>
      </c>
      <c r="W20" s="1010" t="s">
        <v>299</v>
      </c>
      <c r="X20" s="1017" t="s">
        <v>301</v>
      </c>
      <c r="Y20" s="1012"/>
      <c r="Z20" s="1012"/>
      <c r="AA20" s="1010" t="s">
        <v>199</v>
      </c>
      <c r="AB20" s="1011" t="s">
        <v>38</v>
      </c>
      <c r="AC20" s="1010" t="s">
        <v>577</v>
      </c>
      <c r="AD20" s="1018"/>
      <c r="AE20" s="1019" t="s">
        <v>276</v>
      </c>
      <c r="AF20" s="1020" t="str">
        <f t="shared" si="1"/>
        <v>知久</v>
      </c>
      <c r="AG20" s="439"/>
      <c r="AH20" s="1488" t="s">
        <v>559</v>
      </c>
      <c r="AI20" s="1165" t="s">
        <v>557</v>
      </c>
      <c r="AJ20" s="1088"/>
      <c r="AK20" s="1295"/>
      <c r="AL20" s="1090"/>
      <c r="AM20" s="1091"/>
      <c r="AN20" s="1294" t="s">
        <v>70</v>
      </c>
      <c r="AO20" s="1093"/>
      <c r="AP20" s="1089"/>
      <c r="AQ20" s="1291" t="s">
        <v>309</v>
      </c>
      <c r="AR20" s="1089" t="s">
        <v>237</v>
      </c>
      <c r="AS20" s="1091"/>
      <c r="AT20" s="1090"/>
      <c r="AU20" s="1089"/>
      <c r="AV20" s="1128"/>
      <c r="AW20" s="1090"/>
      <c r="AX20" s="1544"/>
      <c r="AY20" s="1127"/>
      <c r="AZ20" s="1128"/>
      <c r="BA20" s="1090"/>
      <c r="BB20" s="1128"/>
      <c r="BC20" s="1141"/>
      <c r="BD20" s="1088"/>
      <c r="BE20" s="1089"/>
      <c r="BF20" s="1251"/>
      <c r="BG20" s="1091"/>
      <c r="BH20" s="949"/>
      <c r="BI20" s="920"/>
      <c r="BJ20" s="440" t="s">
        <v>267</v>
      </c>
      <c r="BK20" s="286">
        <f t="shared" si="3"/>
        <v>1</v>
      </c>
      <c r="BL20" s="287">
        <f t="shared" si="4"/>
        <v>1</v>
      </c>
      <c r="BM20" s="287">
        <f t="shared" si="5"/>
        <v>2</v>
      </c>
      <c r="BN20" s="287">
        <f t="shared" si="6"/>
        <v>0</v>
      </c>
      <c r="BO20" s="287">
        <f t="shared" si="7"/>
        <v>1</v>
      </c>
      <c r="BP20" s="287">
        <f t="shared" si="8"/>
        <v>0</v>
      </c>
      <c r="BQ20" s="287">
        <f t="shared" si="9"/>
        <v>0</v>
      </c>
      <c r="BR20" s="587">
        <f t="shared" si="10"/>
        <v>0</v>
      </c>
      <c r="BS20" s="401">
        <v>2</v>
      </c>
      <c r="BT20" s="401">
        <f>BK20+BL20*0.5+BM20*0.5+BN20+BO20+BQ20+BR20*0.5+BP20</f>
        <v>3.5</v>
      </c>
    </row>
    <row r="21" spans="1:72" s="1379" customFormat="1" ht="53.1" customHeight="1" x14ac:dyDescent="0.15">
      <c r="A21" s="1432">
        <v>16</v>
      </c>
      <c r="B21" s="1433" t="s">
        <v>22</v>
      </c>
      <c r="C21" s="1008" t="s">
        <v>267</v>
      </c>
      <c r="D21" s="595"/>
      <c r="E21" s="1189" t="s">
        <v>557</v>
      </c>
      <c r="F21" s="1189" t="s">
        <v>284</v>
      </c>
      <c r="G21" s="1010" t="str">
        <f t="shared" si="0"/>
        <v>村山</v>
      </c>
      <c r="H21" s="1011" t="s">
        <v>301</v>
      </c>
      <c r="I21" s="1292" t="s">
        <v>270</v>
      </c>
      <c r="J21" s="1538" t="s">
        <v>626</v>
      </c>
      <c r="K21" s="1011"/>
      <c r="L21" s="1014" t="s">
        <v>65</v>
      </c>
      <c r="M21" s="1162" t="s">
        <v>292</v>
      </c>
      <c r="N21" s="1012" t="s">
        <v>572</v>
      </c>
      <c r="O21" s="1015"/>
      <c r="P21" s="1509" t="s">
        <v>119</v>
      </c>
      <c r="Q21" s="1186" t="s">
        <v>467</v>
      </c>
      <c r="R21" s="1272"/>
      <c r="S21" s="1247" t="s">
        <v>459</v>
      </c>
      <c r="T21" s="1508" t="s">
        <v>481</v>
      </c>
      <c r="U21" s="1277" t="s">
        <v>63</v>
      </c>
      <c r="V21" s="1012" t="s">
        <v>120</v>
      </c>
      <c r="W21" s="1010" t="s">
        <v>299</v>
      </c>
      <c r="X21" s="1017" t="s">
        <v>119</v>
      </c>
      <c r="Y21" s="1012"/>
      <c r="Z21" s="1012"/>
      <c r="AA21" s="1010" t="s">
        <v>199</v>
      </c>
      <c r="AB21" s="1011" t="s">
        <v>233</v>
      </c>
      <c r="AC21" s="1010" t="s">
        <v>573</v>
      </c>
      <c r="AD21" s="1018"/>
      <c r="AE21" s="1019" t="s">
        <v>300</v>
      </c>
      <c r="AF21" s="1020" t="str">
        <f t="shared" si="1"/>
        <v>村山</v>
      </c>
      <c r="AG21" s="439"/>
      <c r="AH21" s="1488"/>
      <c r="AI21" s="1165"/>
      <c r="AJ21" s="1088"/>
      <c r="AK21" s="1295"/>
      <c r="AL21" s="1502" t="s">
        <v>28</v>
      </c>
      <c r="AM21" s="1091"/>
      <c r="AN21" s="1103"/>
      <c r="AO21" s="1091"/>
      <c r="AP21" s="1102" t="s">
        <v>203</v>
      </c>
      <c r="AQ21" s="1291" t="s">
        <v>309</v>
      </c>
      <c r="AR21" s="1102" t="s">
        <v>547</v>
      </c>
      <c r="AS21" s="1091"/>
      <c r="AT21" s="1090"/>
      <c r="AU21" s="1089"/>
      <c r="AV21" s="1128"/>
      <c r="AW21" s="1090"/>
      <c r="AX21" s="1544"/>
      <c r="AY21" s="1127"/>
      <c r="AZ21" s="1128"/>
      <c r="BA21" s="1090"/>
      <c r="BB21" s="1128"/>
      <c r="BC21" s="1141"/>
      <c r="BD21" s="1088"/>
      <c r="BE21" s="1089" t="s">
        <v>604</v>
      </c>
      <c r="BF21" s="1251" t="s">
        <v>618</v>
      </c>
      <c r="BG21" s="879" t="s">
        <v>370</v>
      </c>
      <c r="BH21" s="949"/>
      <c r="BI21" s="920"/>
      <c r="BJ21" s="440" t="s">
        <v>70</v>
      </c>
      <c r="BK21" s="286">
        <f t="shared" si="3"/>
        <v>1</v>
      </c>
      <c r="BL21" s="287">
        <f t="shared" si="4"/>
        <v>1</v>
      </c>
      <c r="BM21" s="287">
        <f t="shared" si="5"/>
        <v>1</v>
      </c>
      <c r="BN21" s="287">
        <f t="shared" si="6"/>
        <v>1</v>
      </c>
      <c r="BO21" s="287">
        <f t="shared" si="7"/>
        <v>0</v>
      </c>
      <c r="BP21" s="287">
        <f t="shared" si="8"/>
        <v>0</v>
      </c>
      <c r="BQ21" s="287">
        <f t="shared" si="9"/>
        <v>1</v>
      </c>
      <c r="BR21" s="587">
        <f t="shared" si="10"/>
        <v>0</v>
      </c>
      <c r="BS21" s="401">
        <v>0</v>
      </c>
      <c r="BT21" s="401">
        <f>BK21+BL21*0.5+BM21*0.5+BN21+BO21+BQ21+BR21*0.5+BP21</f>
        <v>4</v>
      </c>
    </row>
    <row r="22" spans="1:72" s="1379" customFormat="1" ht="53.1" customHeight="1" x14ac:dyDescent="0.15">
      <c r="A22" s="1432">
        <v>17</v>
      </c>
      <c r="B22" s="1433" t="s">
        <v>23</v>
      </c>
      <c r="C22" s="1188" t="s">
        <v>31</v>
      </c>
      <c r="D22" s="595"/>
      <c r="E22" s="1009" t="s">
        <v>557</v>
      </c>
      <c r="F22" s="1009" t="s">
        <v>237</v>
      </c>
      <c r="G22" s="1010" t="str">
        <f t="shared" si="0"/>
        <v>バタ</v>
      </c>
      <c r="H22" s="1190" t="s">
        <v>267</v>
      </c>
      <c r="I22" s="1012" t="s">
        <v>28</v>
      </c>
      <c r="J22" s="1185" t="s">
        <v>289</v>
      </c>
      <c r="K22" s="1011"/>
      <c r="L22" s="1014" t="s">
        <v>65</v>
      </c>
      <c r="M22" s="1012" t="s">
        <v>292</v>
      </c>
      <c r="N22" s="1012" t="s">
        <v>574</v>
      </c>
      <c r="O22" s="1015"/>
      <c r="P22" s="664" t="s">
        <v>567</v>
      </c>
      <c r="Q22" s="1012" t="s">
        <v>63</v>
      </c>
      <c r="R22" s="1162" t="s">
        <v>203</v>
      </c>
      <c r="S22" s="1247" t="s">
        <v>70</v>
      </c>
      <c r="T22" s="1508"/>
      <c r="U22" s="1501" t="s">
        <v>560</v>
      </c>
      <c r="V22" s="1012" t="s">
        <v>120</v>
      </c>
      <c r="W22" s="1010" t="s">
        <v>299</v>
      </c>
      <c r="X22" s="1017" t="s">
        <v>284</v>
      </c>
      <c r="Y22" s="1012"/>
      <c r="Z22" s="1012"/>
      <c r="AA22" s="1010" t="s">
        <v>199</v>
      </c>
      <c r="AB22" s="1011" t="s">
        <v>233</v>
      </c>
      <c r="AC22" s="1010" t="s">
        <v>575</v>
      </c>
      <c r="AD22" s="1018"/>
      <c r="AE22" s="1275" t="s">
        <v>435</v>
      </c>
      <c r="AF22" s="1020" t="str">
        <f t="shared" si="1"/>
        <v>バタ</v>
      </c>
      <c r="AG22" s="439"/>
      <c r="AH22" s="1488" t="s">
        <v>549</v>
      </c>
      <c r="AI22" s="1165"/>
      <c r="AJ22" s="1088"/>
      <c r="AK22" s="1089" t="s">
        <v>119</v>
      </c>
      <c r="AL22" s="1090"/>
      <c r="AM22" s="1091"/>
      <c r="AN22" s="1103"/>
      <c r="AO22" s="1091"/>
      <c r="AP22" s="1089"/>
      <c r="AQ22" s="1094"/>
      <c r="AR22" s="1089"/>
      <c r="AS22" s="1091"/>
      <c r="AT22" s="1090"/>
      <c r="AU22" s="1089" t="s">
        <v>558</v>
      </c>
      <c r="AV22" s="1507" t="s">
        <v>561</v>
      </c>
      <c r="AW22" s="1090"/>
      <c r="AX22" s="1544"/>
      <c r="AY22" s="1127"/>
      <c r="AZ22" s="1128"/>
      <c r="BA22" s="1090"/>
      <c r="BB22" s="1128"/>
      <c r="BC22" s="1141"/>
      <c r="BD22" s="1088"/>
      <c r="BE22" s="1089"/>
      <c r="BF22" s="1251"/>
      <c r="BG22" s="1091"/>
      <c r="BH22" s="949"/>
      <c r="BI22" s="920"/>
      <c r="BJ22" s="440" t="s">
        <v>300</v>
      </c>
      <c r="BK22" s="286">
        <f t="shared" si="3"/>
        <v>1</v>
      </c>
      <c r="BL22" s="287">
        <f t="shared" si="4"/>
        <v>1</v>
      </c>
      <c r="BM22" s="287">
        <f t="shared" si="5"/>
        <v>0</v>
      </c>
      <c r="BN22" s="287">
        <f t="shared" si="6"/>
        <v>0</v>
      </c>
      <c r="BO22" s="287">
        <f t="shared" si="7"/>
        <v>1</v>
      </c>
      <c r="BP22" s="287">
        <f t="shared" si="8"/>
        <v>0</v>
      </c>
      <c r="BQ22" s="287">
        <f t="shared" si="9"/>
        <v>2</v>
      </c>
      <c r="BR22" s="587">
        <f t="shared" si="10"/>
        <v>0</v>
      </c>
      <c r="BS22" s="401">
        <v>0</v>
      </c>
      <c r="BT22" s="401">
        <f t="shared" si="2"/>
        <v>4.5</v>
      </c>
    </row>
    <row r="23" spans="1:72" s="1379" customFormat="1" ht="53.1" customHeight="1" x14ac:dyDescent="0.15">
      <c r="A23" s="1432">
        <v>18</v>
      </c>
      <c r="B23" s="1433" t="s">
        <v>24</v>
      </c>
      <c r="C23" s="1479" t="s">
        <v>284</v>
      </c>
      <c r="D23" s="1375"/>
      <c r="E23" s="1189" t="s">
        <v>31</v>
      </c>
      <c r="F23" s="1009" t="s">
        <v>237</v>
      </c>
      <c r="G23" s="1010" t="str">
        <f t="shared" si="0"/>
        <v>高野</v>
      </c>
      <c r="H23" s="1011" t="s">
        <v>267</v>
      </c>
      <c r="I23" s="1012" t="s">
        <v>28</v>
      </c>
      <c r="J23" s="1013"/>
      <c r="K23" s="1011"/>
      <c r="L23" s="1014" t="s">
        <v>65</v>
      </c>
      <c r="M23" s="1162" t="s">
        <v>292</v>
      </c>
      <c r="N23" s="1012" t="s">
        <v>70</v>
      </c>
      <c r="O23" s="1015"/>
      <c r="P23" s="1362" t="s">
        <v>610</v>
      </c>
      <c r="Q23" s="1272" t="s">
        <v>63</v>
      </c>
      <c r="R23" s="1162" t="s">
        <v>203</v>
      </c>
      <c r="S23" s="1247" t="s">
        <v>459</v>
      </c>
      <c r="T23" s="1508" t="s">
        <v>481</v>
      </c>
      <c r="U23" s="1501" t="s">
        <v>560</v>
      </c>
      <c r="V23" s="1012" t="s">
        <v>120</v>
      </c>
      <c r="W23" s="1277" t="s">
        <v>27</v>
      </c>
      <c r="X23" s="1017"/>
      <c r="Y23" s="1012"/>
      <c r="Z23" s="1012"/>
      <c r="AA23" s="1010" t="s">
        <v>199</v>
      </c>
      <c r="AB23" s="1011" t="s">
        <v>38</v>
      </c>
      <c r="AC23" s="1010" t="s">
        <v>574</v>
      </c>
      <c r="AD23" s="1018"/>
      <c r="AE23" s="1275" t="s">
        <v>233</v>
      </c>
      <c r="AF23" s="1020" t="str">
        <f t="shared" si="1"/>
        <v>高野</v>
      </c>
      <c r="AG23" s="439"/>
      <c r="AH23" s="1572"/>
      <c r="AI23" s="1165"/>
      <c r="AJ23" s="1088"/>
      <c r="AK23" s="1089"/>
      <c r="AL23" s="1090"/>
      <c r="AM23" s="1091"/>
      <c r="AN23" s="1103"/>
      <c r="AO23" s="1135"/>
      <c r="AP23" s="1295" t="s">
        <v>301</v>
      </c>
      <c r="AQ23" s="1094"/>
      <c r="AR23" s="1089"/>
      <c r="AS23" s="1091"/>
      <c r="AT23" s="1090"/>
      <c r="AU23" s="1089" t="s">
        <v>299</v>
      </c>
      <c r="AV23" s="1507" t="s">
        <v>561</v>
      </c>
      <c r="AW23" s="1539" t="s">
        <v>300</v>
      </c>
      <c r="AX23" s="1546" t="s">
        <v>570</v>
      </c>
      <c r="AY23" s="1580"/>
      <c r="AZ23" s="1377"/>
      <c r="BA23" s="1090"/>
      <c r="BB23" s="1128"/>
      <c r="BC23" s="1141"/>
      <c r="BD23" s="1088"/>
      <c r="BE23" s="1089"/>
      <c r="BF23" s="1251"/>
      <c r="BG23" s="1489"/>
      <c r="BH23" s="950"/>
      <c r="BI23" s="951"/>
      <c r="BJ23" s="440" t="s">
        <v>301</v>
      </c>
      <c r="BK23" s="286">
        <f t="shared" si="3"/>
        <v>1</v>
      </c>
      <c r="BL23" s="287">
        <f t="shared" si="4"/>
        <v>1</v>
      </c>
      <c r="BM23" s="287">
        <f t="shared" si="5"/>
        <v>0</v>
      </c>
      <c r="BN23" s="287">
        <f t="shared" si="6"/>
        <v>1</v>
      </c>
      <c r="BO23" s="287">
        <f t="shared" si="7"/>
        <v>0</v>
      </c>
      <c r="BP23" s="287">
        <f t="shared" si="8"/>
        <v>0</v>
      </c>
      <c r="BQ23" s="287">
        <f t="shared" si="9"/>
        <v>1</v>
      </c>
      <c r="BR23" s="587">
        <f t="shared" si="10"/>
        <v>0</v>
      </c>
      <c r="BS23" s="401">
        <v>0</v>
      </c>
      <c r="BT23" s="401">
        <f>BK23+BL23*0.5+BM23*0.5+BN23+BO23+BQ23+BR23*0.5+BP23</f>
        <v>3.5</v>
      </c>
    </row>
    <row r="24" spans="1:72" s="1379" customFormat="1" ht="53.1" customHeight="1" x14ac:dyDescent="0.15">
      <c r="A24" s="1438">
        <v>19</v>
      </c>
      <c r="B24" s="1439" t="s">
        <v>25</v>
      </c>
      <c r="C24" s="1023"/>
      <c r="D24" s="1024"/>
      <c r="E24" s="1025"/>
      <c r="F24" s="1025"/>
      <c r="G24" s="1026" t="str">
        <f t="shared" si="0"/>
        <v>大橋</v>
      </c>
      <c r="H24" s="1027"/>
      <c r="I24" s="1028"/>
      <c r="J24" s="1029"/>
      <c r="K24" s="1027"/>
      <c r="L24" s="1030"/>
      <c r="M24" s="1028"/>
      <c r="N24" s="1028"/>
      <c r="O24" s="1031"/>
      <c r="P24" s="1032"/>
      <c r="Q24" s="1028"/>
      <c r="R24" s="1028"/>
      <c r="S24" s="1025"/>
      <c r="T24" s="1033"/>
      <c r="U24" s="1026"/>
      <c r="V24" s="1028"/>
      <c r="W24" s="1026" t="s">
        <v>199</v>
      </c>
      <c r="X24" s="1033"/>
      <c r="Y24" s="1028"/>
      <c r="Z24" s="1028"/>
      <c r="AA24" s="1026"/>
      <c r="AB24" s="1027"/>
      <c r="AC24" s="1026"/>
      <c r="AD24" s="1034"/>
      <c r="AE24" s="1035" t="s">
        <v>70</v>
      </c>
      <c r="AF24" s="1036" t="str">
        <f t="shared" si="1"/>
        <v>大橋</v>
      </c>
      <c r="AG24" s="1037" t="s">
        <v>284</v>
      </c>
      <c r="AH24" s="1493"/>
      <c r="AI24" s="1494"/>
      <c r="AJ24" s="1105"/>
      <c r="AK24" s="1106"/>
      <c r="AL24" s="1107"/>
      <c r="AM24" s="1108"/>
      <c r="AN24" s="1142"/>
      <c r="AO24" s="1110"/>
      <c r="AP24" s="1106"/>
      <c r="AQ24" s="1112"/>
      <c r="AR24" s="1106"/>
      <c r="AS24" s="1108"/>
      <c r="AT24" s="1107"/>
      <c r="AU24" s="1106"/>
      <c r="AV24" s="1113"/>
      <c r="AW24" s="1107"/>
      <c r="AX24" s="1545"/>
      <c r="AY24" s="1132"/>
      <c r="AZ24" s="1113"/>
      <c r="BA24" s="1107"/>
      <c r="BB24" s="1113"/>
      <c r="BC24" s="1495"/>
      <c r="BD24" s="1105"/>
      <c r="BE24" s="1106"/>
      <c r="BF24" s="1258"/>
      <c r="BG24" s="1108"/>
      <c r="BH24" s="952"/>
      <c r="BI24" s="953"/>
      <c r="BJ24" s="440" t="s">
        <v>299</v>
      </c>
      <c r="BK24" s="286">
        <f t="shared" si="3"/>
        <v>1</v>
      </c>
      <c r="BL24" s="287">
        <f t="shared" si="4"/>
        <v>1</v>
      </c>
      <c r="BM24" s="287">
        <f t="shared" si="5"/>
        <v>1</v>
      </c>
      <c r="BN24" s="287">
        <f t="shared" si="6"/>
        <v>0</v>
      </c>
      <c r="BO24" s="287">
        <f t="shared" si="7"/>
        <v>0</v>
      </c>
      <c r="BP24" s="287">
        <f t="shared" si="8"/>
        <v>0</v>
      </c>
      <c r="BQ24" s="287">
        <f t="shared" si="9"/>
        <v>2</v>
      </c>
      <c r="BR24" s="587">
        <f t="shared" si="10"/>
        <v>0</v>
      </c>
      <c r="BS24" s="401">
        <v>0</v>
      </c>
      <c r="BT24" s="401">
        <f>BK24+BL24*0.5+BM24*0.5+BN24+BO24+BQ24+BR24*0.5+BP24</f>
        <v>4</v>
      </c>
    </row>
    <row r="25" spans="1:72" s="1379" customFormat="1" ht="53.1" customHeight="1" x14ac:dyDescent="0.15">
      <c r="A25" s="1438">
        <v>20</v>
      </c>
      <c r="B25" s="1439" t="s">
        <v>19</v>
      </c>
      <c r="C25" s="1023"/>
      <c r="D25" s="1024"/>
      <c r="E25" s="1025"/>
      <c r="F25" s="1025"/>
      <c r="G25" s="1026" t="str">
        <f t="shared" si="0"/>
        <v>山口</v>
      </c>
      <c r="H25" s="1027"/>
      <c r="I25" s="1028"/>
      <c r="J25" s="1029"/>
      <c r="K25" s="1027"/>
      <c r="L25" s="1030"/>
      <c r="M25" s="1028"/>
      <c r="N25" s="1028"/>
      <c r="O25" s="1031"/>
      <c r="P25" s="1032"/>
      <c r="Q25" s="1028"/>
      <c r="R25" s="1028"/>
      <c r="S25" s="1025"/>
      <c r="T25" s="1033"/>
      <c r="U25" s="1026"/>
      <c r="V25" s="1028"/>
      <c r="W25" s="1026" t="s">
        <v>27</v>
      </c>
      <c r="X25" s="1033"/>
      <c r="Y25" s="1028"/>
      <c r="Z25" s="1028"/>
      <c r="AA25" s="1026"/>
      <c r="AB25" s="1027"/>
      <c r="AC25" s="1026"/>
      <c r="AD25" s="1034"/>
      <c r="AE25" s="1035" t="s">
        <v>299</v>
      </c>
      <c r="AF25" s="1036" t="str">
        <f t="shared" si="1"/>
        <v>山口</v>
      </c>
      <c r="AG25" s="1037" t="s">
        <v>259</v>
      </c>
      <c r="AH25" s="1493"/>
      <c r="AI25" s="1494"/>
      <c r="AJ25" s="1105"/>
      <c r="AK25" s="1106"/>
      <c r="AL25" s="1107"/>
      <c r="AM25" s="1108"/>
      <c r="AN25" s="1129"/>
      <c r="AO25" s="1108"/>
      <c r="AP25" s="1106"/>
      <c r="AQ25" s="1112"/>
      <c r="AR25" s="1106"/>
      <c r="AS25" s="1108"/>
      <c r="AT25" s="1107"/>
      <c r="AU25" s="1106"/>
      <c r="AV25" s="1113"/>
      <c r="AW25" s="1107"/>
      <c r="AX25" s="1545"/>
      <c r="AY25" s="1132"/>
      <c r="AZ25" s="1113"/>
      <c r="BA25" s="1107"/>
      <c r="BB25" s="1113"/>
      <c r="BC25" s="1495"/>
      <c r="BD25" s="1105"/>
      <c r="BE25" s="1106"/>
      <c r="BF25" s="1258"/>
      <c r="BG25" s="1108"/>
      <c r="BH25" s="949"/>
      <c r="BI25" s="920"/>
      <c r="BJ25" s="440" t="s">
        <v>31</v>
      </c>
      <c r="BK25" s="286">
        <f t="shared" si="3"/>
        <v>1</v>
      </c>
      <c r="BL25" s="287">
        <f t="shared" si="4"/>
        <v>1</v>
      </c>
      <c r="BM25" s="287">
        <f t="shared" si="5"/>
        <v>1</v>
      </c>
      <c r="BN25" s="287">
        <f t="shared" si="6"/>
        <v>0</v>
      </c>
      <c r="BO25" s="287">
        <f t="shared" si="7"/>
        <v>1</v>
      </c>
      <c r="BP25" s="287">
        <f t="shared" si="8"/>
        <v>0</v>
      </c>
      <c r="BQ25" s="287">
        <f t="shared" si="9"/>
        <v>0</v>
      </c>
      <c r="BR25" s="587">
        <f t="shared" si="10"/>
        <v>0</v>
      </c>
      <c r="BS25" s="401">
        <v>2</v>
      </c>
      <c r="BT25" s="401">
        <f>BK25+BL25*0.5+BM25*0.5+BN25+BO25+BQ25+BR25*0.5+BP25</f>
        <v>3</v>
      </c>
    </row>
    <row r="26" spans="1:72" s="1379" customFormat="1" ht="53.1" customHeight="1" x14ac:dyDescent="0.15">
      <c r="A26" s="1432">
        <v>21</v>
      </c>
      <c r="B26" s="1433" t="s">
        <v>20</v>
      </c>
      <c r="C26" s="1273" t="s">
        <v>267</v>
      </c>
      <c r="D26" s="595"/>
      <c r="E26" s="1009" t="s">
        <v>31</v>
      </c>
      <c r="F26" s="1009" t="s">
        <v>284</v>
      </c>
      <c r="G26" s="1010" t="str">
        <f t="shared" si="0"/>
        <v>斎藤</v>
      </c>
      <c r="H26" s="1190" t="s">
        <v>301</v>
      </c>
      <c r="I26" s="1012" t="s">
        <v>237</v>
      </c>
      <c r="J26" s="1538"/>
      <c r="K26" s="1011"/>
      <c r="L26" s="1014" t="s">
        <v>65</v>
      </c>
      <c r="M26" s="1012" t="s">
        <v>292</v>
      </c>
      <c r="N26" s="1012" t="s">
        <v>576</v>
      </c>
      <c r="O26" s="1015"/>
      <c r="P26" s="1509" t="s">
        <v>272</v>
      </c>
      <c r="Q26" s="1186" t="s">
        <v>467</v>
      </c>
      <c r="R26" s="1012" t="s">
        <v>203</v>
      </c>
      <c r="S26" s="1009" t="s">
        <v>233</v>
      </c>
      <c r="T26" s="1017"/>
      <c r="U26" s="1010" t="s">
        <v>120</v>
      </c>
      <c r="V26" s="1012" t="s">
        <v>63</v>
      </c>
      <c r="W26" s="1010" t="s">
        <v>300</v>
      </c>
      <c r="X26" s="1017"/>
      <c r="Y26" s="1012"/>
      <c r="Z26" s="1012"/>
      <c r="AA26" s="1010" t="s">
        <v>38</v>
      </c>
      <c r="AB26" s="1011" t="s">
        <v>199</v>
      </c>
      <c r="AC26" s="1010"/>
      <c r="AD26" s="1018"/>
      <c r="AE26" s="1019" t="s">
        <v>278</v>
      </c>
      <c r="AF26" s="1020" t="str">
        <f t="shared" si="1"/>
        <v>斎藤</v>
      </c>
      <c r="AG26" s="439"/>
      <c r="AH26" s="1488" t="s">
        <v>551</v>
      </c>
      <c r="AI26" s="1165"/>
      <c r="AJ26" s="1088"/>
      <c r="AK26" s="1089" t="s">
        <v>27</v>
      </c>
      <c r="AL26" s="1090" t="s">
        <v>70</v>
      </c>
      <c r="AM26" s="1091"/>
      <c r="AN26" s="1103"/>
      <c r="AO26" s="1091"/>
      <c r="AP26" s="1089"/>
      <c r="AQ26" s="1291" t="s">
        <v>309</v>
      </c>
      <c r="AR26" s="1089"/>
      <c r="AS26" s="1091"/>
      <c r="AT26" s="1090"/>
      <c r="AU26" s="1089"/>
      <c r="AV26" s="1128"/>
      <c r="AW26" s="1090"/>
      <c r="AX26" s="1544"/>
      <c r="AY26" s="1127"/>
      <c r="AZ26" s="1128"/>
      <c r="BA26" s="1090"/>
      <c r="BB26" s="1128"/>
      <c r="BC26" s="1141"/>
      <c r="BD26" s="1088"/>
      <c r="BE26" s="1089"/>
      <c r="BF26" s="1251"/>
      <c r="BG26" s="1091"/>
      <c r="BH26" s="949"/>
      <c r="BI26" s="920"/>
      <c r="BJ26" s="440" t="s">
        <v>417</v>
      </c>
      <c r="BK26" s="286">
        <f t="shared" si="3"/>
        <v>1</v>
      </c>
      <c r="BL26" s="287">
        <f t="shared" si="4"/>
        <v>1</v>
      </c>
      <c r="BM26" s="287">
        <f t="shared" si="5"/>
        <v>0</v>
      </c>
      <c r="BN26" s="287">
        <f t="shared" si="6"/>
        <v>0</v>
      </c>
      <c r="BO26" s="287">
        <f t="shared" si="7"/>
        <v>0</v>
      </c>
      <c r="BP26" s="287">
        <f t="shared" si="8"/>
        <v>0</v>
      </c>
      <c r="BQ26" s="287">
        <f t="shared" si="9"/>
        <v>0</v>
      </c>
      <c r="BR26" s="587">
        <f t="shared" si="10"/>
        <v>0</v>
      </c>
      <c r="BS26" s="401">
        <v>0</v>
      </c>
      <c r="BT26" s="401">
        <f t="shared" ref="BT26:BT27" si="11">BK26+BL26*0.5+BM26*0.5+BN26+BO26+BQ26+BR26*0.5+BP26</f>
        <v>1.5</v>
      </c>
    </row>
    <row r="27" spans="1:72" s="1379" customFormat="1" ht="53.1" customHeight="1" x14ac:dyDescent="0.15">
      <c r="A27" s="1432">
        <v>22</v>
      </c>
      <c r="B27" s="1433" t="s">
        <v>21</v>
      </c>
      <c r="C27" s="1273" t="s">
        <v>28</v>
      </c>
      <c r="D27" s="595"/>
      <c r="E27" s="1189" t="s">
        <v>31</v>
      </c>
      <c r="F27" s="1189" t="s">
        <v>557</v>
      </c>
      <c r="G27" s="1010" t="str">
        <f t="shared" si="0"/>
        <v>石橋</v>
      </c>
      <c r="H27" s="1011" t="s">
        <v>301</v>
      </c>
      <c r="I27" s="1012" t="s">
        <v>237</v>
      </c>
      <c r="J27" s="1538"/>
      <c r="K27" s="1011"/>
      <c r="L27" s="1014" t="s">
        <v>65</v>
      </c>
      <c r="M27" s="1012" t="s">
        <v>292</v>
      </c>
      <c r="N27" s="1012" t="s">
        <v>572</v>
      </c>
      <c r="O27" s="1015" t="s">
        <v>548</v>
      </c>
      <c r="P27" s="1509" t="s">
        <v>274</v>
      </c>
      <c r="Q27" s="1012"/>
      <c r="R27" s="1012" t="s">
        <v>203</v>
      </c>
      <c r="S27" s="1009" t="s">
        <v>233</v>
      </c>
      <c r="T27" s="1017"/>
      <c r="U27" s="1010"/>
      <c r="V27" s="1012" t="s">
        <v>63</v>
      </c>
      <c r="W27" s="1010" t="s">
        <v>299</v>
      </c>
      <c r="X27" s="1017" t="s">
        <v>300</v>
      </c>
      <c r="Y27" s="1012"/>
      <c r="Z27" s="1012"/>
      <c r="AA27" s="1010" t="s">
        <v>38</v>
      </c>
      <c r="AB27" s="1011" t="s">
        <v>199</v>
      </c>
      <c r="AC27" s="1010" t="s">
        <v>574</v>
      </c>
      <c r="AD27" s="1018"/>
      <c r="AE27" s="1019" t="s">
        <v>284</v>
      </c>
      <c r="AF27" s="1020" t="str">
        <f t="shared" si="1"/>
        <v>石橋</v>
      </c>
      <c r="AG27" s="439"/>
      <c r="AH27" s="1488" t="s">
        <v>552</v>
      </c>
      <c r="AI27" s="1165"/>
      <c r="AJ27" s="1088"/>
      <c r="AK27" s="1089" t="s">
        <v>267</v>
      </c>
      <c r="AL27" s="1502"/>
      <c r="AM27" s="1091"/>
      <c r="AN27" s="1103"/>
      <c r="AO27" s="1091"/>
      <c r="AP27" s="1089"/>
      <c r="AQ27" s="1291" t="s">
        <v>309</v>
      </c>
      <c r="AR27" s="1614"/>
      <c r="AS27" s="1091"/>
      <c r="AT27" s="1090"/>
      <c r="AU27" s="1614" t="s">
        <v>70</v>
      </c>
      <c r="AV27" s="1616" t="s">
        <v>616</v>
      </c>
      <c r="AW27" s="1090"/>
      <c r="AX27" s="1544"/>
      <c r="AY27" s="1127"/>
      <c r="AZ27" s="1128"/>
      <c r="BA27" s="1090"/>
      <c r="BB27" s="1128"/>
      <c r="BC27" s="1141"/>
      <c r="BD27" s="1088"/>
      <c r="BE27" s="1089"/>
      <c r="BF27" s="1251" t="s">
        <v>619</v>
      </c>
      <c r="BG27" s="1091" t="s">
        <v>620</v>
      </c>
      <c r="BH27" s="952"/>
      <c r="BI27" s="953"/>
      <c r="BJ27" s="440" t="s">
        <v>418</v>
      </c>
      <c r="BK27" s="286">
        <f t="shared" si="3"/>
        <v>1</v>
      </c>
      <c r="BL27" s="287">
        <f t="shared" si="4"/>
        <v>1</v>
      </c>
      <c r="BM27" s="287">
        <f t="shared" si="5"/>
        <v>0</v>
      </c>
      <c r="BN27" s="287">
        <f t="shared" si="6"/>
        <v>0</v>
      </c>
      <c r="BO27" s="287">
        <f t="shared" si="7"/>
        <v>0</v>
      </c>
      <c r="BP27" s="287">
        <f t="shared" si="8"/>
        <v>0</v>
      </c>
      <c r="BQ27" s="287">
        <f t="shared" si="9"/>
        <v>0</v>
      </c>
      <c r="BR27" s="587">
        <f t="shared" si="10"/>
        <v>0</v>
      </c>
      <c r="BS27" s="401">
        <v>0</v>
      </c>
      <c r="BT27" s="401">
        <f t="shared" si="11"/>
        <v>1.5</v>
      </c>
    </row>
    <row r="28" spans="1:72" s="1379" customFormat="1" ht="53.1" customHeight="1" x14ac:dyDescent="0.15">
      <c r="A28" s="1432">
        <v>23</v>
      </c>
      <c r="B28" s="1433" t="s">
        <v>22</v>
      </c>
      <c r="C28" s="1273" t="s">
        <v>70</v>
      </c>
      <c r="D28" s="595"/>
      <c r="E28" s="1009" t="s">
        <v>31</v>
      </c>
      <c r="F28" s="1274" t="s">
        <v>237</v>
      </c>
      <c r="G28" s="1010" t="str">
        <f t="shared" si="0"/>
        <v>中村</v>
      </c>
      <c r="H28" s="1190" t="s">
        <v>301</v>
      </c>
      <c r="I28" s="1012" t="s">
        <v>28</v>
      </c>
      <c r="J28" s="1541" t="s">
        <v>418</v>
      </c>
      <c r="K28" s="1011"/>
      <c r="L28" s="1014" t="s">
        <v>267</v>
      </c>
      <c r="M28" s="1565" t="s">
        <v>27</v>
      </c>
      <c r="N28" s="1272" t="s">
        <v>300</v>
      </c>
      <c r="O28" s="1015"/>
      <c r="P28" s="1282" t="s">
        <v>300</v>
      </c>
      <c r="Q28" s="1613"/>
      <c r="R28" s="1012" t="s">
        <v>203</v>
      </c>
      <c r="S28" s="1247" t="s">
        <v>459</v>
      </c>
      <c r="T28" s="1508" t="s">
        <v>481</v>
      </c>
      <c r="U28" s="1010" t="s">
        <v>120</v>
      </c>
      <c r="V28" s="1012" t="s">
        <v>63</v>
      </c>
      <c r="W28" s="1010" t="s">
        <v>299</v>
      </c>
      <c r="X28" s="1276" t="s">
        <v>300</v>
      </c>
      <c r="Y28" s="1012"/>
      <c r="Z28" s="1012"/>
      <c r="AA28" s="1010" t="s">
        <v>38</v>
      </c>
      <c r="AB28" s="1011" t="s">
        <v>199</v>
      </c>
      <c r="AC28" s="1010" t="s">
        <v>576</v>
      </c>
      <c r="AD28" s="1018"/>
      <c r="AE28" s="1019" t="s">
        <v>435</v>
      </c>
      <c r="AF28" s="1020" t="str">
        <f t="shared" si="1"/>
        <v>中村</v>
      </c>
      <c r="AG28" s="439"/>
      <c r="AH28" s="1488" t="s">
        <v>543</v>
      </c>
      <c r="AI28" s="1165"/>
      <c r="AJ28" s="1088"/>
      <c r="AK28" s="1089"/>
      <c r="AL28" s="1090"/>
      <c r="AM28" s="1091"/>
      <c r="AN28" s="1092"/>
      <c r="AO28" s="1093"/>
      <c r="AP28" s="1089"/>
      <c r="AQ28" s="1291" t="s">
        <v>309</v>
      </c>
      <c r="AR28" s="1089" t="s">
        <v>65</v>
      </c>
      <c r="AS28" s="1091"/>
      <c r="AT28" s="1090"/>
      <c r="AU28" s="1089"/>
      <c r="AV28" s="1128"/>
      <c r="AW28" s="1090"/>
      <c r="AX28" s="1544"/>
      <c r="AY28" s="1127"/>
      <c r="AZ28" s="1128"/>
      <c r="BA28" s="1090"/>
      <c r="BB28" s="1128"/>
      <c r="BC28" s="1141"/>
      <c r="BD28" s="1088"/>
      <c r="BE28" s="1089"/>
      <c r="BF28" s="1251"/>
      <c r="BG28" s="1091"/>
      <c r="BH28" s="919"/>
      <c r="BI28" s="919"/>
      <c r="BJ28" s="437" t="s">
        <v>65</v>
      </c>
      <c r="BK28" s="286">
        <f t="shared" si="3"/>
        <v>1</v>
      </c>
      <c r="BL28" s="287">
        <f t="shared" si="4"/>
        <v>1</v>
      </c>
      <c r="BM28" s="287">
        <f t="shared" si="5"/>
        <v>1</v>
      </c>
      <c r="BN28" s="287">
        <f t="shared" si="6"/>
        <v>0</v>
      </c>
      <c r="BO28" s="287">
        <f t="shared" si="7"/>
        <v>1</v>
      </c>
      <c r="BP28" s="287">
        <f t="shared" si="8"/>
        <v>0</v>
      </c>
      <c r="BQ28" s="287">
        <f t="shared" si="9"/>
        <v>0</v>
      </c>
      <c r="BR28" s="587">
        <f t="shared" si="10"/>
        <v>0</v>
      </c>
      <c r="BS28" s="401">
        <v>0</v>
      </c>
      <c r="BT28" s="401">
        <f t="shared" si="2"/>
        <v>3</v>
      </c>
    </row>
    <row r="29" spans="1:72" s="1379" customFormat="1" ht="53.1" customHeight="1" x14ac:dyDescent="0.15">
      <c r="A29" s="1432">
        <v>24</v>
      </c>
      <c r="B29" s="1433" t="s">
        <v>23</v>
      </c>
      <c r="C29" s="1008" t="s">
        <v>417</v>
      </c>
      <c r="D29" s="595"/>
      <c r="E29" s="1009" t="s">
        <v>31</v>
      </c>
      <c r="F29" s="1189" t="s">
        <v>284</v>
      </c>
      <c r="G29" s="1010" t="str">
        <f t="shared" si="0"/>
        <v>高野</v>
      </c>
      <c r="H29" s="1190" t="s">
        <v>301</v>
      </c>
      <c r="I29" s="1272" t="s">
        <v>237</v>
      </c>
      <c r="J29" s="1541"/>
      <c r="K29" s="1011"/>
      <c r="L29" s="1014" t="s">
        <v>65</v>
      </c>
      <c r="M29" s="1012" t="s">
        <v>292</v>
      </c>
      <c r="N29" s="1012" t="s">
        <v>573</v>
      </c>
      <c r="O29" s="1015"/>
      <c r="P29" s="1362" t="s">
        <v>313</v>
      </c>
      <c r="Q29" s="1292"/>
      <c r="R29" s="1528" t="s">
        <v>63</v>
      </c>
      <c r="S29" s="1170" t="s">
        <v>199</v>
      </c>
      <c r="T29" s="1017"/>
      <c r="U29" s="1010" t="s">
        <v>120</v>
      </c>
      <c r="V29" s="1615" t="s">
        <v>297</v>
      </c>
      <c r="W29" s="1010" t="s">
        <v>299</v>
      </c>
      <c r="X29" s="1276" t="s">
        <v>300</v>
      </c>
      <c r="Y29" s="1012"/>
      <c r="Z29" s="1012"/>
      <c r="AA29" s="1010" t="s">
        <v>38</v>
      </c>
      <c r="AB29" s="1303" t="s">
        <v>28</v>
      </c>
      <c r="AC29" s="1010" t="s">
        <v>576</v>
      </c>
      <c r="AD29" s="1018"/>
      <c r="AE29" s="1019" t="s">
        <v>298</v>
      </c>
      <c r="AF29" s="1020" t="str">
        <f t="shared" si="1"/>
        <v>高野</v>
      </c>
      <c r="AG29" s="439"/>
      <c r="AH29" s="1488" t="s">
        <v>550</v>
      </c>
      <c r="AI29" s="1165"/>
      <c r="AJ29" s="1088"/>
      <c r="AK29" s="1089"/>
      <c r="AL29" s="1090"/>
      <c r="AM29" s="1091"/>
      <c r="AN29" s="1293"/>
      <c r="AO29" s="1091"/>
      <c r="AP29" s="1614" t="s">
        <v>635</v>
      </c>
      <c r="AQ29" s="1094"/>
      <c r="AR29" s="1102" t="s">
        <v>546</v>
      </c>
      <c r="AS29" s="1304" t="s">
        <v>233</v>
      </c>
      <c r="AT29" s="1090"/>
      <c r="AU29" s="1295" t="s">
        <v>27</v>
      </c>
      <c r="AV29" s="1540" t="s">
        <v>589</v>
      </c>
      <c r="AW29" s="1491"/>
      <c r="AX29" s="1547"/>
      <c r="AY29" s="1127"/>
      <c r="AZ29" s="1128"/>
      <c r="BA29" s="1140"/>
      <c r="BB29" s="1128"/>
      <c r="BC29" s="1141"/>
      <c r="BD29" s="1088"/>
      <c r="BE29" s="1089" t="s">
        <v>621</v>
      </c>
      <c r="BF29" s="1251"/>
      <c r="BG29" s="879" t="s">
        <v>564</v>
      </c>
      <c r="BH29" s="919"/>
      <c r="BI29" s="919"/>
      <c r="BJ29" s="1477"/>
      <c r="BK29" s="1477"/>
      <c r="BL29" s="1477"/>
      <c r="BM29" s="1477"/>
      <c r="BN29" s="1477"/>
      <c r="BO29" s="1477"/>
      <c r="BP29" s="1477"/>
      <c r="BQ29" s="1477"/>
      <c r="BR29" s="1477"/>
      <c r="BS29" s="401">
        <f>SUM(BS10:BS28)</f>
        <v>4.5</v>
      </c>
      <c r="BT29" s="1477"/>
    </row>
    <row r="30" spans="1:72" s="1379" customFormat="1" ht="53.1" customHeight="1" x14ac:dyDescent="0.15">
      <c r="A30" s="1432">
        <v>25</v>
      </c>
      <c r="B30" s="1433" t="s">
        <v>24</v>
      </c>
      <c r="C30" s="1008" t="s">
        <v>551</v>
      </c>
      <c r="D30" s="595"/>
      <c r="E30" s="1189" t="s">
        <v>267</v>
      </c>
      <c r="F30" s="1189" t="s">
        <v>31</v>
      </c>
      <c r="G30" s="1010" t="str">
        <f t="shared" si="0"/>
        <v>岸井</v>
      </c>
      <c r="H30" s="1011" t="s">
        <v>548</v>
      </c>
      <c r="I30" s="1012" t="s">
        <v>237</v>
      </c>
      <c r="J30" s="1581"/>
      <c r="K30" s="1011"/>
      <c r="L30" s="1014" t="s">
        <v>65</v>
      </c>
      <c r="M30" s="1162" t="s">
        <v>292</v>
      </c>
      <c r="N30" s="1012" t="s">
        <v>574</v>
      </c>
      <c r="O30" s="1015"/>
      <c r="P30" s="664" t="s">
        <v>562</v>
      </c>
      <c r="Q30" s="1012" t="s">
        <v>70</v>
      </c>
      <c r="R30" s="1162" t="s">
        <v>203</v>
      </c>
      <c r="S30" s="1247" t="s">
        <v>566</v>
      </c>
      <c r="T30" s="1508" t="s">
        <v>481</v>
      </c>
      <c r="U30" s="1010" t="s">
        <v>120</v>
      </c>
      <c r="V30" s="1012" t="s">
        <v>63</v>
      </c>
      <c r="W30" s="1010" t="s">
        <v>299</v>
      </c>
      <c r="X30" s="1276"/>
      <c r="Y30" s="1012"/>
      <c r="Z30" s="1012"/>
      <c r="AA30" s="1010" t="s">
        <v>38</v>
      </c>
      <c r="AB30" s="1011" t="s">
        <v>233</v>
      </c>
      <c r="AC30" s="1010" t="s">
        <v>575</v>
      </c>
      <c r="AD30" s="1018"/>
      <c r="AE30" s="1019" t="s">
        <v>27</v>
      </c>
      <c r="AF30" s="1020" t="str">
        <f t="shared" si="1"/>
        <v>岸井</v>
      </c>
      <c r="AG30" s="439"/>
      <c r="AH30" s="1488" t="s">
        <v>558</v>
      </c>
      <c r="AI30" s="1165"/>
      <c r="AJ30" s="1088"/>
      <c r="AK30" s="1089"/>
      <c r="AL30" s="1090"/>
      <c r="AM30" s="1091"/>
      <c r="AN30" s="1134"/>
      <c r="AO30" s="1135"/>
      <c r="AP30" s="1089"/>
      <c r="AQ30" s="1094"/>
      <c r="AR30" s="1089" t="s">
        <v>199</v>
      </c>
      <c r="AS30" s="1091"/>
      <c r="AT30" s="1090"/>
      <c r="AU30" s="1089"/>
      <c r="AV30" s="1128"/>
      <c r="AW30" s="1090"/>
      <c r="AX30" s="1544"/>
      <c r="AY30" s="1127"/>
      <c r="AZ30" s="1128"/>
      <c r="BA30" s="1090"/>
      <c r="BB30" s="1128"/>
      <c r="BC30" s="1141"/>
      <c r="BD30" s="1088"/>
      <c r="BE30" s="1089"/>
      <c r="BF30" s="1251"/>
      <c r="BG30" s="879" t="s">
        <v>456</v>
      </c>
      <c r="BH30" s="919"/>
      <c r="BI30" s="919"/>
      <c r="BJ30" s="1477"/>
      <c r="BK30" s="1477">
        <f t="shared" ref="BK30:BR30" si="12">SUM(BK10:BK28)</f>
        <v>18</v>
      </c>
      <c r="BL30" s="1477">
        <f t="shared" si="12"/>
        <v>18</v>
      </c>
      <c r="BM30" s="1477">
        <f t="shared" si="12"/>
        <v>8</v>
      </c>
      <c r="BN30" s="1477">
        <f t="shared" si="12"/>
        <v>2</v>
      </c>
      <c r="BO30" s="1477">
        <f t="shared" si="12"/>
        <v>10</v>
      </c>
      <c r="BP30" s="1477">
        <f t="shared" si="12"/>
        <v>0</v>
      </c>
      <c r="BQ30" s="1477">
        <f t="shared" si="12"/>
        <v>11</v>
      </c>
      <c r="BR30" s="1477">
        <f t="shared" si="12"/>
        <v>0</v>
      </c>
      <c r="BS30" s="1477"/>
      <c r="BT30" s="401">
        <f>SUM(BT10:BT28)</f>
        <v>54</v>
      </c>
    </row>
    <row r="31" spans="1:72" s="1379" customFormat="1" ht="53.1" customHeight="1" x14ac:dyDescent="0.15">
      <c r="A31" s="1432">
        <v>26</v>
      </c>
      <c r="B31" s="1433" t="s">
        <v>25</v>
      </c>
      <c r="C31" s="1008" t="s">
        <v>558</v>
      </c>
      <c r="D31" s="595"/>
      <c r="E31" s="1009" t="s">
        <v>267</v>
      </c>
      <c r="F31" s="1009" t="s">
        <v>31</v>
      </c>
      <c r="G31" s="1010" t="str">
        <f t="shared" si="0"/>
        <v>前澤</v>
      </c>
      <c r="H31" s="1011" t="s">
        <v>548</v>
      </c>
      <c r="I31" s="1012" t="s">
        <v>237</v>
      </c>
      <c r="J31" s="1581" t="s">
        <v>418</v>
      </c>
      <c r="K31" s="1011"/>
      <c r="L31" s="1014" t="s">
        <v>65</v>
      </c>
      <c r="M31" s="1012" t="s">
        <v>233</v>
      </c>
      <c r="N31" s="1012"/>
      <c r="O31" s="1015"/>
      <c r="P31" s="1016" t="s">
        <v>545</v>
      </c>
      <c r="Q31" s="1012"/>
      <c r="R31" s="1012" t="s">
        <v>552</v>
      </c>
      <c r="S31" s="1009" t="s">
        <v>306</v>
      </c>
      <c r="T31" s="1017"/>
      <c r="U31" s="1501" t="s">
        <v>410</v>
      </c>
      <c r="V31" s="1012" t="s">
        <v>63</v>
      </c>
      <c r="W31" s="1010" t="s">
        <v>299</v>
      </c>
      <c r="X31" s="1017"/>
      <c r="Y31" s="1012"/>
      <c r="Z31" s="1012"/>
      <c r="AA31" s="1010" t="s">
        <v>554</v>
      </c>
      <c r="AB31" s="1011" t="s">
        <v>28</v>
      </c>
      <c r="AC31" s="1010"/>
      <c r="AD31" s="1018"/>
      <c r="AE31" s="1019" t="s">
        <v>119</v>
      </c>
      <c r="AF31" s="1020" t="str">
        <f t="shared" si="1"/>
        <v>前澤</v>
      </c>
      <c r="AG31" s="439" t="s">
        <v>435</v>
      </c>
      <c r="AH31" s="1488"/>
      <c r="AI31" s="1165"/>
      <c r="AJ31" s="1088"/>
      <c r="AK31" s="1102" t="s">
        <v>199</v>
      </c>
      <c r="AL31" s="1090" t="s">
        <v>417</v>
      </c>
      <c r="AM31" s="1091"/>
      <c r="AN31" s="1103"/>
      <c r="AO31" s="1135"/>
      <c r="AP31" s="1089"/>
      <c r="AQ31" s="1094"/>
      <c r="AR31" s="1089"/>
      <c r="AS31" s="1091"/>
      <c r="AT31" s="1090"/>
      <c r="AU31" s="1089"/>
      <c r="AV31" s="1128"/>
      <c r="AW31" s="1090"/>
      <c r="AX31" s="1544"/>
      <c r="AY31" s="1127"/>
      <c r="AZ31" s="1128"/>
      <c r="BA31" s="1090"/>
      <c r="BB31" s="1128"/>
      <c r="BC31" s="1141"/>
      <c r="BD31" s="1088"/>
      <c r="BE31" s="1089"/>
      <c r="BF31" s="1251"/>
      <c r="BG31" s="1489"/>
      <c r="BH31" s="948"/>
      <c r="BI31" s="948"/>
      <c r="BJ31" s="1477"/>
      <c r="BK31" s="1477">
        <f>BK30+BL30*0.5</f>
        <v>27</v>
      </c>
      <c r="BL31" s="1477"/>
      <c r="BM31" s="1477">
        <f>BN30+BM30*0.5</f>
        <v>6</v>
      </c>
      <c r="BN31" s="1477"/>
      <c r="BO31" s="1477">
        <f>BO30</f>
        <v>10</v>
      </c>
      <c r="BP31" s="1477">
        <f>BP30</f>
        <v>0</v>
      </c>
      <c r="BQ31" s="1477">
        <f>BQ30+0.5*BR30</f>
        <v>11</v>
      </c>
      <c r="BR31" s="1477"/>
      <c r="BS31" s="1477"/>
      <c r="BT31" s="401">
        <f>SUM(BK31:BR31)</f>
        <v>54</v>
      </c>
    </row>
    <row r="32" spans="1:72" s="1379" customFormat="1" ht="53.1" customHeight="1" x14ac:dyDescent="0.15">
      <c r="A32" s="1438">
        <v>27</v>
      </c>
      <c r="B32" s="1439" t="s">
        <v>19</v>
      </c>
      <c r="C32" s="1023"/>
      <c r="D32" s="1024"/>
      <c r="E32" s="1025"/>
      <c r="F32" s="1025"/>
      <c r="G32" s="1026" t="str">
        <f t="shared" si="0"/>
        <v>白原</v>
      </c>
      <c r="H32" s="1027"/>
      <c r="I32" s="1028"/>
      <c r="J32" s="1029"/>
      <c r="K32" s="1027"/>
      <c r="L32" s="1030"/>
      <c r="M32" s="1028"/>
      <c r="N32" s="1028"/>
      <c r="O32" s="1031"/>
      <c r="P32" s="1032"/>
      <c r="Q32" s="1028"/>
      <c r="R32" s="1028"/>
      <c r="S32" s="1025"/>
      <c r="T32" s="1033"/>
      <c r="U32" s="1026"/>
      <c r="V32" s="1028"/>
      <c r="W32" s="1026" t="s">
        <v>299</v>
      </c>
      <c r="X32" s="1033"/>
      <c r="Y32" s="1028"/>
      <c r="Z32" s="1028"/>
      <c r="AA32" s="1026"/>
      <c r="AB32" s="1027"/>
      <c r="AC32" s="1026"/>
      <c r="AD32" s="1034"/>
      <c r="AE32" s="1035" t="s">
        <v>199</v>
      </c>
      <c r="AF32" s="1036" t="str">
        <f t="shared" si="1"/>
        <v>白原</v>
      </c>
      <c r="AG32" s="1037" t="s">
        <v>301</v>
      </c>
      <c r="AH32" s="1493"/>
      <c r="AI32" s="1494"/>
      <c r="AJ32" s="1105"/>
      <c r="AK32" s="1106"/>
      <c r="AL32" s="1107"/>
      <c r="AM32" s="1108"/>
      <c r="AN32" s="1129"/>
      <c r="AO32" s="1108"/>
      <c r="AP32" s="1106"/>
      <c r="AQ32" s="1112"/>
      <c r="AR32" s="1106"/>
      <c r="AS32" s="1108"/>
      <c r="AT32" s="1107"/>
      <c r="AU32" s="1106"/>
      <c r="AV32" s="1113"/>
      <c r="AW32" s="1107"/>
      <c r="AX32" s="1545"/>
      <c r="AY32" s="1114"/>
      <c r="AZ32" s="1113"/>
      <c r="BA32" s="1107"/>
      <c r="BB32" s="1113"/>
      <c r="BC32" s="1495"/>
      <c r="BD32" s="1105"/>
      <c r="BE32" s="1106"/>
      <c r="BF32" s="1258"/>
      <c r="BG32" s="1108"/>
      <c r="BH32" s="919"/>
      <c r="BI32" s="919"/>
    </row>
    <row r="33" spans="1:97" s="1379" customFormat="1" ht="53.1" customHeight="1" x14ac:dyDescent="0.15">
      <c r="A33" s="1432">
        <v>28</v>
      </c>
      <c r="B33" s="1433" t="s">
        <v>20</v>
      </c>
      <c r="C33" s="1273" t="s">
        <v>267</v>
      </c>
      <c r="D33" s="1375"/>
      <c r="E33" s="1009" t="s">
        <v>31</v>
      </c>
      <c r="F33" s="1009" t="s">
        <v>237</v>
      </c>
      <c r="G33" s="1010" t="str">
        <f t="shared" si="0"/>
        <v>篠原</v>
      </c>
      <c r="H33" s="1011" t="s">
        <v>301</v>
      </c>
      <c r="I33" s="1012" t="s">
        <v>28</v>
      </c>
      <c r="J33" s="1013" t="s">
        <v>418</v>
      </c>
      <c r="K33" s="1011"/>
      <c r="L33" s="1014" t="s">
        <v>65</v>
      </c>
      <c r="M33" s="1012" t="s">
        <v>292</v>
      </c>
      <c r="N33" s="1012" t="s">
        <v>572</v>
      </c>
      <c r="O33" s="1015"/>
      <c r="P33" s="1282" t="s">
        <v>63</v>
      </c>
      <c r="Q33" s="1272" t="s">
        <v>27</v>
      </c>
      <c r="R33" s="1292" t="s">
        <v>313</v>
      </c>
      <c r="S33" s="1274" t="s">
        <v>70</v>
      </c>
      <c r="T33" s="1017"/>
      <c r="U33" s="1501" t="s">
        <v>560</v>
      </c>
      <c r="V33" s="1012" t="s">
        <v>120</v>
      </c>
      <c r="W33" s="1010" t="s">
        <v>299</v>
      </c>
      <c r="X33" s="1017" t="s">
        <v>27</v>
      </c>
      <c r="Y33" s="1012"/>
      <c r="Z33" s="1012"/>
      <c r="AA33" s="1010" t="s">
        <v>543</v>
      </c>
      <c r="AB33" s="1011" t="s">
        <v>284</v>
      </c>
      <c r="AC33" s="1010"/>
      <c r="AD33" s="1018"/>
      <c r="AE33" s="1019" t="s">
        <v>258</v>
      </c>
      <c r="AF33" s="1020" t="str">
        <f t="shared" si="1"/>
        <v>篠原</v>
      </c>
      <c r="AG33" s="439"/>
      <c r="AH33" s="1488" t="s">
        <v>553</v>
      </c>
      <c r="AI33" s="1165"/>
      <c r="AJ33" s="1088"/>
      <c r="AK33" s="1295" t="s">
        <v>300</v>
      </c>
      <c r="AL33" s="1090"/>
      <c r="AM33" s="1091"/>
      <c r="AN33" s="1103"/>
      <c r="AO33" s="1091"/>
      <c r="AP33" s="1102" t="s">
        <v>203</v>
      </c>
      <c r="AQ33" s="1094"/>
      <c r="AR33" s="1089"/>
      <c r="AS33" s="1091"/>
      <c r="AT33" s="1090"/>
      <c r="AU33" s="1089"/>
      <c r="AV33" s="1128"/>
      <c r="AW33" s="1090"/>
      <c r="AX33" s="1544"/>
      <c r="AY33" s="1127"/>
      <c r="AZ33" s="1128"/>
      <c r="BA33" s="1090"/>
      <c r="BB33" s="1128"/>
      <c r="BC33" s="1141"/>
      <c r="BD33" s="1088"/>
      <c r="BE33" s="1089"/>
      <c r="BF33" s="1251"/>
      <c r="BG33" s="1091"/>
      <c r="BH33" s="918"/>
      <c r="BI33" s="918"/>
    </row>
    <row r="34" spans="1:97" s="1379" customFormat="1" ht="53.1" customHeight="1" x14ac:dyDescent="0.15">
      <c r="A34" s="1432">
        <v>29</v>
      </c>
      <c r="B34" s="1433" t="s">
        <v>21</v>
      </c>
      <c r="C34" s="1273" t="s">
        <v>267</v>
      </c>
      <c r="D34" s="1375"/>
      <c r="E34" s="1009" t="s">
        <v>31</v>
      </c>
      <c r="F34" s="1189" t="s">
        <v>284</v>
      </c>
      <c r="G34" s="1010" t="str">
        <f t="shared" si="0"/>
        <v>知久</v>
      </c>
      <c r="H34" s="1011" t="s">
        <v>301</v>
      </c>
      <c r="I34" s="1012" t="s">
        <v>28</v>
      </c>
      <c r="J34" s="1013" t="s">
        <v>417</v>
      </c>
      <c r="K34" s="1011"/>
      <c r="L34" s="1014" t="s">
        <v>27</v>
      </c>
      <c r="M34" s="1012" t="s">
        <v>292</v>
      </c>
      <c r="N34" s="1012" t="s">
        <v>70</v>
      </c>
      <c r="O34" s="1579" t="s">
        <v>120</v>
      </c>
      <c r="P34" s="1282" t="s">
        <v>70</v>
      </c>
      <c r="Q34" s="1012"/>
      <c r="R34" s="1012" t="s">
        <v>203</v>
      </c>
      <c r="S34" s="1247" t="s">
        <v>459</v>
      </c>
      <c r="T34" s="1508" t="s">
        <v>481</v>
      </c>
      <c r="U34" s="1501" t="s">
        <v>410</v>
      </c>
      <c r="V34" s="1012" t="s">
        <v>299</v>
      </c>
      <c r="W34" s="1010" t="s">
        <v>300</v>
      </c>
      <c r="X34" s="1017"/>
      <c r="Y34" s="1012"/>
      <c r="Z34" s="1012"/>
      <c r="AA34" s="1010" t="s">
        <v>199</v>
      </c>
      <c r="AB34" s="1011" t="s">
        <v>38</v>
      </c>
      <c r="AC34" s="1010" t="s">
        <v>573</v>
      </c>
      <c r="AD34" s="1018"/>
      <c r="AE34" s="1019" t="s">
        <v>233</v>
      </c>
      <c r="AF34" s="1020" t="str">
        <f t="shared" si="1"/>
        <v>知久</v>
      </c>
      <c r="AG34" s="439"/>
      <c r="AH34" s="1488"/>
      <c r="AI34" s="1165"/>
      <c r="AJ34" s="1088"/>
      <c r="AK34" s="1089" t="s">
        <v>559</v>
      </c>
      <c r="AL34" s="1090" t="s">
        <v>63</v>
      </c>
      <c r="AM34" s="1091"/>
      <c r="AN34" s="1103" t="s">
        <v>559</v>
      </c>
      <c r="AO34" s="1091" t="s">
        <v>63</v>
      </c>
      <c r="AP34" s="1089"/>
      <c r="AQ34" s="1094"/>
      <c r="AR34" s="1089"/>
      <c r="AS34" s="1091"/>
      <c r="AT34" s="1090"/>
      <c r="AU34" s="1089" t="s">
        <v>237</v>
      </c>
      <c r="AV34" s="1507" t="s">
        <v>568</v>
      </c>
      <c r="AW34" s="1090"/>
      <c r="AX34" s="1544"/>
      <c r="AY34" s="1127"/>
      <c r="AZ34" s="1128"/>
      <c r="BA34" s="1090"/>
      <c r="BB34" s="1128"/>
      <c r="BC34" s="1141"/>
      <c r="BD34" s="1088"/>
      <c r="BE34" s="1089"/>
      <c r="BF34" s="1251"/>
      <c r="BG34" s="1091"/>
      <c r="BH34" s="918"/>
      <c r="BI34" s="918"/>
    </row>
    <row r="35" spans="1:97" s="1379" customFormat="1" ht="53.1" customHeight="1" thickBot="1" x14ac:dyDescent="0.25">
      <c r="A35" s="1432">
        <v>30</v>
      </c>
      <c r="B35" s="1433" t="s">
        <v>22</v>
      </c>
      <c r="C35" s="1008" t="s">
        <v>417</v>
      </c>
      <c r="D35" s="595" t="s">
        <v>533</v>
      </c>
      <c r="E35" s="1189" t="s">
        <v>31</v>
      </c>
      <c r="F35" s="1009" t="s">
        <v>237</v>
      </c>
      <c r="G35" s="1010" t="str">
        <f t="shared" si="0"/>
        <v>大橋</v>
      </c>
      <c r="H35" s="1190" t="s">
        <v>301</v>
      </c>
      <c r="I35" s="1012" t="s">
        <v>28</v>
      </c>
      <c r="J35" s="1013"/>
      <c r="K35" s="1011"/>
      <c r="L35" s="1014" t="s">
        <v>65</v>
      </c>
      <c r="M35" s="1012" t="s">
        <v>27</v>
      </c>
      <c r="N35" s="1012" t="s">
        <v>576</v>
      </c>
      <c r="O35" s="1015"/>
      <c r="P35" s="1016" t="s">
        <v>309</v>
      </c>
      <c r="Q35" s="1012" t="s">
        <v>546</v>
      </c>
      <c r="R35" s="1012" t="s">
        <v>203</v>
      </c>
      <c r="S35" s="1009" t="s">
        <v>70</v>
      </c>
      <c r="T35" s="1017"/>
      <c r="U35" s="1010" t="s">
        <v>63</v>
      </c>
      <c r="V35" s="1012" t="s">
        <v>120</v>
      </c>
      <c r="W35" s="1010" t="s">
        <v>300</v>
      </c>
      <c r="X35" s="1017"/>
      <c r="Y35" s="1012"/>
      <c r="Z35" s="1012"/>
      <c r="AA35" s="1010" t="s">
        <v>199</v>
      </c>
      <c r="AB35" s="1011" t="s">
        <v>38</v>
      </c>
      <c r="AC35" s="1010" t="s">
        <v>574</v>
      </c>
      <c r="AD35" s="1018"/>
      <c r="AE35" s="1019" t="s">
        <v>276</v>
      </c>
      <c r="AF35" s="1020" t="str">
        <f t="shared" si="1"/>
        <v>大橋</v>
      </c>
      <c r="AG35" s="439"/>
      <c r="AH35" s="1497"/>
      <c r="AI35" s="1498"/>
      <c r="AJ35" s="1148"/>
      <c r="AK35" s="1152" t="s">
        <v>563</v>
      </c>
      <c r="AL35" s="1149"/>
      <c r="AM35" s="1150"/>
      <c r="AN35" s="1182" t="s">
        <v>563</v>
      </c>
      <c r="AO35" s="1151"/>
      <c r="AP35" s="1152"/>
      <c r="AQ35" s="1153"/>
      <c r="AR35" s="1152"/>
      <c r="AS35" s="1150"/>
      <c r="AT35" s="1149"/>
      <c r="AU35" s="1152" t="s">
        <v>284</v>
      </c>
      <c r="AV35" s="1183" t="s">
        <v>569</v>
      </c>
      <c r="AW35" s="1149"/>
      <c r="AX35" s="1548"/>
      <c r="AY35" s="1184"/>
      <c r="AZ35" s="1183"/>
      <c r="BA35" s="1149"/>
      <c r="BB35" s="1183"/>
      <c r="BC35" s="1499"/>
      <c r="BD35" s="1148"/>
      <c r="BE35" s="1152"/>
      <c r="BF35" s="1500"/>
      <c r="BG35" s="1150"/>
      <c r="BH35" s="918"/>
      <c r="BI35" s="918"/>
      <c r="BK35" s="1393"/>
      <c r="BL35" s="1393"/>
      <c r="BM35" s="1393"/>
      <c r="BN35" s="1392"/>
      <c r="BO35" s="1392"/>
      <c r="BP35" s="1391"/>
      <c r="BQ35" s="1391"/>
      <c r="BR35" s="1391"/>
      <c r="BS35" s="1391"/>
      <c r="BT35" s="1391"/>
      <c r="BU35" s="1391"/>
      <c r="BV35" s="1393"/>
    </row>
    <row r="36" spans="1:97" s="1379" customFormat="1" ht="30.95" customHeight="1" x14ac:dyDescent="0.2">
      <c r="A36" s="1440"/>
      <c r="B36" s="276"/>
      <c r="C36" s="276"/>
      <c r="D36" s="276"/>
      <c r="E36" s="386" t="s">
        <v>571</v>
      </c>
      <c r="F36" s="386"/>
      <c r="G36" s="1441"/>
      <c r="H36" s="1441"/>
      <c r="I36" s="1441"/>
      <c r="J36" s="1441"/>
      <c r="K36" s="1441"/>
      <c r="L36" s="1441"/>
      <c r="M36" s="1441"/>
      <c r="N36" s="1441"/>
      <c r="O36" s="1441"/>
      <c r="P36" s="1441"/>
      <c r="Q36" s="1441"/>
      <c r="R36" s="598"/>
      <c r="S36" s="598"/>
      <c r="T36" s="598"/>
      <c r="U36" s="598"/>
      <c r="V36" s="598"/>
      <c r="W36" s="598"/>
      <c r="X36" s="598"/>
      <c r="Y36" s="598"/>
      <c r="Z36" s="1441"/>
      <c r="AA36" s="1441"/>
      <c r="AB36" s="1441"/>
      <c r="AC36" s="1441"/>
      <c r="AD36" s="1441"/>
      <c r="AE36" s="1898" t="s">
        <v>83</v>
      </c>
      <c r="AF36" s="1898"/>
      <c r="AG36" s="276"/>
      <c r="AH36" s="1881" t="s">
        <v>251</v>
      </c>
      <c r="AI36" s="1881"/>
      <c r="AJ36" s="1881"/>
      <c r="AK36" s="276"/>
      <c r="AL36" s="1881" t="s">
        <v>250</v>
      </c>
      <c r="AM36" s="1881"/>
      <c r="AN36" s="1881"/>
      <c r="AO36" s="1442"/>
      <c r="AP36" s="1442"/>
      <c r="AQ36" s="1443"/>
      <c r="AR36" s="1443"/>
      <c r="AS36" s="1443"/>
      <c r="AT36" s="1443"/>
      <c r="AU36" s="1443"/>
      <c r="AV36" s="1443"/>
      <c r="AW36" s="1443"/>
      <c r="AX36" s="1443"/>
      <c r="AY36" s="1443"/>
      <c r="AZ36" s="1443"/>
      <c r="BA36" s="1443"/>
      <c r="BB36" s="1443"/>
      <c r="BC36" s="1443"/>
      <c r="BD36" s="1443"/>
      <c r="BE36" s="1443"/>
      <c r="BF36" s="1443"/>
      <c r="BG36" s="1443"/>
      <c r="BH36" s="1443"/>
      <c r="BI36" s="1443"/>
      <c r="BK36" s="1393"/>
      <c r="BL36" s="1393"/>
      <c r="BM36" s="1393"/>
      <c r="BN36" s="1392"/>
      <c r="BO36" s="1392"/>
      <c r="BP36" s="1393"/>
      <c r="BQ36" s="1393"/>
      <c r="BR36" s="276"/>
      <c r="BS36" s="276"/>
      <c r="BT36" s="276"/>
      <c r="BU36" s="1391"/>
      <c r="BV36" s="1392"/>
      <c r="BW36" s="1392"/>
      <c r="BX36" s="1392"/>
      <c r="BY36" s="1394"/>
      <c r="CA36" s="1391"/>
      <c r="CB36" s="1444"/>
      <c r="CC36" s="1444"/>
      <c r="CD36" s="1391"/>
      <c r="CE36" s="1391"/>
      <c r="CF36" s="1391"/>
      <c r="CG36" s="619"/>
      <c r="CI36" s="1444"/>
    </row>
    <row r="37" spans="1:97" s="1379" customFormat="1" ht="30.95" customHeight="1" x14ac:dyDescent="0.2">
      <c r="A37" s="1445"/>
      <c r="B37" s="1445"/>
      <c r="C37" s="1445"/>
      <c r="D37" s="1445"/>
      <c r="E37" s="598" t="s">
        <v>239</v>
      </c>
      <c r="F37" s="598"/>
      <c r="G37" s="598"/>
      <c r="H37" s="598"/>
      <c r="I37" s="1446"/>
      <c r="J37" s="1446"/>
      <c r="K37" s="1446"/>
      <c r="L37" s="1446"/>
      <c r="M37" s="1446"/>
      <c r="N37" s="1446"/>
      <c r="P37" s="1446"/>
      <c r="Q37" s="1446"/>
      <c r="R37" s="1392"/>
      <c r="S37" s="1392"/>
      <c r="T37" s="1392"/>
      <c r="U37" s="1392"/>
      <c r="V37" s="1392"/>
      <c r="W37" s="1392"/>
      <c r="X37" s="1392"/>
      <c r="Y37" s="1392"/>
      <c r="Z37" s="1446"/>
      <c r="AA37" s="1446"/>
      <c r="AB37" s="1446"/>
      <c r="AC37" s="1446"/>
      <c r="AD37" s="1446"/>
      <c r="AE37" s="1873" t="s">
        <v>163</v>
      </c>
      <c r="AF37" s="1873"/>
      <c r="AG37" s="276"/>
      <c r="AH37" s="1874" t="s">
        <v>413</v>
      </c>
      <c r="AI37" s="1874"/>
      <c r="AJ37" s="1874"/>
      <c r="AK37" s="276"/>
      <c r="AL37" s="1873" t="s">
        <v>414</v>
      </c>
      <c r="AM37" s="1873"/>
      <c r="AN37" s="1873"/>
      <c r="AO37" s="276"/>
      <c r="AP37" s="276"/>
      <c r="AQ37" s="276"/>
      <c r="AR37" s="276"/>
      <c r="AS37" s="276"/>
      <c r="AT37" s="276"/>
      <c r="AU37" s="276"/>
      <c r="AV37" s="276"/>
      <c r="AW37" s="276"/>
      <c r="AX37" s="276"/>
      <c r="AY37" s="276"/>
      <c r="AZ37" s="276"/>
      <c r="BA37" s="276"/>
      <c r="BB37" s="276"/>
      <c r="BC37" s="276"/>
      <c r="BD37" s="276"/>
      <c r="BE37" s="276"/>
      <c r="BF37" s="276"/>
      <c r="BG37" s="276"/>
      <c r="BH37" s="276"/>
      <c r="BI37" s="276"/>
      <c r="BJ37" s="1392"/>
      <c r="BO37" s="1447"/>
      <c r="BP37" s="1447"/>
      <c r="BQ37" s="1447"/>
      <c r="BR37" s="1447"/>
      <c r="BS37" s="1393"/>
      <c r="BT37" s="1393"/>
      <c r="BU37" s="1393"/>
      <c r="BV37" s="1392"/>
      <c r="BW37" s="1392"/>
      <c r="BX37" s="1392"/>
      <c r="BY37" s="1394"/>
      <c r="BZ37" s="1391"/>
      <c r="CA37" s="1444"/>
      <c r="CB37" s="1393"/>
      <c r="CC37" s="1393"/>
      <c r="CD37" s="1448"/>
      <c r="CG37" s="1444"/>
      <c r="CH37" s="1444"/>
    </row>
    <row r="38" spans="1:97" s="1379" customFormat="1" ht="30.95" customHeight="1" x14ac:dyDescent="0.2">
      <c r="A38" s="1445"/>
      <c r="B38" s="1445"/>
      <c r="C38" s="1445"/>
      <c r="D38" s="1445"/>
      <c r="E38" s="860" t="s">
        <v>624</v>
      </c>
      <c r="F38" s="598"/>
      <c r="G38" s="1446"/>
      <c r="H38" s="1446"/>
      <c r="I38" s="1446"/>
      <c r="J38" s="1446"/>
      <c r="K38" s="1446"/>
      <c r="L38" s="1446"/>
      <c r="M38" s="1446"/>
      <c r="N38" s="1446"/>
      <c r="O38" s="1446"/>
      <c r="P38" s="29"/>
      <c r="Q38" s="29"/>
      <c r="R38" s="1449"/>
      <c r="S38" s="1449"/>
      <c r="T38" s="1449"/>
      <c r="U38" s="1449"/>
      <c r="V38" s="1449"/>
      <c r="W38" s="1449"/>
      <c r="X38" s="1449"/>
      <c r="Y38" s="1449"/>
      <c r="Z38" s="1448"/>
      <c r="AA38" s="29"/>
      <c r="AB38" s="29"/>
      <c r="AC38" s="29"/>
      <c r="AD38" s="29"/>
      <c r="AE38" s="1873" t="s">
        <v>412</v>
      </c>
      <c r="AF38" s="1873"/>
      <c r="AG38" s="1450"/>
      <c r="AH38" s="1874" t="s">
        <v>325</v>
      </c>
      <c r="AI38" s="1874"/>
      <c r="AJ38" s="1874"/>
      <c r="AK38" s="1443"/>
      <c r="AL38" s="276"/>
      <c r="AM38" s="276"/>
      <c r="AN38" s="276"/>
      <c r="AO38" s="276"/>
      <c r="AP38" s="276"/>
      <c r="AQ38" s="276"/>
      <c r="AR38" s="276"/>
      <c r="AS38" s="1443"/>
      <c r="AT38" s="1443"/>
      <c r="AU38" s="1443"/>
      <c r="AV38" s="1443"/>
      <c r="AW38" s="1443"/>
      <c r="AX38" s="1443"/>
      <c r="AY38" s="1443"/>
      <c r="AZ38" s="1443"/>
      <c r="BA38" s="1443"/>
      <c r="BB38" s="1443"/>
      <c r="BD38" s="276"/>
      <c r="BE38" s="276"/>
      <c r="BF38" s="276"/>
      <c r="BG38" s="276"/>
      <c r="BH38" s="276"/>
      <c r="BI38" s="276"/>
      <c r="BJ38" s="1392"/>
      <c r="BO38" s="1393"/>
      <c r="BP38" s="1393"/>
      <c r="BQ38" s="1393"/>
      <c r="BR38" s="1393"/>
      <c r="BS38" s="1392"/>
      <c r="BT38" s="1392"/>
      <c r="BU38" s="1392"/>
      <c r="BV38" s="1392"/>
      <c r="BW38" s="1392"/>
      <c r="BX38" s="1392"/>
      <c r="BY38" s="1392"/>
      <c r="BZ38" s="1444"/>
      <c r="CA38" s="1393"/>
      <c r="CB38" s="1393"/>
      <c r="CC38" s="1393"/>
      <c r="CD38" s="1444"/>
      <c r="CJ38" s="619"/>
    </row>
    <row r="39" spans="1:97" s="1379" customFormat="1" ht="27.95" customHeight="1" x14ac:dyDescent="0.2">
      <c r="A39" s="29"/>
      <c r="B39" s="276"/>
      <c r="C39" s="276"/>
      <c r="D39" s="276"/>
      <c r="E39" s="1392"/>
      <c r="F39" s="1392"/>
      <c r="G39" s="1446"/>
      <c r="H39" s="1446"/>
      <c r="I39" s="1446"/>
      <c r="J39" s="1446"/>
      <c r="K39" s="1446"/>
      <c r="L39" s="1446"/>
      <c r="M39" s="1446"/>
      <c r="N39" s="1446"/>
      <c r="O39" s="1446"/>
      <c r="P39" s="1392"/>
      <c r="Q39" s="1392"/>
      <c r="R39" s="1446"/>
      <c r="S39" s="1446"/>
      <c r="T39" s="1446"/>
      <c r="U39" s="1446"/>
      <c r="V39" s="1446"/>
      <c r="W39" s="1446"/>
      <c r="X39" s="1392"/>
      <c r="Y39" s="1392"/>
      <c r="Z39" s="1392"/>
      <c r="AA39" s="1392"/>
      <c r="AB39" s="1392"/>
      <c r="AC39" s="1392"/>
      <c r="AD39" s="1392"/>
      <c r="AE39" s="1392"/>
      <c r="AF39" s="1392"/>
      <c r="AG39" s="1392"/>
      <c r="AH39" s="1392"/>
      <c r="AI39" s="1392"/>
      <c r="AJ39" s="1392"/>
      <c r="AK39" s="1392"/>
      <c r="AL39" s="1392"/>
      <c r="AM39" s="1392"/>
      <c r="AN39" s="1392"/>
      <c r="AO39" s="1392"/>
      <c r="AP39" s="1392"/>
      <c r="AQ39" s="1392"/>
      <c r="AR39" s="1392"/>
      <c r="AS39" s="1392"/>
      <c r="AT39" s="1392"/>
      <c r="AU39" s="1392"/>
      <c r="AV39" s="1392"/>
      <c r="AW39" s="1392"/>
      <c r="AX39" s="1392"/>
      <c r="AY39" s="1392"/>
      <c r="AZ39" s="1392"/>
      <c r="BA39" s="1392"/>
      <c r="BB39" s="1392"/>
      <c r="BC39" s="1392"/>
      <c r="BD39" s="1392"/>
      <c r="BE39" s="1392"/>
      <c r="BF39" s="1392"/>
      <c r="BG39" s="1392"/>
      <c r="BH39" s="1392"/>
      <c r="BI39" s="1392"/>
      <c r="BJ39" s="1392"/>
      <c r="BN39" s="276"/>
      <c r="BO39" s="1393"/>
      <c r="BP39" s="1393"/>
      <c r="BQ39" s="1393"/>
      <c r="BR39" s="1393"/>
      <c r="BS39" s="1392"/>
      <c r="BT39" s="1392"/>
      <c r="BU39" s="1392"/>
      <c r="BV39" s="1392"/>
      <c r="BW39" s="1392"/>
      <c r="BX39" s="1392"/>
      <c r="BY39" s="1392"/>
      <c r="BZ39" s="1392"/>
      <c r="CA39" s="1392"/>
      <c r="CB39" s="1451"/>
      <c r="CC39" s="1393"/>
      <c r="CD39" s="1393"/>
      <c r="CI39" s="1444"/>
      <c r="CJ39" s="1393"/>
      <c r="CK39" s="1393"/>
      <c r="CL39" s="1393"/>
      <c r="CM39" s="1444"/>
      <c r="CN39" s="1444"/>
      <c r="CO39" s="1444"/>
      <c r="CP39" s="1444"/>
      <c r="CQ39" s="1444"/>
      <c r="CR39" s="1391"/>
      <c r="CS39" s="619"/>
    </row>
    <row r="40" spans="1:97" s="619" customFormat="1" ht="27.95" customHeight="1" x14ac:dyDescent="0.2">
      <c r="A40" s="1393"/>
      <c r="B40" s="276"/>
      <c r="C40" s="276"/>
      <c r="D40" s="276"/>
      <c r="E40" s="276"/>
      <c r="F40" s="276"/>
      <c r="G40" s="1452"/>
      <c r="H40" s="1452"/>
      <c r="I40" s="1452"/>
      <c r="J40" s="1452"/>
      <c r="K40" s="1452"/>
      <c r="L40" s="1452"/>
      <c r="M40" s="1452"/>
      <c r="N40" s="1452"/>
      <c r="O40" s="1452"/>
      <c r="P40" s="276"/>
      <c r="Q40" s="276"/>
      <c r="R40" s="1452"/>
      <c r="S40" s="1452"/>
      <c r="T40" s="1452"/>
      <c r="U40" s="1452"/>
      <c r="V40" s="1452"/>
      <c r="W40" s="1452"/>
      <c r="X40" s="276"/>
      <c r="Y40" s="276"/>
      <c r="Z40" s="276"/>
      <c r="AA40" s="276"/>
      <c r="AB40" s="276"/>
      <c r="AC40" s="276"/>
      <c r="AD40" s="276"/>
      <c r="AE40" s="276"/>
      <c r="AF40" s="276"/>
      <c r="AG40" s="276"/>
      <c r="AH40" s="276"/>
      <c r="AI40" s="276"/>
      <c r="AJ40" s="1392"/>
      <c r="AK40" s="1392"/>
      <c r="AL40" s="1392"/>
      <c r="AM40" s="1392"/>
      <c r="AN40" s="1392"/>
      <c r="AO40" s="1392"/>
      <c r="AP40" s="1392"/>
      <c r="AQ40" s="1392"/>
      <c r="AR40" s="1392"/>
      <c r="AS40" s="1392"/>
      <c r="AT40" s="1392"/>
      <c r="AU40" s="1392"/>
      <c r="AV40" s="1392"/>
      <c r="AW40" s="1392"/>
      <c r="AX40" s="1392"/>
      <c r="AY40" s="1392"/>
      <c r="AZ40" s="1392"/>
      <c r="BA40" s="1392"/>
      <c r="BB40" s="1392"/>
      <c r="BC40" s="1392"/>
      <c r="BD40" s="1392"/>
      <c r="BE40" s="1392"/>
      <c r="BF40" s="1392"/>
      <c r="BG40" s="1392"/>
      <c r="BH40" s="1392"/>
      <c r="BI40" s="1392"/>
      <c r="BJ40" s="1392"/>
      <c r="BK40" s="1392"/>
      <c r="BL40" s="1392"/>
      <c r="BM40" s="1392"/>
      <c r="BN40" s="1392"/>
      <c r="BO40" s="1392"/>
      <c r="BP40" s="1392"/>
      <c r="BQ40" s="1392"/>
      <c r="BR40" s="1392"/>
      <c r="BS40" s="1392"/>
      <c r="BT40" s="1392"/>
      <c r="BU40" s="1392"/>
      <c r="BV40" s="1392"/>
      <c r="BW40" s="1392"/>
      <c r="BX40" s="1392"/>
      <c r="BY40" s="1392"/>
      <c r="BZ40" s="1392"/>
      <c r="CA40" s="1392"/>
      <c r="CB40" s="1392"/>
      <c r="CC40" s="1393"/>
      <c r="CD40" s="1393"/>
      <c r="CE40" s="1444"/>
      <c r="CF40" s="1444"/>
      <c r="CG40" s="1444"/>
      <c r="CH40" s="1444"/>
      <c r="CI40" s="1393"/>
      <c r="CJ40" s="1393"/>
      <c r="CK40" s="1393"/>
      <c r="CL40" s="1393"/>
      <c r="CM40" s="1393"/>
      <c r="CN40" s="1393"/>
      <c r="CO40" s="1393"/>
      <c r="CP40" s="1393"/>
      <c r="CQ40" s="1393"/>
      <c r="CR40" s="1393"/>
      <c r="CS40" s="1391"/>
    </row>
    <row r="41" spans="1:97" s="1391" customFormat="1" ht="27.95" customHeight="1" x14ac:dyDescent="0.2">
      <c r="A41" s="1393"/>
      <c r="B41" s="276"/>
      <c r="C41" s="276"/>
      <c r="D41" s="276"/>
      <c r="E41" s="276"/>
      <c r="F41" s="276"/>
      <c r="G41" s="1452"/>
      <c r="H41" s="1452"/>
      <c r="I41" s="1452"/>
      <c r="J41" s="1452"/>
      <c r="K41" s="1452"/>
      <c r="L41" s="1452"/>
      <c r="M41" s="1452"/>
      <c r="N41" s="1452"/>
      <c r="O41" s="1452"/>
      <c r="P41" s="276"/>
      <c r="Q41" s="276"/>
      <c r="R41" s="1452"/>
      <c r="S41" s="1452"/>
      <c r="T41" s="1452"/>
      <c r="U41" s="1452"/>
      <c r="V41" s="1452"/>
      <c r="W41" s="1452"/>
      <c r="X41" s="276"/>
      <c r="Y41" s="276"/>
      <c r="Z41" s="276"/>
      <c r="AA41" s="276"/>
      <c r="AB41" s="276"/>
      <c r="AC41" s="276"/>
      <c r="AD41" s="276"/>
      <c r="AE41" s="276"/>
      <c r="AF41" s="276"/>
      <c r="AG41" s="276"/>
      <c r="AH41" s="276"/>
      <c r="AI41" s="276"/>
      <c r="AJ41" s="1392"/>
      <c r="AK41" s="1392"/>
      <c r="AL41" s="1392"/>
      <c r="AM41" s="1392"/>
      <c r="AN41" s="1392"/>
      <c r="AO41" s="1392"/>
      <c r="AP41" s="1392"/>
      <c r="AQ41" s="1392"/>
      <c r="AR41" s="1392"/>
      <c r="AS41" s="1392"/>
      <c r="AT41" s="1392"/>
      <c r="AU41" s="1392"/>
      <c r="AV41" s="1392"/>
      <c r="AW41" s="1392"/>
      <c r="AX41" s="1392"/>
      <c r="AY41" s="1392"/>
      <c r="AZ41" s="1392"/>
      <c r="BA41" s="1392"/>
      <c r="BB41" s="1392"/>
      <c r="BC41" s="1392"/>
      <c r="BD41" s="1392"/>
      <c r="BE41" s="1392"/>
      <c r="BF41" s="1392"/>
      <c r="BG41" s="1392"/>
      <c r="BH41" s="1392"/>
      <c r="BI41" s="1392"/>
      <c r="BJ41" s="1392"/>
      <c r="BK41" s="1392"/>
      <c r="BL41" s="1392"/>
      <c r="BM41" s="1392"/>
      <c r="BN41" s="1392"/>
      <c r="BO41" s="1392"/>
      <c r="BP41" s="1392"/>
      <c r="BQ41" s="1392"/>
      <c r="BR41" s="1392"/>
      <c r="BS41" s="1392"/>
      <c r="BT41" s="1392"/>
      <c r="BU41" s="1392"/>
      <c r="BV41" s="1392"/>
      <c r="BW41" s="1392"/>
      <c r="BX41" s="1392"/>
      <c r="BY41" s="1392"/>
      <c r="BZ41" s="1392"/>
      <c r="CA41" s="1392"/>
      <c r="CB41" s="1392"/>
      <c r="CC41" s="1393"/>
      <c r="CD41" s="1393"/>
      <c r="CE41" s="1393"/>
      <c r="CF41" s="1393"/>
      <c r="CG41" s="1394"/>
      <c r="CH41" s="1393"/>
      <c r="CI41" s="1393"/>
      <c r="CJ41" s="1393"/>
      <c r="CK41" s="1393"/>
      <c r="CL41" s="1393"/>
      <c r="CM41" s="1393"/>
      <c r="CN41" s="1393"/>
      <c r="CO41" s="1393"/>
      <c r="CP41" s="1393"/>
      <c r="CQ41" s="1393"/>
      <c r="CR41" s="1393"/>
      <c r="CS41" s="1393"/>
    </row>
    <row r="42" spans="1:97" ht="27.95" customHeight="1" x14ac:dyDescent="0.2">
      <c r="B42" s="276"/>
      <c r="C42" s="276"/>
      <c r="D42" s="276"/>
      <c r="E42" s="276"/>
      <c r="F42" s="276"/>
      <c r="G42" s="1452"/>
      <c r="H42" s="1452"/>
      <c r="I42" s="1452"/>
      <c r="J42" s="1452"/>
      <c r="K42" s="1452"/>
      <c r="L42" s="1452"/>
      <c r="M42" s="1452"/>
      <c r="N42" s="1452"/>
      <c r="O42" s="1452"/>
      <c r="P42" s="276"/>
      <c r="Q42" s="276"/>
      <c r="R42" s="1452"/>
      <c r="S42" s="1452"/>
      <c r="T42" s="1452"/>
      <c r="U42" s="1452"/>
      <c r="V42" s="1452"/>
      <c r="W42" s="1452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  <c r="BP42" s="1392"/>
      <c r="BQ42" s="1392"/>
      <c r="BR42" s="1392"/>
      <c r="BS42" s="1392"/>
      <c r="BT42" s="1392"/>
      <c r="BU42" s="1392"/>
      <c r="BV42" s="1392"/>
      <c r="BY42" s="1392"/>
      <c r="BZ42" s="1392"/>
      <c r="CA42" s="1392"/>
      <c r="CB42" s="1392"/>
      <c r="CC42" s="1393"/>
      <c r="CD42" s="1393"/>
      <c r="CE42" s="1393"/>
      <c r="CF42" s="1393"/>
      <c r="CG42" s="1394"/>
    </row>
    <row r="43" spans="1:97" ht="24.95" customHeight="1" x14ac:dyDescent="0.2">
      <c r="B43" s="276"/>
      <c r="C43" s="276"/>
      <c r="D43" s="276"/>
      <c r="E43" s="276"/>
      <c r="F43" s="276"/>
      <c r="G43" s="1452"/>
      <c r="H43" s="1452"/>
      <c r="I43" s="1452"/>
      <c r="J43" s="1452"/>
      <c r="K43" s="1452"/>
      <c r="L43" s="1452"/>
      <c r="M43" s="1452"/>
      <c r="N43" s="1452"/>
      <c r="O43" s="1452"/>
      <c r="P43" s="276"/>
      <c r="Q43" s="276"/>
      <c r="R43" s="1452"/>
      <c r="S43" s="1452"/>
      <c r="T43" s="1452"/>
      <c r="U43" s="1452"/>
      <c r="V43" s="1452"/>
      <c r="W43" s="1452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  <c r="BP43" s="1392"/>
      <c r="BQ43" s="1392"/>
      <c r="BR43" s="1392"/>
      <c r="BS43" s="1392"/>
      <c r="BT43" s="1392"/>
      <c r="BU43" s="1392"/>
      <c r="BV43" s="1392"/>
      <c r="BY43" s="1392"/>
      <c r="BZ43" s="1392"/>
      <c r="CA43" s="1392"/>
      <c r="CB43" s="1392"/>
      <c r="CC43" s="1393"/>
      <c r="CD43" s="1393"/>
      <c r="CE43" s="1393"/>
      <c r="CF43" s="1393"/>
      <c r="CG43" s="1394"/>
    </row>
    <row r="44" spans="1:97" ht="24.95" customHeight="1" x14ac:dyDescent="0.2">
      <c r="L44" s="1446"/>
      <c r="M44" s="1446"/>
      <c r="N44" s="1446"/>
      <c r="O44" s="1446"/>
      <c r="P44" s="1392"/>
      <c r="Q44" s="1392"/>
      <c r="S44" s="1446"/>
      <c r="T44" s="1446"/>
      <c r="U44" s="1446"/>
      <c r="V44" s="1446"/>
      <c r="W44" s="1446"/>
      <c r="BP44" s="1392"/>
      <c r="BQ44" s="1392"/>
      <c r="BR44" s="1392"/>
      <c r="BS44" s="1392"/>
      <c r="BT44" s="1392"/>
      <c r="BU44" s="1392"/>
      <c r="BY44" s="1392"/>
      <c r="BZ44" s="1392"/>
      <c r="CA44" s="1392"/>
      <c r="CB44" s="1392"/>
      <c r="CD44" s="1393"/>
      <c r="CE44" s="1393"/>
      <c r="CF44" s="1393"/>
      <c r="CG44" s="1394"/>
    </row>
    <row r="45" spans="1:97" x14ac:dyDescent="0.2">
      <c r="L45" s="1446"/>
      <c r="M45" s="1446"/>
      <c r="N45" s="1446"/>
      <c r="O45" s="1446"/>
      <c r="P45" s="1392"/>
      <c r="Q45" s="1392"/>
      <c r="S45" s="1446"/>
      <c r="T45" s="1446"/>
      <c r="U45" s="1446"/>
      <c r="V45" s="1446"/>
      <c r="W45" s="1446"/>
      <c r="BP45" s="1392"/>
      <c r="BQ45" s="1392"/>
      <c r="BR45" s="1392"/>
      <c r="BS45" s="1392"/>
      <c r="BT45" s="1392"/>
      <c r="BU45" s="1392"/>
      <c r="BY45" s="1392"/>
      <c r="BZ45" s="1392"/>
      <c r="CA45" s="1392"/>
      <c r="CB45" s="1392"/>
      <c r="CD45" s="1393"/>
      <c r="CE45" s="1393"/>
      <c r="CF45" s="1393"/>
      <c r="CG45" s="1394"/>
    </row>
    <row r="46" spans="1:97" x14ac:dyDescent="0.2">
      <c r="L46" s="1446"/>
      <c r="M46" s="1446"/>
      <c r="N46" s="1446"/>
      <c r="O46" s="1446"/>
      <c r="P46" s="1392"/>
      <c r="Q46" s="1392"/>
      <c r="S46" s="1446"/>
      <c r="T46" s="1446"/>
      <c r="U46" s="1446"/>
      <c r="V46" s="1446"/>
      <c r="W46" s="1446"/>
      <c r="BP46" s="1392"/>
      <c r="BQ46" s="1392"/>
      <c r="BR46" s="1392"/>
      <c r="BZ46" s="1392"/>
      <c r="CA46" s="1392"/>
      <c r="CB46" s="1392"/>
    </row>
    <row r="47" spans="1:97" x14ac:dyDescent="0.2">
      <c r="BP47" s="1392"/>
      <c r="BQ47" s="1392"/>
      <c r="BR47" s="1392"/>
    </row>
  </sheetData>
  <mergeCells count="79">
    <mergeCell ref="A1:R1"/>
    <mergeCell ref="DF4:DF5"/>
    <mergeCell ref="DG4:DG5"/>
    <mergeCell ref="O5:P5"/>
    <mergeCell ref="Q5:R5"/>
    <mergeCell ref="Y5:Z5"/>
    <mergeCell ref="CZ4:CZ5"/>
    <mergeCell ref="DA4:DA5"/>
    <mergeCell ref="DB4:DB5"/>
    <mergeCell ref="DC4:DC5"/>
    <mergeCell ref="DD4:DD5"/>
    <mergeCell ref="DE4:DE5"/>
    <mergeCell ref="CT4:CT5"/>
    <mergeCell ref="CU4:CU5"/>
    <mergeCell ref="CV4:CV5"/>
    <mergeCell ref="CW4:CW5"/>
    <mergeCell ref="CX4:CX5"/>
    <mergeCell ref="CY4:CY5"/>
    <mergeCell ref="CN4:CN5"/>
    <mergeCell ref="CO4:CO5"/>
    <mergeCell ref="CP4:CP5"/>
    <mergeCell ref="CQ4:CQ5"/>
    <mergeCell ref="CR4:CR5"/>
    <mergeCell ref="CS4:CS5"/>
    <mergeCell ref="CM4:CM5"/>
    <mergeCell ref="CB4:CB5"/>
    <mergeCell ref="CC4:CC5"/>
    <mergeCell ref="CD4:CD5"/>
    <mergeCell ref="CE4:CE5"/>
    <mergeCell ref="CF4:CF5"/>
    <mergeCell ref="CG4:CG5"/>
    <mergeCell ref="CH4:CH5"/>
    <mergeCell ref="CI4:CI5"/>
    <mergeCell ref="CJ4:CJ5"/>
    <mergeCell ref="CK4:CK5"/>
    <mergeCell ref="CL4:CL5"/>
    <mergeCell ref="CA4:CA5"/>
    <mergeCell ref="Y3:Z3"/>
    <mergeCell ref="AA3:AB4"/>
    <mergeCell ref="AG3:AG5"/>
    <mergeCell ref="AH3:AJ5"/>
    <mergeCell ref="AN3:AO5"/>
    <mergeCell ref="AP3:AQ5"/>
    <mergeCell ref="BV4:BV5"/>
    <mergeCell ref="BW4:BW5"/>
    <mergeCell ref="BX4:BX5"/>
    <mergeCell ref="BY4:BY5"/>
    <mergeCell ref="BZ4:BZ5"/>
    <mergeCell ref="AL37:AN37"/>
    <mergeCell ref="BQ8:BR8"/>
    <mergeCell ref="BE3:BG4"/>
    <mergeCell ref="AU4:AX4"/>
    <mergeCell ref="AY4:BD4"/>
    <mergeCell ref="BM8:BM9"/>
    <mergeCell ref="BN8:BN9"/>
    <mergeCell ref="BO8:BO9"/>
    <mergeCell ref="BK8:BK9"/>
    <mergeCell ref="AU3:BD3"/>
    <mergeCell ref="BP8:BP9"/>
    <mergeCell ref="BL8:BL9"/>
    <mergeCell ref="AP1:BC1"/>
    <mergeCell ref="AK3:AM5"/>
    <mergeCell ref="AR3:AS5"/>
    <mergeCell ref="AT3:AT5"/>
    <mergeCell ref="AE36:AF36"/>
    <mergeCell ref="AH36:AJ36"/>
    <mergeCell ref="AL36:AN36"/>
    <mergeCell ref="AE38:AF38"/>
    <mergeCell ref="AH38:AJ38"/>
    <mergeCell ref="G3:H3"/>
    <mergeCell ref="G4:H4"/>
    <mergeCell ref="C3:D3"/>
    <mergeCell ref="AE37:AF37"/>
    <mergeCell ref="I3:K3"/>
    <mergeCell ref="M3:R4"/>
    <mergeCell ref="S3:T3"/>
    <mergeCell ref="U3:V4"/>
    <mergeCell ref="W3:X5"/>
    <mergeCell ref="AH37:AJ37"/>
  </mergeCells>
  <phoneticPr fontId="1"/>
  <pageMargins left="0" right="0" top="0.19685039370078741" bottom="0.19685039370078741" header="0.11811023622047245" footer="0.11811023622047245"/>
  <pageSetup paperSize="9" scale="2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G47"/>
  <sheetViews>
    <sheetView topLeftCell="A13" zoomScale="50" zoomScaleNormal="50" workbookViewId="0">
      <selection activeCell="AN27" sqref="AN27"/>
    </sheetView>
  </sheetViews>
  <sheetFormatPr defaultColWidth="9" defaultRowHeight="17.25" x14ac:dyDescent="0.2"/>
  <cols>
    <col min="1" max="2" width="4.625" style="1393" customWidth="1"/>
    <col min="3" max="4" width="8.625" style="1393" customWidth="1"/>
    <col min="5" max="6" width="8.625" style="1526" customWidth="1"/>
    <col min="7" max="11" width="8.625" style="1525" customWidth="1"/>
    <col min="12" max="15" width="8.625" style="1526" customWidth="1"/>
    <col min="16" max="18" width="8.625" style="1525" customWidth="1"/>
    <col min="19" max="33" width="8.625" style="1526" customWidth="1"/>
    <col min="34" max="35" width="7.125" style="1526" customWidth="1"/>
    <col min="36" max="36" width="8.25" style="1526" customWidth="1"/>
    <col min="37" max="53" width="7.125" style="1526" customWidth="1"/>
    <col min="54" max="54" width="8.625" style="1526" customWidth="1"/>
    <col min="55" max="55" width="15.625" style="1526" customWidth="1"/>
    <col min="56" max="56" width="8.625" style="1526" customWidth="1"/>
    <col min="57" max="57" width="15.625" style="1526" customWidth="1"/>
    <col min="58" max="58" width="8.625" style="1526" customWidth="1"/>
    <col min="59" max="61" width="15.625" style="1526" customWidth="1"/>
    <col min="62" max="62" width="11.125" style="1526" customWidth="1"/>
    <col min="63" max="67" width="8.625" style="1526" customWidth="1"/>
    <col min="68" max="70" width="8.625" style="1393" customWidth="1"/>
    <col min="71" max="76" width="8.625" style="1394" customWidth="1"/>
    <col min="77" max="77" width="8.625" style="1393" customWidth="1"/>
    <col min="78" max="80" width="10.625" style="1394" customWidth="1"/>
    <col min="81" max="84" width="8.625" style="1394" customWidth="1"/>
    <col min="85" max="88" width="8.625" style="1393" customWidth="1"/>
    <col min="89" max="93" width="9" style="1393"/>
    <col min="94" max="94" width="12.875" style="1393" bestFit="1" customWidth="1"/>
    <col min="95" max="16384" width="9" style="1393"/>
  </cols>
  <sheetData>
    <row r="1" spans="1:111" ht="30" customHeight="1" x14ac:dyDescent="0.2">
      <c r="A1" s="1915" t="s">
        <v>338</v>
      </c>
      <c r="B1" s="1915"/>
      <c r="C1" s="1915"/>
      <c r="D1" s="1915"/>
      <c r="E1" s="1915"/>
      <c r="F1" s="1915"/>
      <c r="G1" s="1915"/>
      <c r="H1" s="1915"/>
      <c r="I1" s="1915"/>
      <c r="J1" s="1915"/>
      <c r="K1" s="1915"/>
      <c r="L1" s="1915"/>
      <c r="M1" s="1915"/>
      <c r="N1" s="1915"/>
      <c r="O1" s="1915"/>
      <c r="P1" s="1915"/>
      <c r="Q1" s="1915"/>
      <c r="R1" s="1915"/>
      <c r="S1" s="1299" t="s">
        <v>583</v>
      </c>
      <c r="T1" s="1389"/>
      <c r="U1" s="1389"/>
      <c r="V1" s="1389"/>
      <c r="W1" s="1389"/>
      <c r="X1" s="1389"/>
      <c r="Y1" s="1389"/>
      <c r="Z1" s="1389"/>
      <c r="AA1" s="1389"/>
      <c r="AB1" s="1389"/>
      <c r="AC1" s="1389"/>
      <c r="AD1" s="1389"/>
      <c r="AE1" s="1389"/>
      <c r="AF1" s="1389"/>
      <c r="AG1" s="1522"/>
      <c r="AH1" s="1391"/>
      <c r="AI1" s="1391"/>
      <c r="AK1" s="1299"/>
      <c r="AL1" s="1391"/>
      <c r="AM1" s="1391"/>
      <c r="AN1" s="1391"/>
      <c r="AO1" s="1391"/>
      <c r="AP1" s="1890" t="s">
        <v>206</v>
      </c>
      <c r="AQ1" s="1890"/>
      <c r="AR1" s="1890"/>
      <c r="AS1" s="1890"/>
      <c r="AT1" s="1890"/>
      <c r="AU1" s="1890"/>
      <c r="AV1" s="1890"/>
      <c r="AW1" s="1890"/>
      <c r="AX1" s="1890"/>
      <c r="AY1" s="1890"/>
      <c r="AZ1" s="1890"/>
      <c r="BA1" s="1890"/>
      <c r="BB1" s="1890"/>
      <c r="BC1" s="1890"/>
      <c r="BD1" s="1391"/>
      <c r="BE1" s="1391"/>
      <c r="BF1" s="1391"/>
      <c r="BG1" s="1391"/>
      <c r="BH1" s="1391"/>
      <c r="BI1" s="1391"/>
      <c r="BJ1" s="1391"/>
      <c r="BK1" s="1391"/>
      <c r="BL1" s="1391"/>
      <c r="BM1" s="1391"/>
      <c r="BN1" s="1521"/>
      <c r="BO1" s="1521"/>
    </row>
    <row r="2" spans="1:111" ht="18" customHeight="1" thickBot="1" x14ac:dyDescent="0.25">
      <c r="A2" s="1522"/>
      <c r="B2" s="1522"/>
      <c r="C2" s="1522"/>
      <c r="D2" s="1522"/>
      <c r="E2" s="1522"/>
      <c r="F2" s="1522"/>
      <c r="G2" s="1522"/>
      <c r="H2" s="1522"/>
      <c r="I2" s="1522"/>
      <c r="J2" s="1522"/>
      <c r="K2" s="1522"/>
      <c r="L2" s="1522"/>
      <c r="M2" s="1522"/>
      <c r="N2" s="1522"/>
      <c r="O2" s="1522"/>
      <c r="P2" s="1522"/>
      <c r="Q2" s="1522"/>
      <c r="R2" s="1522"/>
      <c r="S2" s="1522"/>
      <c r="T2" s="1522"/>
      <c r="U2" s="1522"/>
      <c r="V2" s="1522"/>
      <c r="W2" s="1522"/>
      <c r="X2" s="1522"/>
      <c r="Y2" s="1522"/>
      <c r="Z2" s="1522"/>
      <c r="AA2" s="1522"/>
      <c r="AB2" s="1522"/>
      <c r="AC2" s="1522"/>
      <c r="AD2" s="1522"/>
      <c r="AE2" s="1522"/>
      <c r="AF2" s="1522"/>
      <c r="AG2" s="1522"/>
      <c r="AH2" s="1391"/>
      <c r="AI2" s="1391"/>
      <c r="AJ2" s="1527"/>
      <c r="AK2" s="1527"/>
      <c r="AL2" s="1391"/>
      <c r="AM2" s="1391"/>
      <c r="AN2" s="1391"/>
      <c r="AO2" s="1391"/>
      <c r="AP2" s="1391"/>
      <c r="AQ2" s="1391"/>
      <c r="AR2" s="1391"/>
      <c r="AS2" s="1391"/>
      <c r="AT2" s="1391"/>
      <c r="AU2" s="1391"/>
      <c r="AV2" s="1391"/>
      <c r="AW2" s="1391"/>
      <c r="AX2" s="1391"/>
      <c r="AY2" s="1391"/>
      <c r="AZ2" s="1391"/>
      <c r="BA2" s="1391"/>
      <c r="BB2" s="1391"/>
      <c r="BC2" s="1391"/>
      <c r="BD2" s="1391"/>
      <c r="BE2" s="1391"/>
      <c r="BF2" s="1391"/>
      <c r="BG2" s="1391"/>
      <c r="BH2" s="1391"/>
      <c r="BI2" s="1391"/>
      <c r="BJ2" s="1391"/>
      <c r="BK2" s="1391"/>
      <c r="BL2" s="1391"/>
      <c r="BM2" s="1391"/>
      <c r="BN2" s="1521"/>
      <c r="BO2" s="1521"/>
    </row>
    <row r="3" spans="1:111" ht="21" customHeight="1" x14ac:dyDescent="0.2">
      <c r="A3" s="1395"/>
      <c r="B3" s="1395"/>
      <c r="C3" s="1875" t="s">
        <v>0</v>
      </c>
      <c r="D3" s="1879"/>
      <c r="E3" s="1516" t="s">
        <v>3</v>
      </c>
      <c r="F3" s="1518" t="s">
        <v>172</v>
      </c>
      <c r="G3" s="1875" t="s">
        <v>5</v>
      </c>
      <c r="H3" s="1876"/>
      <c r="I3" s="1880" t="s">
        <v>159</v>
      </c>
      <c r="J3" s="1881"/>
      <c r="K3" s="1882"/>
      <c r="L3" s="1516" t="s">
        <v>55</v>
      </c>
      <c r="M3" s="1875" t="s">
        <v>54</v>
      </c>
      <c r="N3" s="1883"/>
      <c r="O3" s="1883"/>
      <c r="P3" s="1883"/>
      <c r="Q3" s="1883"/>
      <c r="R3" s="1879"/>
      <c r="S3" s="1875" t="s">
        <v>113</v>
      </c>
      <c r="T3" s="1879"/>
      <c r="U3" s="1875" t="s">
        <v>59</v>
      </c>
      <c r="V3" s="1879"/>
      <c r="W3" s="1875" t="s">
        <v>327</v>
      </c>
      <c r="X3" s="1879"/>
      <c r="Y3" s="1875" t="s">
        <v>323</v>
      </c>
      <c r="Z3" s="1879"/>
      <c r="AA3" s="1883" t="s">
        <v>32</v>
      </c>
      <c r="AB3" s="1876"/>
      <c r="AC3" s="1398" t="s">
        <v>7</v>
      </c>
      <c r="AD3" s="1399"/>
      <c r="AE3" s="1516"/>
      <c r="AF3" s="1400"/>
      <c r="AG3" s="1910" t="s">
        <v>18</v>
      </c>
      <c r="AH3" s="1875" t="s">
        <v>10</v>
      </c>
      <c r="AI3" s="1883"/>
      <c r="AJ3" s="1879"/>
      <c r="AK3" s="1883" t="s">
        <v>11</v>
      </c>
      <c r="AL3" s="1883"/>
      <c r="AM3" s="1879"/>
      <c r="AN3" s="1875" t="s">
        <v>13</v>
      </c>
      <c r="AO3" s="1879"/>
      <c r="AP3" s="1875" t="s">
        <v>12</v>
      </c>
      <c r="AQ3" s="1879"/>
      <c r="AR3" s="1880" t="s">
        <v>154</v>
      </c>
      <c r="AS3" s="1882"/>
      <c r="AT3" s="1895" t="s">
        <v>246</v>
      </c>
      <c r="AU3" s="1875" t="s">
        <v>61</v>
      </c>
      <c r="AV3" s="1883"/>
      <c r="AW3" s="1883"/>
      <c r="AX3" s="1883"/>
      <c r="AY3" s="1883"/>
      <c r="AZ3" s="1883"/>
      <c r="BA3" s="1883"/>
      <c r="BB3" s="1883"/>
      <c r="BC3" s="1883"/>
      <c r="BD3" s="1879"/>
      <c r="BE3" s="1901" t="s">
        <v>62</v>
      </c>
      <c r="BF3" s="1902"/>
      <c r="BG3" s="1876"/>
      <c r="BH3" s="1520"/>
      <c r="BI3" s="1520"/>
      <c r="BJ3" s="1393"/>
      <c r="BK3" s="1393"/>
      <c r="BL3" s="1393"/>
      <c r="BM3" s="1393"/>
      <c r="BN3" s="1393"/>
      <c r="BO3" s="1393"/>
      <c r="BS3" s="1393"/>
      <c r="BT3" s="1393"/>
      <c r="BU3" s="1393"/>
      <c r="BV3" s="1393"/>
      <c r="BW3" s="1393"/>
      <c r="BX3" s="1393"/>
      <c r="BZ3" s="1393"/>
      <c r="CA3" s="1393"/>
      <c r="CB3" s="1393"/>
      <c r="CC3" s="1393"/>
      <c r="CD3" s="1393"/>
      <c r="CE3" s="1393"/>
      <c r="CF3" s="1393"/>
    </row>
    <row r="4" spans="1:111" ht="21" customHeight="1" thickBot="1" x14ac:dyDescent="0.25">
      <c r="A4" s="1402"/>
      <c r="B4" s="1402"/>
      <c r="C4" s="1517" t="s">
        <v>1</v>
      </c>
      <c r="D4" s="1517"/>
      <c r="E4" s="1517" t="s">
        <v>4</v>
      </c>
      <c r="F4" s="1517"/>
      <c r="G4" s="1877" t="s">
        <v>6</v>
      </c>
      <c r="H4" s="1878"/>
      <c r="I4" s="1404">
        <v>0.35416666666666669</v>
      </c>
      <c r="J4" s="1404">
        <v>0.33333333333333331</v>
      </c>
      <c r="K4" s="1404">
        <v>0.35416666666666669</v>
      </c>
      <c r="L4" s="1405" t="s">
        <v>96</v>
      </c>
      <c r="M4" s="1884"/>
      <c r="N4" s="1885"/>
      <c r="O4" s="1885"/>
      <c r="P4" s="1885"/>
      <c r="Q4" s="1885"/>
      <c r="R4" s="1886"/>
      <c r="S4" s="1406" t="s">
        <v>114</v>
      </c>
      <c r="T4" s="1407" t="s">
        <v>173</v>
      </c>
      <c r="U4" s="1887"/>
      <c r="V4" s="1888"/>
      <c r="W4" s="1877"/>
      <c r="X4" s="1889"/>
      <c r="Y4" s="1408" t="s">
        <v>323</v>
      </c>
      <c r="Z4" s="1409" t="s">
        <v>335</v>
      </c>
      <c r="AA4" s="1909"/>
      <c r="AB4" s="1878"/>
      <c r="AC4" s="1517" t="s">
        <v>1</v>
      </c>
      <c r="AD4" s="1410" t="s">
        <v>2</v>
      </c>
      <c r="AE4" s="1517" t="s">
        <v>8</v>
      </c>
      <c r="AF4" s="1411" t="s">
        <v>9</v>
      </c>
      <c r="AG4" s="1911"/>
      <c r="AH4" s="1877"/>
      <c r="AI4" s="1874"/>
      <c r="AJ4" s="1889"/>
      <c r="AK4" s="1874"/>
      <c r="AL4" s="1874"/>
      <c r="AM4" s="1889"/>
      <c r="AN4" s="1877"/>
      <c r="AO4" s="1889"/>
      <c r="AP4" s="1877"/>
      <c r="AQ4" s="1889"/>
      <c r="AR4" s="1891"/>
      <c r="AS4" s="1892"/>
      <c r="AT4" s="1896"/>
      <c r="AU4" s="1887">
        <v>1</v>
      </c>
      <c r="AV4" s="1904"/>
      <c r="AW4" s="1904"/>
      <c r="AX4" s="1905"/>
      <c r="AY4" s="1906">
        <v>0.5</v>
      </c>
      <c r="AZ4" s="1904"/>
      <c r="BA4" s="1904"/>
      <c r="BB4" s="1904"/>
      <c r="BC4" s="1904"/>
      <c r="BD4" s="1888"/>
      <c r="BE4" s="1903"/>
      <c r="BF4" s="1862"/>
      <c r="BG4" s="1878"/>
      <c r="BH4" s="1520"/>
      <c r="BI4" s="1520"/>
      <c r="BJ4" s="1393"/>
      <c r="BK4" s="1393"/>
      <c r="BL4" s="1393"/>
      <c r="BM4" s="1393"/>
      <c r="BN4" s="1393"/>
      <c r="BO4" s="1393"/>
      <c r="BS4" s="1393"/>
      <c r="BT4" s="1393"/>
      <c r="BU4" s="1393"/>
      <c r="BV4" s="1913" t="s">
        <v>28</v>
      </c>
      <c r="BW4" s="1914" t="s">
        <v>270</v>
      </c>
      <c r="BX4" s="1913" t="s">
        <v>71</v>
      </c>
      <c r="BY4" s="1914" t="s">
        <v>295</v>
      </c>
      <c r="BZ4" s="1862" t="s">
        <v>63</v>
      </c>
      <c r="CA4" s="1861" t="s">
        <v>257</v>
      </c>
      <c r="CB4" s="1913" t="s">
        <v>284</v>
      </c>
      <c r="CC4" s="1914" t="s">
        <v>289</v>
      </c>
      <c r="CD4" s="1862" t="s">
        <v>237</v>
      </c>
      <c r="CE4" s="1861" t="s">
        <v>279</v>
      </c>
      <c r="CF4" s="1913" t="s">
        <v>27</v>
      </c>
      <c r="CG4" s="1914" t="s">
        <v>272</v>
      </c>
      <c r="CH4" s="1913" t="s">
        <v>37</v>
      </c>
      <c r="CI4" s="1914" t="s">
        <v>255</v>
      </c>
      <c r="CJ4" s="1914" t="s">
        <v>291</v>
      </c>
      <c r="CK4" s="1862" t="s">
        <v>38</v>
      </c>
      <c r="CL4" s="1861" t="s">
        <v>269</v>
      </c>
      <c r="CM4" s="1862" t="s">
        <v>243</v>
      </c>
      <c r="CN4" s="1861" t="s">
        <v>273</v>
      </c>
      <c r="CO4" s="1861" t="s">
        <v>293</v>
      </c>
      <c r="CP4" s="1862" t="s">
        <v>200</v>
      </c>
      <c r="CQ4" s="1861" t="s">
        <v>296</v>
      </c>
      <c r="CR4" s="1862" t="s">
        <v>233</v>
      </c>
      <c r="CS4" s="1861" t="s">
        <v>268</v>
      </c>
      <c r="CT4" s="1862" t="s">
        <v>267</v>
      </c>
      <c r="CU4" s="1861" t="s">
        <v>274</v>
      </c>
      <c r="CV4" s="1862" t="s">
        <v>247</v>
      </c>
      <c r="CW4" s="1861" t="s">
        <v>294</v>
      </c>
      <c r="CX4" s="1862" t="s">
        <v>65</v>
      </c>
      <c r="CY4" s="1861" t="s">
        <v>280</v>
      </c>
      <c r="CZ4" s="1913" t="s">
        <v>31</v>
      </c>
      <c r="DA4" s="1921" t="s">
        <v>271</v>
      </c>
      <c r="DB4" s="1862" t="s">
        <v>300</v>
      </c>
      <c r="DC4" s="1861" t="s">
        <v>313</v>
      </c>
      <c r="DD4" s="1862" t="s">
        <v>301</v>
      </c>
      <c r="DE4" s="1861" t="s">
        <v>312</v>
      </c>
      <c r="DF4" s="1862" t="s">
        <v>299</v>
      </c>
      <c r="DG4" s="1861" t="s">
        <v>314</v>
      </c>
    </row>
    <row r="5" spans="1:111" ht="21" customHeight="1" thickBot="1" x14ac:dyDescent="0.25">
      <c r="A5" s="1412"/>
      <c r="B5" s="1412"/>
      <c r="C5" s="1523">
        <v>0.33333333333333331</v>
      </c>
      <c r="D5" s="1523"/>
      <c r="E5" s="1523">
        <v>0.33333333333333331</v>
      </c>
      <c r="F5" s="1523">
        <v>0.33333333333333331</v>
      </c>
      <c r="G5" s="1414" t="s">
        <v>122</v>
      </c>
      <c r="H5" s="1524">
        <v>0.33333333333333331</v>
      </c>
      <c r="I5" s="1416" t="s">
        <v>52</v>
      </c>
      <c r="J5" s="1416" t="s">
        <v>17</v>
      </c>
      <c r="K5" s="1417"/>
      <c r="L5" s="1418" t="s">
        <v>266</v>
      </c>
      <c r="M5" s="1523">
        <v>0.3125</v>
      </c>
      <c r="N5" s="1419">
        <v>0.32291666666666669</v>
      </c>
      <c r="O5" s="1916">
        <v>0.33333333333333331</v>
      </c>
      <c r="P5" s="1917"/>
      <c r="Q5" s="1918" t="s">
        <v>58</v>
      </c>
      <c r="R5" s="1918"/>
      <c r="S5" s="1418" t="s">
        <v>116</v>
      </c>
      <c r="T5" s="1420" t="s">
        <v>174</v>
      </c>
      <c r="U5" s="1414">
        <v>0.35416666666666669</v>
      </c>
      <c r="V5" s="1524">
        <v>0.35416666666666669</v>
      </c>
      <c r="W5" s="1884"/>
      <c r="X5" s="1886"/>
      <c r="Y5" s="1919" t="s">
        <v>324</v>
      </c>
      <c r="Z5" s="1920"/>
      <c r="AA5" s="1421">
        <v>0.3125</v>
      </c>
      <c r="AB5" s="1422">
        <v>0.35416666666666669</v>
      </c>
      <c r="AC5" s="1523">
        <v>0.3125</v>
      </c>
      <c r="AD5" s="1423">
        <v>0.3125</v>
      </c>
      <c r="AE5" s="1519"/>
      <c r="AF5" s="1425"/>
      <c r="AG5" s="1912"/>
      <c r="AH5" s="1884"/>
      <c r="AI5" s="1885"/>
      <c r="AJ5" s="1886"/>
      <c r="AK5" s="1885"/>
      <c r="AL5" s="1885"/>
      <c r="AM5" s="1886"/>
      <c r="AN5" s="1884"/>
      <c r="AO5" s="1886"/>
      <c r="AP5" s="1884"/>
      <c r="AQ5" s="1886"/>
      <c r="AR5" s="1893"/>
      <c r="AS5" s="1894"/>
      <c r="AT5" s="1897"/>
      <c r="AU5" s="1519"/>
      <c r="AV5" s="1426" t="s">
        <v>62</v>
      </c>
      <c r="AW5" s="1426"/>
      <c r="AX5" s="1426" t="s">
        <v>62</v>
      </c>
      <c r="AY5" s="1427"/>
      <c r="AZ5" s="1428" t="s">
        <v>62</v>
      </c>
      <c r="BA5" s="1427"/>
      <c r="BB5" s="1428" t="s">
        <v>62</v>
      </c>
      <c r="BC5" s="1427"/>
      <c r="BD5" s="1428" t="s">
        <v>62</v>
      </c>
      <c r="BE5" s="1429"/>
      <c r="BF5" s="1430"/>
      <c r="BG5" s="1430"/>
      <c r="BH5" s="1431"/>
      <c r="BI5" s="1431"/>
      <c r="BJ5" s="1394"/>
      <c r="BK5" s="1393"/>
      <c r="BL5" s="1393"/>
      <c r="BM5" s="1393"/>
      <c r="BN5" s="1393"/>
      <c r="BO5" s="1393"/>
      <c r="BS5" s="1393"/>
      <c r="BT5" s="1393"/>
      <c r="BU5" s="1393"/>
      <c r="BV5" s="1913"/>
      <c r="BW5" s="1914"/>
      <c r="BX5" s="1913"/>
      <c r="BY5" s="1914"/>
      <c r="BZ5" s="1862"/>
      <c r="CA5" s="1861"/>
      <c r="CB5" s="1913"/>
      <c r="CC5" s="1914"/>
      <c r="CD5" s="1862"/>
      <c r="CE5" s="1861"/>
      <c r="CF5" s="1913"/>
      <c r="CG5" s="1913"/>
      <c r="CH5" s="1913"/>
      <c r="CI5" s="1913"/>
      <c r="CJ5" s="1914"/>
      <c r="CK5" s="1862"/>
      <c r="CL5" s="1862"/>
      <c r="CM5" s="1862"/>
      <c r="CN5" s="1862"/>
      <c r="CO5" s="1861"/>
      <c r="CP5" s="1862"/>
      <c r="CQ5" s="1862"/>
      <c r="CR5" s="1862"/>
      <c r="CS5" s="1862"/>
      <c r="CT5" s="1862"/>
      <c r="CU5" s="1862"/>
      <c r="CV5" s="1862"/>
      <c r="CW5" s="1862"/>
      <c r="CX5" s="1862"/>
      <c r="CY5" s="1862"/>
      <c r="CZ5" s="1913"/>
      <c r="DA5" s="1922"/>
      <c r="DB5" s="1862"/>
      <c r="DC5" s="1861"/>
      <c r="DD5" s="1862"/>
      <c r="DE5" s="1861"/>
      <c r="DF5" s="1862"/>
      <c r="DG5" s="1861"/>
    </row>
    <row r="6" spans="1:111" s="1513" customFormat="1" ht="53.1" customHeight="1" x14ac:dyDescent="0.15">
      <c r="A6" s="1432">
        <v>1</v>
      </c>
      <c r="B6" s="1433" t="s">
        <v>21</v>
      </c>
      <c r="C6" s="1188" t="s">
        <v>70</v>
      </c>
      <c r="D6" s="595" t="s">
        <v>309</v>
      </c>
      <c r="E6" s="1009" t="s">
        <v>31</v>
      </c>
      <c r="F6" s="1189" t="s">
        <v>284</v>
      </c>
      <c r="G6" s="1010" t="s">
        <v>348</v>
      </c>
      <c r="H6" s="1011" t="s">
        <v>267</v>
      </c>
      <c r="I6" s="1012" t="s">
        <v>28</v>
      </c>
      <c r="J6" s="1013" t="s">
        <v>237</v>
      </c>
      <c r="K6" s="1011"/>
      <c r="L6" s="1014" t="s">
        <v>65</v>
      </c>
      <c r="M6" s="1012" t="s">
        <v>292</v>
      </c>
      <c r="N6" s="1012" t="s">
        <v>27</v>
      </c>
      <c r="O6" s="1187" t="s">
        <v>268</v>
      </c>
      <c r="P6" s="1016" t="s">
        <v>309</v>
      </c>
      <c r="Q6" s="1012"/>
      <c r="R6" s="1012" t="s">
        <v>203</v>
      </c>
      <c r="S6" s="1247" t="s">
        <v>566</v>
      </c>
      <c r="T6" s="1508" t="s">
        <v>481</v>
      </c>
      <c r="U6" s="1010" t="s">
        <v>63</v>
      </c>
      <c r="V6" s="1012" t="s">
        <v>120</v>
      </c>
      <c r="W6" s="1010" t="s">
        <v>27</v>
      </c>
      <c r="X6" s="1017"/>
      <c r="Y6" s="1012"/>
      <c r="Z6" s="1012"/>
      <c r="AA6" s="1010" t="s">
        <v>199</v>
      </c>
      <c r="AB6" s="1011" t="s">
        <v>38</v>
      </c>
      <c r="AC6" s="1010" t="s">
        <v>284</v>
      </c>
      <c r="AD6" s="1018"/>
      <c r="AE6" s="1019" t="s">
        <v>301</v>
      </c>
      <c r="AF6" s="1020" t="s">
        <v>348</v>
      </c>
      <c r="AG6" s="439"/>
      <c r="AH6" s="1482" t="s">
        <v>300</v>
      </c>
      <c r="AI6" s="1483"/>
      <c r="AJ6" s="1074"/>
      <c r="AK6" s="1075" t="s">
        <v>233</v>
      </c>
      <c r="AL6" s="1076"/>
      <c r="AM6" s="1077"/>
      <c r="AN6" s="1249"/>
      <c r="AO6" s="1077"/>
      <c r="AP6" s="1075"/>
      <c r="AQ6" s="1079"/>
      <c r="AR6" s="1075"/>
      <c r="AS6" s="1077"/>
      <c r="AT6" s="1076"/>
      <c r="AU6" s="1075" t="s">
        <v>299</v>
      </c>
      <c r="AV6" s="1484" t="s">
        <v>587</v>
      </c>
      <c r="AW6" s="1076"/>
      <c r="AX6" s="1076"/>
      <c r="AY6" s="1485"/>
      <c r="AZ6" s="1484"/>
      <c r="BA6" s="1076"/>
      <c r="BB6" s="1484"/>
      <c r="BC6" s="1486"/>
      <c r="BD6" s="1074"/>
      <c r="BE6" s="1487"/>
      <c r="BF6" s="1250"/>
      <c r="BG6" s="1077"/>
      <c r="BH6" s="918"/>
      <c r="BI6" s="918"/>
    </row>
    <row r="7" spans="1:111" s="1513" customFormat="1" ht="53.1" customHeight="1" thickBot="1" x14ac:dyDescent="0.2">
      <c r="A7" s="1432">
        <v>2</v>
      </c>
      <c r="B7" s="1433" t="s">
        <v>22</v>
      </c>
      <c r="C7" s="1298" t="s">
        <v>279</v>
      </c>
      <c r="D7" s="595" t="s">
        <v>309</v>
      </c>
      <c r="E7" s="1189" t="s">
        <v>31</v>
      </c>
      <c r="F7" s="1189" t="s">
        <v>284</v>
      </c>
      <c r="G7" s="1010" t="str">
        <f t="shared" ref="G7:G35" si="0">AE6</f>
        <v>戸田</v>
      </c>
      <c r="H7" s="1011" t="s">
        <v>267</v>
      </c>
      <c r="I7" s="1012" t="s">
        <v>28</v>
      </c>
      <c r="J7" s="1013"/>
      <c r="K7" s="1011"/>
      <c r="L7" s="1014" t="s">
        <v>65</v>
      </c>
      <c r="M7" s="1012" t="s">
        <v>70</v>
      </c>
      <c r="N7" s="1012" t="s">
        <v>284</v>
      </c>
      <c r="O7" s="1015"/>
      <c r="P7" s="1016" t="s">
        <v>309</v>
      </c>
      <c r="Q7" s="1012" t="s">
        <v>300</v>
      </c>
      <c r="R7" s="1012" t="s">
        <v>203</v>
      </c>
      <c r="S7" s="1247" t="s">
        <v>566</v>
      </c>
      <c r="T7" s="1508" t="s">
        <v>455</v>
      </c>
      <c r="U7" s="1010" t="s">
        <v>63</v>
      </c>
      <c r="V7" s="1012" t="s">
        <v>120</v>
      </c>
      <c r="W7" s="1010" t="s">
        <v>27</v>
      </c>
      <c r="X7" s="1017"/>
      <c r="Y7" s="1012"/>
      <c r="Z7" s="1012"/>
      <c r="AA7" s="1010" t="s">
        <v>199</v>
      </c>
      <c r="AB7" s="1011" t="s">
        <v>233</v>
      </c>
      <c r="AC7" s="1010" t="s">
        <v>31</v>
      </c>
      <c r="AD7" s="1018"/>
      <c r="AE7" s="1019" t="s">
        <v>277</v>
      </c>
      <c r="AF7" s="1020" t="str">
        <f t="shared" ref="AF7:AF35" si="1">AE6</f>
        <v>戸田</v>
      </c>
      <c r="AG7" s="439"/>
      <c r="AH7" s="1488" t="s">
        <v>299</v>
      </c>
      <c r="AI7" s="1165"/>
      <c r="AJ7" s="1088"/>
      <c r="AK7" s="1089"/>
      <c r="AL7" s="1090"/>
      <c r="AM7" s="1091"/>
      <c r="AN7" s="1092" t="s">
        <v>237</v>
      </c>
      <c r="AO7" s="1093"/>
      <c r="AP7" s="1089"/>
      <c r="AQ7" s="1094"/>
      <c r="AR7" s="1089"/>
      <c r="AS7" s="1091"/>
      <c r="AT7" s="1090"/>
      <c r="AU7" s="1089" t="s">
        <v>119</v>
      </c>
      <c r="AV7" s="1128" t="s">
        <v>586</v>
      </c>
      <c r="AW7" s="1090"/>
      <c r="AX7" s="1090"/>
      <c r="AY7" s="1127"/>
      <c r="AZ7" s="1128"/>
      <c r="BA7" s="1090"/>
      <c r="BB7" s="1128"/>
      <c r="BC7" s="1141"/>
      <c r="BD7" s="1088"/>
      <c r="BE7" s="1089"/>
      <c r="BF7" s="1251"/>
      <c r="BG7" s="1489"/>
      <c r="BH7" s="948"/>
      <c r="BI7" s="948"/>
    </row>
    <row r="8" spans="1:111" s="1513" customFormat="1" ht="53.1" customHeight="1" x14ac:dyDescent="0.2">
      <c r="A8" s="1432">
        <v>3</v>
      </c>
      <c r="B8" s="1433" t="s">
        <v>23</v>
      </c>
      <c r="C8" s="1188" t="s">
        <v>267</v>
      </c>
      <c r="D8" s="595"/>
      <c r="E8" s="1009" t="s">
        <v>31</v>
      </c>
      <c r="F8" s="1189" t="s">
        <v>284</v>
      </c>
      <c r="G8" s="1010" t="str">
        <f t="shared" si="0"/>
        <v>福島</v>
      </c>
      <c r="H8" s="1011" t="s">
        <v>301</v>
      </c>
      <c r="I8" s="1012" t="s">
        <v>28</v>
      </c>
      <c r="J8" s="1185" t="s">
        <v>565</v>
      </c>
      <c r="K8" s="1011"/>
      <c r="L8" s="1014" t="s">
        <v>65</v>
      </c>
      <c r="M8" s="1012" t="s">
        <v>292</v>
      </c>
      <c r="N8" s="1012" t="s">
        <v>284</v>
      </c>
      <c r="O8" s="1015"/>
      <c r="P8" s="1016" t="s">
        <v>27</v>
      </c>
      <c r="Q8" s="1012" t="s">
        <v>233</v>
      </c>
      <c r="R8" s="1162" t="s">
        <v>203</v>
      </c>
      <c r="S8" s="1247" t="s">
        <v>566</v>
      </c>
      <c r="T8" s="1508" t="s">
        <v>582</v>
      </c>
      <c r="U8" s="1010" t="s">
        <v>120</v>
      </c>
      <c r="V8" s="1012" t="s">
        <v>299</v>
      </c>
      <c r="W8" s="1010" t="s">
        <v>300</v>
      </c>
      <c r="X8" s="1017"/>
      <c r="Y8" s="1012"/>
      <c r="Z8" s="1012"/>
      <c r="AA8" s="1010" t="s">
        <v>199</v>
      </c>
      <c r="AB8" s="1011" t="s">
        <v>38</v>
      </c>
      <c r="AC8" s="1010" t="s">
        <v>267</v>
      </c>
      <c r="AD8" s="1018"/>
      <c r="AE8" s="1019" t="s">
        <v>70</v>
      </c>
      <c r="AF8" s="1020" t="str">
        <f t="shared" si="1"/>
        <v>福島</v>
      </c>
      <c r="AG8" s="439"/>
      <c r="AH8" s="1488" t="s">
        <v>63</v>
      </c>
      <c r="AI8" s="1165"/>
      <c r="AJ8" s="1088"/>
      <c r="AK8" s="1089" t="s">
        <v>237</v>
      </c>
      <c r="AL8" s="1090"/>
      <c r="AM8" s="1091"/>
      <c r="AN8" s="1103"/>
      <c r="AO8" s="1091"/>
      <c r="AP8" s="1089"/>
      <c r="AQ8" s="1094"/>
      <c r="AR8" s="1089"/>
      <c r="AS8" s="1091"/>
      <c r="AT8" s="1090"/>
      <c r="AU8" s="1089"/>
      <c r="AV8" s="1128"/>
      <c r="AW8" s="1090"/>
      <c r="AX8" s="1090"/>
      <c r="AY8" s="1127"/>
      <c r="AZ8" s="1128"/>
      <c r="BA8" s="1090"/>
      <c r="BB8" s="1128"/>
      <c r="BC8" s="1141"/>
      <c r="BD8" s="1088"/>
      <c r="BE8" s="1089"/>
      <c r="BF8" s="1251"/>
      <c r="BG8" s="1091"/>
      <c r="BH8" s="918"/>
      <c r="BI8" s="918"/>
      <c r="BJ8" s="1434"/>
      <c r="BK8" s="1907" t="s">
        <v>41</v>
      </c>
      <c r="BL8" s="1907" t="s">
        <v>42</v>
      </c>
      <c r="BM8" s="1907" t="s">
        <v>45</v>
      </c>
      <c r="BN8" s="1907" t="s">
        <v>44</v>
      </c>
      <c r="BO8" s="1907" t="s">
        <v>154</v>
      </c>
      <c r="BP8" s="1907" t="s">
        <v>246</v>
      </c>
      <c r="BQ8" s="1899" t="s">
        <v>46</v>
      </c>
      <c r="BR8" s="1900"/>
      <c r="BS8" s="1393"/>
      <c r="BT8" s="1393"/>
    </row>
    <row r="9" spans="1:111" s="1513" customFormat="1" ht="53.1" customHeight="1" thickBot="1" x14ac:dyDescent="0.2">
      <c r="A9" s="1432">
        <v>4</v>
      </c>
      <c r="B9" s="1433" t="s">
        <v>24</v>
      </c>
      <c r="C9" s="1008" t="s">
        <v>237</v>
      </c>
      <c r="D9" s="595"/>
      <c r="E9" s="1009" t="s">
        <v>31</v>
      </c>
      <c r="F9" s="1189" t="s">
        <v>284</v>
      </c>
      <c r="G9" s="1010" t="str">
        <f t="shared" si="0"/>
        <v>山口</v>
      </c>
      <c r="H9" s="1190" t="s">
        <v>301</v>
      </c>
      <c r="I9" s="1012" t="s">
        <v>28</v>
      </c>
      <c r="J9" s="1013"/>
      <c r="K9" s="1011"/>
      <c r="L9" s="1014" t="s">
        <v>65</v>
      </c>
      <c r="M9" s="1012" t="s">
        <v>27</v>
      </c>
      <c r="N9" s="1012" t="s">
        <v>284</v>
      </c>
      <c r="O9" s="1015"/>
      <c r="P9" s="664" t="s">
        <v>274</v>
      </c>
      <c r="Q9" s="1490" t="s">
        <v>449</v>
      </c>
      <c r="R9" s="1202" t="s">
        <v>233</v>
      </c>
      <c r="S9" s="1247" t="s">
        <v>566</v>
      </c>
      <c r="T9" s="1508" t="s">
        <v>582</v>
      </c>
      <c r="U9" s="1010" t="s">
        <v>63</v>
      </c>
      <c r="V9" s="1012" t="s">
        <v>120</v>
      </c>
      <c r="W9" s="1010" t="s">
        <v>300</v>
      </c>
      <c r="X9" s="1017"/>
      <c r="Y9" s="1012"/>
      <c r="Z9" s="1012"/>
      <c r="AA9" s="1010" t="s">
        <v>199</v>
      </c>
      <c r="AB9" s="1011" t="s">
        <v>38</v>
      </c>
      <c r="AC9" s="1010" t="s">
        <v>301</v>
      </c>
      <c r="AD9" s="1018"/>
      <c r="AE9" s="1019" t="s">
        <v>299</v>
      </c>
      <c r="AF9" s="1020" t="str">
        <f t="shared" si="1"/>
        <v>山口</v>
      </c>
      <c r="AG9" s="439"/>
      <c r="AH9" s="1488"/>
      <c r="AI9" s="1165"/>
      <c r="AJ9" s="1088"/>
      <c r="AK9" s="1089"/>
      <c r="AL9" s="1090"/>
      <c r="AM9" s="1091"/>
      <c r="AN9" s="1134" t="s">
        <v>267</v>
      </c>
      <c r="AO9" s="1135"/>
      <c r="AP9" s="1089"/>
      <c r="AQ9" s="1094"/>
      <c r="AR9" s="1089"/>
      <c r="AS9" s="1091"/>
      <c r="AT9" s="1090"/>
      <c r="AU9" s="1089"/>
      <c r="AV9" s="1128"/>
      <c r="AW9" s="1090"/>
      <c r="AX9" s="1090"/>
      <c r="AY9" s="1127"/>
      <c r="AZ9" s="1128"/>
      <c r="BA9" s="1491"/>
      <c r="BB9" s="1128"/>
      <c r="BC9" s="1141"/>
      <c r="BD9" s="1088"/>
      <c r="BE9" s="1492"/>
      <c r="BF9" s="1251"/>
      <c r="BG9" s="1091"/>
      <c r="BH9" s="949"/>
      <c r="BI9" s="920"/>
      <c r="BJ9" s="1435"/>
      <c r="BK9" s="1908"/>
      <c r="BL9" s="1908"/>
      <c r="BM9" s="1908"/>
      <c r="BN9" s="1908"/>
      <c r="BO9" s="1908"/>
      <c r="BP9" s="1908"/>
      <c r="BQ9" s="1436">
        <v>1</v>
      </c>
      <c r="BR9" s="1437">
        <v>0.5</v>
      </c>
    </row>
    <row r="10" spans="1:111" s="1513" customFormat="1" ht="53.1" customHeight="1" x14ac:dyDescent="0.15">
      <c r="A10" s="1432">
        <v>5</v>
      </c>
      <c r="B10" s="1433" t="s">
        <v>25</v>
      </c>
      <c r="C10" s="1008" t="s">
        <v>70</v>
      </c>
      <c r="D10" s="595"/>
      <c r="E10" s="1009" t="s">
        <v>31</v>
      </c>
      <c r="F10" s="1009" t="s">
        <v>284</v>
      </c>
      <c r="G10" s="1010" t="str">
        <f t="shared" si="0"/>
        <v>斎藤</v>
      </c>
      <c r="H10" s="1011" t="s">
        <v>301</v>
      </c>
      <c r="I10" s="1012" t="s">
        <v>237</v>
      </c>
      <c r="J10" s="1013"/>
      <c r="K10" s="1011"/>
      <c r="L10" s="1014" t="s">
        <v>65</v>
      </c>
      <c r="M10" s="1012" t="s">
        <v>267</v>
      </c>
      <c r="N10" s="1012"/>
      <c r="O10" s="1015"/>
      <c r="P10" s="1016" t="s">
        <v>27</v>
      </c>
      <c r="Q10" s="1012"/>
      <c r="R10" s="1012" t="s">
        <v>233</v>
      </c>
      <c r="S10" s="1009" t="s">
        <v>579</v>
      </c>
      <c r="T10" s="1017"/>
      <c r="U10" s="1010" t="s">
        <v>63</v>
      </c>
      <c r="V10" s="1012" t="s">
        <v>120</v>
      </c>
      <c r="W10" s="1010" t="s">
        <v>300</v>
      </c>
      <c r="X10" s="1017"/>
      <c r="Y10" s="1012"/>
      <c r="Z10" s="1012"/>
      <c r="AA10" s="1010" t="s">
        <v>119</v>
      </c>
      <c r="AB10" s="1011" t="s">
        <v>28</v>
      </c>
      <c r="AC10" s="1010"/>
      <c r="AD10" s="1018"/>
      <c r="AE10" s="1019" t="s">
        <v>199</v>
      </c>
      <c r="AF10" s="1020" t="str">
        <f t="shared" si="1"/>
        <v>斎藤</v>
      </c>
      <c r="AG10" s="439" t="s">
        <v>298</v>
      </c>
      <c r="AH10" s="1488"/>
      <c r="AI10" s="1165"/>
      <c r="AJ10" s="1088"/>
      <c r="AK10" s="1089" t="s">
        <v>418</v>
      </c>
      <c r="AL10" s="1090"/>
      <c r="AM10" s="1091"/>
      <c r="AN10" s="1103"/>
      <c r="AO10" s="1091"/>
      <c r="AP10" s="1089"/>
      <c r="AQ10" s="1094"/>
      <c r="AR10" s="1089"/>
      <c r="AS10" s="1091"/>
      <c r="AT10" s="1090"/>
      <c r="AU10" s="1089"/>
      <c r="AV10" s="1128"/>
      <c r="AW10" s="1090"/>
      <c r="AX10" s="1090"/>
      <c r="AY10" s="1127"/>
      <c r="AZ10" s="1128"/>
      <c r="BA10" s="1090"/>
      <c r="BB10" s="1128"/>
      <c r="BC10" s="1141"/>
      <c r="BD10" s="1088"/>
      <c r="BE10" s="1089"/>
      <c r="BF10" s="1251"/>
      <c r="BG10" s="1091"/>
      <c r="BH10" s="949"/>
      <c r="BI10" s="920"/>
      <c r="BJ10" s="438" t="s">
        <v>28</v>
      </c>
      <c r="BK10" s="286">
        <f>COUNTIF($AH$6:$AJ$35,BJ10)</f>
        <v>1</v>
      </c>
      <c r="BL10" s="287">
        <f>COUNTIF($AK$6:$AM$35,BJ10)</f>
        <v>1</v>
      </c>
      <c r="BM10" s="287">
        <f>COUNTIF($AN$6:$AO$35,BJ10)</f>
        <v>1</v>
      </c>
      <c r="BN10" s="287">
        <f>COUNTIF($AP$6:$AQ$35,BJ10)</f>
        <v>0</v>
      </c>
      <c r="BO10" s="287">
        <f>COUNTIF($AR$6:$AS$35,BJ10)</f>
        <v>0</v>
      </c>
      <c r="BP10" s="287">
        <f>COUNTIF($AT$6:$AT$35,BJ10)</f>
        <v>0</v>
      </c>
      <c r="BQ10" s="287">
        <f>COUNTIF($AU$6:$AX$35,BJ10)</f>
        <v>0</v>
      </c>
      <c r="BR10" s="587">
        <f>COUNTIF($AY$6:$BD$35,BJ10)</f>
        <v>0</v>
      </c>
      <c r="BS10" s="401">
        <v>0</v>
      </c>
      <c r="BT10" s="401">
        <f t="shared" ref="BT10:BT28" si="2">BK10+BL10*0.5+BM10*0.5+BN10+BO10+BQ10+BR10*0.5+BP10</f>
        <v>2</v>
      </c>
    </row>
    <row r="11" spans="1:111" s="1513" customFormat="1" ht="53.1" customHeight="1" x14ac:dyDescent="0.15">
      <c r="A11" s="1438">
        <v>6</v>
      </c>
      <c r="B11" s="1439" t="s">
        <v>19</v>
      </c>
      <c r="C11" s="1023"/>
      <c r="D11" s="1024"/>
      <c r="E11" s="1025"/>
      <c r="F11" s="1025"/>
      <c r="G11" s="1026" t="str">
        <f t="shared" si="0"/>
        <v>篠原</v>
      </c>
      <c r="H11" s="1027"/>
      <c r="I11" s="1028"/>
      <c r="J11" s="1029"/>
      <c r="K11" s="1027"/>
      <c r="L11" s="1030"/>
      <c r="M11" s="1028"/>
      <c r="N11" s="1028"/>
      <c r="O11" s="1031"/>
      <c r="P11" s="1032"/>
      <c r="Q11" s="1028"/>
      <c r="R11" s="1028"/>
      <c r="S11" s="1025"/>
      <c r="T11" s="1033"/>
      <c r="U11" s="1026"/>
      <c r="V11" s="1028"/>
      <c r="W11" s="1026" t="s">
        <v>301</v>
      </c>
      <c r="X11" s="1033"/>
      <c r="Y11" s="1028"/>
      <c r="Z11" s="1028"/>
      <c r="AA11" s="1026"/>
      <c r="AB11" s="1027"/>
      <c r="AC11" s="1026"/>
      <c r="AD11" s="1034"/>
      <c r="AE11" s="1035" t="s">
        <v>284</v>
      </c>
      <c r="AF11" s="1036" t="str">
        <f t="shared" si="1"/>
        <v>篠原</v>
      </c>
      <c r="AG11" s="1037" t="s">
        <v>70</v>
      </c>
      <c r="AH11" s="1493"/>
      <c r="AI11" s="1494"/>
      <c r="AJ11" s="1105"/>
      <c r="AK11" s="1106"/>
      <c r="AL11" s="1107"/>
      <c r="AM11" s="1108"/>
      <c r="AN11" s="1129"/>
      <c r="AO11" s="1108"/>
      <c r="AP11" s="1106"/>
      <c r="AQ11" s="1112"/>
      <c r="AR11" s="1106"/>
      <c r="AS11" s="1108"/>
      <c r="AT11" s="1107"/>
      <c r="AU11" s="1106"/>
      <c r="AV11" s="1113"/>
      <c r="AW11" s="1107"/>
      <c r="AX11" s="1107"/>
      <c r="AY11" s="1114"/>
      <c r="AZ11" s="1113"/>
      <c r="BA11" s="1107"/>
      <c r="BB11" s="1113"/>
      <c r="BC11" s="1495"/>
      <c r="BD11" s="1105"/>
      <c r="BE11" s="1106"/>
      <c r="BF11" s="1258"/>
      <c r="BG11" s="1108"/>
      <c r="BH11" s="949"/>
      <c r="BI11" s="920"/>
      <c r="BJ11" s="439" t="s">
        <v>237</v>
      </c>
      <c r="BK11" s="286">
        <f t="shared" ref="BK11:BK28" si="3">COUNTIF($AH$6:$AJ$35,BJ11)</f>
        <v>1</v>
      </c>
      <c r="BL11" s="287">
        <f t="shared" ref="BL11:BL28" si="4">COUNTIF($AK$6:$AM$35,BJ11)</f>
        <v>1</v>
      </c>
      <c r="BM11" s="287">
        <f t="shared" ref="BM11:BM28" si="5">COUNTIF($AN$6:$AO$35,BJ11)</f>
        <v>1</v>
      </c>
      <c r="BN11" s="287">
        <f t="shared" ref="BN11:BN28" si="6">COUNTIF($AP$6:$AQ$35,BJ11)</f>
        <v>0</v>
      </c>
      <c r="BO11" s="287">
        <f t="shared" ref="BO11:BO28" si="7">COUNTIF($AR$6:$AS$35,BJ11)</f>
        <v>1</v>
      </c>
      <c r="BP11" s="287">
        <f t="shared" ref="BP11:BP28" si="8">COUNTIF($AT$6:$AT$35,BJ11)</f>
        <v>0</v>
      </c>
      <c r="BQ11" s="287">
        <f t="shared" ref="BQ11:BQ28" si="9">COUNTIF($AU$6:$AX$35,BJ11)</f>
        <v>1</v>
      </c>
      <c r="BR11" s="587">
        <f t="shared" ref="BR11:BR28" si="10">COUNTIF($AY$6:$BD$35,BJ11)</f>
        <v>0</v>
      </c>
      <c r="BS11" s="401">
        <v>0</v>
      </c>
      <c r="BT11" s="401">
        <f t="shared" si="2"/>
        <v>4</v>
      </c>
    </row>
    <row r="12" spans="1:111" s="1513" customFormat="1" ht="53.1" customHeight="1" x14ac:dyDescent="0.15">
      <c r="A12" s="1432">
        <v>7</v>
      </c>
      <c r="B12" s="1433" t="s">
        <v>20</v>
      </c>
      <c r="C12" s="1188" t="s">
        <v>301</v>
      </c>
      <c r="D12" s="595" t="s">
        <v>309</v>
      </c>
      <c r="E12" s="1009" t="s">
        <v>31</v>
      </c>
      <c r="F12" s="994" t="s">
        <v>27</v>
      </c>
      <c r="G12" s="1010" t="str">
        <f t="shared" si="0"/>
        <v>中村</v>
      </c>
      <c r="H12" s="1011" t="s">
        <v>267</v>
      </c>
      <c r="I12" s="1012" t="s">
        <v>237</v>
      </c>
      <c r="J12" s="1185" t="s">
        <v>270</v>
      </c>
      <c r="K12" s="1011"/>
      <c r="L12" s="1014" t="s">
        <v>65</v>
      </c>
      <c r="M12" s="1012" t="s">
        <v>292</v>
      </c>
      <c r="N12" s="1012" t="s">
        <v>301</v>
      </c>
      <c r="O12" s="1015"/>
      <c r="P12" s="1016" t="s">
        <v>309</v>
      </c>
      <c r="Q12" s="1186" t="s">
        <v>467</v>
      </c>
      <c r="R12" s="1012" t="s">
        <v>203</v>
      </c>
      <c r="S12" s="1247" t="s">
        <v>459</v>
      </c>
      <c r="T12" s="1508" t="s">
        <v>481</v>
      </c>
      <c r="U12" s="1010" t="s">
        <v>120</v>
      </c>
      <c r="V12" s="1012" t="s">
        <v>63</v>
      </c>
      <c r="W12" s="1010" t="s">
        <v>299</v>
      </c>
      <c r="X12" s="1017" t="s">
        <v>301</v>
      </c>
      <c r="Y12" s="1012"/>
      <c r="Z12" s="1012"/>
      <c r="AA12" s="1010" t="s">
        <v>38</v>
      </c>
      <c r="AB12" s="1011" t="s">
        <v>233</v>
      </c>
      <c r="AC12" s="1010"/>
      <c r="AD12" s="1018"/>
      <c r="AE12" s="1019" t="s">
        <v>278</v>
      </c>
      <c r="AF12" s="1020" t="str">
        <f t="shared" si="1"/>
        <v>中村</v>
      </c>
      <c r="AG12" s="439"/>
      <c r="AH12" s="1488" t="s">
        <v>199</v>
      </c>
      <c r="AI12" s="1165"/>
      <c r="AJ12" s="1088"/>
      <c r="AK12" s="1089" t="s">
        <v>28</v>
      </c>
      <c r="AL12" s="1090"/>
      <c r="AM12" s="1091"/>
      <c r="AN12" s="1103"/>
      <c r="AO12" s="1091"/>
      <c r="AP12" s="1089"/>
      <c r="AQ12" s="1094"/>
      <c r="AR12" s="1089"/>
      <c r="AS12" s="1091"/>
      <c r="AT12" s="1090"/>
      <c r="AU12" s="1089" t="s">
        <v>300</v>
      </c>
      <c r="AV12" s="1507" t="s">
        <v>588</v>
      </c>
      <c r="AW12" s="1090"/>
      <c r="AX12" s="1090"/>
      <c r="AY12" s="1127"/>
      <c r="AZ12" s="1507"/>
      <c r="BA12" s="1090"/>
      <c r="BB12" s="1128"/>
      <c r="BC12" s="1141"/>
      <c r="BD12" s="1088"/>
      <c r="BE12" s="1089"/>
      <c r="BF12" s="1251"/>
      <c r="BG12" s="1091"/>
      <c r="BH12" s="949"/>
      <c r="BI12" s="920"/>
      <c r="BJ12" s="439" t="s">
        <v>63</v>
      </c>
      <c r="BK12" s="286">
        <f t="shared" si="3"/>
        <v>1</v>
      </c>
      <c r="BL12" s="287">
        <f t="shared" si="4"/>
        <v>1</v>
      </c>
      <c r="BM12" s="287">
        <f t="shared" si="5"/>
        <v>1</v>
      </c>
      <c r="BN12" s="287">
        <f t="shared" si="6"/>
        <v>0</v>
      </c>
      <c r="BO12" s="287">
        <f t="shared" si="7"/>
        <v>1</v>
      </c>
      <c r="BP12" s="287">
        <f t="shared" si="8"/>
        <v>0</v>
      </c>
      <c r="BQ12" s="287">
        <f t="shared" si="9"/>
        <v>0</v>
      </c>
      <c r="BR12" s="587">
        <f t="shared" si="10"/>
        <v>0</v>
      </c>
      <c r="BS12" s="401">
        <v>0</v>
      </c>
      <c r="BT12" s="401">
        <f t="shared" si="2"/>
        <v>3</v>
      </c>
    </row>
    <row r="13" spans="1:111" s="1513" customFormat="1" ht="53.1" customHeight="1" x14ac:dyDescent="0.15">
      <c r="A13" s="1432">
        <v>8</v>
      </c>
      <c r="B13" s="1433" t="s">
        <v>21</v>
      </c>
      <c r="C13" s="993" t="s">
        <v>300</v>
      </c>
      <c r="D13" s="595" t="s">
        <v>309</v>
      </c>
      <c r="E13" s="1189" t="s">
        <v>31</v>
      </c>
      <c r="F13" s="1189" t="s">
        <v>27</v>
      </c>
      <c r="G13" s="1010" t="str">
        <f t="shared" si="0"/>
        <v>石橋</v>
      </c>
      <c r="H13" s="1011" t="s">
        <v>267</v>
      </c>
      <c r="I13" s="1012" t="s">
        <v>237</v>
      </c>
      <c r="J13" s="1013" t="s">
        <v>28</v>
      </c>
      <c r="K13" s="1011"/>
      <c r="L13" s="1014" t="s">
        <v>65</v>
      </c>
      <c r="M13" s="1012" t="s">
        <v>292</v>
      </c>
      <c r="N13" s="1012" t="s">
        <v>27</v>
      </c>
      <c r="O13" s="1187" t="s">
        <v>312</v>
      </c>
      <c r="P13" s="1016" t="s">
        <v>309</v>
      </c>
      <c r="Q13" s="1012"/>
      <c r="R13" s="1012" t="s">
        <v>203</v>
      </c>
      <c r="S13" s="1247" t="s">
        <v>459</v>
      </c>
      <c r="T13" s="1508" t="s">
        <v>455</v>
      </c>
      <c r="U13" s="1010" t="s">
        <v>120</v>
      </c>
      <c r="V13" s="1012" t="s">
        <v>299</v>
      </c>
      <c r="W13" s="1010" t="s">
        <v>233</v>
      </c>
      <c r="X13" s="1017"/>
      <c r="Y13" s="1012"/>
      <c r="Z13" s="1012"/>
      <c r="AA13" s="1010" t="s">
        <v>38</v>
      </c>
      <c r="AB13" s="1011" t="s">
        <v>199</v>
      </c>
      <c r="AC13" s="1010" t="s">
        <v>31</v>
      </c>
      <c r="AD13" s="1018"/>
      <c r="AE13" s="1019" t="s">
        <v>435</v>
      </c>
      <c r="AF13" s="1020" t="str">
        <f t="shared" si="1"/>
        <v>石橋</v>
      </c>
      <c r="AG13" s="439"/>
      <c r="AH13" s="1488" t="s">
        <v>70</v>
      </c>
      <c r="AI13" s="1165"/>
      <c r="AJ13" s="1088"/>
      <c r="AK13" s="1089" t="s">
        <v>301</v>
      </c>
      <c r="AL13" s="1090"/>
      <c r="AM13" s="1091"/>
      <c r="AN13" s="1103"/>
      <c r="AO13" s="1091"/>
      <c r="AP13" s="1089"/>
      <c r="AQ13" s="1094"/>
      <c r="AR13" s="1089" t="s">
        <v>63</v>
      </c>
      <c r="AS13" s="1091"/>
      <c r="AT13" s="1090"/>
      <c r="AU13" s="1089"/>
      <c r="AV13" s="1128"/>
      <c r="AW13" s="1090"/>
      <c r="AX13" s="1090"/>
      <c r="AY13" s="1127"/>
      <c r="AZ13" s="1128"/>
      <c r="BA13" s="1090"/>
      <c r="BB13" s="1128"/>
      <c r="BC13" s="1141"/>
      <c r="BD13" s="1088"/>
      <c r="BE13" s="1089"/>
      <c r="BF13" s="1251"/>
      <c r="BG13" s="1091"/>
      <c r="BH13" s="949"/>
      <c r="BI13" s="920"/>
      <c r="BJ13" s="437" t="s">
        <v>284</v>
      </c>
      <c r="BK13" s="286">
        <f t="shared" si="3"/>
        <v>1</v>
      </c>
      <c r="BL13" s="287">
        <f t="shared" si="4"/>
        <v>1</v>
      </c>
      <c r="BM13" s="287">
        <f t="shared" si="5"/>
        <v>0</v>
      </c>
      <c r="BN13" s="287">
        <f t="shared" si="6"/>
        <v>0</v>
      </c>
      <c r="BO13" s="287">
        <f t="shared" si="7"/>
        <v>0</v>
      </c>
      <c r="BP13" s="287">
        <f t="shared" si="8"/>
        <v>0</v>
      </c>
      <c r="BQ13" s="287">
        <f t="shared" si="9"/>
        <v>1</v>
      </c>
      <c r="BR13" s="587">
        <f t="shared" si="10"/>
        <v>0</v>
      </c>
      <c r="BS13" s="401">
        <v>0</v>
      </c>
      <c r="BT13" s="401">
        <f t="shared" si="2"/>
        <v>2.5</v>
      </c>
    </row>
    <row r="14" spans="1:111" s="1513" customFormat="1" ht="53.1" customHeight="1" x14ac:dyDescent="0.15">
      <c r="A14" s="1432">
        <v>9</v>
      </c>
      <c r="B14" s="1433" t="s">
        <v>22</v>
      </c>
      <c r="C14" s="1188" t="s">
        <v>233</v>
      </c>
      <c r="D14" s="595" t="s">
        <v>309</v>
      </c>
      <c r="E14" s="1189" t="s">
        <v>31</v>
      </c>
      <c r="F14" s="1009" t="s">
        <v>237</v>
      </c>
      <c r="G14" s="1010" t="str">
        <f t="shared" si="0"/>
        <v>高野</v>
      </c>
      <c r="H14" s="1011" t="s">
        <v>301</v>
      </c>
      <c r="I14" s="1012" t="s">
        <v>28</v>
      </c>
      <c r="J14" s="1013"/>
      <c r="K14" s="1011"/>
      <c r="L14" s="1014" t="s">
        <v>65</v>
      </c>
      <c r="M14" s="1012" t="s">
        <v>70</v>
      </c>
      <c r="N14" s="1012" t="s">
        <v>233</v>
      </c>
      <c r="O14" s="1015"/>
      <c r="P14" s="1016" t="s">
        <v>309</v>
      </c>
      <c r="Q14" s="1510" t="s">
        <v>300</v>
      </c>
      <c r="R14" s="1012" t="s">
        <v>203</v>
      </c>
      <c r="S14" s="1247" t="s">
        <v>459</v>
      </c>
      <c r="T14" s="1508" t="s">
        <v>455</v>
      </c>
      <c r="U14" s="1010" t="s">
        <v>120</v>
      </c>
      <c r="V14" s="1012" t="s">
        <v>63</v>
      </c>
      <c r="W14" s="1010" t="s">
        <v>299</v>
      </c>
      <c r="X14" s="1017" t="s">
        <v>233</v>
      </c>
      <c r="Y14" s="1012"/>
      <c r="Z14" s="1012"/>
      <c r="AA14" s="1010" t="s">
        <v>38</v>
      </c>
      <c r="AB14" s="1011" t="s">
        <v>199</v>
      </c>
      <c r="AC14" s="1010" t="s">
        <v>31</v>
      </c>
      <c r="AD14" s="1018"/>
      <c r="AE14" s="1019" t="s">
        <v>27</v>
      </c>
      <c r="AF14" s="1020" t="str">
        <f t="shared" si="1"/>
        <v>高野</v>
      </c>
      <c r="AG14" s="439"/>
      <c r="AH14" s="1496" t="s">
        <v>267</v>
      </c>
      <c r="AI14" s="1165"/>
      <c r="AJ14" s="1088"/>
      <c r="AK14" s="1089" t="s">
        <v>284</v>
      </c>
      <c r="AL14" s="1090"/>
      <c r="AM14" s="1091"/>
      <c r="AN14" s="1092"/>
      <c r="AO14" s="1093"/>
      <c r="AP14" s="1089"/>
      <c r="AQ14" s="1094"/>
      <c r="AR14" s="1089"/>
      <c r="AS14" s="1091"/>
      <c r="AT14" s="1090"/>
      <c r="AU14" s="1089"/>
      <c r="AV14" s="1128"/>
      <c r="AW14" s="1090"/>
      <c r="AX14" s="1090"/>
      <c r="AY14" s="1127"/>
      <c r="AZ14" s="1128"/>
      <c r="BA14" s="1090"/>
      <c r="BB14" s="1128"/>
      <c r="BC14" s="1141"/>
      <c r="BD14" s="1088"/>
      <c r="BE14" s="1089"/>
      <c r="BF14" s="1251"/>
      <c r="BG14" s="879" t="s">
        <v>480</v>
      </c>
      <c r="BH14" s="949"/>
      <c r="BI14" s="920"/>
      <c r="BJ14" s="437" t="s">
        <v>27</v>
      </c>
      <c r="BK14" s="286">
        <f t="shared" si="3"/>
        <v>1</v>
      </c>
      <c r="BL14" s="287">
        <f t="shared" si="4"/>
        <v>1</v>
      </c>
      <c r="BM14" s="287">
        <f t="shared" si="5"/>
        <v>0</v>
      </c>
      <c r="BN14" s="287">
        <f t="shared" si="6"/>
        <v>0</v>
      </c>
      <c r="BO14" s="287">
        <f t="shared" si="7"/>
        <v>0</v>
      </c>
      <c r="BP14" s="287">
        <f t="shared" si="8"/>
        <v>0</v>
      </c>
      <c r="BQ14" s="287">
        <f t="shared" si="9"/>
        <v>1</v>
      </c>
      <c r="BR14" s="587">
        <f t="shared" si="10"/>
        <v>0</v>
      </c>
      <c r="BS14" s="401">
        <v>0</v>
      </c>
      <c r="BT14" s="401">
        <f t="shared" si="2"/>
        <v>2.5</v>
      </c>
    </row>
    <row r="15" spans="1:111" s="1513" customFormat="1" ht="53.1" customHeight="1" x14ac:dyDescent="0.15">
      <c r="A15" s="1432">
        <v>10</v>
      </c>
      <c r="B15" s="1433" t="s">
        <v>23</v>
      </c>
      <c r="C15" s="1008" t="s">
        <v>267</v>
      </c>
      <c r="D15" s="595"/>
      <c r="E15" s="1009" t="s">
        <v>233</v>
      </c>
      <c r="F15" s="1192" t="s">
        <v>284</v>
      </c>
      <c r="G15" s="1010" t="str">
        <f t="shared" si="0"/>
        <v>前澤</v>
      </c>
      <c r="H15" s="1190" t="s">
        <v>301</v>
      </c>
      <c r="I15" s="1012" t="s">
        <v>237</v>
      </c>
      <c r="J15" s="1013" t="s">
        <v>300</v>
      </c>
      <c r="K15" s="1011"/>
      <c r="L15" s="1014" t="s">
        <v>65</v>
      </c>
      <c r="M15" s="1012" t="s">
        <v>292</v>
      </c>
      <c r="N15" s="1012" t="s">
        <v>284</v>
      </c>
      <c r="O15" s="1015"/>
      <c r="P15" s="1166" t="s">
        <v>308</v>
      </c>
      <c r="Q15" s="1012" t="s">
        <v>70</v>
      </c>
      <c r="R15" s="1162" t="s">
        <v>203</v>
      </c>
      <c r="S15" s="1247" t="s">
        <v>459</v>
      </c>
      <c r="T15" s="1508" t="s">
        <v>481</v>
      </c>
      <c r="U15" s="1010" t="s">
        <v>120</v>
      </c>
      <c r="V15" s="1012" t="s">
        <v>63</v>
      </c>
      <c r="W15" s="1010" t="s">
        <v>299</v>
      </c>
      <c r="X15" s="1017" t="s">
        <v>300</v>
      </c>
      <c r="Y15" s="1012"/>
      <c r="Z15" s="1012"/>
      <c r="AA15" s="1010" t="s">
        <v>199</v>
      </c>
      <c r="AB15" s="1011" t="s">
        <v>28</v>
      </c>
      <c r="AC15" s="1010" t="s">
        <v>301</v>
      </c>
      <c r="AD15" s="1018"/>
      <c r="AE15" s="1019" t="s">
        <v>119</v>
      </c>
      <c r="AF15" s="1020" t="str">
        <f t="shared" si="1"/>
        <v>前澤</v>
      </c>
      <c r="AG15" s="439"/>
      <c r="AH15" s="1496" t="s">
        <v>31</v>
      </c>
      <c r="AI15" s="1165"/>
      <c r="AJ15" s="1088"/>
      <c r="AK15" s="1089"/>
      <c r="AL15" s="1090"/>
      <c r="AM15" s="1091"/>
      <c r="AN15" s="1092"/>
      <c r="AO15" s="1093"/>
      <c r="AP15" s="1089"/>
      <c r="AQ15" s="1094"/>
      <c r="AR15" s="1089"/>
      <c r="AS15" s="1091"/>
      <c r="AT15" s="1090"/>
      <c r="AU15" s="1089"/>
      <c r="AV15" s="1128"/>
      <c r="AW15" s="1090"/>
      <c r="AX15" s="1090"/>
      <c r="AY15" s="1127"/>
      <c r="AZ15" s="1128"/>
      <c r="BA15" s="1090"/>
      <c r="BB15" s="1128"/>
      <c r="BC15" s="1141"/>
      <c r="BD15" s="1088"/>
      <c r="BE15" s="1089"/>
      <c r="BF15" s="1094"/>
      <c r="BG15" s="879" t="s">
        <v>458</v>
      </c>
      <c r="BH15" s="950"/>
      <c r="BI15" s="951"/>
      <c r="BJ15" s="437" t="s">
        <v>120</v>
      </c>
      <c r="BK15" s="286">
        <f t="shared" si="3"/>
        <v>1</v>
      </c>
      <c r="BL15" s="287">
        <f t="shared" si="4"/>
        <v>1</v>
      </c>
      <c r="BM15" s="287">
        <f t="shared" si="5"/>
        <v>0</v>
      </c>
      <c r="BN15" s="287">
        <f t="shared" si="6"/>
        <v>0</v>
      </c>
      <c r="BO15" s="287">
        <f t="shared" si="7"/>
        <v>1</v>
      </c>
      <c r="BP15" s="287">
        <f t="shared" si="8"/>
        <v>0</v>
      </c>
      <c r="BQ15" s="287">
        <f t="shared" si="9"/>
        <v>0</v>
      </c>
      <c r="BR15" s="587">
        <f t="shared" si="10"/>
        <v>0</v>
      </c>
      <c r="BS15" s="401">
        <v>0</v>
      </c>
      <c r="BT15" s="401">
        <f t="shared" si="2"/>
        <v>2.5</v>
      </c>
    </row>
    <row r="16" spans="1:111" s="1513" customFormat="1" ht="53.1" customHeight="1" x14ac:dyDescent="0.15">
      <c r="A16" s="1432">
        <v>11</v>
      </c>
      <c r="B16" s="1433" t="s">
        <v>24</v>
      </c>
      <c r="C16" s="1188" t="s">
        <v>70</v>
      </c>
      <c r="D16" s="595"/>
      <c r="E16" s="1189" t="s">
        <v>233</v>
      </c>
      <c r="F16" s="1009" t="s">
        <v>284</v>
      </c>
      <c r="G16" s="1010" t="str">
        <f t="shared" si="0"/>
        <v>白原</v>
      </c>
      <c r="H16" s="1011" t="s">
        <v>301</v>
      </c>
      <c r="I16" s="1012" t="s">
        <v>237</v>
      </c>
      <c r="J16" s="1013"/>
      <c r="K16" s="1011"/>
      <c r="L16" s="1014" t="s">
        <v>65</v>
      </c>
      <c r="M16" s="1162" t="s">
        <v>292</v>
      </c>
      <c r="N16" s="1012" t="s">
        <v>70</v>
      </c>
      <c r="O16" s="1015"/>
      <c r="P16" s="664" t="s">
        <v>271</v>
      </c>
      <c r="Q16" s="1012" t="s">
        <v>300</v>
      </c>
      <c r="R16" s="1186" t="s">
        <v>274</v>
      </c>
      <c r="S16" s="1247" t="s">
        <v>459</v>
      </c>
      <c r="T16" s="1508" t="s">
        <v>455</v>
      </c>
      <c r="U16" s="1010" t="s">
        <v>63</v>
      </c>
      <c r="V16" s="1012" t="s">
        <v>299</v>
      </c>
      <c r="W16" s="1010" t="s">
        <v>27</v>
      </c>
      <c r="X16" s="1017"/>
      <c r="Y16" s="1012"/>
      <c r="Z16" s="1012"/>
      <c r="AA16" s="1010" t="s">
        <v>199</v>
      </c>
      <c r="AB16" s="1011" t="s">
        <v>28</v>
      </c>
      <c r="AC16" s="1010" t="s">
        <v>233</v>
      </c>
      <c r="AD16" s="1018"/>
      <c r="AE16" s="1019" t="s">
        <v>298</v>
      </c>
      <c r="AF16" s="1020" t="str">
        <f t="shared" si="1"/>
        <v>白原</v>
      </c>
      <c r="AG16" s="439"/>
      <c r="AH16" s="1488"/>
      <c r="AI16" s="1165"/>
      <c r="AJ16" s="1088"/>
      <c r="AK16" s="1089" t="s">
        <v>31</v>
      </c>
      <c r="AL16" s="1090"/>
      <c r="AM16" s="1091"/>
      <c r="AN16" s="1092" t="s">
        <v>267</v>
      </c>
      <c r="AO16" s="1093"/>
      <c r="AP16" s="1089"/>
      <c r="AQ16" s="1094"/>
      <c r="AR16" s="1089" t="s">
        <v>120</v>
      </c>
      <c r="AS16" s="1091"/>
      <c r="AT16" s="1090"/>
      <c r="AU16" s="1089"/>
      <c r="AV16" s="1128"/>
      <c r="AW16" s="1090"/>
      <c r="AX16" s="1090"/>
      <c r="AY16" s="1127"/>
      <c r="AZ16" s="1128"/>
      <c r="BA16" s="1090"/>
      <c r="BB16" s="1128"/>
      <c r="BC16" s="1141"/>
      <c r="BD16" s="1088"/>
      <c r="BE16" s="1089"/>
      <c r="BF16" s="1251"/>
      <c r="BG16" s="1091"/>
      <c r="BH16" s="949"/>
      <c r="BI16" s="920"/>
      <c r="BJ16" s="440" t="s">
        <v>38</v>
      </c>
      <c r="BK16" s="286">
        <f t="shared" si="3"/>
        <v>1</v>
      </c>
      <c r="BL16" s="287">
        <f t="shared" si="4"/>
        <v>1</v>
      </c>
      <c r="BM16" s="287">
        <f t="shared" si="5"/>
        <v>0</v>
      </c>
      <c r="BN16" s="287">
        <f t="shared" si="6"/>
        <v>0</v>
      </c>
      <c r="BO16" s="287">
        <f t="shared" si="7"/>
        <v>0</v>
      </c>
      <c r="BP16" s="287">
        <f t="shared" si="8"/>
        <v>0</v>
      </c>
      <c r="BQ16" s="287">
        <f t="shared" si="9"/>
        <v>1</v>
      </c>
      <c r="BR16" s="587">
        <f t="shared" si="10"/>
        <v>0</v>
      </c>
      <c r="BS16" s="401">
        <v>0</v>
      </c>
      <c r="BT16" s="401">
        <f t="shared" si="2"/>
        <v>2.5</v>
      </c>
    </row>
    <row r="17" spans="1:72" s="1513" customFormat="1" ht="53.1" customHeight="1" x14ac:dyDescent="0.15">
      <c r="A17" s="1432">
        <v>12</v>
      </c>
      <c r="B17" s="1433" t="s">
        <v>25</v>
      </c>
      <c r="C17" s="1008" t="s">
        <v>300</v>
      </c>
      <c r="D17" s="595"/>
      <c r="E17" s="1009" t="s">
        <v>233</v>
      </c>
      <c r="F17" s="1009" t="s">
        <v>28</v>
      </c>
      <c r="G17" s="1010" t="str">
        <f t="shared" si="0"/>
        <v>岸井</v>
      </c>
      <c r="H17" s="1011" t="s">
        <v>301</v>
      </c>
      <c r="I17" s="1162" t="s">
        <v>119</v>
      </c>
      <c r="J17" s="1013"/>
      <c r="K17" s="1011"/>
      <c r="L17" s="1014" t="s">
        <v>65</v>
      </c>
      <c r="M17" s="1012" t="s">
        <v>70</v>
      </c>
      <c r="N17" s="1012"/>
      <c r="O17" s="1015"/>
      <c r="P17" s="1016" t="s">
        <v>31</v>
      </c>
      <c r="Q17" s="1012"/>
      <c r="R17" s="1012" t="s">
        <v>267</v>
      </c>
      <c r="S17" s="1009" t="s">
        <v>319</v>
      </c>
      <c r="T17" s="1017"/>
      <c r="U17" s="1010" t="s">
        <v>63</v>
      </c>
      <c r="V17" s="1012" t="s">
        <v>299</v>
      </c>
      <c r="W17" s="1010" t="s">
        <v>284</v>
      </c>
      <c r="X17" s="1017"/>
      <c r="Y17" s="1012"/>
      <c r="Z17" s="1012"/>
      <c r="AA17" s="1010" t="s">
        <v>27</v>
      </c>
      <c r="AB17" s="1011" t="s">
        <v>199</v>
      </c>
      <c r="AC17" s="1010"/>
      <c r="AD17" s="1018"/>
      <c r="AE17" s="1019" t="s">
        <v>237</v>
      </c>
      <c r="AF17" s="1020" t="str">
        <f t="shared" si="1"/>
        <v>岸井</v>
      </c>
      <c r="AG17" s="439" t="s">
        <v>119</v>
      </c>
      <c r="AH17" s="1488"/>
      <c r="AI17" s="1165"/>
      <c r="AJ17" s="1088"/>
      <c r="AK17" s="1089" t="s">
        <v>120</v>
      </c>
      <c r="AL17" s="1090"/>
      <c r="AM17" s="1091"/>
      <c r="AN17" s="1092"/>
      <c r="AO17" s="1093"/>
      <c r="AP17" s="1089"/>
      <c r="AQ17" s="1094"/>
      <c r="AR17" s="1089"/>
      <c r="AS17" s="1091"/>
      <c r="AT17" s="1090"/>
      <c r="AU17" s="1089"/>
      <c r="AV17" s="1128"/>
      <c r="AW17" s="1090"/>
      <c r="AX17" s="1090"/>
      <c r="AY17" s="1127"/>
      <c r="AZ17" s="1128"/>
      <c r="BA17" s="1090"/>
      <c r="BB17" s="1128"/>
      <c r="BC17" s="1141"/>
      <c r="BD17" s="1088"/>
      <c r="BE17" s="1089"/>
      <c r="BF17" s="1251"/>
      <c r="BG17" s="1489"/>
      <c r="BH17" s="950"/>
      <c r="BI17" s="951"/>
      <c r="BJ17" s="440" t="s">
        <v>243</v>
      </c>
      <c r="BK17" s="286">
        <f t="shared" si="3"/>
        <v>0</v>
      </c>
      <c r="BL17" s="287">
        <f t="shared" si="4"/>
        <v>0</v>
      </c>
      <c r="BM17" s="287">
        <f t="shared" si="5"/>
        <v>0</v>
      </c>
      <c r="BN17" s="287">
        <f t="shared" si="6"/>
        <v>0</v>
      </c>
      <c r="BO17" s="287">
        <f t="shared" si="7"/>
        <v>0</v>
      </c>
      <c r="BP17" s="287">
        <f t="shared" si="8"/>
        <v>0</v>
      </c>
      <c r="BQ17" s="287">
        <f t="shared" si="9"/>
        <v>0</v>
      </c>
      <c r="BR17" s="587">
        <f t="shared" si="10"/>
        <v>0</v>
      </c>
      <c r="BS17" s="401">
        <v>0</v>
      </c>
      <c r="BT17" s="401">
        <f t="shared" si="2"/>
        <v>0</v>
      </c>
    </row>
    <row r="18" spans="1:72" s="1513" customFormat="1" ht="53.1" customHeight="1" x14ac:dyDescent="0.15">
      <c r="A18" s="1438">
        <v>13</v>
      </c>
      <c r="B18" s="1439" t="s">
        <v>19</v>
      </c>
      <c r="C18" s="1023"/>
      <c r="D18" s="1024"/>
      <c r="E18" s="1025"/>
      <c r="F18" s="1025"/>
      <c r="G18" s="1026" t="str">
        <f t="shared" si="0"/>
        <v>渡辺</v>
      </c>
      <c r="H18" s="1027"/>
      <c r="I18" s="1028"/>
      <c r="J18" s="1029"/>
      <c r="K18" s="1027"/>
      <c r="L18" s="1030"/>
      <c r="M18" s="1028"/>
      <c r="N18" s="1028"/>
      <c r="O18" s="1031"/>
      <c r="P18" s="1032"/>
      <c r="Q18" s="1028"/>
      <c r="R18" s="1028"/>
      <c r="S18" s="1025"/>
      <c r="T18" s="1033"/>
      <c r="U18" s="1026"/>
      <c r="V18" s="1028"/>
      <c r="W18" s="1026" t="s">
        <v>300</v>
      </c>
      <c r="X18" s="1033"/>
      <c r="Y18" s="1028"/>
      <c r="Z18" s="1028"/>
      <c r="AA18" s="1026"/>
      <c r="AB18" s="1027"/>
      <c r="AC18" s="1026"/>
      <c r="AD18" s="1034"/>
      <c r="AE18" s="1035" t="s">
        <v>301</v>
      </c>
      <c r="AF18" s="1036" t="str">
        <f t="shared" si="1"/>
        <v>渡辺</v>
      </c>
      <c r="AG18" s="1037" t="s">
        <v>277</v>
      </c>
      <c r="AH18" s="1493"/>
      <c r="AI18" s="1494"/>
      <c r="AJ18" s="1105"/>
      <c r="AK18" s="1106"/>
      <c r="AL18" s="1107"/>
      <c r="AM18" s="1108"/>
      <c r="AN18" s="1257"/>
      <c r="AO18" s="1123"/>
      <c r="AP18" s="1106"/>
      <c r="AQ18" s="1112"/>
      <c r="AR18" s="1106"/>
      <c r="AS18" s="1108"/>
      <c r="AT18" s="1107"/>
      <c r="AU18" s="1106"/>
      <c r="AV18" s="1113"/>
      <c r="AW18" s="1107"/>
      <c r="AX18" s="1107"/>
      <c r="AY18" s="1114"/>
      <c r="AZ18" s="1113"/>
      <c r="BA18" s="1107"/>
      <c r="BB18" s="1113"/>
      <c r="BC18" s="1495"/>
      <c r="BD18" s="1105"/>
      <c r="BE18" s="1106"/>
      <c r="BF18" s="1258"/>
      <c r="BG18" s="1108"/>
      <c r="BH18" s="949"/>
      <c r="BI18" s="920"/>
      <c r="BJ18" s="440" t="s">
        <v>200</v>
      </c>
      <c r="BK18" s="286">
        <f t="shared" si="3"/>
        <v>1</v>
      </c>
      <c r="BL18" s="287">
        <f t="shared" si="4"/>
        <v>1</v>
      </c>
      <c r="BM18" s="287">
        <f t="shared" si="5"/>
        <v>0</v>
      </c>
      <c r="BN18" s="287">
        <f t="shared" si="6"/>
        <v>0</v>
      </c>
      <c r="BO18" s="287">
        <f t="shared" si="7"/>
        <v>1</v>
      </c>
      <c r="BP18" s="287">
        <f t="shared" si="8"/>
        <v>0</v>
      </c>
      <c r="BQ18" s="287">
        <f t="shared" si="9"/>
        <v>0</v>
      </c>
      <c r="BR18" s="587">
        <f t="shared" si="10"/>
        <v>0</v>
      </c>
      <c r="BS18" s="401">
        <v>0.5</v>
      </c>
      <c r="BT18" s="401">
        <f t="shared" si="2"/>
        <v>2.5</v>
      </c>
    </row>
    <row r="19" spans="1:72" s="1513" customFormat="1" ht="53.1" customHeight="1" x14ac:dyDescent="0.15">
      <c r="A19" s="1432">
        <v>14</v>
      </c>
      <c r="B19" s="1433" t="s">
        <v>20</v>
      </c>
      <c r="C19" s="1008" t="s">
        <v>27</v>
      </c>
      <c r="D19" s="595" t="s">
        <v>309</v>
      </c>
      <c r="E19" s="1009" t="s">
        <v>31</v>
      </c>
      <c r="F19" s="1009" t="s">
        <v>284</v>
      </c>
      <c r="G19" s="1010" t="str">
        <f t="shared" si="0"/>
        <v>戸田</v>
      </c>
      <c r="H19" s="1190" t="s">
        <v>233</v>
      </c>
      <c r="I19" s="1012" t="s">
        <v>28</v>
      </c>
      <c r="J19" s="1013" t="s">
        <v>267</v>
      </c>
      <c r="K19" s="1011"/>
      <c r="L19" s="1014" t="s">
        <v>65</v>
      </c>
      <c r="M19" s="1012" t="s">
        <v>292</v>
      </c>
      <c r="N19" s="1012" t="s">
        <v>233</v>
      </c>
      <c r="O19" s="1015"/>
      <c r="P19" s="1016" t="s">
        <v>309</v>
      </c>
      <c r="Q19" s="1186" t="s">
        <v>467</v>
      </c>
      <c r="R19" s="1012" t="s">
        <v>203</v>
      </c>
      <c r="S19" s="1247" t="s">
        <v>459</v>
      </c>
      <c r="T19" s="1508" t="s">
        <v>481</v>
      </c>
      <c r="U19" s="1010" t="s">
        <v>63</v>
      </c>
      <c r="V19" s="1012" t="s">
        <v>120</v>
      </c>
      <c r="W19" s="1010" t="s">
        <v>299</v>
      </c>
      <c r="X19" s="1017" t="s">
        <v>27</v>
      </c>
      <c r="Y19" s="1012"/>
      <c r="Z19" s="1012"/>
      <c r="AA19" s="1010" t="s">
        <v>199</v>
      </c>
      <c r="AB19" s="1011" t="s">
        <v>38</v>
      </c>
      <c r="AC19" s="1010"/>
      <c r="AD19" s="1018"/>
      <c r="AE19" s="1019" t="s">
        <v>258</v>
      </c>
      <c r="AF19" s="1020" t="str">
        <f t="shared" si="1"/>
        <v>戸田</v>
      </c>
      <c r="AG19" s="439"/>
      <c r="AH19" s="1488" t="s">
        <v>237</v>
      </c>
      <c r="AI19" s="1165"/>
      <c r="AJ19" s="1088"/>
      <c r="AK19" s="1089"/>
      <c r="AL19" s="1090"/>
      <c r="AM19" s="1091"/>
      <c r="AN19" s="1103"/>
      <c r="AO19" s="1091"/>
      <c r="AP19" s="1089"/>
      <c r="AQ19" s="1094"/>
      <c r="AR19" s="1089" t="s">
        <v>300</v>
      </c>
      <c r="AS19" s="1091"/>
      <c r="AT19" s="1090"/>
      <c r="AU19" s="1089"/>
      <c r="AV19" s="1128"/>
      <c r="AW19" s="1090"/>
      <c r="AX19" s="1090"/>
      <c r="AY19" s="1127"/>
      <c r="AZ19" s="1128"/>
      <c r="BA19" s="1090"/>
      <c r="BB19" s="1128"/>
      <c r="BC19" s="1141"/>
      <c r="BD19" s="1088"/>
      <c r="BE19" s="1089"/>
      <c r="BF19" s="1251"/>
      <c r="BG19" s="1091"/>
      <c r="BH19" s="949"/>
      <c r="BI19" s="920"/>
      <c r="BJ19" s="440" t="s">
        <v>233</v>
      </c>
      <c r="BK19" s="286">
        <f t="shared" si="3"/>
        <v>1</v>
      </c>
      <c r="BL19" s="287">
        <f t="shared" si="4"/>
        <v>1</v>
      </c>
      <c r="BM19" s="287">
        <f t="shared" si="5"/>
        <v>1</v>
      </c>
      <c r="BN19" s="287">
        <f t="shared" si="6"/>
        <v>0</v>
      </c>
      <c r="BO19" s="287">
        <f t="shared" si="7"/>
        <v>0</v>
      </c>
      <c r="BP19" s="287">
        <f t="shared" si="8"/>
        <v>0</v>
      </c>
      <c r="BQ19" s="287">
        <f t="shared" si="9"/>
        <v>0</v>
      </c>
      <c r="BR19" s="587">
        <f t="shared" si="10"/>
        <v>1</v>
      </c>
      <c r="BS19" s="401">
        <v>0</v>
      </c>
      <c r="BT19" s="401">
        <f t="shared" si="2"/>
        <v>2.5</v>
      </c>
    </row>
    <row r="20" spans="1:72" s="1513" customFormat="1" ht="53.1" customHeight="1" x14ac:dyDescent="0.15">
      <c r="A20" s="1432">
        <v>15</v>
      </c>
      <c r="B20" s="1433" t="s">
        <v>21</v>
      </c>
      <c r="C20" s="1191" t="s">
        <v>313</v>
      </c>
      <c r="D20" s="595" t="s">
        <v>309</v>
      </c>
      <c r="E20" s="1009" t="s">
        <v>31</v>
      </c>
      <c r="F20" s="1009" t="s">
        <v>284</v>
      </c>
      <c r="G20" s="1010" t="str">
        <f t="shared" si="0"/>
        <v>知久</v>
      </c>
      <c r="H20" s="1190" t="s">
        <v>233</v>
      </c>
      <c r="I20" s="1012" t="s">
        <v>28</v>
      </c>
      <c r="J20" s="1185" t="s">
        <v>393</v>
      </c>
      <c r="K20" s="1011"/>
      <c r="L20" s="1014" t="s">
        <v>267</v>
      </c>
      <c r="M20" s="1012" t="s">
        <v>292</v>
      </c>
      <c r="N20" s="1012" t="s">
        <v>300</v>
      </c>
      <c r="O20" s="1015" t="s">
        <v>70</v>
      </c>
      <c r="P20" s="1016" t="s">
        <v>309</v>
      </c>
      <c r="Q20" s="1012"/>
      <c r="R20" s="1012" t="s">
        <v>203</v>
      </c>
      <c r="S20" s="1247" t="s">
        <v>459</v>
      </c>
      <c r="T20" s="1508" t="s">
        <v>481</v>
      </c>
      <c r="U20" s="1010" t="s">
        <v>63</v>
      </c>
      <c r="V20" s="1012" t="s">
        <v>120</v>
      </c>
      <c r="W20" s="1010" t="s">
        <v>299</v>
      </c>
      <c r="X20" s="1017" t="s">
        <v>301</v>
      </c>
      <c r="Y20" s="1012"/>
      <c r="Z20" s="1012"/>
      <c r="AA20" s="1010" t="s">
        <v>199</v>
      </c>
      <c r="AB20" s="1011" t="s">
        <v>38</v>
      </c>
      <c r="AC20" s="1010" t="s">
        <v>233</v>
      </c>
      <c r="AD20" s="1018"/>
      <c r="AE20" s="1019" t="s">
        <v>276</v>
      </c>
      <c r="AF20" s="1020" t="str">
        <f t="shared" si="1"/>
        <v>知久</v>
      </c>
      <c r="AG20" s="439"/>
      <c r="AH20" s="1488" t="s">
        <v>65</v>
      </c>
      <c r="AI20" s="1165" t="s">
        <v>27</v>
      </c>
      <c r="AJ20" s="1088"/>
      <c r="AK20" s="1089" t="s">
        <v>300</v>
      </c>
      <c r="AL20" s="1090"/>
      <c r="AM20" s="1091"/>
      <c r="AN20" s="1092"/>
      <c r="AO20" s="1093"/>
      <c r="AP20" s="1089"/>
      <c r="AQ20" s="1094"/>
      <c r="AR20" s="1089" t="s">
        <v>237</v>
      </c>
      <c r="AS20" s="1091"/>
      <c r="AT20" s="1090"/>
      <c r="AU20" s="1089"/>
      <c r="AV20" s="1128"/>
      <c r="AW20" s="1090"/>
      <c r="AX20" s="1090"/>
      <c r="AY20" s="1127"/>
      <c r="AZ20" s="1128"/>
      <c r="BA20" s="1090"/>
      <c r="BB20" s="1128"/>
      <c r="BC20" s="1141"/>
      <c r="BD20" s="1088"/>
      <c r="BE20" s="1089"/>
      <c r="BF20" s="1251"/>
      <c r="BG20" s="1091"/>
      <c r="BH20" s="949"/>
      <c r="BI20" s="920"/>
      <c r="BJ20" s="440" t="s">
        <v>267</v>
      </c>
      <c r="BK20" s="286">
        <f t="shared" si="3"/>
        <v>1</v>
      </c>
      <c r="BL20" s="287">
        <f t="shared" si="4"/>
        <v>1</v>
      </c>
      <c r="BM20" s="287">
        <f t="shared" si="5"/>
        <v>2</v>
      </c>
      <c r="BN20" s="287">
        <f t="shared" si="6"/>
        <v>0</v>
      </c>
      <c r="BO20" s="287">
        <f t="shared" si="7"/>
        <v>1</v>
      </c>
      <c r="BP20" s="287">
        <f t="shared" si="8"/>
        <v>0</v>
      </c>
      <c r="BQ20" s="287">
        <f t="shared" si="9"/>
        <v>0</v>
      </c>
      <c r="BR20" s="587">
        <f t="shared" si="10"/>
        <v>0</v>
      </c>
      <c r="BS20" s="401">
        <v>2</v>
      </c>
      <c r="BT20" s="401">
        <f>BK20+BL20*0.5+BM20*0.5+BN20+BO20+BQ20+BR20*0.5+BP20</f>
        <v>3.5</v>
      </c>
    </row>
    <row r="21" spans="1:72" s="1513" customFormat="1" ht="53.1" customHeight="1" x14ac:dyDescent="0.15">
      <c r="A21" s="1432">
        <v>16</v>
      </c>
      <c r="B21" s="1433" t="s">
        <v>22</v>
      </c>
      <c r="C21" s="1008" t="s">
        <v>267</v>
      </c>
      <c r="D21" s="595"/>
      <c r="E21" s="1189" t="s">
        <v>27</v>
      </c>
      <c r="F21" s="1189" t="s">
        <v>284</v>
      </c>
      <c r="G21" s="1010" t="str">
        <f t="shared" si="0"/>
        <v>村山</v>
      </c>
      <c r="H21" s="1011" t="s">
        <v>301</v>
      </c>
      <c r="I21" s="1012" t="s">
        <v>28</v>
      </c>
      <c r="J21" s="1013"/>
      <c r="K21" s="1011"/>
      <c r="L21" s="1014" t="s">
        <v>65</v>
      </c>
      <c r="M21" s="1162" t="s">
        <v>292</v>
      </c>
      <c r="N21" s="1012" t="s">
        <v>27</v>
      </c>
      <c r="O21" s="1015"/>
      <c r="P21" s="664" t="s">
        <v>70</v>
      </c>
      <c r="Q21" s="1186" t="s">
        <v>467</v>
      </c>
      <c r="R21" s="1012" t="s">
        <v>63</v>
      </c>
      <c r="S21" s="1247" t="s">
        <v>459</v>
      </c>
      <c r="T21" s="1508" t="s">
        <v>481</v>
      </c>
      <c r="U21" s="1501" t="s">
        <v>560</v>
      </c>
      <c r="V21" s="1012" t="s">
        <v>120</v>
      </c>
      <c r="W21" s="1010" t="s">
        <v>299</v>
      </c>
      <c r="X21" s="1017" t="s">
        <v>119</v>
      </c>
      <c r="Y21" s="1012"/>
      <c r="Z21" s="1012"/>
      <c r="AA21" s="1010" t="s">
        <v>199</v>
      </c>
      <c r="AB21" s="1011" t="s">
        <v>233</v>
      </c>
      <c r="AC21" s="1010" t="s">
        <v>284</v>
      </c>
      <c r="AD21" s="1018"/>
      <c r="AE21" s="1019" t="s">
        <v>300</v>
      </c>
      <c r="AF21" s="1020" t="str">
        <f t="shared" si="1"/>
        <v>村山</v>
      </c>
      <c r="AG21" s="439"/>
      <c r="AH21" s="1488"/>
      <c r="AI21" s="1165"/>
      <c r="AJ21" s="1088"/>
      <c r="AK21" s="1089"/>
      <c r="AL21" s="1090"/>
      <c r="AM21" s="1091"/>
      <c r="AN21" s="1103"/>
      <c r="AO21" s="1091"/>
      <c r="AP21" s="1102" t="s">
        <v>203</v>
      </c>
      <c r="AQ21" s="1291" t="s">
        <v>309</v>
      </c>
      <c r="AR21" s="1102" t="s">
        <v>31</v>
      </c>
      <c r="AS21" s="1091"/>
      <c r="AT21" s="1090"/>
      <c r="AU21" s="1089"/>
      <c r="AV21" s="1128"/>
      <c r="AW21" s="1090"/>
      <c r="AX21" s="1090"/>
      <c r="AY21" s="1127"/>
      <c r="AZ21" s="1128"/>
      <c r="BA21" s="1090"/>
      <c r="BB21" s="1128"/>
      <c r="BC21" s="1141"/>
      <c r="BD21" s="1088"/>
      <c r="BE21" s="1089"/>
      <c r="BF21" s="1251"/>
      <c r="BG21" s="879" t="s">
        <v>370</v>
      </c>
      <c r="BH21" s="949"/>
      <c r="BI21" s="920"/>
      <c r="BJ21" s="440" t="s">
        <v>70</v>
      </c>
      <c r="BK21" s="286">
        <f t="shared" si="3"/>
        <v>1</v>
      </c>
      <c r="BL21" s="287">
        <f t="shared" si="4"/>
        <v>1</v>
      </c>
      <c r="BM21" s="287">
        <f t="shared" si="5"/>
        <v>0</v>
      </c>
      <c r="BN21" s="287">
        <f t="shared" si="6"/>
        <v>0</v>
      </c>
      <c r="BO21" s="287">
        <f t="shared" si="7"/>
        <v>1</v>
      </c>
      <c r="BP21" s="287">
        <f t="shared" si="8"/>
        <v>0</v>
      </c>
      <c r="BQ21" s="287">
        <f t="shared" si="9"/>
        <v>0</v>
      </c>
      <c r="BR21" s="587">
        <f t="shared" si="10"/>
        <v>0</v>
      </c>
      <c r="BS21" s="401">
        <v>0</v>
      </c>
      <c r="BT21" s="401">
        <f>BK21+BL21*0.5+BM21*0.5+BN21+BO21+BQ21+BR21*0.5+BP21</f>
        <v>2.5</v>
      </c>
    </row>
    <row r="22" spans="1:72" s="1513" customFormat="1" ht="53.1" customHeight="1" x14ac:dyDescent="0.15">
      <c r="A22" s="1432">
        <v>17</v>
      </c>
      <c r="B22" s="1433" t="s">
        <v>23</v>
      </c>
      <c r="C22" s="1188" t="s">
        <v>31</v>
      </c>
      <c r="D22" s="595"/>
      <c r="E22" s="1009" t="s">
        <v>27</v>
      </c>
      <c r="F22" s="1009" t="s">
        <v>237</v>
      </c>
      <c r="G22" s="1010" t="str">
        <f t="shared" si="0"/>
        <v>バタ</v>
      </c>
      <c r="H22" s="1190" t="s">
        <v>267</v>
      </c>
      <c r="I22" s="1012" t="s">
        <v>28</v>
      </c>
      <c r="J22" s="1185" t="s">
        <v>289</v>
      </c>
      <c r="K22" s="1011"/>
      <c r="L22" s="1014" t="s">
        <v>65</v>
      </c>
      <c r="M22" s="1012" t="s">
        <v>292</v>
      </c>
      <c r="N22" s="1012" t="s">
        <v>31</v>
      </c>
      <c r="O22" s="1015"/>
      <c r="P22" s="664" t="s">
        <v>567</v>
      </c>
      <c r="Q22" s="1012" t="s">
        <v>63</v>
      </c>
      <c r="R22" s="1162" t="s">
        <v>203</v>
      </c>
      <c r="S22" s="1247" t="s">
        <v>70</v>
      </c>
      <c r="T22" s="1508"/>
      <c r="U22" s="1501" t="s">
        <v>560</v>
      </c>
      <c r="V22" s="1012" t="s">
        <v>120</v>
      </c>
      <c r="W22" s="1010" t="s">
        <v>299</v>
      </c>
      <c r="X22" s="1017" t="s">
        <v>284</v>
      </c>
      <c r="Y22" s="1012"/>
      <c r="Z22" s="1012"/>
      <c r="AA22" s="1010" t="s">
        <v>199</v>
      </c>
      <c r="AB22" s="1011" t="s">
        <v>233</v>
      </c>
      <c r="AC22" s="1010" t="s">
        <v>267</v>
      </c>
      <c r="AD22" s="1018"/>
      <c r="AE22" s="1019" t="s">
        <v>259</v>
      </c>
      <c r="AF22" s="1020" t="str">
        <f t="shared" si="1"/>
        <v>バタ</v>
      </c>
      <c r="AG22" s="439"/>
      <c r="AH22" s="1488" t="s">
        <v>417</v>
      </c>
      <c r="AI22" s="1165"/>
      <c r="AJ22" s="1088"/>
      <c r="AK22" s="1089" t="s">
        <v>119</v>
      </c>
      <c r="AL22" s="1090"/>
      <c r="AM22" s="1091"/>
      <c r="AN22" s="1103"/>
      <c r="AO22" s="1091"/>
      <c r="AP22" s="1089"/>
      <c r="AQ22" s="1094"/>
      <c r="AR22" s="1089"/>
      <c r="AS22" s="1091"/>
      <c r="AT22" s="1090"/>
      <c r="AU22" s="1089" t="s">
        <v>301</v>
      </c>
      <c r="AV22" s="1507" t="s">
        <v>561</v>
      </c>
      <c r="AW22" s="1090"/>
      <c r="AX22" s="1090"/>
      <c r="AY22" s="1127"/>
      <c r="AZ22" s="1128"/>
      <c r="BA22" s="1090"/>
      <c r="BB22" s="1128"/>
      <c r="BC22" s="1141"/>
      <c r="BD22" s="1088"/>
      <c r="BE22" s="1089"/>
      <c r="BF22" s="1251"/>
      <c r="BG22" s="1091"/>
      <c r="BH22" s="949"/>
      <c r="BI22" s="920"/>
      <c r="BJ22" s="440" t="s">
        <v>300</v>
      </c>
      <c r="BK22" s="286">
        <f t="shared" si="3"/>
        <v>1</v>
      </c>
      <c r="BL22" s="287">
        <f t="shared" si="4"/>
        <v>1</v>
      </c>
      <c r="BM22" s="287">
        <f t="shared" si="5"/>
        <v>0</v>
      </c>
      <c r="BN22" s="287">
        <f t="shared" si="6"/>
        <v>0</v>
      </c>
      <c r="BO22" s="287">
        <f t="shared" si="7"/>
        <v>1</v>
      </c>
      <c r="BP22" s="287">
        <f t="shared" si="8"/>
        <v>0</v>
      </c>
      <c r="BQ22" s="287">
        <f t="shared" si="9"/>
        <v>2</v>
      </c>
      <c r="BR22" s="587">
        <f t="shared" si="10"/>
        <v>0</v>
      </c>
      <c r="BS22" s="401">
        <v>0</v>
      </c>
      <c r="BT22" s="401">
        <f t="shared" si="2"/>
        <v>4.5</v>
      </c>
    </row>
    <row r="23" spans="1:72" s="1513" customFormat="1" ht="53.1" customHeight="1" x14ac:dyDescent="0.15">
      <c r="A23" s="1432">
        <v>18</v>
      </c>
      <c r="B23" s="1433" t="s">
        <v>24</v>
      </c>
      <c r="C23" s="1191" t="s">
        <v>467</v>
      </c>
      <c r="D23" s="595" t="s">
        <v>309</v>
      </c>
      <c r="E23" s="1189" t="s">
        <v>31</v>
      </c>
      <c r="F23" s="1009" t="s">
        <v>237</v>
      </c>
      <c r="G23" s="1010" t="str">
        <f t="shared" si="0"/>
        <v>小清水</v>
      </c>
      <c r="H23" s="1011" t="s">
        <v>267</v>
      </c>
      <c r="I23" s="1012" t="s">
        <v>28</v>
      </c>
      <c r="J23" s="1013"/>
      <c r="K23" s="1011"/>
      <c r="L23" s="1014" t="s">
        <v>65</v>
      </c>
      <c r="M23" s="1162" t="s">
        <v>292</v>
      </c>
      <c r="N23" s="1012" t="s">
        <v>70</v>
      </c>
      <c r="O23" s="1015"/>
      <c r="P23" s="1167" t="s">
        <v>309</v>
      </c>
      <c r="Q23" s="1186" t="s">
        <v>268</v>
      </c>
      <c r="R23" s="1162" t="s">
        <v>203</v>
      </c>
      <c r="S23" s="1247" t="s">
        <v>459</v>
      </c>
      <c r="T23" s="1508" t="s">
        <v>481</v>
      </c>
      <c r="U23" s="1010" t="s">
        <v>63</v>
      </c>
      <c r="V23" s="1012" t="s">
        <v>120</v>
      </c>
      <c r="W23" s="1010" t="s">
        <v>300</v>
      </c>
      <c r="X23" s="1017"/>
      <c r="Y23" s="1012"/>
      <c r="Z23" s="1012"/>
      <c r="AA23" s="1010" t="s">
        <v>199</v>
      </c>
      <c r="AB23" s="1011" t="s">
        <v>38</v>
      </c>
      <c r="AC23" s="1010" t="s">
        <v>31</v>
      </c>
      <c r="AD23" s="1018"/>
      <c r="AE23" s="1019" t="s">
        <v>301</v>
      </c>
      <c r="AF23" s="1020" t="str">
        <f t="shared" si="1"/>
        <v>小清水</v>
      </c>
      <c r="AG23" s="439"/>
      <c r="AH23" s="1488" t="s">
        <v>284</v>
      </c>
      <c r="AI23" s="1165"/>
      <c r="AJ23" s="1088"/>
      <c r="AK23" s="1089"/>
      <c r="AL23" s="1090"/>
      <c r="AM23" s="1091"/>
      <c r="AN23" s="1103"/>
      <c r="AO23" s="1135"/>
      <c r="AP23" s="1089"/>
      <c r="AQ23" s="1094"/>
      <c r="AR23" s="1089"/>
      <c r="AS23" s="1091"/>
      <c r="AT23" s="1090"/>
      <c r="AU23" s="1089" t="s">
        <v>299</v>
      </c>
      <c r="AV23" s="1507" t="s">
        <v>561</v>
      </c>
      <c r="AW23" s="1491" t="s">
        <v>27</v>
      </c>
      <c r="AX23" s="1511" t="s">
        <v>589</v>
      </c>
      <c r="AY23" s="1136" t="s">
        <v>233</v>
      </c>
      <c r="AZ23" s="1128" t="s">
        <v>381</v>
      </c>
      <c r="BA23" s="1090"/>
      <c r="BB23" s="1128"/>
      <c r="BC23" s="1141"/>
      <c r="BD23" s="1088"/>
      <c r="BE23" s="1089"/>
      <c r="BF23" s="1251"/>
      <c r="BG23" s="1489"/>
      <c r="BH23" s="950"/>
      <c r="BI23" s="951"/>
      <c r="BJ23" s="440" t="s">
        <v>301</v>
      </c>
      <c r="BK23" s="286">
        <f t="shared" si="3"/>
        <v>1</v>
      </c>
      <c r="BL23" s="287">
        <f t="shared" si="4"/>
        <v>1</v>
      </c>
      <c r="BM23" s="287">
        <f t="shared" si="5"/>
        <v>0</v>
      </c>
      <c r="BN23" s="287">
        <f t="shared" si="6"/>
        <v>0</v>
      </c>
      <c r="BO23" s="287">
        <f t="shared" si="7"/>
        <v>0</v>
      </c>
      <c r="BP23" s="287">
        <f t="shared" si="8"/>
        <v>0</v>
      </c>
      <c r="BQ23" s="287">
        <f t="shared" si="9"/>
        <v>1</v>
      </c>
      <c r="BR23" s="587">
        <f t="shared" si="10"/>
        <v>0</v>
      </c>
      <c r="BS23" s="401">
        <v>0</v>
      </c>
      <c r="BT23" s="401">
        <f>BK23+BL23*0.5+BM23*0.5+BN23+BO23+BQ23+BR23*0.5+BP23</f>
        <v>2.5</v>
      </c>
    </row>
    <row r="24" spans="1:72" s="1513" customFormat="1" ht="53.1" customHeight="1" x14ac:dyDescent="0.15">
      <c r="A24" s="1438">
        <v>19</v>
      </c>
      <c r="B24" s="1439" t="s">
        <v>25</v>
      </c>
      <c r="C24" s="1023"/>
      <c r="D24" s="1024"/>
      <c r="E24" s="1025"/>
      <c r="F24" s="1025"/>
      <c r="G24" s="1026" t="str">
        <f t="shared" si="0"/>
        <v>戸田</v>
      </c>
      <c r="H24" s="1027"/>
      <c r="I24" s="1028"/>
      <c r="J24" s="1029"/>
      <c r="K24" s="1027"/>
      <c r="L24" s="1030"/>
      <c r="M24" s="1028"/>
      <c r="N24" s="1028"/>
      <c r="O24" s="1031"/>
      <c r="P24" s="1032"/>
      <c r="Q24" s="1028"/>
      <c r="R24" s="1028"/>
      <c r="S24" s="1025"/>
      <c r="T24" s="1033"/>
      <c r="U24" s="1026"/>
      <c r="V24" s="1028"/>
      <c r="W24" s="1026" t="s">
        <v>199</v>
      </c>
      <c r="X24" s="1033"/>
      <c r="Y24" s="1028"/>
      <c r="Z24" s="1028"/>
      <c r="AA24" s="1026"/>
      <c r="AB24" s="1027"/>
      <c r="AC24" s="1026"/>
      <c r="AD24" s="1034"/>
      <c r="AE24" s="1035" t="s">
        <v>70</v>
      </c>
      <c r="AF24" s="1036" t="str">
        <f t="shared" si="1"/>
        <v>戸田</v>
      </c>
      <c r="AG24" s="1037" t="s">
        <v>284</v>
      </c>
      <c r="AH24" s="1493"/>
      <c r="AI24" s="1494"/>
      <c r="AJ24" s="1105"/>
      <c r="AK24" s="1106"/>
      <c r="AL24" s="1107"/>
      <c r="AM24" s="1108"/>
      <c r="AN24" s="1142"/>
      <c r="AO24" s="1110"/>
      <c r="AP24" s="1106"/>
      <c r="AQ24" s="1112"/>
      <c r="AR24" s="1106"/>
      <c r="AS24" s="1108"/>
      <c r="AT24" s="1107"/>
      <c r="AU24" s="1106"/>
      <c r="AV24" s="1113"/>
      <c r="AW24" s="1107"/>
      <c r="AX24" s="1107"/>
      <c r="AY24" s="1132"/>
      <c r="AZ24" s="1113"/>
      <c r="BA24" s="1107"/>
      <c r="BB24" s="1113"/>
      <c r="BC24" s="1495"/>
      <c r="BD24" s="1105"/>
      <c r="BE24" s="1106"/>
      <c r="BF24" s="1258"/>
      <c r="BG24" s="1108"/>
      <c r="BH24" s="952"/>
      <c r="BI24" s="953"/>
      <c r="BJ24" s="440" t="s">
        <v>299</v>
      </c>
      <c r="BK24" s="286">
        <f t="shared" si="3"/>
        <v>1</v>
      </c>
      <c r="BL24" s="287">
        <f t="shared" si="4"/>
        <v>1</v>
      </c>
      <c r="BM24" s="287">
        <f t="shared" si="5"/>
        <v>1</v>
      </c>
      <c r="BN24" s="287">
        <f t="shared" si="6"/>
        <v>0</v>
      </c>
      <c r="BO24" s="287">
        <f t="shared" si="7"/>
        <v>0</v>
      </c>
      <c r="BP24" s="287">
        <f t="shared" si="8"/>
        <v>0</v>
      </c>
      <c r="BQ24" s="287">
        <f t="shared" si="9"/>
        <v>2</v>
      </c>
      <c r="BR24" s="587">
        <f t="shared" si="10"/>
        <v>0</v>
      </c>
      <c r="BS24" s="401">
        <v>0</v>
      </c>
      <c r="BT24" s="401">
        <f>BK24+BL24*0.5+BM24*0.5+BN24+BO24+BQ24+BR24*0.5+BP24</f>
        <v>4</v>
      </c>
    </row>
    <row r="25" spans="1:72" s="1513" customFormat="1" ht="53.1" customHeight="1" x14ac:dyDescent="0.15">
      <c r="A25" s="1438">
        <v>20</v>
      </c>
      <c r="B25" s="1439" t="s">
        <v>19</v>
      </c>
      <c r="C25" s="1023"/>
      <c r="D25" s="1024"/>
      <c r="E25" s="1025"/>
      <c r="F25" s="1025"/>
      <c r="G25" s="1026" t="str">
        <f t="shared" si="0"/>
        <v>山口</v>
      </c>
      <c r="H25" s="1027"/>
      <c r="I25" s="1028"/>
      <c r="J25" s="1029"/>
      <c r="K25" s="1027"/>
      <c r="L25" s="1030"/>
      <c r="M25" s="1028"/>
      <c r="N25" s="1028"/>
      <c r="O25" s="1031"/>
      <c r="P25" s="1032"/>
      <c r="Q25" s="1028"/>
      <c r="R25" s="1028"/>
      <c r="S25" s="1025"/>
      <c r="T25" s="1033"/>
      <c r="U25" s="1026"/>
      <c r="V25" s="1028"/>
      <c r="W25" s="1026" t="s">
        <v>27</v>
      </c>
      <c r="X25" s="1033"/>
      <c r="Y25" s="1028"/>
      <c r="Z25" s="1028"/>
      <c r="AA25" s="1026"/>
      <c r="AB25" s="1027"/>
      <c r="AC25" s="1026"/>
      <c r="AD25" s="1034"/>
      <c r="AE25" s="1035" t="s">
        <v>299</v>
      </c>
      <c r="AF25" s="1036" t="str">
        <f t="shared" si="1"/>
        <v>山口</v>
      </c>
      <c r="AG25" s="1037" t="s">
        <v>259</v>
      </c>
      <c r="AH25" s="1493"/>
      <c r="AI25" s="1494"/>
      <c r="AJ25" s="1105"/>
      <c r="AK25" s="1106"/>
      <c r="AL25" s="1107"/>
      <c r="AM25" s="1108"/>
      <c r="AN25" s="1129"/>
      <c r="AO25" s="1108"/>
      <c r="AP25" s="1106"/>
      <c r="AQ25" s="1112"/>
      <c r="AR25" s="1106"/>
      <c r="AS25" s="1108"/>
      <c r="AT25" s="1107"/>
      <c r="AU25" s="1106"/>
      <c r="AV25" s="1113"/>
      <c r="AW25" s="1107"/>
      <c r="AX25" s="1107"/>
      <c r="AY25" s="1132"/>
      <c r="AZ25" s="1113"/>
      <c r="BA25" s="1107"/>
      <c r="BB25" s="1113"/>
      <c r="BC25" s="1495"/>
      <c r="BD25" s="1105"/>
      <c r="BE25" s="1106"/>
      <c r="BF25" s="1258"/>
      <c r="BG25" s="1108"/>
      <c r="BH25" s="949"/>
      <c r="BI25" s="920"/>
      <c r="BJ25" s="440" t="s">
        <v>31</v>
      </c>
      <c r="BK25" s="286">
        <f t="shared" si="3"/>
        <v>1</v>
      </c>
      <c r="BL25" s="287">
        <f t="shared" si="4"/>
        <v>1</v>
      </c>
      <c r="BM25" s="287">
        <f t="shared" si="5"/>
        <v>0</v>
      </c>
      <c r="BN25" s="287">
        <f t="shared" si="6"/>
        <v>0</v>
      </c>
      <c r="BO25" s="287">
        <f t="shared" si="7"/>
        <v>1</v>
      </c>
      <c r="BP25" s="287">
        <f t="shared" si="8"/>
        <v>0</v>
      </c>
      <c r="BQ25" s="287">
        <f t="shared" si="9"/>
        <v>0</v>
      </c>
      <c r="BR25" s="587">
        <f t="shared" si="10"/>
        <v>0</v>
      </c>
      <c r="BS25" s="401">
        <v>2</v>
      </c>
      <c r="BT25" s="401">
        <f>BK25+BL25*0.5+BM25*0.5+BN25+BO25+BQ25+BR25*0.5+BP25</f>
        <v>2.5</v>
      </c>
    </row>
    <row r="26" spans="1:72" s="1513" customFormat="1" ht="53.1" customHeight="1" x14ac:dyDescent="0.15">
      <c r="A26" s="1432">
        <v>21</v>
      </c>
      <c r="B26" s="1433" t="s">
        <v>20</v>
      </c>
      <c r="C26" s="1008" t="s">
        <v>267</v>
      </c>
      <c r="D26" s="595" t="s">
        <v>309</v>
      </c>
      <c r="E26" s="1009" t="s">
        <v>31</v>
      </c>
      <c r="F26" s="1009" t="s">
        <v>284</v>
      </c>
      <c r="G26" s="1010" t="str">
        <f t="shared" si="0"/>
        <v>斎藤</v>
      </c>
      <c r="H26" s="1190" t="s">
        <v>301</v>
      </c>
      <c r="I26" s="1012" t="s">
        <v>237</v>
      </c>
      <c r="J26" s="1185" t="s">
        <v>272</v>
      </c>
      <c r="K26" s="1011"/>
      <c r="L26" s="1014" t="s">
        <v>65</v>
      </c>
      <c r="M26" s="1012" t="s">
        <v>292</v>
      </c>
      <c r="N26" s="1012" t="s">
        <v>301</v>
      </c>
      <c r="O26" s="1015"/>
      <c r="P26" s="1016" t="s">
        <v>309</v>
      </c>
      <c r="Q26" s="1186" t="s">
        <v>467</v>
      </c>
      <c r="R26" s="1012" t="s">
        <v>203</v>
      </c>
      <c r="S26" s="1009" t="s">
        <v>233</v>
      </c>
      <c r="T26" s="1017"/>
      <c r="U26" s="1010" t="s">
        <v>120</v>
      </c>
      <c r="V26" s="1012" t="s">
        <v>63</v>
      </c>
      <c r="W26" s="1010" t="s">
        <v>300</v>
      </c>
      <c r="X26" s="1017"/>
      <c r="Y26" s="1012"/>
      <c r="Z26" s="1012"/>
      <c r="AA26" s="1010" t="s">
        <v>38</v>
      </c>
      <c r="AB26" s="1011" t="s">
        <v>199</v>
      </c>
      <c r="AC26" s="1010"/>
      <c r="AD26" s="1018"/>
      <c r="AE26" s="1019" t="s">
        <v>278</v>
      </c>
      <c r="AF26" s="1020" t="str">
        <f t="shared" si="1"/>
        <v>斎藤</v>
      </c>
      <c r="AG26" s="439"/>
      <c r="AH26" s="1488" t="s">
        <v>28</v>
      </c>
      <c r="AI26" s="1165"/>
      <c r="AJ26" s="1088"/>
      <c r="AK26" s="1089" t="s">
        <v>27</v>
      </c>
      <c r="AL26" s="1090" t="s">
        <v>70</v>
      </c>
      <c r="AM26" s="1091"/>
      <c r="AN26" s="1103"/>
      <c r="AO26" s="1091"/>
      <c r="AP26" s="1089"/>
      <c r="AQ26" s="1094"/>
      <c r="AR26" s="1089"/>
      <c r="AS26" s="1091"/>
      <c r="AT26" s="1090"/>
      <c r="AU26" s="1089"/>
      <c r="AV26" s="1128"/>
      <c r="AW26" s="1090"/>
      <c r="AX26" s="1090"/>
      <c r="AY26" s="1127"/>
      <c r="AZ26" s="1128"/>
      <c r="BA26" s="1090"/>
      <c r="BB26" s="1128"/>
      <c r="BC26" s="1141"/>
      <c r="BD26" s="1088"/>
      <c r="BE26" s="1089"/>
      <c r="BF26" s="1251"/>
      <c r="BG26" s="1091"/>
      <c r="BH26" s="949"/>
      <c r="BI26" s="920"/>
      <c r="BJ26" s="440" t="s">
        <v>417</v>
      </c>
      <c r="BK26" s="286">
        <f t="shared" si="3"/>
        <v>1</v>
      </c>
      <c r="BL26" s="287">
        <f t="shared" si="4"/>
        <v>1</v>
      </c>
      <c r="BM26" s="287">
        <f t="shared" si="5"/>
        <v>0</v>
      </c>
      <c r="BN26" s="287">
        <f t="shared" si="6"/>
        <v>0</v>
      </c>
      <c r="BO26" s="287">
        <f t="shared" si="7"/>
        <v>0</v>
      </c>
      <c r="BP26" s="287">
        <f t="shared" si="8"/>
        <v>0</v>
      </c>
      <c r="BQ26" s="287">
        <f t="shared" si="9"/>
        <v>0</v>
      </c>
      <c r="BR26" s="587">
        <f t="shared" si="10"/>
        <v>0</v>
      </c>
      <c r="BS26" s="401">
        <v>0</v>
      </c>
      <c r="BT26" s="401">
        <f t="shared" ref="BT26:BT27" si="11">BK26+BL26*0.5+BM26*0.5+BN26+BO26+BQ26+BR26*0.5+BP26</f>
        <v>1.5</v>
      </c>
    </row>
    <row r="27" spans="1:72" s="1513" customFormat="1" ht="53.1" customHeight="1" x14ac:dyDescent="0.15">
      <c r="A27" s="1432">
        <v>22</v>
      </c>
      <c r="B27" s="1433" t="s">
        <v>21</v>
      </c>
      <c r="C27" s="1298" t="s">
        <v>274</v>
      </c>
      <c r="D27" s="595" t="s">
        <v>309</v>
      </c>
      <c r="E27" s="1189" t="s">
        <v>31</v>
      </c>
      <c r="F27" s="1189" t="s">
        <v>27</v>
      </c>
      <c r="G27" s="1010" t="str">
        <f t="shared" si="0"/>
        <v>石橋</v>
      </c>
      <c r="H27" s="1011" t="s">
        <v>301</v>
      </c>
      <c r="I27" s="1012" t="s">
        <v>237</v>
      </c>
      <c r="J27" s="1185" t="s">
        <v>270</v>
      </c>
      <c r="K27" s="1011"/>
      <c r="L27" s="1014" t="s">
        <v>65</v>
      </c>
      <c r="M27" s="1012" t="s">
        <v>292</v>
      </c>
      <c r="N27" s="1012" t="s">
        <v>27</v>
      </c>
      <c r="O27" s="1015" t="s">
        <v>300</v>
      </c>
      <c r="P27" s="1016" t="s">
        <v>309</v>
      </c>
      <c r="Q27" s="1012"/>
      <c r="R27" s="1012" t="s">
        <v>203</v>
      </c>
      <c r="S27" s="1009" t="s">
        <v>233</v>
      </c>
      <c r="T27" s="1017"/>
      <c r="U27" s="1010"/>
      <c r="V27" s="1012" t="s">
        <v>63</v>
      </c>
      <c r="W27" s="1010" t="s">
        <v>299</v>
      </c>
      <c r="X27" s="1017" t="s">
        <v>300</v>
      </c>
      <c r="Y27" s="1012"/>
      <c r="Z27" s="1012"/>
      <c r="AA27" s="1010" t="s">
        <v>38</v>
      </c>
      <c r="AB27" s="1011" t="s">
        <v>199</v>
      </c>
      <c r="AC27" s="1010" t="s">
        <v>31</v>
      </c>
      <c r="AD27" s="1018"/>
      <c r="AE27" s="1019" t="s">
        <v>284</v>
      </c>
      <c r="AF27" s="1020" t="str">
        <f t="shared" si="1"/>
        <v>石橋</v>
      </c>
      <c r="AG27" s="439"/>
      <c r="AH27" s="1488" t="s">
        <v>120</v>
      </c>
      <c r="AI27" s="1165"/>
      <c r="AJ27" s="1088"/>
      <c r="AK27" s="1089" t="s">
        <v>267</v>
      </c>
      <c r="AL27" s="1090"/>
      <c r="AM27" s="1091"/>
      <c r="AN27" s="1103" t="s">
        <v>28</v>
      </c>
      <c r="AO27" s="1091"/>
      <c r="AP27" s="1089"/>
      <c r="AQ27" s="1094"/>
      <c r="AR27" s="1089" t="s">
        <v>70</v>
      </c>
      <c r="AS27" s="1091"/>
      <c r="AT27" s="1090"/>
      <c r="AU27" s="1089"/>
      <c r="AV27" s="1128"/>
      <c r="AW27" s="1090"/>
      <c r="AX27" s="1090"/>
      <c r="AY27" s="1127"/>
      <c r="AZ27" s="1128"/>
      <c r="BA27" s="1090"/>
      <c r="BB27" s="1128"/>
      <c r="BC27" s="1141"/>
      <c r="BD27" s="1088"/>
      <c r="BE27" s="1089"/>
      <c r="BF27" s="1251"/>
      <c r="BG27" s="1091"/>
      <c r="BH27" s="952"/>
      <c r="BI27" s="953"/>
      <c r="BJ27" s="440" t="s">
        <v>418</v>
      </c>
      <c r="BK27" s="286">
        <f t="shared" si="3"/>
        <v>1</v>
      </c>
      <c r="BL27" s="287">
        <f t="shared" si="4"/>
        <v>1</v>
      </c>
      <c r="BM27" s="287">
        <f t="shared" si="5"/>
        <v>0</v>
      </c>
      <c r="BN27" s="287">
        <f t="shared" si="6"/>
        <v>0</v>
      </c>
      <c r="BO27" s="287">
        <f t="shared" si="7"/>
        <v>0</v>
      </c>
      <c r="BP27" s="287">
        <f t="shared" si="8"/>
        <v>0</v>
      </c>
      <c r="BQ27" s="287">
        <f t="shared" si="9"/>
        <v>0</v>
      </c>
      <c r="BR27" s="587">
        <f t="shared" si="10"/>
        <v>0</v>
      </c>
      <c r="BS27" s="401">
        <v>0</v>
      </c>
      <c r="BT27" s="401">
        <f t="shared" si="11"/>
        <v>1.5</v>
      </c>
    </row>
    <row r="28" spans="1:72" s="1513" customFormat="1" ht="53.1" customHeight="1" x14ac:dyDescent="0.15">
      <c r="A28" s="1432">
        <v>23</v>
      </c>
      <c r="B28" s="1433" t="s">
        <v>22</v>
      </c>
      <c r="C28" s="1008" t="s">
        <v>237</v>
      </c>
      <c r="D28" s="595" t="s">
        <v>309</v>
      </c>
      <c r="E28" s="1009" t="s">
        <v>31</v>
      </c>
      <c r="F28" s="1189" t="s">
        <v>27</v>
      </c>
      <c r="G28" s="1010" t="str">
        <f t="shared" si="0"/>
        <v>中村</v>
      </c>
      <c r="H28" s="1190" t="s">
        <v>301</v>
      </c>
      <c r="I28" s="1012" t="s">
        <v>28</v>
      </c>
      <c r="J28" s="1013"/>
      <c r="K28" s="1011"/>
      <c r="L28" s="1014" t="s">
        <v>267</v>
      </c>
      <c r="M28" s="1202" t="s">
        <v>300</v>
      </c>
      <c r="N28" s="1012" t="s">
        <v>27</v>
      </c>
      <c r="O28" s="1015"/>
      <c r="P28" s="1016" t="s">
        <v>309</v>
      </c>
      <c r="Q28" s="1186" t="s">
        <v>467</v>
      </c>
      <c r="R28" s="1012" t="s">
        <v>203</v>
      </c>
      <c r="S28" s="1247" t="s">
        <v>459</v>
      </c>
      <c r="T28" s="1508" t="s">
        <v>481</v>
      </c>
      <c r="U28" s="1010" t="s">
        <v>120</v>
      </c>
      <c r="V28" s="1012" t="s">
        <v>63</v>
      </c>
      <c r="W28" s="1010" t="s">
        <v>299</v>
      </c>
      <c r="X28" s="1017" t="s">
        <v>237</v>
      </c>
      <c r="Y28" s="1012"/>
      <c r="Z28" s="1012"/>
      <c r="AA28" s="1010" t="s">
        <v>38</v>
      </c>
      <c r="AB28" s="1011" t="s">
        <v>199</v>
      </c>
      <c r="AC28" s="1010" t="s">
        <v>301</v>
      </c>
      <c r="AD28" s="1018"/>
      <c r="AE28" s="1019" t="s">
        <v>435</v>
      </c>
      <c r="AF28" s="1020" t="str">
        <f t="shared" si="1"/>
        <v>中村</v>
      </c>
      <c r="AG28" s="439"/>
      <c r="AH28" s="1488" t="s">
        <v>233</v>
      </c>
      <c r="AI28" s="1165"/>
      <c r="AJ28" s="1088"/>
      <c r="AK28" s="1089"/>
      <c r="AL28" s="1090"/>
      <c r="AM28" s="1091"/>
      <c r="AN28" s="1092"/>
      <c r="AO28" s="1093"/>
      <c r="AP28" s="1089"/>
      <c r="AQ28" s="1094"/>
      <c r="AR28" s="1089" t="s">
        <v>65</v>
      </c>
      <c r="AS28" s="1091"/>
      <c r="AT28" s="1090"/>
      <c r="AU28" s="1089"/>
      <c r="AV28" s="1128"/>
      <c r="AW28" s="1090"/>
      <c r="AX28" s="1090"/>
      <c r="AY28" s="1127"/>
      <c r="AZ28" s="1128"/>
      <c r="BA28" s="1090"/>
      <c r="BB28" s="1128"/>
      <c r="BC28" s="1141"/>
      <c r="BD28" s="1088"/>
      <c r="BE28" s="1089"/>
      <c r="BF28" s="1251"/>
      <c r="BG28" s="1091"/>
      <c r="BH28" s="919"/>
      <c r="BI28" s="919"/>
      <c r="BJ28" s="437" t="s">
        <v>65</v>
      </c>
      <c r="BK28" s="286">
        <f t="shared" si="3"/>
        <v>1</v>
      </c>
      <c r="BL28" s="287">
        <f t="shared" si="4"/>
        <v>1</v>
      </c>
      <c r="BM28" s="287">
        <f t="shared" si="5"/>
        <v>1</v>
      </c>
      <c r="BN28" s="287">
        <f t="shared" si="6"/>
        <v>0</v>
      </c>
      <c r="BO28" s="287">
        <f t="shared" si="7"/>
        <v>1</v>
      </c>
      <c r="BP28" s="287">
        <f t="shared" si="8"/>
        <v>0</v>
      </c>
      <c r="BQ28" s="287">
        <f t="shared" si="9"/>
        <v>0</v>
      </c>
      <c r="BR28" s="587">
        <f t="shared" si="10"/>
        <v>0</v>
      </c>
      <c r="BS28" s="401">
        <v>0</v>
      </c>
      <c r="BT28" s="401">
        <f t="shared" si="2"/>
        <v>3</v>
      </c>
    </row>
    <row r="29" spans="1:72" s="1513" customFormat="1" ht="53.1" customHeight="1" x14ac:dyDescent="0.15">
      <c r="A29" s="1432">
        <v>24</v>
      </c>
      <c r="B29" s="1433" t="s">
        <v>23</v>
      </c>
      <c r="C29" s="1008" t="s">
        <v>417</v>
      </c>
      <c r="D29" s="595"/>
      <c r="E29" s="1009" t="s">
        <v>31</v>
      </c>
      <c r="F29" s="1189" t="s">
        <v>284</v>
      </c>
      <c r="G29" s="1010" t="str">
        <f t="shared" si="0"/>
        <v>高野</v>
      </c>
      <c r="H29" s="1190" t="s">
        <v>301</v>
      </c>
      <c r="I29" s="1012" t="s">
        <v>28</v>
      </c>
      <c r="J29" s="1013" t="s">
        <v>237</v>
      </c>
      <c r="K29" s="1011"/>
      <c r="L29" s="1014" t="s">
        <v>65</v>
      </c>
      <c r="M29" s="1012" t="s">
        <v>292</v>
      </c>
      <c r="N29" s="1012" t="s">
        <v>284</v>
      </c>
      <c r="O29" s="1015"/>
      <c r="P29" s="1166" t="s">
        <v>308</v>
      </c>
      <c r="Q29" s="1186" t="s">
        <v>268</v>
      </c>
      <c r="R29" s="1012" t="s">
        <v>70</v>
      </c>
      <c r="S29" s="1170" t="s">
        <v>199</v>
      </c>
      <c r="T29" s="1017"/>
      <c r="U29" s="1010" t="s">
        <v>120</v>
      </c>
      <c r="V29" s="1012" t="s">
        <v>63</v>
      </c>
      <c r="W29" s="1010" t="s">
        <v>299</v>
      </c>
      <c r="X29" s="1017" t="s">
        <v>237</v>
      </c>
      <c r="Y29" s="1012"/>
      <c r="Z29" s="1012"/>
      <c r="AA29" s="1010" t="s">
        <v>38</v>
      </c>
      <c r="AB29" s="1011" t="s">
        <v>27</v>
      </c>
      <c r="AC29" s="1010" t="s">
        <v>301</v>
      </c>
      <c r="AD29" s="1018"/>
      <c r="AE29" s="1019" t="s">
        <v>298</v>
      </c>
      <c r="AF29" s="1020" t="str">
        <f t="shared" si="1"/>
        <v>高野</v>
      </c>
      <c r="AG29" s="439"/>
      <c r="AH29" s="1488" t="s">
        <v>418</v>
      </c>
      <c r="AI29" s="1165"/>
      <c r="AJ29" s="1088"/>
      <c r="AK29" s="1089"/>
      <c r="AL29" s="1090"/>
      <c r="AM29" s="1091"/>
      <c r="AN29" s="1103" t="s">
        <v>233</v>
      </c>
      <c r="AO29" s="1091"/>
      <c r="AP29" s="1089"/>
      <c r="AQ29" s="1094"/>
      <c r="AR29" s="1102" t="s">
        <v>267</v>
      </c>
      <c r="AS29" s="1091"/>
      <c r="AT29" s="1090"/>
      <c r="AU29" s="1089" t="s">
        <v>300</v>
      </c>
      <c r="AV29" s="1128" t="s">
        <v>570</v>
      </c>
      <c r="AW29" s="1090"/>
      <c r="AX29" s="1090"/>
      <c r="AY29" s="1127"/>
      <c r="AZ29" s="1128"/>
      <c r="BA29" s="1140"/>
      <c r="BB29" s="1128"/>
      <c r="BC29" s="1141"/>
      <c r="BD29" s="1088"/>
      <c r="BE29" s="1089"/>
      <c r="BF29" s="1251"/>
      <c r="BG29" s="879" t="s">
        <v>564</v>
      </c>
      <c r="BH29" s="919"/>
      <c r="BI29" s="919"/>
      <c r="BJ29" s="1512"/>
      <c r="BK29" s="1512"/>
      <c r="BL29" s="1512"/>
      <c r="BM29" s="1512"/>
      <c r="BN29" s="1512"/>
      <c r="BO29" s="1512"/>
      <c r="BP29" s="1512"/>
      <c r="BQ29" s="1512"/>
      <c r="BR29" s="1512"/>
      <c r="BS29" s="401">
        <f>SUM(BS10:BS28)</f>
        <v>4.5</v>
      </c>
      <c r="BT29" s="1512"/>
    </row>
    <row r="30" spans="1:72" s="1513" customFormat="1" ht="53.1" customHeight="1" x14ac:dyDescent="0.15">
      <c r="A30" s="1432">
        <v>25</v>
      </c>
      <c r="B30" s="1433" t="s">
        <v>24</v>
      </c>
      <c r="C30" s="1008" t="s">
        <v>28</v>
      </c>
      <c r="D30" s="595"/>
      <c r="E30" s="1189" t="s">
        <v>267</v>
      </c>
      <c r="F30" s="1189" t="s">
        <v>31</v>
      </c>
      <c r="G30" s="1010" t="str">
        <f t="shared" si="0"/>
        <v>岸井</v>
      </c>
      <c r="H30" s="1011" t="s">
        <v>300</v>
      </c>
      <c r="I30" s="1012" t="s">
        <v>237</v>
      </c>
      <c r="J30" s="1013"/>
      <c r="K30" s="1011"/>
      <c r="L30" s="1014" t="s">
        <v>65</v>
      </c>
      <c r="M30" s="1162" t="s">
        <v>292</v>
      </c>
      <c r="N30" s="1012" t="s">
        <v>31</v>
      </c>
      <c r="O30" s="1015"/>
      <c r="P30" s="664" t="s">
        <v>289</v>
      </c>
      <c r="Q30" s="1012" t="s">
        <v>70</v>
      </c>
      <c r="R30" s="1162" t="s">
        <v>203</v>
      </c>
      <c r="S30" s="1247" t="s">
        <v>566</v>
      </c>
      <c r="T30" s="1508" t="s">
        <v>481</v>
      </c>
      <c r="U30" s="1010" t="s">
        <v>120</v>
      </c>
      <c r="V30" s="1012" t="s">
        <v>63</v>
      </c>
      <c r="W30" s="1010" t="s">
        <v>299</v>
      </c>
      <c r="X30" s="1017" t="s">
        <v>233</v>
      </c>
      <c r="Y30" s="1012"/>
      <c r="Z30" s="1012"/>
      <c r="AA30" s="1010" t="s">
        <v>38</v>
      </c>
      <c r="AB30" s="1011" t="s">
        <v>233</v>
      </c>
      <c r="AC30" s="1010" t="s">
        <v>267</v>
      </c>
      <c r="AD30" s="1018"/>
      <c r="AE30" s="1019" t="s">
        <v>27</v>
      </c>
      <c r="AF30" s="1020" t="str">
        <f t="shared" si="1"/>
        <v>岸井</v>
      </c>
      <c r="AG30" s="439"/>
      <c r="AH30" s="1488" t="s">
        <v>301</v>
      </c>
      <c r="AI30" s="1165"/>
      <c r="AJ30" s="1088"/>
      <c r="AK30" s="1089"/>
      <c r="AL30" s="1090"/>
      <c r="AM30" s="1091"/>
      <c r="AN30" s="1134"/>
      <c r="AO30" s="1135"/>
      <c r="AP30" s="1089"/>
      <c r="AQ30" s="1094"/>
      <c r="AR30" s="1089" t="s">
        <v>199</v>
      </c>
      <c r="AS30" s="1091"/>
      <c r="AT30" s="1090"/>
      <c r="AU30" s="1089"/>
      <c r="AV30" s="1128"/>
      <c r="AW30" s="1090"/>
      <c r="AX30" s="1090"/>
      <c r="AY30" s="1127"/>
      <c r="AZ30" s="1128"/>
      <c r="BA30" s="1090"/>
      <c r="BB30" s="1128"/>
      <c r="BC30" s="1141"/>
      <c r="BD30" s="1088"/>
      <c r="BE30" s="1089"/>
      <c r="BF30" s="1251"/>
      <c r="BG30" s="879" t="s">
        <v>456</v>
      </c>
      <c r="BH30" s="919"/>
      <c r="BI30" s="919"/>
      <c r="BJ30" s="1512"/>
      <c r="BK30" s="1512">
        <f t="shared" ref="BK30:BR30" si="12">SUM(BK10:BK28)</f>
        <v>18</v>
      </c>
      <c r="BL30" s="1512">
        <f t="shared" si="12"/>
        <v>18</v>
      </c>
      <c r="BM30" s="1512">
        <f t="shared" si="12"/>
        <v>8</v>
      </c>
      <c r="BN30" s="1512">
        <f t="shared" si="12"/>
        <v>0</v>
      </c>
      <c r="BO30" s="1512">
        <f t="shared" si="12"/>
        <v>9</v>
      </c>
      <c r="BP30" s="1512">
        <f t="shared" si="12"/>
        <v>0</v>
      </c>
      <c r="BQ30" s="1512">
        <f t="shared" si="12"/>
        <v>9</v>
      </c>
      <c r="BR30" s="1512">
        <f t="shared" si="12"/>
        <v>1</v>
      </c>
      <c r="BS30" s="1512"/>
      <c r="BT30" s="401">
        <f>SUM(BT10:BT28)</f>
        <v>49.5</v>
      </c>
    </row>
    <row r="31" spans="1:72" s="1513" customFormat="1" ht="53.1" customHeight="1" x14ac:dyDescent="0.15">
      <c r="A31" s="1432">
        <v>26</v>
      </c>
      <c r="B31" s="1433" t="s">
        <v>25</v>
      </c>
      <c r="C31" s="1008" t="s">
        <v>301</v>
      </c>
      <c r="D31" s="595"/>
      <c r="E31" s="1009" t="s">
        <v>267</v>
      </c>
      <c r="F31" s="1009" t="s">
        <v>31</v>
      </c>
      <c r="G31" s="1010" t="str">
        <f t="shared" si="0"/>
        <v>前澤</v>
      </c>
      <c r="H31" s="1011" t="s">
        <v>300</v>
      </c>
      <c r="I31" s="1012" t="s">
        <v>237</v>
      </c>
      <c r="J31" s="1013"/>
      <c r="K31" s="1011"/>
      <c r="L31" s="1014" t="s">
        <v>65</v>
      </c>
      <c r="M31" s="1012" t="s">
        <v>233</v>
      </c>
      <c r="N31" s="1012"/>
      <c r="O31" s="1015"/>
      <c r="P31" s="1016" t="s">
        <v>70</v>
      </c>
      <c r="Q31" s="1012"/>
      <c r="R31" s="1012" t="s">
        <v>120</v>
      </c>
      <c r="S31" s="1009"/>
      <c r="T31" s="1017"/>
      <c r="U31" s="1501" t="s">
        <v>410</v>
      </c>
      <c r="V31" s="1012" t="s">
        <v>63</v>
      </c>
      <c r="W31" s="1010" t="s">
        <v>299</v>
      </c>
      <c r="X31" s="1017"/>
      <c r="Y31" s="1012"/>
      <c r="Z31" s="1012"/>
      <c r="AA31" s="1010" t="s">
        <v>284</v>
      </c>
      <c r="AB31" s="1011" t="s">
        <v>28</v>
      </c>
      <c r="AC31" s="1010"/>
      <c r="AD31" s="1018"/>
      <c r="AE31" s="1019" t="s">
        <v>119</v>
      </c>
      <c r="AF31" s="1020" t="str">
        <f t="shared" si="1"/>
        <v>前澤</v>
      </c>
      <c r="AG31" s="439" t="s">
        <v>435</v>
      </c>
      <c r="AH31" s="1488"/>
      <c r="AI31" s="1165"/>
      <c r="AJ31" s="1088"/>
      <c r="AK31" s="1102" t="s">
        <v>199</v>
      </c>
      <c r="AL31" s="1090" t="s">
        <v>417</v>
      </c>
      <c r="AM31" s="1091"/>
      <c r="AN31" s="1103"/>
      <c r="AO31" s="1135"/>
      <c r="AP31" s="1089"/>
      <c r="AQ31" s="1094"/>
      <c r="AR31" s="1089"/>
      <c r="AS31" s="1091"/>
      <c r="AT31" s="1090"/>
      <c r="AU31" s="1089"/>
      <c r="AV31" s="1128"/>
      <c r="AW31" s="1090"/>
      <c r="AX31" s="1090"/>
      <c r="AY31" s="1127"/>
      <c r="AZ31" s="1128"/>
      <c r="BA31" s="1090"/>
      <c r="BB31" s="1128"/>
      <c r="BC31" s="1141"/>
      <c r="BD31" s="1088"/>
      <c r="BE31" s="1089"/>
      <c r="BF31" s="1251"/>
      <c r="BG31" s="1489"/>
      <c r="BH31" s="948"/>
      <c r="BI31" s="948"/>
      <c r="BJ31" s="1512"/>
      <c r="BK31" s="1512">
        <f>BK30+BL30*0.5</f>
        <v>27</v>
      </c>
      <c r="BL31" s="1512"/>
      <c r="BM31" s="1512">
        <f>BN30+BM30*0.5</f>
        <v>4</v>
      </c>
      <c r="BN31" s="1512"/>
      <c r="BO31" s="1512">
        <f>BO30</f>
        <v>9</v>
      </c>
      <c r="BP31" s="1512">
        <f>BP30</f>
        <v>0</v>
      </c>
      <c r="BQ31" s="1512">
        <f>BQ30+0.5*BR30</f>
        <v>9.5</v>
      </c>
      <c r="BR31" s="1512"/>
      <c r="BS31" s="1512"/>
      <c r="BT31" s="401">
        <f>SUM(BK31:BR31)</f>
        <v>49.5</v>
      </c>
    </row>
    <row r="32" spans="1:72" s="1513" customFormat="1" ht="53.1" customHeight="1" x14ac:dyDescent="0.15">
      <c r="A32" s="1438">
        <v>27</v>
      </c>
      <c r="B32" s="1439" t="s">
        <v>19</v>
      </c>
      <c r="C32" s="1023"/>
      <c r="D32" s="1024"/>
      <c r="E32" s="1025"/>
      <c r="F32" s="1025"/>
      <c r="G32" s="1026" t="str">
        <f t="shared" si="0"/>
        <v>白原</v>
      </c>
      <c r="H32" s="1027"/>
      <c r="I32" s="1028"/>
      <c r="J32" s="1029"/>
      <c r="K32" s="1027"/>
      <c r="L32" s="1030"/>
      <c r="M32" s="1028"/>
      <c r="N32" s="1028"/>
      <c r="O32" s="1031"/>
      <c r="P32" s="1032"/>
      <c r="Q32" s="1028"/>
      <c r="R32" s="1028"/>
      <c r="S32" s="1025"/>
      <c r="T32" s="1033"/>
      <c r="U32" s="1026"/>
      <c r="V32" s="1028"/>
      <c r="W32" s="1026" t="s">
        <v>299</v>
      </c>
      <c r="X32" s="1033"/>
      <c r="Y32" s="1028"/>
      <c r="Z32" s="1028"/>
      <c r="AA32" s="1026"/>
      <c r="AB32" s="1027"/>
      <c r="AC32" s="1026"/>
      <c r="AD32" s="1034"/>
      <c r="AE32" s="1035" t="s">
        <v>199</v>
      </c>
      <c r="AF32" s="1036" t="str">
        <f t="shared" si="1"/>
        <v>白原</v>
      </c>
      <c r="AG32" s="1037" t="s">
        <v>301</v>
      </c>
      <c r="AH32" s="1493"/>
      <c r="AI32" s="1494"/>
      <c r="AJ32" s="1105"/>
      <c r="AK32" s="1106"/>
      <c r="AL32" s="1107"/>
      <c r="AM32" s="1108"/>
      <c r="AN32" s="1129"/>
      <c r="AO32" s="1108"/>
      <c r="AP32" s="1106"/>
      <c r="AQ32" s="1112"/>
      <c r="AR32" s="1106"/>
      <c r="AS32" s="1108"/>
      <c r="AT32" s="1107"/>
      <c r="AU32" s="1106"/>
      <c r="AV32" s="1113"/>
      <c r="AW32" s="1107"/>
      <c r="AX32" s="1107"/>
      <c r="AY32" s="1114"/>
      <c r="AZ32" s="1113"/>
      <c r="BA32" s="1107"/>
      <c r="BB32" s="1113"/>
      <c r="BC32" s="1495"/>
      <c r="BD32" s="1105"/>
      <c r="BE32" s="1106"/>
      <c r="BF32" s="1258"/>
      <c r="BG32" s="1108"/>
      <c r="BH32" s="919"/>
      <c r="BI32" s="919"/>
    </row>
    <row r="33" spans="1:97" s="1513" customFormat="1" ht="53.1" customHeight="1" x14ac:dyDescent="0.15">
      <c r="A33" s="1432">
        <v>28</v>
      </c>
      <c r="B33" s="1433" t="s">
        <v>20</v>
      </c>
      <c r="C33" s="1188" t="s">
        <v>27</v>
      </c>
      <c r="D33" s="595" t="s">
        <v>309</v>
      </c>
      <c r="E33" s="1009" t="s">
        <v>31</v>
      </c>
      <c r="F33" s="1009" t="s">
        <v>237</v>
      </c>
      <c r="G33" s="1010" t="str">
        <f t="shared" si="0"/>
        <v>篠原</v>
      </c>
      <c r="H33" s="1011" t="s">
        <v>301</v>
      </c>
      <c r="I33" s="1012" t="s">
        <v>28</v>
      </c>
      <c r="J33" s="1013" t="s">
        <v>418</v>
      </c>
      <c r="K33" s="1011"/>
      <c r="L33" s="1014" t="s">
        <v>65</v>
      </c>
      <c r="M33" s="1012" t="s">
        <v>292</v>
      </c>
      <c r="N33" s="1012" t="s">
        <v>27</v>
      </c>
      <c r="O33" s="1015"/>
      <c r="P33" s="1016" t="s">
        <v>309</v>
      </c>
      <c r="Q33" s="1012" t="s">
        <v>267</v>
      </c>
      <c r="R33" s="1012" t="s">
        <v>70</v>
      </c>
      <c r="S33" s="1009" t="s">
        <v>300</v>
      </c>
      <c r="T33" s="1017"/>
      <c r="U33" s="1010" t="s">
        <v>63</v>
      </c>
      <c r="V33" s="1012" t="s">
        <v>120</v>
      </c>
      <c r="W33" s="1010" t="s">
        <v>299</v>
      </c>
      <c r="X33" s="1017" t="s">
        <v>27</v>
      </c>
      <c r="Y33" s="1012"/>
      <c r="Z33" s="1012"/>
      <c r="AA33" s="1010" t="s">
        <v>233</v>
      </c>
      <c r="AB33" s="1011" t="s">
        <v>284</v>
      </c>
      <c r="AC33" s="1010"/>
      <c r="AD33" s="1018"/>
      <c r="AE33" s="1019" t="s">
        <v>258</v>
      </c>
      <c r="AF33" s="1020" t="str">
        <f t="shared" si="1"/>
        <v>篠原</v>
      </c>
      <c r="AG33" s="439"/>
      <c r="AH33" s="1488" t="s">
        <v>119</v>
      </c>
      <c r="AI33" s="1165"/>
      <c r="AJ33" s="1088"/>
      <c r="AK33" s="1089"/>
      <c r="AL33" s="1090"/>
      <c r="AM33" s="1091"/>
      <c r="AN33" s="1103"/>
      <c r="AO33" s="1091"/>
      <c r="AP33" s="1102" t="s">
        <v>203</v>
      </c>
      <c r="AQ33" s="1094"/>
      <c r="AR33" s="1089"/>
      <c r="AS33" s="1091"/>
      <c r="AT33" s="1090"/>
      <c r="AU33" s="1089"/>
      <c r="AV33" s="1128"/>
      <c r="AW33" s="1090"/>
      <c r="AX33" s="1090"/>
      <c r="AY33" s="1127"/>
      <c r="AZ33" s="1128"/>
      <c r="BA33" s="1090"/>
      <c r="BB33" s="1128"/>
      <c r="BC33" s="1141"/>
      <c r="BD33" s="1088"/>
      <c r="BE33" s="1089"/>
      <c r="BF33" s="1251"/>
      <c r="BG33" s="1091"/>
      <c r="BH33" s="918"/>
      <c r="BI33" s="918"/>
    </row>
    <row r="34" spans="1:97" s="1513" customFormat="1" ht="53.1" customHeight="1" x14ac:dyDescent="0.15">
      <c r="A34" s="1432">
        <v>29</v>
      </c>
      <c r="B34" s="1433" t="s">
        <v>21</v>
      </c>
      <c r="C34" s="1188" t="s">
        <v>70</v>
      </c>
      <c r="D34" s="595" t="s">
        <v>309</v>
      </c>
      <c r="E34" s="1009" t="s">
        <v>31</v>
      </c>
      <c r="F34" s="1189" t="s">
        <v>284</v>
      </c>
      <c r="G34" s="1010" t="str">
        <f t="shared" si="0"/>
        <v>知久</v>
      </c>
      <c r="H34" s="1011" t="s">
        <v>301</v>
      </c>
      <c r="I34" s="1012" t="s">
        <v>28</v>
      </c>
      <c r="J34" s="1013" t="s">
        <v>417</v>
      </c>
      <c r="K34" s="1011"/>
      <c r="L34" s="1014" t="s">
        <v>27</v>
      </c>
      <c r="M34" s="1012" t="s">
        <v>292</v>
      </c>
      <c r="N34" s="1012" t="s">
        <v>70</v>
      </c>
      <c r="O34" s="1015" t="s">
        <v>267</v>
      </c>
      <c r="P34" s="1016" t="s">
        <v>309</v>
      </c>
      <c r="Q34" s="1012"/>
      <c r="R34" s="1012" t="s">
        <v>203</v>
      </c>
      <c r="S34" s="1247" t="s">
        <v>459</v>
      </c>
      <c r="T34" s="1508" t="s">
        <v>481</v>
      </c>
      <c r="U34" s="1010" t="s">
        <v>120</v>
      </c>
      <c r="V34" s="1012" t="s">
        <v>299</v>
      </c>
      <c r="W34" s="1010" t="s">
        <v>300</v>
      </c>
      <c r="X34" s="1017"/>
      <c r="Y34" s="1012"/>
      <c r="Z34" s="1012"/>
      <c r="AA34" s="1010" t="s">
        <v>199</v>
      </c>
      <c r="AB34" s="1011" t="s">
        <v>38</v>
      </c>
      <c r="AC34" s="1010" t="s">
        <v>284</v>
      </c>
      <c r="AD34" s="1018"/>
      <c r="AE34" s="1019" t="s">
        <v>233</v>
      </c>
      <c r="AF34" s="1020" t="str">
        <f t="shared" si="1"/>
        <v>知久</v>
      </c>
      <c r="AG34" s="439"/>
      <c r="AH34" s="1488"/>
      <c r="AI34" s="1165"/>
      <c r="AJ34" s="1088"/>
      <c r="AK34" s="1089" t="s">
        <v>65</v>
      </c>
      <c r="AL34" s="1090" t="s">
        <v>63</v>
      </c>
      <c r="AM34" s="1091"/>
      <c r="AN34" s="1103" t="s">
        <v>65</v>
      </c>
      <c r="AO34" s="1091" t="s">
        <v>63</v>
      </c>
      <c r="AP34" s="1089"/>
      <c r="AQ34" s="1094"/>
      <c r="AR34" s="1089"/>
      <c r="AS34" s="1091"/>
      <c r="AT34" s="1090"/>
      <c r="AU34" s="1089" t="s">
        <v>237</v>
      </c>
      <c r="AV34" s="1507" t="s">
        <v>568</v>
      </c>
      <c r="AW34" s="1090"/>
      <c r="AX34" s="1090"/>
      <c r="AY34" s="1127"/>
      <c r="AZ34" s="1128"/>
      <c r="BA34" s="1090"/>
      <c r="BB34" s="1128"/>
      <c r="BC34" s="1141"/>
      <c r="BD34" s="1088"/>
      <c r="BE34" s="1089"/>
      <c r="BF34" s="1251"/>
      <c r="BG34" s="1091"/>
      <c r="BH34" s="918"/>
      <c r="BI34" s="918"/>
    </row>
    <row r="35" spans="1:97" s="1513" customFormat="1" ht="53.1" customHeight="1" thickBot="1" x14ac:dyDescent="0.25">
      <c r="A35" s="1432">
        <v>30</v>
      </c>
      <c r="B35" s="1433" t="s">
        <v>22</v>
      </c>
      <c r="C35" s="1008" t="s">
        <v>417</v>
      </c>
      <c r="D35" s="595" t="s">
        <v>309</v>
      </c>
      <c r="E35" s="1189" t="s">
        <v>31</v>
      </c>
      <c r="F35" s="1009" t="s">
        <v>237</v>
      </c>
      <c r="G35" s="1010" t="str">
        <f t="shared" si="0"/>
        <v>大橋</v>
      </c>
      <c r="H35" s="1190" t="s">
        <v>301</v>
      </c>
      <c r="I35" s="1012" t="s">
        <v>28</v>
      </c>
      <c r="J35" s="1013"/>
      <c r="K35" s="1011"/>
      <c r="L35" s="1014" t="s">
        <v>65</v>
      </c>
      <c r="M35" s="1012" t="s">
        <v>27</v>
      </c>
      <c r="N35" s="1012" t="s">
        <v>301</v>
      </c>
      <c r="O35" s="1015"/>
      <c r="P35" s="1016" t="s">
        <v>309</v>
      </c>
      <c r="Q35" s="1012" t="s">
        <v>267</v>
      </c>
      <c r="R35" s="1012" t="s">
        <v>203</v>
      </c>
      <c r="S35" s="1009" t="s">
        <v>70</v>
      </c>
      <c r="T35" s="1017"/>
      <c r="U35" s="1010" t="s">
        <v>63</v>
      </c>
      <c r="V35" s="1012" t="s">
        <v>120</v>
      </c>
      <c r="W35" s="1010" t="s">
        <v>300</v>
      </c>
      <c r="X35" s="1017"/>
      <c r="Y35" s="1012"/>
      <c r="Z35" s="1012"/>
      <c r="AA35" s="1010" t="s">
        <v>199</v>
      </c>
      <c r="AB35" s="1011" t="s">
        <v>38</v>
      </c>
      <c r="AC35" s="1010" t="s">
        <v>31</v>
      </c>
      <c r="AD35" s="1018"/>
      <c r="AE35" s="1019" t="s">
        <v>276</v>
      </c>
      <c r="AF35" s="1020" t="str">
        <f t="shared" si="1"/>
        <v>大橋</v>
      </c>
      <c r="AG35" s="439"/>
      <c r="AH35" s="1497"/>
      <c r="AI35" s="1498"/>
      <c r="AJ35" s="1148"/>
      <c r="AK35" s="1152" t="s">
        <v>299</v>
      </c>
      <c r="AL35" s="1149"/>
      <c r="AM35" s="1150"/>
      <c r="AN35" s="1182" t="s">
        <v>299</v>
      </c>
      <c r="AO35" s="1151"/>
      <c r="AP35" s="1152"/>
      <c r="AQ35" s="1153"/>
      <c r="AR35" s="1152"/>
      <c r="AS35" s="1150"/>
      <c r="AT35" s="1149"/>
      <c r="AU35" s="1152" t="s">
        <v>284</v>
      </c>
      <c r="AV35" s="1183" t="s">
        <v>569</v>
      </c>
      <c r="AW35" s="1149"/>
      <c r="AX35" s="1149"/>
      <c r="AY35" s="1184"/>
      <c r="AZ35" s="1183"/>
      <c r="BA35" s="1149"/>
      <c r="BB35" s="1183"/>
      <c r="BC35" s="1499"/>
      <c r="BD35" s="1148"/>
      <c r="BE35" s="1152"/>
      <c r="BF35" s="1500"/>
      <c r="BG35" s="1150"/>
      <c r="BH35" s="918"/>
      <c r="BI35" s="918"/>
      <c r="BK35" s="1393"/>
      <c r="BL35" s="1393"/>
      <c r="BM35" s="1393"/>
      <c r="BN35" s="1526"/>
      <c r="BO35" s="1526"/>
      <c r="BP35" s="1391"/>
      <c r="BQ35" s="1391"/>
      <c r="BR35" s="1391"/>
      <c r="BS35" s="1391"/>
      <c r="BT35" s="1391"/>
      <c r="BU35" s="1391"/>
      <c r="BV35" s="1393"/>
    </row>
    <row r="36" spans="1:97" s="1513" customFormat="1" ht="30.95" customHeight="1" x14ac:dyDescent="0.2">
      <c r="A36" s="1515"/>
      <c r="B36" s="1514"/>
      <c r="C36" s="1514"/>
      <c r="D36" s="1514"/>
      <c r="E36" s="386" t="s">
        <v>571</v>
      </c>
      <c r="F36" s="386"/>
      <c r="G36" s="1441"/>
      <c r="H36" s="1441"/>
      <c r="I36" s="1441"/>
      <c r="J36" s="1441"/>
      <c r="K36" s="1441"/>
      <c r="L36" s="1441"/>
      <c r="M36" s="1441"/>
      <c r="N36" s="1441"/>
      <c r="O36" s="1441"/>
      <c r="P36" s="1441"/>
      <c r="Q36" s="1441"/>
      <c r="R36" s="598"/>
      <c r="S36" s="598"/>
      <c r="T36" s="598"/>
      <c r="U36" s="598"/>
      <c r="V36" s="598"/>
      <c r="W36" s="598"/>
      <c r="X36" s="598"/>
      <c r="Y36" s="598"/>
      <c r="Z36" s="1441"/>
      <c r="AA36" s="1441"/>
      <c r="AB36" s="1441"/>
      <c r="AC36" s="1441"/>
      <c r="AD36" s="1441"/>
      <c r="AE36" s="1898" t="s">
        <v>83</v>
      </c>
      <c r="AF36" s="1898"/>
      <c r="AG36" s="1514"/>
      <c r="AH36" s="1881" t="s">
        <v>251</v>
      </c>
      <c r="AI36" s="1881"/>
      <c r="AJ36" s="1881"/>
      <c r="AK36" s="1514"/>
      <c r="AL36" s="1881" t="s">
        <v>250</v>
      </c>
      <c r="AM36" s="1881"/>
      <c r="AN36" s="1881"/>
      <c r="AO36" s="1442"/>
      <c r="AP36" s="1442"/>
      <c r="AQ36" s="1443"/>
      <c r="AR36" s="1443"/>
      <c r="AS36" s="1443"/>
      <c r="AT36" s="1443"/>
      <c r="AU36" s="1443"/>
      <c r="AV36" s="1443"/>
      <c r="AW36" s="1443"/>
      <c r="AX36" s="1443"/>
      <c r="AY36" s="1443"/>
      <c r="AZ36" s="1443"/>
      <c r="BA36" s="1443"/>
      <c r="BB36" s="1443"/>
      <c r="BC36" s="1443"/>
      <c r="BD36" s="1443"/>
      <c r="BE36" s="1443"/>
      <c r="BF36" s="1443"/>
      <c r="BG36" s="1443"/>
      <c r="BH36" s="1443"/>
      <c r="BI36" s="1443"/>
      <c r="BK36" s="1393"/>
      <c r="BL36" s="1393"/>
      <c r="BM36" s="1393"/>
      <c r="BN36" s="1526"/>
      <c r="BO36" s="1526"/>
      <c r="BP36" s="1393"/>
      <c r="BQ36" s="1393"/>
      <c r="BR36" s="1514"/>
      <c r="BS36" s="1514"/>
      <c r="BT36" s="1514"/>
      <c r="BU36" s="1391"/>
      <c r="BV36" s="1526"/>
      <c r="BW36" s="1526"/>
      <c r="BX36" s="1526"/>
      <c r="BY36" s="1394"/>
      <c r="CA36" s="1391"/>
      <c r="CB36" s="1444"/>
      <c r="CC36" s="1444"/>
      <c r="CD36" s="1391"/>
      <c r="CE36" s="1391"/>
      <c r="CF36" s="1391"/>
      <c r="CG36" s="1521"/>
      <c r="CI36" s="1444"/>
    </row>
    <row r="37" spans="1:97" s="1513" customFormat="1" ht="30.95" customHeight="1" x14ac:dyDescent="0.2">
      <c r="A37" s="1445"/>
      <c r="B37" s="1445"/>
      <c r="C37" s="1445"/>
      <c r="D37" s="1445"/>
      <c r="E37" s="598" t="s">
        <v>239</v>
      </c>
      <c r="F37" s="598"/>
      <c r="G37" s="598"/>
      <c r="H37" s="598"/>
      <c r="I37" s="1525"/>
      <c r="J37" s="1525"/>
      <c r="K37" s="1525"/>
      <c r="L37" s="1525"/>
      <c r="M37" s="1525"/>
      <c r="N37" s="1525"/>
      <c r="P37" s="1525"/>
      <c r="Q37" s="1525"/>
      <c r="R37" s="1526"/>
      <c r="S37" s="1526"/>
      <c r="T37" s="1526"/>
      <c r="U37" s="1526"/>
      <c r="V37" s="1526"/>
      <c r="W37" s="1526"/>
      <c r="X37" s="1526"/>
      <c r="Y37" s="1526"/>
      <c r="Z37" s="1525"/>
      <c r="AA37" s="1525"/>
      <c r="AB37" s="1525"/>
      <c r="AC37" s="1525"/>
      <c r="AD37" s="1525"/>
      <c r="AE37" s="1873" t="s">
        <v>163</v>
      </c>
      <c r="AF37" s="1873"/>
      <c r="AG37" s="1514"/>
      <c r="AH37" s="1874" t="s">
        <v>413</v>
      </c>
      <c r="AI37" s="1874"/>
      <c r="AJ37" s="1874"/>
      <c r="AK37" s="1514"/>
      <c r="AL37" s="1873" t="s">
        <v>414</v>
      </c>
      <c r="AM37" s="1873"/>
      <c r="AN37" s="1873"/>
      <c r="AO37" s="1514"/>
      <c r="AP37" s="1514"/>
      <c r="AQ37" s="1514"/>
      <c r="AR37" s="1514"/>
      <c r="AS37" s="1514"/>
      <c r="AT37" s="1514"/>
      <c r="AU37" s="1514"/>
      <c r="AV37" s="1514"/>
      <c r="AW37" s="1514"/>
      <c r="AX37" s="1514"/>
      <c r="AY37" s="1514"/>
      <c r="AZ37" s="1514"/>
      <c r="BA37" s="1514"/>
      <c r="BB37" s="1514"/>
      <c r="BC37" s="1514"/>
      <c r="BD37" s="1514"/>
      <c r="BE37" s="1514"/>
      <c r="BF37" s="1514"/>
      <c r="BG37" s="1514"/>
      <c r="BH37" s="1514"/>
      <c r="BI37" s="1514"/>
      <c r="BJ37" s="1526"/>
      <c r="BO37" s="1447"/>
      <c r="BP37" s="1447"/>
      <c r="BQ37" s="1447"/>
      <c r="BR37" s="1447"/>
      <c r="BS37" s="1393"/>
      <c r="BT37" s="1393"/>
      <c r="BU37" s="1393"/>
      <c r="BV37" s="1526"/>
      <c r="BW37" s="1526"/>
      <c r="BX37" s="1526"/>
      <c r="BY37" s="1394"/>
      <c r="BZ37" s="1391"/>
      <c r="CA37" s="1444"/>
      <c r="CB37" s="1393"/>
      <c r="CC37" s="1393"/>
      <c r="CD37" s="1448"/>
      <c r="CG37" s="1444"/>
      <c r="CH37" s="1444"/>
    </row>
    <row r="38" spans="1:97" s="1513" customFormat="1" ht="30.95" customHeight="1" x14ac:dyDescent="0.2">
      <c r="A38" s="1445"/>
      <c r="B38" s="1445"/>
      <c r="C38" s="1445"/>
      <c r="D38" s="1445"/>
      <c r="E38" s="598" t="s">
        <v>415</v>
      </c>
      <c r="F38" s="598"/>
      <c r="G38" s="1525"/>
      <c r="H38" s="1525"/>
      <c r="I38" s="1525"/>
      <c r="J38" s="1525"/>
      <c r="K38" s="1525"/>
      <c r="L38" s="1525"/>
      <c r="M38" s="1525"/>
      <c r="N38" s="1525"/>
      <c r="O38" s="1525"/>
      <c r="P38" s="29"/>
      <c r="Q38" s="29"/>
      <c r="R38" s="1449"/>
      <c r="S38" s="1449"/>
      <c r="T38" s="1449"/>
      <c r="U38" s="1449"/>
      <c r="V38" s="1449"/>
      <c r="W38" s="1449"/>
      <c r="X38" s="1449"/>
      <c r="Y38" s="1449"/>
      <c r="Z38" s="1448"/>
      <c r="AA38" s="29"/>
      <c r="AB38" s="29"/>
      <c r="AC38" s="29"/>
      <c r="AD38" s="29"/>
      <c r="AE38" s="1873" t="s">
        <v>412</v>
      </c>
      <c r="AF38" s="1873"/>
      <c r="AG38" s="1450"/>
      <c r="AH38" s="1874" t="s">
        <v>325</v>
      </c>
      <c r="AI38" s="1874"/>
      <c r="AJ38" s="1874"/>
      <c r="AK38" s="1443"/>
      <c r="AL38" s="1514"/>
      <c r="AM38" s="1514"/>
      <c r="AN38" s="1514"/>
      <c r="AO38" s="1514"/>
      <c r="AP38" s="1514"/>
      <c r="AQ38" s="1514"/>
      <c r="AR38" s="1514"/>
      <c r="AS38" s="1443"/>
      <c r="AT38" s="1443"/>
      <c r="AU38" s="1443"/>
      <c r="AV38" s="1443"/>
      <c r="AW38" s="1443"/>
      <c r="AX38" s="1443"/>
      <c r="AY38" s="1443"/>
      <c r="AZ38" s="1443"/>
      <c r="BA38" s="1443"/>
      <c r="BB38" s="1443"/>
      <c r="BD38" s="1514"/>
      <c r="BE38" s="1514"/>
      <c r="BF38" s="1514"/>
      <c r="BG38" s="1514"/>
      <c r="BH38" s="1514"/>
      <c r="BI38" s="1514"/>
      <c r="BJ38" s="1526"/>
      <c r="BO38" s="1393"/>
      <c r="BP38" s="1393"/>
      <c r="BQ38" s="1393"/>
      <c r="BR38" s="1393"/>
      <c r="BS38" s="1526"/>
      <c r="BT38" s="1526"/>
      <c r="BU38" s="1526"/>
      <c r="BV38" s="1526"/>
      <c r="BW38" s="1526"/>
      <c r="BX38" s="1526"/>
      <c r="BY38" s="1526"/>
      <c r="BZ38" s="1444"/>
      <c r="CA38" s="1393"/>
      <c r="CB38" s="1393"/>
      <c r="CC38" s="1393"/>
      <c r="CD38" s="1444"/>
      <c r="CJ38" s="1521"/>
    </row>
    <row r="39" spans="1:97" s="1513" customFormat="1" ht="27.95" customHeight="1" x14ac:dyDescent="0.2">
      <c r="A39" s="29"/>
      <c r="B39" s="1514"/>
      <c r="C39" s="1514"/>
      <c r="D39" s="1514"/>
      <c r="E39" s="1526"/>
      <c r="F39" s="1526"/>
      <c r="G39" s="1525"/>
      <c r="H39" s="1525"/>
      <c r="I39" s="1525"/>
      <c r="J39" s="1525"/>
      <c r="K39" s="1525"/>
      <c r="L39" s="1525"/>
      <c r="M39" s="1525"/>
      <c r="N39" s="1525"/>
      <c r="O39" s="1525"/>
      <c r="P39" s="1526"/>
      <c r="Q39" s="1526"/>
      <c r="R39" s="1525"/>
      <c r="S39" s="1525"/>
      <c r="T39" s="1525"/>
      <c r="U39" s="1525"/>
      <c r="V39" s="1525"/>
      <c r="W39" s="1525"/>
      <c r="X39" s="1526"/>
      <c r="Y39" s="1526"/>
      <c r="Z39" s="1526"/>
      <c r="AA39" s="1526"/>
      <c r="AB39" s="1526"/>
      <c r="AC39" s="1526"/>
      <c r="AD39" s="1526"/>
      <c r="AE39" s="1526"/>
      <c r="AF39" s="1526"/>
      <c r="AG39" s="1526"/>
      <c r="AH39" s="1526"/>
      <c r="AI39" s="1526"/>
      <c r="AJ39" s="1526"/>
      <c r="AK39" s="1526"/>
      <c r="AL39" s="1526"/>
      <c r="AM39" s="1526"/>
      <c r="AN39" s="1526"/>
      <c r="AO39" s="1526"/>
      <c r="AP39" s="1526"/>
      <c r="AQ39" s="1526"/>
      <c r="AR39" s="1526"/>
      <c r="AS39" s="1526"/>
      <c r="AT39" s="1526"/>
      <c r="AU39" s="1526"/>
      <c r="AV39" s="1526"/>
      <c r="AW39" s="1526"/>
      <c r="AX39" s="1526"/>
      <c r="AY39" s="1526"/>
      <c r="AZ39" s="1526"/>
      <c r="BA39" s="1526"/>
      <c r="BB39" s="1526"/>
      <c r="BC39" s="1526"/>
      <c r="BD39" s="1526"/>
      <c r="BE39" s="1526"/>
      <c r="BF39" s="1526"/>
      <c r="BG39" s="1526"/>
      <c r="BH39" s="1526"/>
      <c r="BI39" s="1526"/>
      <c r="BJ39" s="1526"/>
      <c r="BN39" s="1514"/>
      <c r="BO39" s="1393"/>
      <c r="BP39" s="1393"/>
      <c r="BQ39" s="1393"/>
      <c r="BR39" s="1393"/>
      <c r="BS39" s="1526"/>
      <c r="BT39" s="1526"/>
      <c r="BU39" s="1526"/>
      <c r="BV39" s="1526"/>
      <c r="BW39" s="1526"/>
      <c r="BX39" s="1526"/>
      <c r="BY39" s="1526"/>
      <c r="BZ39" s="1526"/>
      <c r="CA39" s="1526"/>
      <c r="CB39" s="1451"/>
      <c r="CC39" s="1393"/>
      <c r="CD39" s="1393"/>
      <c r="CI39" s="1444"/>
      <c r="CJ39" s="1393"/>
      <c r="CK39" s="1393"/>
      <c r="CL39" s="1393"/>
      <c r="CM39" s="1444"/>
      <c r="CN39" s="1444"/>
      <c r="CO39" s="1444"/>
      <c r="CP39" s="1444"/>
      <c r="CQ39" s="1444"/>
      <c r="CR39" s="1391"/>
      <c r="CS39" s="1521"/>
    </row>
    <row r="40" spans="1:97" s="1521" customFormat="1" ht="27.95" customHeight="1" x14ac:dyDescent="0.2">
      <c r="A40" s="1393"/>
      <c r="B40" s="1514"/>
      <c r="C40" s="1514"/>
      <c r="D40" s="1514"/>
      <c r="E40" s="1514"/>
      <c r="F40" s="1514"/>
      <c r="G40" s="1452"/>
      <c r="H40" s="1452"/>
      <c r="I40" s="1452"/>
      <c r="J40" s="1452"/>
      <c r="K40" s="1452"/>
      <c r="L40" s="1452"/>
      <c r="M40" s="1452"/>
      <c r="N40" s="1452"/>
      <c r="O40" s="1452"/>
      <c r="P40" s="1514"/>
      <c r="Q40" s="1514"/>
      <c r="R40" s="1452"/>
      <c r="S40" s="1452"/>
      <c r="T40" s="1452"/>
      <c r="U40" s="1452"/>
      <c r="V40" s="1452"/>
      <c r="W40" s="1452"/>
      <c r="X40" s="1514"/>
      <c r="Y40" s="1514"/>
      <c r="Z40" s="1514"/>
      <c r="AA40" s="1514"/>
      <c r="AB40" s="1514"/>
      <c r="AC40" s="1514"/>
      <c r="AD40" s="1514"/>
      <c r="AE40" s="1514"/>
      <c r="AF40" s="1514"/>
      <c r="AG40" s="1514"/>
      <c r="AH40" s="1514"/>
      <c r="AI40" s="1514"/>
      <c r="AJ40" s="1526"/>
      <c r="AK40" s="1526"/>
      <c r="AL40" s="1526"/>
      <c r="AM40" s="1526"/>
      <c r="AN40" s="1526"/>
      <c r="AO40" s="1526"/>
      <c r="AP40" s="1526"/>
      <c r="AQ40" s="1526"/>
      <c r="AR40" s="1526"/>
      <c r="AS40" s="1526"/>
      <c r="AT40" s="1526"/>
      <c r="AU40" s="1526"/>
      <c r="AV40" s="1526"/>
      <c r="AW40" s="1526"/>
      <c r="AX40" s="1526"/>
      <c r="AY40" s="1526"/>
      <c r="AZ40" s="1526"/>
      <c r="BA40" s="1526"/>
      <c r="BB40" s="1526"/>
      <c r="BC40" s="1526"/>
      <c r="BD40" s="1526"/>
      <c r="BE40" s="1526"/>
      <c r="BF40" s="1526"/>
      <c r="BG40" s="1526"/>
      <c r="BH40" s="1526"/>
      <c r="BI40" s="1526"/>
      <c r="BJ40" s="1526"/>
      <c r="BK40" s="1526"/>
      <c r="BL40" s="1526"/>
      <c r="BM40" s="1526"/>
      <c r="BN40" s="1526"/>
      <c r="BO40" s="1526"/>
      <c r="BP40" s="1526"/>
      <c r="BQ40" s="1526"/>
      <c r="BR40" s="1526"/>
      <c r="BS40" s="1526"/>
      <c r="BT40" s="1526"/>
      <c r="BU40" s="1526"/>
      <c r="BV40" s="1526"/>
      <c r="BW40" s="1526"/>
      <c r="BX40" s="1526"/>
      <c r="BY40" s="1526"/>
      <c r="BZ40" s="1526"/>
      <c r="CA40" s="1526"/>
      <c r="CB40" s="1526"/>
      <c r="CC40" s="1393"/>
      <c r="CD40" s="1393"/>
      <c r="CE40" s="1444"/>
      <c r="CF40" s="1444"/>
      <c r="CG40" s="1444"/>
      <c r="CH40" s="1444"/>
      <c r="CI40" s="1393"/>
      <c r="CJ40" s="1393"/>
      <c r="CK40" s="1393"/>
      <c r="CL40" s="1393"/>
      <c r="CM40" s="1393"/>
      <c r="CN40" s="1393"/>
      <c r="CO40" s="1393"/>
      <c r="CP40" s="1393"/>
      <c r="CQ40" s="1393"/>
      <c r="CR40" s="1393"/>
      <c r="CS40" s="1391"/>
    </row>
    <row r="41" spans="1:97" s="1391" customFormat="1" ht="27.95" customHeight="1" x14ac:dyDescent="0.2">
      <c r="A41" s="1393"/>
      <c r="B41" s="1514"/>
      <c r="C41" s="1514"/>
      <c r="D41" s="1514"/>
      <c r="E41" s="1514"/>
      <c r="F41" s="1514"/>
      <c r="G41" s="1452"/>
      <c r="H41" s="1452"/>
      <c r="I41" s="1452"/>
      <c r="J41" s="1452"/>
      <c r="K41" s="1452"/>
      <c r="L41" s="1452"/>
      <c r="M41" s="1452"/>
      <c r="N41" s="1452"/>
      <c r="O41" s="1452"/>
      <c r="P41" s="1514"/>
      <c r="Q41" s="1514"/>
      <c r="R41" s="1452"/>
      <c r="S41" s="1452"/>
      <c r="T41" s="1452"/>
      <c r="U41" s="1452"/>
      <c r="V41" s="1452"/>
      <c r="W41" s="1452"/>
      <c r="X41" s="1514"/>
      <c r="Y41" s="1514"/>
      <c r="Z41" s="1514"/>
      <c r="AA41" s="1514"/>
      <c r="AB41" s="1514"/>
      <c r="AC41" s="1514"/>
      <c r="AD41" s="1514"/>
      <c r="AE41" s="1514"/>
      <c r="AF41" s="1514"/>
      <c r="AG41" s="1514"/>
      <c r="AH41" s="1514"/>
      <c r="AI41" s="1514"/>
      <c r="AJ41" s="1526"/>
      <c r="AK41" s="1526"/>
      <c r="AL41" s="1526"/>
      <c r="AM41" s="1526"/>
      <c r="AN41" s="1526"/>
      <c r="AO41" s="1526"/>
      <c r="AP41" s="1526"/>
      <c r="AQ41" s="1526"/>
      <c r="AR41" s="1526"/>
      <c r="AS41" s="1526"/>
      <c r="AT41" s="1526"/>
      <c r="AU41" s="1526"/>
      <c r="AV41" s="1526"/>
      <c r="AW41" s="1526"/>
      <c r="AX41" s="1526"/>
      <c r="AY41" s="1526"/>
      <c r="AZ41" s="1526"/>
      <c r="BA41" s="1526"/>
      <c r="BB41" s="1526"/>
      <c r="BC41" s="1526"/>
      <c r="BD41" s="1526"/>
      <c r="BE41" s="1526"/>
      <c r="BF41" s="1526"/>
      <c r="BG41" s="1526"/>
      <c r="BH41" s="1526"/>
      <c r="BI41" s="1526"/>
      <c r="BJ41" s="1526"/>
      <c r="BK41" s="1526"/>
      <c r="BL41" s="1526"/>
      <c r="BM41" s="1526"/>
      <c r="BN41" s="1526"/>
      <c r="BO41" s="1526"/>
      <c r="BP41" s="1526"/>
      <c r="BQ41" s="1526"/>
      <c r="BR41" s="1526"/>
      <c r="BS41" s="1526"/>
      <c r="BT41" s="1526"/>
      <c r="BU41" s="1526"/>
      <c r="BV41" s="1526"/>
      <c r="BW41" s="1526"/>
      <c r="BX41" s="1526"/>
      <c r="BY41" s="1526"/>
      <c r="BZ41" s="1526"/>
      <c r="CA41" s="1526"/>
      <c r="CB41" s="1526"/>
      <c r="CC41" s="1393"/>
      <c r="CD41" s="1393"/>
      <c r="CE41" s="1393"/>
      <c r="CF41" s="1393"/>
      <c r="CG41" s="1394"/>
      <c r="CH41" s="1393"/>
      <c r="CI41" s="1393"/>
      <c r="CJ41" s="1393"/>
      <c r="CK41" s="1393"/>
      <c r="CL41" s="1393"/>
      <c r="CM41" s="1393"/>
      <c r="CN41" s="1393"/>
      <c r="CO41" s="1393"/>
      <c r="CP41" s="1393"/>
      <c r="CQ41" s="1393"/>
      <c r="CR41" s="1393"/>
      <c r="CS41" s="1393"/>
    </row>
    <row r="42" spans="1:97" ht="27.95" customHeight="1" x14ac:dyDescent="0.2">
      <c r="B42" s="1514"/>
      <c r="C42" s="1514"/>
      <c r="D42" s="1514"/>
      <c r="E42" s="1514"/>
      <c r="F42" s="1514"/>
      <c r="G42" s="1452"/>
      <c r="H42" s="1452"/>
      <c r="I42" s="1452"/>
      <c r="J42" s="1452"/>
      <c r="K42" s="1452"/>
      <c r="L42" s="1452"/>
      <c r="M42" s="1452"/>
      <c r="N42" s="1452"/>
      <c r="O42" s="1452"/>
      <c r="P42" s="1514"/>
      <c r="Q42" s="1514"/>
      <c r="R42" s="1452"/>
      <c r="S42" s="1452"/>
      <c r="T42" s="1452"/>
      <c r="U42" s="1452"/>
      <c r="V42" s="1452"/>
      <c r="W42" s="1452"/>
      <c r="X42" s="1514"/>
      <c r="Y42" s="1514"/>
      <c r="Z42" s="1514"/>
      <c r="AA42" s="1514"/>
      <c r="AB42" s="1514"/>
      <c r="AC42" s="1514"/>
      <c r="AD42" s="1514"/>
      <c r="AE42" s="1514"/>
      <c r="AF42" s="1514"/>
      <c r="AG42" s="1514"/>
      <c r="AH42" s="1514"/>
      <c r="AI42" s="1514"/>
      <c r="BP42" s="1526"/>
      <c r="BQ42" s="1526"/>
      <c r="BR42" s="1526"/>
      <c r="BS42" s="1526"/>
      <c r="BT42" s="1526"/>
      <c r="BU42" s="1526"/>
      <c r="BV42" s="1526"/>
      <c r="BY42" s="1526"/>
      <c r="BZ42" s="1526"/>
      <c r="CA42" s="1526"/>
      <c r="CB42" s="1526"/>
      <c r="CC42" s="1393"/>
      <c r="CD42" s="1393"/>
      <c r="CE42" s="1393"/>
      <c r="CF42" s="1393"/>
      <c r="CG42" s="1394"/>
    </row>
    <row r="43" spans="1:97" ht="24.95" customHeight="1" x14ac:dyDescent="0.2">
      <c r="B43" s="1514"/>
      <c r="C43" s="1514"/>
      <c r="D43" s="1514"/>
      <c r="E43" s="1514"/>
      <c r="F43" s="1514"/>
      <c r="G43" s="1452"/>
      <c r="H43" s="1452"/>
      <c r="I43" s="1452"/>
      <c r="J43" s="1452"/>
      <c r="K43" s="1452"/>
      <c r="L43" s="1452"/>
      <c r="M43" s="1452"/>
      <c r="N43" s="1452"/>
      <c r="O43" s="1452"/>
      <c r="P43" s="1514"/>
      <c r="Q43" s="1514"/>
      <c r="R43" s="1452"/>
      <c r="S43" s="1452"/>
      <c r="T43" s="1452"/>
      <c r="U43" s="1452"/>
      <c r="V43" s="1452"/>
      <c r="W43" s="1452"/>
      <c r="X43" s="1514"/>
      <c r="Y43" s="1514"/>
      <c r="Z43" s="1514"/>
      <c r="AA43" s="1514"/>
      <c r="AB43" s="1514"/>
      <c r="AC43" s="1514"/>
      <c r="AD43" s="1514"/>
      <c r="AE43" s="1514"/>
      <c r="AF43" s="1514"/>
      <c r="AG43" s="1514"/>
      <c r="AH43" s="1514"/>
      <c r="AI43" s="1514"/>
      <c r="BP43" s="1526"/>
      <c r="BQ43" s="1526"/>
      <c r="BR43" s="1526"/>
      <c r="BS43" s="1526"/>
      <c r="BT43" s="1526"/>
      <c r="BU43" s="1526"/>
      <c r="BV43" s="1526"/>
      <c r="BY43" s="1526"/>
      <c r="BZ43" s="1526"/>
      <c r="CA43" s="1526"/>
      <c r="CB43" s="1526"/>
      <c r="CC43" s="1393"/>
      <c r="CD43" s="1393"/>
      <c r="CE43" s="1393"/>
      <c r="CF43" s="1393"/>
      <c r="CG43" s="1394"/>
    </row>
    <row r="44" spans="1:97" ht="24.95" customHeight="1" x14ac:dyDescent="0.2">
      <c r="L44" s="1525"/>
      <c r="M44" s="1525"/>
      <c r="N44" s="1525"/>
      <c r="O44" s="1525"/>
      <c r="P44" s="1526"/>
      <c r="Q44" s="1526"/>
      <c r="S44" s="1525"/>
      <c r="T44" s="1525"/>
      <c r="U44" s="1525"/>
      <c r="V44" s="1525"/>
      <c r="W44" s="1525"/>
      <c r="BP44" s="1526"/>
      <c r="BQ44" s="1526"/>
      <c r="BR44" s="1526"/>
      <c r="BS44" s="1526"/>
      <c r="BT44" s="1526"/>
      <c r="BU44" s="1526"/>
      <c r="BY44" s="1526"/>
      <c r="BZ44" s="1526"/>
      <c r="CA44" s="1526"/>
      <c r="CB44" s="1526"/>
      <c r="CD44" s="1393"/>
      <c r="CE44" s="1393"/>
      <c r="CF44" s="1393"/>
      <c r="CG44" s="1394"/>
    </row>
    <row r="45" spans="1:97" x14ac:dyDescent="0.2">
      <c r="L45" s="1525"/>
      <c r="M45" s="1525"/>
      <c r="N45" s="1525"/>
      <c r="O45" s="1525"/>
      <c r="P45" s="1526"/>
      <c r="Q45" s="1526"/>
      <c r="S45" s="1525"/>
      <c r="T45" s="1525"/>
      <c r="U45" s="1525"/>
      <c r="V45" s="1525"/>
      <c r="W45" s="1525"/>
      <c r="BP45" s="1526"/>
      <c r="BQ45" s="1526"/>
      <c r="BR45" s="1526"/>
      <c r="BS45" s="1526"/>
      <c r="BT45" s="1526"/>
      <c r="BU45" s="1526"/>
      <c r="BY45" s="1526"/>
      <c r="BZ45" s="1526"/>
      <c r="CA45" s="1526"/>
      <c r="CB45" s="1526"/>
      <c r="CD45" s="1393"/>
      <c r="CE45" s="1393"/>
      <c r="CF45" s="1393"/>
      <c r="CG45" s="1394"/>
    </row>
    <row r="46" spans="1:97" x14ac:dyDescent="0.2">
      <c r="L46" s="1525"/>
      <c r="M46" s="1525"/>
      <c r="N46" s="1525"/>
      <c r="O46" s="1525"/>
      <c r="P46" s="1526"/>
      <c r="Q46" s="1526"/>
      <c r="S46" s="1525"/>
      <c r="T46" s="1525"/>
      <c r="U46" s="1525"/>
      <c r="V46" s="1525"/>
      <c r="W46" s="1525"/>
      <c r="BP46" s="1526"/>
      <c r="BQ46" s="1526"/>
      <c r="BR46" s="1526"/>
      <c r="BZ46" s="1526"/>
      <c r="CA46" s="1526"/>
      <c r="CB46" s="1526"/>
    </row>
    <row r="47" spans="1:97" x14ac:dyDescent="0.2">
      <c r="BP47" s="1526"/>
      <c r="BQ47" s="1526"/>
      <c r="BR47" s="1526"/>
    </row>
  </sheetData>
  <mergeCells count="79">
    <mergeCell ref="A1:R1"/>
    <mergeCell ref="AP1:BC1"/>
    <mergeCell ref="C3:D3"/>
    <mergeCell ref="G3:H3"/>
    <mergeCell ref="I3:K3"/>
    <mergeCell ref="M3:R4"/>
    <mergeCell ref="S3:T3"/>
    <mergeCell ref="U3:V4"/>
    <mergeCell ref="W3:X5"/>
    <mergeCell ref="Y3:Z3"/>
    <mergeCell ref="G4:H4"/>
    <mergeCell ref="AU4:AX4"/>
    <mergeCell ref="AY4:BD4"/>
    <mergeCell ref="AA3:AB4"/>
    <mergeCell ref="AG3:AG5"/>
    <mergeCell ref="AH3:AJ5"/>
    <mergeCell ref="AK3:AM5"/>
    <mergeCell ref="AN3:AO5"/>
    <mergeCell ref="AP3:AQ5"/>
    <mergeCell ref="CA4:CA5"/>
    <mergeCell ref="AR3:AS5"/>
    <mergeCell ref="AT3:AT5"/>
    <mergeCell ref="AU3:BD3"/>
    <mergeCell ref="BE3:BG4"/>
    <mergeCell ref="BV4:BV5"/>
    <mergeCell ref="BW4:BW5"/>
    <mergeCell ref="BX4:BX5"/>
    <mergeCell ref="BY4:BY5"/>
    <mergeCell ref="BZ4:BZ5"/>
    <mergeCell ref="CM4:CM5"/>
    <mergeCell ref="CB4:CB5"/>
    <mergeCell ref="CC4:CC5"/>
    <mergeCell ref="CD4:CD5"/>
    <mergeCell ref="CE4:CE5"/>
    <mergeCell ref="CF4:CF5"/>
    <mergeCell ref="CG4:CG5"/>
    <mergeCell ref="CH4:CH5"/>
    <mergeCell ref="CI4:CI5"/>
    <mergeCell ref="CJ4:CJ5"/>
    <mergeCell ref="CK4:CK5"/>
    <mergeCell ref="CL4:CL5"/>
    <mergeCell ref="CY4:CY5"/>
    <mergeCell ref="CN4:CN5"/>
    <mergeCell ref="CO4:CO5"/>
    <mergeCell ref="CP4:CP5"/>
    <mergeCell ref="CQ4:CQ5"/>
    <mergeCell ref="CR4:CR5"/>
    <mergeCell ref="CS4:CS5"/>
    <mergeCell ref="DF4:DF5"/>
    <mergeCell ref="DG4:DG5"/>
    <mergeCell ref="O5:P5"/>
    <mergeCell ref="Q5:R5"/>
    <mergeCell ref="Y5:Z5"/>
    <mergeCell ref="CZ4:CZ5"/>
    <mergeCell ref="DA4:DA5"/>
    <mergeCell ref="DB4:DB5"/>
    <mergeCell ref="DC4:DC5"/>
    <mergeCell ref="DD4:DD5"/>
    <mergeCell ref="DE4:DE5"/>
    <mergeCell ref="CT4:CT5"/>
    <mergeCell ref="CU4:CU5"/>
    <mergeCell ref="CV4:CV5"/>
    <mergeCell ref="CW4:CW5"/>
    <mergeCell ref="CX4:CX5"/>
    <mergeCell ref="AE38:AF38"/>
    <mergeCell ref="AH38:AJ38"/>
    <mergeCell ref="BP8:BP9"/>
    <mergeCell ref="BQ8:BR8"/>
    <mergeCell ref="AE36:AF36"/>
    <mergeCell ref="AH36:AJ36"/>
    <mergeCell ref="AL36:AN36"/>
    <mergeCell ref="AE37:AF37"/>
    <mergeCell ref="AH37:AJ37"/>
    <mergeCell ref="AL37:AN37"/>
    <mergeCell ref="BK8:BK9"/>
    <mergeCell ref="BL8:BL9"/>
    <mergeCell ref="BM8:BM9"/>
    <mergeCell ref="BN8:BN9"/>
    <mergeCell ref="BO8:BO9"/>
  </mergeCells>
  <phoneticPr fontId="1"/>
  <pageMargins left="0" right="0" top="0.19685039370078741" bottom="0.19685039370078741" header="0.11811023622047245" footer="0.11811023622047245"/>
  <pageSetup paperSize="9" scale="2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58"/>
  <sheetViews>
    <sheetView topLeftCell="A22" workbookViewId="0">
      <selection activeCell="G58" sqref="G58"/>
    </sheetView>
  </sheetViews>
  <sheetFormatPr defaultColWidth="9" defaultRowHeight="13.5" x14ac:dyDescent="0.15"/>
  <cols>
    <col min="1" max="1" width="9" style="43"/>
    <col min="2" max="37" width="2.625" style="43" customWidth="1"/>
    <col min="38" max="16384" width="9" style="43"/>
  </cols>
  <sheetData>
    <row r="2" spans="1:37" x14ac:dyDescent="0.15">
      <c r="A2" s="1737"/>
      <c r="B2" s="1737" t="s">
        <v>103</v>
      </c>
      <c r="C2" s="1737"/>
      <c r="D2" s="1737"/>
      <c r="E2" s="1737"/>
      <c r="F2" s="1737"/>
      <c r="G2" s="1737"/>
      <c r="H2" s="1737"/>
      <c r="I2" s="1737"/>
      <c r="J2" s="1737"/>
      <c r="K2" s="1737"/>
      <c r="L2" s="1737"/>
      <c r="M2" s="1737"/>
      <c r="N2" s="1737" t="s">
        <v>79</v>
      </c>
      <c r="O2" s="1737"/>
      <c r="P2" s="1737"/>
      <c r="Q2" s="1737"/>
      <c r="R2" s="1737"/>
      <c r="S2" s="1737"/>
      <c r="T2" s="1737"/>
      <c r="U2" s="1737"/>
      <c r="V2" s="1737"/>
      <c r="W2" s="1737"/>
      <c r="X2" s="1737"/>
      <c r="Y2" s="1737"/>
      <c r="Z2" s="1737" t="s">
        <v>102</v>
      </c>
      <c r="AA2" s="1737"/>
      <c r="AB2" s="1737"/>
      <c r="AC2" s="1737"/>
      <c r="AD2" s="1737"/>
      <c r="AE2" s="1737"/>
      <c r="AF2" s="1737"/>
      <c r="AG2" s="1737"/>
      <c r="AH2" s="1737"/>
      <c r="AI2" s="1737"/>
      <c r="AJ2" s="1737"/>
      <c r="AK2" s="1737"/>
    </row>
    <row r="3" spans="1:37" x14ac:dyDescent="0.15">
      <c r="A3" s="1737"/>
      <c r="B3" s="180">
        <v>4</v>
      </c>
      <c r="C3" s="180">
        <v>5</v>
      </c>
      <c r="D3" s="180">
        <v>6</v>
      </c>
      <c r="E3" s="180">
        <v>7</v>
      </c>
      <c r="F3" s="180">
        <v>8</v>
      </c>
      <c r="G3" s="180">
        <v>9</v>
      </c>
      <c r="H3" s="180">
        <v>10</v>
      </c>
      <c r="I3" s="180">
        <v>11</v>
      </c>
      <c r="J3" s="180">
        <v>12</v>
      </c>
      <c r="K3" s="180">
        <v>1</v>
      </c>
      <c r="L3" s="180">
        <v>2</v>
      </c>
      <c r="M3" s="180">
        <v>3</v>
      </c>
      <c r="N3" s="180">
        <v>4</v>
      </c>
      <c r="O3" s="180">
        <v>5</v>
      </c>
      <c r="P3" s="180">
        <v>6</v>
      </c>
      <c r="Q3" s="180">
        <v>7</v>
      </c>
      <c r="R3" s="180">
        <v>8</v>
      </c>
      <c r="S3" s="180">
        <v>9</v>
      </c>
      <c r="T3" s="180">
        <v>10</v>
      </c>
      <c r="U3" s="180">
        <v>11</v>
      </c>
      <c r="V3" s="180">
        <v>12</v>
      </c>
      <c r="W3" s="180">
        <v>1</v>
      </c>
      <c r="X3" s="180">
        <v>2</v>
      </c>
      <c r="Y3" s="180">
        <v>3</v>
      </c>
      <c r="Z3" s="180">
        <v>4</v>
      </c>
      <c r="AA3" s="180">
        <v>5</v>
      </c>
      <c r="AB3" s="180">
        <v>6</v>
      </c>
      <c r="AC3" s="180">
        <v>7</v>
      </c>
      <c r="AD3" s="180">
        <v>8</v>
      </c>
      <c r="AE3" s="180">
        <v>9</v>
      </c>
      <c r="AF3" s="180">
        <v>10</v>
      </c>
      <c r="AG3" s="180">
        <v>11</v>
      </c>
      <c r="AH3" s="180">
        <v>12</v>
      </c>
      <c r="AI3" s="180">
        <v>1</v>
      </c>
      <c r="AJ3" s="180">
        <v>2</v>
      </c>
      <c r="AK3" s="180">
        <v>3</v>
      </c>
    </row>
    <row r="4" spans="1:37" x14ac:dyDescent="0.15">
      <c r="A4" s="176" t="s">
        <v>73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</row>
    <row r="5" spans="1:37" x14ac:dyDescent="0.15">
      <c r="A5" s="176" t="s">
        <v>74</v>
      </c>
      <c r="B5" s="176"/>
      <c r="C5" s="176"/>
      <c r="D5" s="176"/>
      <c r="E5" s="177"/>
      <c r="F5" s="177"/>
      <c r="G5" s="177"/>
      <c r="H5" s="176"/>
      <c r="I5" s="176"/>
      <c r="J5" s="176"/>
      <c r="K5" s="176"/>
      <c r="L5" s="176"/>
      <c r="M5" s="176"/>
      <c r="N5" s="177"/>
      <c r="O5" s="177"/>
      <c r="P5" s="177"/>
      <c r="Q5" s="176"/>
      <c r="R5" s="176"/>
      <c r="S5" s="176"/>
      <c r="T5" s="177"/>
      <c r="U5" s="177"/>
      <c r="V5" s="177"/>
      <c r="W5" s="176"/>
      <c r="X5" s="176"/>
      <c r="Y5" s="176"/>
      <c r="Z5" s="176"/>
      <c r="AA5" s="176"/>
      <c r="AB5" s="176"/>
      <c r="AC5" s="176"/>
      <c r="AD5" s="176"/>
      <c r="AE5" s="176"/>
      <c r="AF5" s="177"/>
      <c r="AG5" s="177"/>
      <c r="AH5" s="177"/>
      <c r="AI5" s="176"/>
      <c r="AJ5" s="176"/>
      <c r="AK5" s="176"/>
    </row>
    <row r="6" spans="1:37" x14ac:dyDescent="0.15">
      <c r="A6" s="176" t="s">
        <v>101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</row>
    <row r="7" spans="1:37" x14ac:dyDescent="0.15">
      <c r="A7" s="176" t="s">
        <v>75</v>
      </c>
      <c r="B7" s="178"/>
      <c r="C7" s="178"/>
      <c r="D7" s="178"/>
      <c r="E7" s="178"/>
      <c r="F7" s="178"/>
      <c r="G7" s="176"/>
      <c r="H7" s="176"/>
      <c r="I7" s="176"/>
      <c r="J7" s="178"/>
      <c r="K7" s="178"/>
      <c r="L7" s="178"/>
      <c r="M7" s="178"/>
      <c r="N7" s="178"/>
      <c r="O7" s="178"/>
      <c r="P7" s="176"/>
      <c r="Q7" s="176"/>
      <c r="R7" s="176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</row>
    <row r="8" spans="1:37" x14ac:dyDescent="0.15">
      <c r="A8" s="176" t="s">
        <v>76</v>
      </c>
      <c r="B8" s="181"/>
      <c r="C8" s="181"/>
      <c r="D8" s="181"/>
      <c r="E8" s="176"/>
      <c r="F8" s="176"/>
      <c r="G8" s="176"/>
      <c r="H8" s="176"/>
      <c r="I8" s="176"/>
      <c r="J8" s="176"/>
      <c r="K8" s="181"/>
      <c r="L8" s="181"/>
      <c r="M8" s="181"/>
      <c r="N8" s="176"/>
      <c r="O8" s="176"/>
      <c r="P8" s="176"/>
      <c r="Q8" s="176"/>
      <c r="R8" s="176"/>
      <c r="S8" s="176"/>
      <c r="T8" s="179"/>
      <c r="U8" s="179"/>
      <c r="V8" s="179"/>
      <c r="W8" s="179"/>
      <c r="X8" s="179"/>
      <c r="Y8" s="179"/>
      <c r="Z8" s="176"/>
      <c r="AA8" s="176"/>
      <c r="AB8" s="176"/>
      <c r="AC8" s="193"/>
      <c r="AD8" s="193"/>
      <c r="AE8" s="193"/>
      <c r="AF8" s="176"/>
      <c r="AG8" s="176"/>
      <c r="AH8" s="176"/>
      <c r="AI8" s="176"/>
      <c r="AJ8" s="176"/>
      <c r="AK8" s="176"/>
    </row>
    <row r="9" spans="1:37" x14ac:dyDescent="0.15">
      <c r="A9" s="176" t="s">
        <v>77</v>
      </c>
      <c r="B9" s="176"/>
      <c r="C9" s="176"/>
      <c r="D9" s="176"/>
      <c r="E9" s="176"/>
      <c r="F9" s="176"/>
      <c r="G9" s="176"/>
      <c r="H9" s="182"/>
      <c r="I9" s="182"/>
      <c r="J9" s="182"/>
      <c r="K9" s="176"/>
      <c r="L9" s="176"/>
      <c r="M9" s="176"/>
      <c r="N9" s="176"/>
      <c r="O9" s="176"/>
      <c r="P9" s="176"/>
      <c r="Q9" s="182"/>
      <c r="R9" s="182"/>
      <c r="S9" s="182"/>
      <c r="T9" s="176"/>
      <c r="U9" s="176"/>
      <c r="V9" s="176"/>
      <c r="W9" s="176"/>
      <c r="X9" s="176"/>
      <c r="Y9" s="176"/>
      <c r="Z9" s="182"/>
      <c r="AA9" s="182"/>
      <c r="AB9" s="182"/>
      <c r="AC9" s="176"/>
      <c r="AD9" s="176"/>
      <c r="AE9" s="176"/>
      <c r="AF9" s="176"/>
      <c r="AG9" s="176"/>
      <c r="AH9" s="176"/>
      <c r="AI9" s="176"/>
      <c r="AJ9" s="176"/>
      <c r="AK9" s="176"/>
    </row>
    <row r="10" spans="1:37" x14ac:dyDescent="0.15">
      <c r="A10" s="176" t="s">
        <v>78</v>
      </c>
      <c r="B10" s="176"/>
      <c r="C10" s="176"/>
      <c r="D10" s="176"/>
      <c r="E10" s="176"/>
      <c r="F10" s="176"/>
      <c r="G10" s="183"/>
      <c r="H10" s="183"/>
      <c r="I10" s="183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</row>
    <row r="11" spans="1:37" x14ac:dyDescent="0.15">
      <c r="A11" s="176" t="s">
        <v>99</v>
      </c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84"/>
      <c r="Q11" s="184"/>
      <c r="R11" s="184"/>
      <c r="S11" s="176"/>
      <c r="T11" s="176"/>
      <c r="U11" s="176"/>
      <c r="V11" s="176"/>
      <c r="W11" s="192"/>
      <c r="X11" s="192"/>
      <c r="Y11" s="192"/>
      <c r="Z11" s="176"/>
      <c r="AA11" s="176"/>
      <c r="AB11" s="176"/>
      <c r="AC11" s="176"/>
      <c r="AD11" s="176"/>
      <c r="AE11" s="176"/>
      <c r="AF11" s="176"/>
      <c r="AG11" s="176"/>
      <c r="AH11" s="176"/>
      <c r="AI11" s="192"/>
      <c r="AJ11" s="192"/>
      <c r="AK11" s="192"/>
    </row>
    <row r="12" spans="1:37" x14ac:dyDescent="0.15">
      <c r="A12" s="176" t="s">
        <v>100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</row>
    <row r="16" spans="1:37" x14ac:dyDescent="0.15">
      <c r="A16" s="1737"/>
      <c r="B16" s="1737" t="s">
        <v>79</v>
      </c>
      <c r="C16" s="1737"/>
      <c r="D16" s="1737"/>
      <c r="E16" s="1737"/>
      <c r="F16" s="1737"/>
      <c r="G16" s="1737"/>
      <c r="H16" s="1737"/>
      <c r="I16" s="1737"/>
      <c r="J16" s="1737"/>
      <c r="K16" s="1737"/>
      <c r="L16" s="1737"/>
      <c r="M16" s="1737"/>
      <c r="N16" s="1737" t="s">
        <v>102</v>
      </c>
      <c r="O16" s="1737"/>
      <c r="P16" s="1737"/>
      <c r="Q16" s="1737"/>
      <c r="R16" s="1737"/>
      <c r="S16" s="1737"/>
      <c r="T16" s="1737"/>
      <c r="U16" s="1737"/>
      <c r="V16" s="1737"/>
      <c r="W16" s="1737"/>
      <c r="X16" s="1737"/>
      <c r="Y16" s="1737"/>
      <c r="Z16" s="1737" t="s">
        <v>127</v>
      </c>
      <c r="AA16" s="1737"/>
      <c r="AB16" s="1737"/>
      <c r="AC16" s="1737"/>
      <c r="AD16" s="1737"/>
      <c r="AE16" s="1737"/>
      <c r="AF16" s="1737"/>
      <c r="AG16" s="1737"/>
      <c r="AH16" s="1737"/>
      <c r="AI16" s="1737"/>
      <c r="AJ16" s="1737"/>
      <c r="AK16" s="1737"/>
    </row>
    <row r="17" spans="1:37" x14ac:dyDescent="0.15">
      <c r="A17" s="1737"/>
      <c r="B17" s="180">
        <v>4</v>
      </c>
      <c r="C17" s="180">
        <v>5</v>
      </c>
      <c r="D17" s="180">
        <v>6</v>
      </c>
      <c r="E17" s="180">
        <v>7</v>
      </c>
      <c r="F17" s="180">
        <v>8</v>
      </c>
      <c r="G17" s="180">
        <v>9</v>
      </c>
      <c r="H17" s="180">
        <v>10</v>
      </c>
      <c r="I17" s="180">
        <v>11</v>
      </c>
      <c r="J17" s="180">
        <v>12</v>
      </c>
      <c r="K17" s="180">
        <v>1</v>
      </c>
      <c r="L17" s="180">
        <v>2</v>
      </c>
      <c r="M17" s="180">
        <v>3</v>
      </c>
      <c r="N17" s="180">
        <v>4</v>
      </c>
      <c r="O17" s="180">
        <v>5</v>
      </c>
      <c r="P17" s="180">
        <v>6</v>
      </c>
      <c r="Q17" s="180">
        <v>7</v>
      </c>
      <c r="R17" s="180">
        <v>8</v>
      </c>
      <c r="S17" s="180">
        <v>9</v>
      </c>
      <c r="T17" s="180">
        <v>10</v>
      </c>
      <c r="U17" s="180">
        <v>11</v>
      </c>
      <c r="V17" s="180">
        <v>12</v>
      </c>
      <c r="W17" s="180">
        <v>1</v>
      </c>
      <c r="X17" s="180">
        <v>2</v>
      </c>
      <c r="Y17" s="180">
        <v>3</v>
      </c>
      <c r="Z17" s="180">
        <v>4</v>
      </c>
      <c r="AA17" s="180">
        <v>5</v>
      </c>
      <c r="AB17" s="180">
        <v>6</v>
      </c>
      <c r="AC17" s="180">
        <v>7</v>
      </c>
      <c r="AD17" s="180">
        <v>8</v>
      </c>
      <c r="AE17" s="180">
        <v>9</v>
      </c>
      <c r="AF17" s="180">
        <v>10</v>
      </c>
      <c r="AG17" s="180">
        <v>11</v>
      </c>
      <c r="AH17" s="180">
        <v>12</v>
      </c>
      <c r="AI17" s="180">
        <v>1</v>
      </c>
      <c r="AJ17" s="180">
        <v>2</v>
      </c>
      <c r="AK17" s="180">
        <v>3</v>
      </c>
    </row>
    <row r="18" spans="1:37" x14ac:dyDescent="0.15">
      <c r="A18" s="176" t="s">
        <v>73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</row>
    <row r="19" spans="1:37" x14ac:dyDescent="0.15">
      <c r="A19" s="176" t="s">
        <v>74</v>
      </c>
      <c r="B19" s="176"/>
      <c r="C19" s="176"/>
      <c r="D19" s="176"/>
      <c r="E19" s="176"/>
      <c r="F19" s="176"/>
      <c r="G19" s="176"/>
      <c r="H19" s="177"/>
      <c r="I19" s="176"/>
      <c r="J19" s="176"/>
      <c r="K19" s="177"/>
      <c r="L19" s="176"/>
      <c r="M19" s="176"/>
      <c r="N19" s="177"/>
      <c r="O19" s="176"/>
      <c r="P19" s="176"/>
      <c r="Q19" s="176"/>
      <c r="R19" s="176"/>
      <c r="S19" s="177"/>
      <c r="T19" s="176"/>
      <c r="U19" s="176"/>
      <c r="V19" s="176"/>
      <c r="W19" s="176"/>
      <c r="X19" s="177"/>
      <c r="Y19" s="176"/>
      <c r="Z19" s="176"/>
      <c r="AA19" s="176"/>
      <c r="AB19" s="177"/>
      <c r="AC19" s="176"/>
      <c r="AD19" s="176"/>
      <c r="AE19" s="176"/>
      <c r="AF19" s="176"/>
      <c r="AG19" s="177"/>
      <c r="AH19" s="176"/>
      <c r="AI19" s="176"/>
      <c r="AJ19" s="176"/>
      <c r="AK19" s="176"/>
    </row>
    <row r="20" spans="1:37" x14ac:dyDescent="0.15">
      <c r="A20" s="176" t="s">
        <v>101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275"/>
      <c r="Q20" s="176"/>
      <c r="R20" s="176"/>
      <c r="S20" s="176"/>
      <c r="T20" s="176"/>
      <c r="U20" s="275"/>
      <c r="V20" s="176"/>
      <c r="W20" s="176"/>
      <c r="X20" s="176"/>
      <c r="Y20" s="176"/>
      <c r="Z20" s="176"/>
      <c r="AA20" s="176"/>
      <c r="AB20" s="176"/>
      <c r="AC20" s="176"/>
      <c r="AD20" s="275"/>
      <c r="AE20" s="176"/>
      <c r="AF20" s="176"/>
      <c r="AG20" s="176"/>
      <c r="AH20" s="176"/>
      <c r="AI20" s="275"/>
      <c r="AJ20" s="176"/>
      <c r="AK20" s="176"/>
    </row>
    <row r="21" spans="1:37" x14ac:dyDescent="0.15">
      <c r="A21" s="176" t="s">
        <v>75</v>
      </c>
      <c r="B21" s="176"/>
      <c r="C21" s="176"/>
      <c r="D21" s="176"/>
      <c r="E21" s="176"/>
      <c r="F21" s="176"/>
      <c r="G21" s="176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</row>
    <row r="22" spans="1:37" x14ac:dyDescent="0.15">
      <c r="A22" s="176" t="s">
        <v>76</v>
      </c>
      <c r="B22" s="176"/>
      <c r="C22" s="176"/>
      <c r="D22" s="176"/>
      <c r="E22" s="176"/>
      <c r="F22" s="176"/>
      <c r="G22" s="176"/>
      <c r="H22" s="179"/>
      <c r="I22" s="179"/>
      <c r="J22" s="179"/>
      <c r="K22" s="179"/>
      <c r="L22" s="179"/>
      <c r="M22" s="179"/>
      <c r="N22" s="176"/>
      <c r="O22" s="181"/>
      <c r="P22" s="176"/>
      <c r="Q22" s="176"/>
      <c r="R22" s="176"/>
      <c r="S22" s="176"/>
      <c r="T22" s="181"/>
      <c r="U22" s="176"/>
      <c r="V22" s="176"/>
      <c r="W22" s="176"/>
      <c r="X22" s="176"/>
      <c r="Y22" s="181"/>
      <c r="Z22" s="176"/>
      <c r="AA22" s="176"/>
      <c r="AB22" s="176"/>
      <c r="AC22" s="181"/>
      <c r="AD22" s="176"/>
      <c r="AE22" s="176"/>
      <c r="AF22" s="176"/>
      <c r="AG22" s="176"/>
      <c r="AH22" s="181"/>
      <c r="AI22" s="176"/>
      <c r="AJ22" s="176"/>
      <c r="AK22" s="176"/>
    </row>
    <row r="23" spans="1:37" x14ac:dyDescent="0.15">
      <c r="A23" s="176" t="s">
        <v>77</v>
      </c>
      <c r="B23" s="176"/>
      <c r="C23" s="176"/>
      <c r="D23" s="176"/>
      <c r="E23" s="176"/>
      <c r="F23" s="176"/>
      <c r="G23" s="176"/>
      <c r="H23" s="176"/>
      <c r="I23" s="176"/>
      <c r="J23" s="227"/>
      <c r="K23" s="176"/>
      <c r="L23" s="176"/>
      <c r="M23" s="227"/>
      <c r="N23" s="176"/>
      <c r="O23" s="176"/>
      <c r="P23" s="176"/>
      <c r="Q23" s="176"/>
      <c r="R23" s="227"/>
      <c r="S23" s="176"/>
      <c r="T23" s="176"/>
      <c r="U23" s="176"/>
      <c r="V23" s="176"/>
      <c r="W23" s="227"/>
      <c r="X23" s="176"/>
      <c r="Y23" s="176"/>
      <c r="Z23" s="176"/>
      <c r="AA23" s="227"/>
      <c r="AB23" s="176"/>
      <c r="AC23" s="176"/>
      <c r="AD23" s="176"/>
      <c r="AE23" s="176"/>
      <c r="AF23" s="227"/>
      <c r="AG23" s="176"/>
      <c r="AH23" s="176"/>
      <c r="AI23" s="176"/>
      <c r="AJ23" s="176"/>
      <c r="AK23" s="227"/>
    </row>
    <row r="24" spans="1:37" x14ac:dyDescent="0.15">
      <c r="A24" s="176" t="s">
        <v>78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</row>
    <row r="25" spans="1:37" x14ac:dyDescent="0.15">
      <c r="A25" s="176" t="s">
        <v>99</v>
      </c>
      <c r="B25" s="176"/>
      <c r="C25" s="176"/>
      <c r="D25" s="176"/>
      <c r="E25" s="176"/>
      <c r="F25" s="176"/>
      <c r="G25" s="176"/>
      <c r="H25" s="176"/>
      <c r="I25" s="226"/>
      <c r="J25" s="176"/>
      <c r="K25" s="176"/>
      <c r="L25" s="182"/>
      <c r="M25" s="176"/>
      <c r="N25" s="176"/>
      <c r="O25" s="176"/>
      <c r="P25" s="176"/>
      <c r="Q25" s="182"/>
      <c r="R25" s="176"/>
      <c r="S25" s="176"/>
      <c r="T25" s="176"/>
      <c r="U25" s="176"/>
      <c r="V25" s="182"/>
      <c r="W25" s="176"/>
      <c r="X25" s="176"/>
      <c r="Y25" s="176"/>
      <c r="Z25" s="182"/>
      <c r="AA25" s="176"/>
      <c r="AB25" s="176"/>
      <c r="AC25" s="176"/>
      <c r="AD25" s="176"/>
      <c r="AE25" s="182"/>
      <c r="AF25" s="176"/>
      <c r="AG25" s="176"/>
      <c r="AH25" s="176"/>
      <c r="AI25" s="176"/>
      <c r="AJ25" s="182"/>
      <c r="AK25" s="176"/>
    </row>
    <row r="27" spans="1:37" x14ac:dyDescent="0.15">
      <c r="A27" s="1737"/>
      <c r="B27" s="1737" t="s">
        <v>127</v>
      </c>
      <c r="C27" s="1737"/>
      <c r="D27" s="1737"/>
      <c r="E27" s="1737"/>
      <c r="F27" s="1737"/>
      <c r="G27" s="1737"/>
      <c r="H27" s="1737"/>
      <c r="I27" s="1737"/>
      <c r="J27" s="1737"/>
      <c r="K27" s="1737"/>
      <c r="L27" s="1737"/>
      <c r="M27" s="1737"/>
      <c r="N27" s="1737" t="s">
        <v>141</v>
      </c>
      <c r="O27" s="1737"/>
      <c r="P27" s="1737"/>
      <c r="Q27" s="1737"/>
      <c r="R27" s="1737"/>
      <c r="S27" s="1737"/>
      <c r="T27" s="1737"/>
      <c r="U27" s="1737"/>
      <c r="V27" s="1737"/>
      <c r="W27" s="1737"/>
      <c r="X27" s="1737"/>
      <c r="Y27" s="1737"/>
      <c r="Z27" s="1737" t="s">
        <v>142</v>
      </c>
      <c r="AA27" s="1737"/>
      <c r="AB27" s="1737"/>
      <c r="AC27" s="1737"/>
      <c r="AD27" s="1737"/>
      <c r="AE27" s="1737"/>
      <c r="AF27" s="1737"/>
      <c r="AG27" s="1737"/>
      <c r="AH27" s="1737"/>
      <c r="AI27" s="1737"/>
      <c r="AJ27" s="1737"/>
      <c r="AK27" s="1737"/>
    </row>
    <row r="28" spans="1:37" x14ac:dyDescent="0.15">
      <c r="A28" s="1737"/>
      <c r="B28" s="180">
        <v>4</v>
      </c>
      <c r="C28" s="180">
        <v>5</v>
      </c>
      <c r="D28" s="180">
        <v>6</v>
      </c>
      <c r="E28" s="180">
        <v>7</v>
      </c>
      <c r="F28" s="180">
        <v>8</v>
      </c>
      <c r="G28" s="180">
        <v>9</v>
      </c>
      <c r="H28" s="180">
        <v>10</v>
      </c>
      <c r="I28" s="180">
        <v>11</v>
      </c>
      <c r="J28" s="180">
        <v>12</v>
      </c>
      <c r="K28" s="180">
        <v>1</v>
      </c>
      <c r="L28" s="180">
        <v>2</v>
      </c>
      <c r="M28" s="180">
        <v>3</v>
      </c>
      <c r="N28" s="180">
        <v>4</v>
      </c>
      <c r="O28" s="180">
        <v>5</v>
      </c>
      <c r="P28" s="180">
        <v>6</v>
      </c>
      <c r="Q28" s="180">
        <v>7</v>
      </c>
      <c r="R28" s="180">
        <v>8</v>
      </c>
      <c r="S28" s="180">
        <v>9</v>
      </c>
      <c r="T28" s="180">
        <v>10</v>
      </c>
      <c r="U28" s="180">
        <v>11</v>
      </c>
      <c r="V28" s="180">
        <v>12</v>
      </c>
      <c r="W28" s="180">
        <v>1</v>
      </c>
      <c r="X28" s="180">
        <v>2</v>
      </c>
      <c r="Y28" s="180">
        <v>3</v>
      </c>
      <c r="Z28" s="180">
        <v>4</v>
      </c>
      <c r="AA28" s="180">
        <v>5</v>
      </c>
      <c r="AB28" s="180">
        <v>6</v>
      </c>
      <c r="AC28" s="180">
        <v>7</v>
      </c>
      <c r="AD28" s="180">
        <v>8</v>
      </c>
      <c r="AE28" s="180">
        <v>9</v>
      </c>
      <c r="AF28" s="180">
        <v>10</v>
      </c>
      <c r="AG28" s="180">
        <v>11</v>
      </c>
      <c r="AH28" s="180">
        <v>12</v>
      </c>
      <c r="AI28" s="180">
        <v>1</v>
      </c>
      <c r="AJ28" s="180">
        <v>2</v>
      </c>
      <c r="AK28" s="180">
        <v>3</v>
      </c>
    </row>
    <row r="29" spans="1:37" x14ac:dyDescent="0.15">
      <c r="A29" s="176" t="s">
        <v>73</v>
      </c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</row>
    <row r="30" spans="1:37" x14ac:dyDescent="0.15">
      <c r="A30" s="176" t="s">
        <v>74</v>
      </c>
      <c r="B30" s="176"/>
      <c r="C30" s="176"/>
      <c r="D30" s="177"/>
      <c r="E30" s="176"/>
      <c r="F30" s="176"/>
      <c r="G30" s="176"/>
      <c r="H30" s="176"/>
      <c r="I30" s="177"/>
      <c r="J30" s="176"/>
      <c r="K30" s="176"/>
      <c r="L30" s="176"/>
      <c r="M30" s="176"/>
      <c r="N30" s="177"/>
      <c r="O30" s="176"/>
      <c r="P30" s="176"/>
      <c r="Q30" s="176"/>
      <c r="R30" s="176"/>
      <c r="S30" s="177"/>
      <c r="T30" s="176"/>
      <c r="U30" s="176"/>
      <c r="V30" s="176"/>
      <c r="W30" s="176"/>
      <c r="X30" s="177"/>
      <c r="Y30" s="176"/>
      <c r="Z30" s="176"/>
      <c r="AA30" s="176"/>
      <c r="AB30" s="176"/>
      <c r="AC30" s="176"/>
      <c r="AD30" s="177"/>
      <c r="AE30" s="176"/>
      <c r="AF30" s="176"/>
      <c r="AG30" s="176"/>
      <c r="AH30" s="176"/>
      <c r="AI30" s="176"/>
      <c r="AJ30" s="177"/>
      <c r="AK30" s="176"/>
    </row>
    <row r="31" spans="1:37" x14ac:dyDescent="0.15">
      <c r="A31" s="176" t="s">
        <v>101</v>
      </c>
      <c r="B31" s="176"/>
      <c r="C31" s="176"/>
      <c r="D31" s="176"/>
      <c r="E31" s="176"/>
      <c r="F31" s="275"/>
      <c r="G31" s="176"/>
      <c r="H31" s="176"/>
      <c r="I31" s="176"/>
      <c r="J31" s="176"/>
      <c r="K31" s="275"/>
      <c r="L31" s="176"/>
      <c r="M31" s="176"/>
      <c r="N31" s="176"/>
      <c r="O31" s="176"/>
      <c r="P31" s="275"/>
      <c r="Q31" s="176"/>
      <c r="R31" s="176"/>
      <c r="S31" s="176"/>
      <c r="T31" s="176"/>
      <c r="U31" s="275"/>
      <c r="V31" s="176"/>
      <c r="W31" s="176"/>
      <c r="X31" s="176"/>
      <c r="Y31" s="176"/>
      <c r="Z31" s="275"/>
      <c r="AA31" s="176"/>
      <c r="AB31" s="176"/>
      <c r="AC31" s="176"/>
      <c r="AD31" s="176"/>
      <c r="AE31" s="176"/>
      <c r="AF31" s="275"/>
      <c r="AG31" s="176"/>
      <c r="AH31" s="176"/>
      <c r="AI31" s="176"/>
      <c r="AJ31" s="176"/>
      <c r="AK31" s="176"/>
    </row>
    <row r="32" spans="1:37" x14ac:dyDescent="0.15">
      <c r="A32" s="176" t="s">
        <v>75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</row>
    <row r="33" spans="1:37" x14ac:dyDescent="0.15">
      <c r="A33" s="176" t="s">
        <v>76</v>
      </c>
      <c r="B33" s="176"/>
      <c r="C33" s="176"/>
      <c r="D33" s="176"/>
      <c r="E33" s="181"/>
      <c r="F33" s="176"/>
      <c r="G33" s="176"/>
      <c r="H33" s="176"/>
      <c r="I33" s="176"/>
      <c r="J33" s="181"/>
      <c r="K33" s="176"/>
      <c r="L33" s="176"/>
      <c r="M33" s="176"/>
      <c r="N33" s="176"/>
      <c r="O33" s="181"/>
      <c r="P33" s="176"/>
      <c r="Q33" s="176"/>
      <c r="R33" s="176"/>
      <c r="S33" s="176"/>
      <c r="T33" s="181"/>
      <c r="U33" s="176"/>
      <c r="V33" s="176"/>
      <c r="W33" s="176"/>
      <c r="X33" s="176"/>
      <c r="Y33" s="181"/>
      <c r="Z33" s="176"/>
      <c r="AA33" s="176"/>
      <c r="AB33" s="176"/>
      <c r="AC33" s="176"/>
      <c r="AD33" s="176"/>
      <c r="AE33" s="181"/>
      <c r="AF33" s="176"/>
      <c r="AG33" s="176"/>
      <c r="AH33" s="176"/>
      <c r="AI33" s="176"/>
      <c r="AJ33" s="176"/>
      <c r="AK33" s="181"/>
    </row>
    <row r="34" spans="1:37" x14ac:dyDescent="0.15">
      <c r="A34" s="176" t="s">
        <v>77</v>
      </c>
      <c r="B34" s="176"/>
      <c r="C34" s="227"/>
      <c r="D34" s="176"/>
      <c r="E34" s="176"/>
      <c r="F34" s="176"/>
      <c r="G34" s="176"/>
      <c r="H34" s="227"/>
      <c r="I34" s="176"/>
      <c r="J34" s="176"/>
      <c r="K34" s="176"/>
      <c r="L34" s="176"/>
      <c r="M34" s="227"/>
      <c r="N34" s="176"/>
      <c r="O34" s="176"/>
      <c r="P34" s="176"/>
      <c r="Q34" s="176"/>
      <c r="R34" s="227"/>
      <c r="S34" s="176"/>
      <c r="T34" s="176"/>
      <c r="U34" s="176"/>
      <c r="V34" s="176"/>
      <c r="W34" s="227"/>
      <c r="X34" s="176"/>
      <c r="Y34" s="176"/>
      <c r="Z34" s="176"/>
      <c r="AA34" s="176"/>
      <c r="AB34" s="176"/>
      <c r="AC34" s="227"/>
      <c r="AD34" s="176"/>
      <c r="AE34" s="176"/>
      <c r="AF34" s="176"/>
      <c r="AG34" s="176"/>
      <c r="AH34" s="176"/>
      <c r="AI34" s="227"/>
      <c r="AJ34" s="176"/>
      <c r="AK34" s="176"/>
    </row>
    <row r="35" spans="1:37" x14ac:dyDescent="0.15">
      <c r="A35" s="176" t="s">
        <v>78</v>
      </c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</row>
    <row r="36" spans="1:37" x14ac:dyDescent="0.15">
      <c r="A36" s="176" t="s">
        <v>99</v>
      </c>
      <c r="B36" s="182"/>
      <c r="C36" s="176"/>
      <c r="D36" s="176"/>
      <c r="E36" s="176"/>
      <c r="F36" s="176"/>
      <c r="G36" s="182"/>
      <c r="H36" s="176"/>
      <c r="I36" s="176"/>
      <c r="J36" s="176"/>
      <c r="K36" s="176"/>
      <c r="L36" s="182"/>
      <c r="M36" s="176"/>
      <c r="N36" s="176"/>
      <c r="O36" s="176"/>
      <c r="P36" s="176"/>
      <c r="Q36" s="182"/>
      <c r="R36" s="176"/>
      <c r="S36" s="176"/>
      <c r="T36" s="176"/>
      <c r="U36" s="176"/>
      <c r="V36" s="182"/>
      <c r="W36" s="176"/>
      <c r="X36" s="176"/>
      <c r="Y36" s="176"/>
      <c r="Z36" s="176"/>
      <c r="AA36" s="176"/>
      <c r="AB36" s="182"/>
      <c r="AC36" s="176"/>
      <c r="AD36" s="176"/>
      <c r="AE36" s="176"/>
      <c r="AF36" s="176"/>
      <c r="AG36" s="176"/>
      <c r="AH36" s="182"/>
      <c r="AI36" s="176"/>
      <c r="AJ36" s="176"/>
      <c r="AK36" s="176"/>
    </row>
    <row r="37" spans="1:37" x14ac:dyDescent="0.15">
      <c r="A37" s="176" t="s">
        <v>162</v>
      </c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395"/>
      <c r="AB37" s="176"/>
      <c r="AC37" s="176"/>
      <c r="AD37" s="176"/>
      <c r="AE37" s="176"/>
      <c r="AF37" s="176"/>
      <c r="AG37" s="395"/>
      <c r="AH37" s="176"/>
      <c r="AI37" s="176"/>
      <c r="AJ37" s="176"/>
      <c r="AK37" s="176"/>
    </row>
    <row r="39" spans="1:37" x14ac:dyDescent="0.15">
      <c r="A39" s="1737"/>
      <c r="B39" s="1737" t="s">
        <v>166</v>
      </c>
      <c r="C39" s="1737"/>
      <c r="D39" s="1737"/>
      <c r="E39" s="1737"/>
      <c r="F39" s="1737"/>
      <c r="G39" s="1737"/>
      <c r="H39" s="1737"/>
      <c r="I39" s="1737"/>
      <c r="J39" s="1737"/>
      <c r="K39" s="1737"/>
      <c r="L39" s="1737"/>
      <c r="M39" s="1737"/>
      <c r="N39" s="1737" t="s">
        <v>167</v>
      </c>
      <c r="O39" s="1737"/>
      <c r="P39" s="1737"/>
      <c r="Q39" s="1737"/>
      <c r="R39" s="1737"/>
      <c r="S39" s="1737"/>
      <c r="T39" s="1737"/>
      <c r="U39" s="1737"/>
      <c r="V39" s="1737"/>
      <c r="W39" s="1737"/>
      <c r="X39" s="1737"/>
      <c r="Y39" s="1737"/>
      <c r="Z39" s="1737" t="s">
        <v>168</v>
      </c>
      <c r="AA39" s="1737"/>
      <c r="AB39" s="1737"/>
      <c r="AC39" s="1737"/>
      <c r="AD39" s="1737"/>
      <c r="AE39" s="1737"/>
      <c r="AF39" s="1737"/>
      <c r="AG39" s="1737"/>
      <c r="AH39" s="1737"/>
      <c r="AI39" s="1737"/>
      <c r="AJ39" s="1737"/>
      <c r="AK39" s="1737"/>
    </row>
    <row r="40" spans="1:37" x14ac:dyDescent="0.15">
      <c r="A40" s="1737"/>
      <c r="B40" s="180">
        <v>4</v>
      </c>
      <c r="C40" s="180">
        <v>5</v>
      </c>
      <c r="D40" s="180">
        <v>6</v>
      </c>
      <c r="E40" s="180">
        <v>7</v>
      </c>
      <c r="F40" s="180">
        <v>8</v>
      </c>
      <c r="G40" s="180">
        <v>9</v>
      </c>
      <c r="H40" s="180">
        <v>10</v>
      </c>
      <c r="I40" s="180">
        <v>11</v>
      </c>
      <c r="J40" s="180">
        <v>12</v>
      </c>
      <c r="K40" s="180">
        <v>1</v>
      </c>
      <c r="L40" s="180">
        <v>2</v>
      </c>
      <c r="M40" s="180">
        <v>3</v>
      </c>
      <c r="N40" s="180">
        <v>4</v>
      </c>
      <c r="O40" s="180">
        <v>5</v>
      </c>
      <c r="P40" s="180">
        <v>6</v>
      </c>
      <c r="Q40" s="180">
        <v>7</v>
      </c>
      <c r="R40" s="180">
        <v>8</v>
      </c>
      <c r="S40" s="180">
        <v>9</v>
      </c>
      <c r="T40" s="180">
        <v>10</v>
      </c>
      <c r="U40" s="180">
        <v>11</v>
      </c>
      <c r="V40" s="180">
        <v>12</v>
      </c>
      <c r="W40" s="180">
        <v>1</v>
      </c>
      <c r="X40" s="180">
        <v>2</v>
      </c>
      <c r="Y40" s="180">
        <v>3</v>
      </c>
      <c r="Z40" s="180">
        <v>4</v>
      </c>
      <c r="AA40" s="180">
        <v>5</v>
      </c>
      <c r="AB40" s="180">
        <v>6</v>
      </c>
      <c r="AC40" s="180">
        <v>7</v>
      </c>
      <c r="AD40" s="180">
        <v>8</v>
      </c>
      <c r="AE40" s="180">
        <v>9</v>
      </c>
      <c r="AF40" s="180">
        <v>10</v>
      </c>
      <c r="AG40" s="180">
        <v>11</v>
      </c>
      <c r="AH40" s="180">
        <v>12</v>
      </c>
      <c r="AI40" s="180">
        <v>1</v>
      </c>
      <c r="AJ40" s="180">
        <v>2</v>
      </c>
      <c r="AK40" s="180">
        <v>3</v>
      </c>
    </row>
    <row r="41" spans="1:37" x14ac:dyDescent="0.15">
      <c r="A41" s="176" t="s">
        <v>73</v>
      </c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</row>
    <row r="42" spans="1:37" x14ac:dyDescent="0.15">
      <c r="A42" s="176" t="s">
        <v>74</v>
      </c>
      <c r="B42" s="176" t="s">
        <v>169</v>
      </c>
      <c r="C42" s="176" t="s">
        <v>170</v>
      </c>
      <c r="D42" s="176"/>
      <c r="E42" s="176"/>
      <c r="F42" s="176"/>
      <c r="G42" s="176"/>
      <c r="H42" s="176" t="s">
        <v>169</v>
      </c>
      <c r="I42" s="176" t="s">
        <v>170</v>
      </c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</row>
    <row r="43" spans="1:37" x14ac:dyDescent="0.15">
      <c r="A43" s="176" t="s">
        <v>101</v>
      </c>
      <c r="B43" s="176"/>
      <c r="C43" s="176"/>
      <c r="D43" s="176" t="s">
        <v>169</v>
      </c>
      <c r="E43" s="176" t="s">
        <v>170</v>
      </c>
      <c r="F43" s="176"/>
      <c r="G43" s="176"/>
      <c r="H43" s="176"/>
      <c r="I43" s="176"/>
      <c r="J43" s="176" t="s">
        <v>169</v>
      </c>
      <c r="K43" s="176" t="s">
        <v>170</v>
      </c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628"/>
    </row>
    <row r="44" spans="1:37" x14ac:dyDescent="0.15">
      <c r="A44" s="176" t="s">
        <v>76</v>
      </c>
      <c r="B44" s="176"/>
      <c r="C44" s="176"/>
      <c r="D44" s="176"/>
      <c r="E44" s="176"/>
      <c r="F44" s="176" t="s">
        <v>169</v>
      </c>
      <c r="G44" s="176" t="s">
        <v>170</v>
      </c>
      <c r="H44" s="176"/>
      <c r="I44" s="176"/>
      <c r="J44" s="176"/>
      <c r="K44" s="176"/>
      <c r="L44" s="176" t="s">
        <v>169</v>
      </c>
      <c r="M44" s="176" t="s">
        <v>170</v>
      </c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</row>
    <row r="45" spans="1:37" x14ac:dyDescent="0.15">
      <c r="A45" s="176" t="s">
        <v>77</v>
      </c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</row>
    <row r="46" spans="1:37" x14ac:dyDescent="0.15">
      <c r="A46" s="176" t="s">
        <v>99</v>
      </c>
      <c r="B46" s="176"/>
      <c r="C46" s="176" t="s">
        <v>169</v>
      </c>
      <c r="D46" s="176" t="s">
        <v>170</v>
      </c>
      <c r="E46" s="176"/>
      <c r="F46" s="176"/>
      <c r="G46" s="176"/>
      <c r="H46" s="176"/>
      <c r="I46" s="176" t="s">
        <v>169</v>
      </c>
      <c r="J46" s="176" t="s">
        <v>170</v>
      </c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</row>
    <row r="47" spans="1:37" x14ac:dyDescent="0.15">
      <c r="A47" s="176" t="s">
        <v>162</v>
      </c>
      <c r="B47" s="176"/>
      <c r="C47" s="176"/>
      <c r="D47" s="176"/>
      <c r="E47" s="176" t="s">
        <v>169</v>
      </c>
      <c r="F47" s="176" t="s">
        <v>170</v>
      </c>
      <c r="G47" s="176"/>
      <c r="H47" s="176"/>
      <c r="I47" s="176"/>
      <c r="J47" s="176"/>
      <c r="K47" s="176" t="s">
        <v>169</v>
      </c>
      <c r="L47" s="176" t="s">
        <v>170</v>
      </c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</row>
    <row r="48" spans="1:37" x14ac:dyDescent="0.15">
      <c r="A48" s="176" t="s">
        <v>165</v>
      </c>
      <c r="B48" s="176"/>
      <c r="C48" s="176"/>
      <c r="D48" s="176"/>
      <c r="E48" s="176"/>
      <c r="F48" s="176"/>
      <c r="G48" s="176" t="s">
        <v>169</v>
      </c>
      <c r="H48" s="176" t="s">
        <v>170</v>
      </c>
      <c r="I48" s="176"/>
      <c r="J48" s="176"/>
      <c r="K48" s="176"/>
      <c r="L48" s="176"/>
      <c r="M48" s="176" t="s">
        <v>169</v>
      </c>
      <c r="N48" s="176" t="s">
        <v>170</v>
      </c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</row>
    <row r="50" spans="1:13" x14ac:dyDescent="0.15">
      <c r="A50" s="1737"/>
      <c r="B50" s="1737" t="s">
        <v>263</v>
      </c>
      <c r="C50" s="1737"/>
      <c r="D50" s="1737"/>
      <c r="E50" s="1737"/>
      <c r="F50" s="1737"/>
      <c r="G50" s="1737"/>
      <c r="H50" s="1737"/>
      <c r="I50" s="1737"/>
      <c r="J50" s="1737"/>
      <c r="K50" s="1737"/>
      <c r="L50" s="1737"/>
      <c r="M50" s="1737"/>
    </row>
    <row r="51" spans="1:13" x14ac:dyDescent="0.15">
      <c r="A51" s="1737"/>
      <c r="B51" s="180">
        <v>4</v>
      </c>
      <c r="C51" s="180">
        <v>5</v>
      </c>
      <c r="D51" s="180">
        <v>6</v>
      </c>
      <c r="E51" s="180">
        <v>7</v>
      </c>
      <c r="F51" s="180">
        <v>8</v>
      </c>
      <c r="G51" s="180">
        <v>9</v>
      </c>
      <c r="H51" s="180">
        <v>10</v>
      </c>
      <c r="I51" s="180">
        <v>11</v>
      </c>
      <c r="J51" s="180">
        <v>12</v>
      </c>
      <c r="K51" s="180">
        <v>1</v>
      </c>
      <c r="L51" s="180">
        <v>2</v>
      </c>
      <c r="M51" s="180">
        <v>3</v>
      </c>
    </row>
    <row r="52" spans="1:13" x14ac:dyDescent="0.15">
      <c r="A52" s="176" t="s">
        <v>73</v>
      </c>
      <c r="B52" s="176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</row>
    <row r="53" spans="1:13" x14ac:dyDescent="0.15">
      <c r="A53" s="176" t="s">
        <v>74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</row>
    <row r="54" spans="1:13" x14ac:dyDescent="0.15">
      <c r="A54" s="176" t="s">
        <v>101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</row>
    <row r="55" spans="1:13" x14ac:dyDescent="0.15">
      <c r="A55" s="176" t="s">
        <v>264</v>
      </c>
      <c r="B55" s="627"/>
      <c r="C55" s="627"/>
      <c r="D55" s="627"/>
      <c r="E55" s="627"/>
      <c r="F55" s="627"/>
      <c r="G55" s="627"/>
      <c r="H55" s="627"/>
      <c r="I55" s="627"/>
      <c r="J55" s="627"/>
      <c r="K55" s="176"/>
      <c r="L55" s="176"/>
      <c r="M55" s="176"/>
    </row>
    <row r="56" spans="1:13" x14ac:dyDescent="0.15">
      <c r="A56" s="176" t="s">
        <v>77</v>
      </c>
      <c r="B56" s="176"/>
      <c r="C56" s="628"/>
      <c r="D56" s="176"/>
      <c r="E56" s="176"/>
      <c r="F56" s="628"/>
      <c r="G56" s="176"/>
      <c r="H56" s="176"/>
      <c r="I56" s="176"/>
      <c r="J56" s="176"/>
      <c r="K56" s="176"/>
      <c r="L56" s="176"/>
      <c r="M56" s="176"/>
    </row>
    <row r="57" spans="1:13" x14ac:dyDescent="0.15">
      <c r="A57" s="176" t="s">
        <v>162</v>
      </c>
      <c r="B57" s="628"/>
      <c r="C57" s="176"/>
      <c r="D57" s="176"/>
      <c r="E57" s="628"/>
      <c r="F57" s="176"/>
      <c r="G57" s="176"/>
      <c r="H57" s="176"/>
      <c r="I57" s="176"/>
      <c r="J57" s="176"/>
      <c r="K57" s="176"/>
      <c r="L57" s="176"/>
      <c r="M57" s="176"/>
    </row>
    <row r="58" spans="1:13" x14ac:dyDescent="0.15">
      <c r="A58" s="176" t="s">
        <v>265</v>
      </c>
      <c r="B58" s="176"/>
      <c r="C58" s="176"/>
      <c r="D58" s="628"/>
      <c r="E58" s="176"/>
      <c r="F58" s="176"/>
      <c r="G58" s="628"/>
      <c r="H58" s="176"/>
      <c r="I58" s="176"/>
      <c r="J58" s="176"/>
      <c r="K58" s="176"/>
      <c r="L58" s="176"/>
      <c r="M58" s="176"/>
    </row>
  </sheetData>
  <mergeCells count="18">
    <mergeCell ref="N39:Y39"/>
    <mergeCell ref="Z39:AK39"/>
    <mergeCell ref="N2:Y2"/>
    <mergeCell ref="Z16:AK16"/>
    <mergeCell ref="Z2:AK2"/>
    <mergeCell ref="N27:Y27"/>
    <mergeCell ref="Z27:AK27"/>
    <mergeCell ref="N16:Y16"/>
    <mergeCell ref="A50:A51"/>
    <mergeCell ref="B50:M50"/>
    <mergeCell ref="A2:A3"/>
    <mergeCell ref="B2:M2"/>
    <mergeCell ref="A16:A17"/>
    <mergeCell ref="A27:A28"/>
    <mergeCell ref="B27:M27"/>
    <mergeCell ref="B16:M16"/>
    <mergeCell ref="A39:A40"/>
    <mergeCell ref="B39:M39"/>
  </mergeCells>
  <phoneticPr fontId="10"/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K48"/>
  <sheetViews>
    <sheetView tabSelected="1" zoomScale="50" zoomScaleNormal="50" workbookViewId="0">
      <selection activeCell="C3" sqref="C3:D3"/>
    </sheetView>
  </sheetViews>
  <sheetFormatPr defaultRowHeight="13.5" x14ac:dyDescent="0.15"/>
  <cols>
    <col min="1" max="2" width="5.625" customWidth="1"/>
    <col min="3" max="3" width="9.625" customWidth="1"/>
    <col min="4" max="4" width="6.625" customWidth="1"/>
    <col min="5" max="5" width="10.625" style="1609" customWidth="1"/>
    <col min="6" max="10" width="8.625" style="1609" customWidth="1"/>
    <col min="11" max="11" width="8.625" style="1609" hidden="1" customWidth="1"/>
    <col min="12" max="12" width="8.625" style="1609" customWidth="1"/>
    <col min="13" max="14" width="8.625" style="111" customWidth="1"/>
    <col min="15" max="16" width="8.625" style="1609" customWidth="1"/>
    <col min="17" max="19" width="10.625" style="1609" customWidth="1"/>
    <col min="20" max="20" width="10.625" style="1609" hidden="1" customWidth="1"/>
    <col min="21" max="21" width="8.625" style="1609" customWidth="1"/>
    <col min="22" max="24" width="8.625" style="111" customWidth="1"/>
    <col min="25" max="26" width="8.625" style="111" hidden="1" customWidth="1"/>
    <col min="27" max="28" width="8.625" style="111" customWidth="1"/>
    <col min="29" max="35" width="8.625" style="1609" customWidth="1"/>
    <col min="36" max="36" width="8.625" style="1609" hidden="1" customWidth="1"/>
    <col min="37" max="45" width="8.625" style="1609" customWidth="1"/>
    <col min="46" max="46" width="8.625" style="1609" hidden="1" customWidth="1"/>
    <col min="47" max="48" width="8.625" style="1609" customWidth="1"/>
    <col min="49" max="53" width="8.125" style="1609" customWidth="1"/>
    <col min="54" max="54" width="10.625" style="1609" customWidth="1"/>
    <col min="55" max="55" width="8.125" style="1609" customWidth="1"/>
    <col min="56" max="56" width="10.625" style="1609" customWidth="1"/>
    <col min="57" max="58" width="15.625" style="1609" customWidth="1"/>
    <col min="59" max="59" width="30.625" style="1609" customWidth="1"/>
    <col min="60" max="60" width="15.625" style="1609" customWidth="1"/>
    <col min="61" max="61" width="8.125" style="1609" customWidth="1"/>
    <col min="62" max="62" width="15.625" style="1609" customWidth="1"/>
    <col min="63" max="70" width="10.625" style="1609" customWidth="1"/>
    <col min="71" max="71" width="8.625" style="1609" customWidth="1"/>
    <col min="72" max="72" width="8.625" customWidth="1"/>
    <col min="73" max="73" width="8.625" style="141" customWidth="1"/>
    <col min="74" max="74" width="8.625" customWidth="1"/>
    <col min="75" max="79" width="8.625" style="141" customWidth="1"/>
    <col min="80" max="85" width="8.625" customWidth="1"/>
    <col min="91" max="91" width="12.875" bestFit="1" customWidth="1"/>
    <col min="95" max="95" width="13.375" bestFit="1" customWidth="1"/>
  </cols>
  <sheetData>
    <row r="1" spans="1:115" ht="30" customHeight="1" x14ac:dyDescent="0.15">
      <c r="A1" s="1666" t="s">
        <v>339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299" t="s">
        <v>655</v>
      </c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399"/>
      <c r="AE1" s="399"/>
      <c r="AF1" s="399"/>
      <c r="AG1" s="399"/>
      <c r="AH1" s="399"/>
      <c r="AI1" s="399"/>
      <c r="AJ1" s="399"/>
      <c r="AK1" s="399"/>
      <c r="AL1" s="399"/>
      <c r="AM1" s="399"/>
      <c r="AO1" s="1299"/>
      <c r="AP1" s="1299"/>
      <c r="AQ1" s="1608"/>
      <c r="AR1" s="277"/>
      <c r="AS1" s="277"/>
      <c r="AT1" s="277"/>
      <c r="AU1" s="277"/>
      <c r="AV1" s="277"/>
      <c r="AW1" s="277"/>
      <c r="AX1" s="1860" t="s">
        <v>206</v>
      </c>
      <c r="AY1" s="1860"/>
      <c r="AZ1" s="1860"/>
      <c r="BA1" s="1860"/>
      <c r="BB1" s="1860"/>
      <c r="BC1" s="1860"/>
      <c r="BD1" s="1860"/>
      <c r="BE1" s="1605"/>
      <c r="BF1" s="1605"/>
      <c r="BG1" s="277"/>
      <c r="BH1" s="277"/>
      <c r="BI1" s="277"/>
      <c r="BJ1" s="277"/>
      <c r="BK1" s="1584"/>
      <c r="BL1" s="1584"/>
      <c r="BM1" s="1584"/>
      <c r="BN1" s="1584"/>
      <c r="BO1" s="1584"/>
      <c r="BP1" s="1584"/>
      <c r="BQ1" s="1584"/>
      <c r="BR1" s="1584"/>
      <c r="BS1" s="1584"/>
    </row>
    <row r="2" spans="1:115" ht="18" customHeight="1" thickBot="1" x14ac:dyDescent="0.2">
      <c r="A2" s="1587"/>
      <c r="B2" s="1587"/>
      <c r="C2" s="1587"/>
      <c r="D2" s="1587"/>
      <c r="E2" s="388" t="s">
        <v>47</v>
      </c>
      <c r="F2" s="388"/>
      <c r="G2" s="388"/>
      <c r="H2" s="388"/>
      <c r="I2" s="388"/>
      <c r="J2" s="388"/>
      <c r="K2" s="388"/>
      <c r="L2" s="388"/>
      <c r="M2" s="424"/>
      <c r="N2" s="424"/>
      <c r="O2" s="1589"/>
      <c r="P2" s="1589"/>
      <c r="Q2" s="1589"/>
      <c r="R2" s="1589"/>
      <c r="S2" s="1589"/>
      <c r="T2" s="1589"/>
      <c r="U2" s="1589"/>
      <c r="V2" s="424"/>
      <c r="W2" s="424"/>
      <c r="X2" s="424"/>
      <c r="Y2" s="424"/>
      <c r="Z2" s="424"/>
      <c r="AA2" s="424"/>
      <c r="AB2" s="424"/>
      <c r="AC2" s="1589"/>
      <c r="AD2" s="1589"/>
      <c r="AE2" s="1589"/>
      <c r="AF2" s="1589"/>
      <c r="AG2" s="1589"/>
      <c r="AH2" s="1589"/>
      <c r="AI2" s="1589"/>
      <c r="AJ2" s="1589"/>
      <c r="AK2" s="1589"/>
      <c r="AL2" s="1589"/>
      <c r="AM2" s="1587"/>
      <c r="AN2" s="1587"/>
      <c r="AO2" s="1587"/>
      <c r="AR2" s="1587"/>
      <c r="AS2" s="1587"/>
      <c r="AT2" s="1587"/>
      <c r="AU2" s="1587"/>
      <c r="AV2" s="1587"/>
      <c r="AW2" s="1587"/>
      <c r="AX2" s="1587"/>
      <c r="AY2" s="1587"/>
      <c r="AZ2" s="1587"/>
      <c r="BA2" s="1587"/>
      <c r="BB2" s="1587"/>
      <c r="BC2" s="1587"/>
      <c r="BD2" s="1587"/>
      <c r="BE2" s="1587"/>
      <c r="BF2" s="1587"/>
      <c r="BG2" s="1587"/>
      <c r="BH2" s="1587"/>
      <c r="BI2" s="1587"/>
      <c r="BJ2" s="1587"/>
      <c r="BK2" s="1587"/>
      <c r="BL2" s="1587"/>
      <c r="BM2" s="1587"/>
      <c r="BN2" s="1587"/>
      <c r="BO2" s="1587"/>
      <c r="BP2" s="1587"/>
      <c r="BQ2" s="1587"/>
      <c r="BR2" s="1587"/>
      <c r="BS2" s="1587"/>
      <c r="BT2" s="1587"/>
      <c r="BU2" s="1587"/>
      <c r="BV2" s="142"/>
      <c r="BW2" s="142"/>
      <c r="BX2" s="142"/>
      <c r="BY2" s="142"/>
      <c r="BZ2" s="142"/>
      <c r="CA2"/>
    </row>
    <row r="3" spans="1:115" ht="21" customHeight="1" x14ac:dyDescent="0.15">
      <c r="A3" s="1585"/>
      <c r="B3" s="1585"/>
      <c r="C3" s="1662" t="s">
        <v>0</v>
      </c>
      <c r="D3" s="1686"/>
      <c r="E3" s="1583" t="s">
        <v>3</v>
      </c>
      <c r="F3" s="1592" t="s">
        <v>172</v>
      </c>
      <c r="G3" s="1662" t="s">
        <v>5</v>
      </c>
      <c r="H3" s="1663"/>
      <c r="I3" s="1692" t="s">
        <v>159</v>
      </c>
      <c r="J3" s="1693"/>
      <c r="K3" s="1694"/>
      <c r="L3" s="1590" t="s">
        <v>55</v>
      </c>
      <c r="M3" s="1680" t="s">
        <v>54</v>
      </c>
      <c r="N3" s="1681"/>
      <c r="O3" s="1681"/>
      <c r="P3" s="1681"/>
      <c r="Q3" s="1681"/>
      <c r="R3" s="1684"/>
      <c r="S3" s="1680" t="s">
        <v>113</v>
      </c>
      <c r="T3" s="1684"/>
      <c r="U3" s="1680" t="s">
        <v>59</v>
      </c>
      <c r="V3" s="1684"/>
      <c r="W3" s="1813" t="s">
        <v>327</v>
      </c>
      <c r="X3" s="1815"/>
      <c r="Y3" s="1680" t="s">
        <v>323</v>
      </c>
      <c r="Z3" s="1684"/>
      <c r="AA3" s="1685" t="s">
        <v>32</v>
      </c>
      <c r="AB3" s="1663"/>
      <c r="AC3" s="403" t="s">
        <v>7</v>
      </c>
      <c r="AD3" s="372"/>
      <c r="AE3" s="1583"/>
      <c r="AF3" s="383"/>
      <c r="AG3" s="1758" t="s">
        <v>18</v>
      </c>
      <c r="AH3" s="1662" t="s">
        <v>10</v>
      </c>
      <c r="AI3" s="1685"/>
      <c r="AJ3" s="1686"/>
      <c r="AK3" s="1685" t="s">
        <v>11</v>
      </c>
      <c r="AL3" s="1685"/>
      <c r="AM3" s="1686"/>
      <c r="AN3" s="1662" t="s">
        <v>13</v>
      </c>
      <c r="AO3" s="1686"/>
      <c r="AP3" s="1662" t="s">
        <v>12</v>
      </c>
      <c r="AQ3" s="1686"/>
      <c r="AR3" s="1763" t="s">
        <v>154</v>
      </c>
      <c r="AS3" s="1755"/>
      <c r="AT3" s="1867" t="s">
        <v>246</v>
      </c>
      <c r="AU3" s="1662" t="s">
        <v>61</v>
      </c>
      <c r="AV3" s="1685"/>
      <c r="AW3" s="1685"/>
      <c r="AX3" s="1685"/>
      <c r="AY3" s="1685"/>
      <c r="AZ3" s="1685"/>
      <c r="BA3" s="1685"/>
      <c r="BB3" s="1685"/>
      <c r="BC3" s="1685"/>
      <c r="BD3" s="1686"/>
      <c r="BE3" s="1733" t="s">
        <v>62</v>
      </c>
      <c r="BF3" s="1768"/>
      <c r="BG3" s="1663"/>
      <c r="BH3" s="1596"/>
      <c r="BI3" s="1596"/>
      <c r="BJ3"/>
      <c r="BK3"/>
      <c r="BL3"/>
      <c r="BM3"/>
      <c r="BN3"/>
      <c r="BO3"/>
      <c r="BP3"/>
      <c r="BQ3"/>
      <c r="BR3"/>
      <c r="BS3"/>
      <c r="BU3"/>
      <c r="BW3"/>
      <c r="BX3"/>
      <c r="BY3"/>
      <c r="BZ3"/>
      <c r="CA3"/>
    </row>
    <row r="4" spans="1:115" ht="21" customHeight="1" thickBot="1" x14ac:dyDescent="0.2">
      <c r="A4" s="1586"/>
      <c r="B4" s="1586"/>
      <c r="C4" s="1591" t="s">
        <v>1</v>
      </c>
      <c r="D4" s="1591"/>
      <c r="E4" s="1591" t="s">
        <v>4</v>
      </c>
      <c r="F4" s="1591"/>
      <c r="G4" s="1688" t="s">
        <v>6</v>
      </c>
      <c r="H4" s="1665"/>
      <c r="I4" s="914">
        <v>0.35416666666666669</v>
      </c>
      <c r="J4" s="914">
        <v>0.33333333333333331</v>
      </c>
      <c r="K4" s="914">
        <v>0.35416666666666669</v>
      </c>
      <c r="L4" s="299" t="s">
        <v>96</v>
      </c>
      <c r="M4" s="1720"/>
      <c r="N4" s="1715"/>
      <c r="O4" s="1715"/>
      <c r="P4" s="1715"/>
      <c r="Q4" s="1715"/>
      <c r="R4" s="1721"/>
      <c r="S4" s="1597" t="s">
        <v>114</v>
      </c>
      <c r="T4" s="428" t="s">
        <v>173</v>
      </c>
      <c r="U4" s="1682"/>
      <c r="V4" s="1687"/>
      <c r="W4" s="1816"/>
      <c r="X4" s="1818"/>
      <c r="Y4" s="444" t="s">
        <v>323</v>
      </c>
      <c r="Z4" s="917" t="s">
        <v>335</v>
      </c>
      <c r="AA4" s="1770"/>
      <c r="AB4" s="1665"/>
      <c r="AC4" s="1591" t="s">
        <v>1</v>
      </c>
      <c r="AD4" s="42" t="s">
        <v>2</v>
      </c>
      <c r="AE4" s="1591" t="s">
        <v>8</v>
      </c>
      <c r="AF4" s="1610" t="s">
        <v>9</v>
      </c>
      <c r="AG4" s="1759"/>
      <c r="AH4" s="1688"/>
      <c r="AI4" s="1678"/>
      <c r="AJ4" s="1679"/>
      <c r="AK4" s="1678"/>
      <c r="AL4" s="1678"/>
      <c r="AM4" s="1679"/>
      <c r="AN4" s="1688"/>
      <c r="AO4" s="1679"/>
      <c r="AP4" s="1688"/>
      <c r="AQ4" s="1679"/>
      <c r="AR4" s="1764"/>
      <c r="AS4" s="1756"/>
      <c r="AT4" s="1868"/>
      <c r="AU4" s="1870">
        <v>1</v>
      </c>
      <c r="AV4" s="1766"/>
      <c r="AW4" s="1766"/>
      <c r="AX4" s="1871"/>
      <c r="AY4" s="1736">
        <v>0.5</v>
      </c>
      <c r="AZ4" s="1766"/>
      <c r="BA4" s="1766"/>
      <c r="BB4" s="1766"/>
      <c r="BC4" s="1766"/>
      <c r="BD4" s="1767"/>
      <c r="BE4" s="1664"/>
      <c r="BF4" s="1769"/>
      <c r="BG4" s="1665"/>
      <c r="BH4" s="1596"/>
      <c r="BI4" s="1596"/>
      <c r="BJ4"/>
      <c r="BK4"/>
      <c r="BL4"/>
      <c r="BM4"/>
      <c r="BN4"/>
      <c r="BO4"/>
      <c r="BP4"/>
      <c r="BQ4"/>
      <c r="BR4"/>
      <c r="BS4"/>
      <c r="BU4"/>
      <c r="BW4" s="1808" t="s">
        <v>28</v>
      </c>
      <c r="BX4" s="1811" t="s">
        <v>270</v>
      </c>
      <c r="BY4" s="1808" t="s">
        <v>71</v>
      </c>
      <c r="BZ4" s="1811" t="s">
        <v>295</v>
      </c>
      <c r="CA4" s="1806" t="s">
        <v>63</v>
      </c>
      <c r="CB4" s="1807" t="s">
        <v>257</v>
      </c>
      <c r="CC4" s="1808" t="s">
        <v>284</v>
      </c>
      <c r="CD4" s="1811" t="s">
        <v>289</v>
      </c>
      <c r="CE4" s="1806" t="s">
        <v>237</v>
      </c>
      <c r="CF4" s="1807" t="s">
        <v>279</v>
      </c>
      <c r="CG4" s="1808" t="s">
        <v>27</v>
      </c>
      <c r="CH4" s="1811" t="s">
        <v>272</v>
      </c>
      <c r="CI4" s="1808" t="s">
        <v>37</v>
      </c>
      <c r="CJ4" s="1811" t="s">
        <v>255</v>
      </c>
      <c r="CK4" s="1811" t="s">
        <v>291</v>
      </c>
      <c r="CL4" s="1806" t="s">
        <v>38</v>
      </c>
      <c r="CM4" s="1807" t="s">
        <v>269</v>
      </c>
      <c r="CN4" s="1806" t="s">
        <v>243</v>
      </c>
      <c r="CO4" s="1807" t="s">
        <v>273</v>
      </c>
      <c r="CP4" s="1807" t="s">
        <v>293</v>
      </c>
      <c r="CQ4" s="1862" t="s">
        <v>200</v>
      </c>
      <c r="CR4" s="1861" t="s">
        <v>296</v>
      </c>
      <c r="CS4" s="1862" t="s">
        <v>233</v>
      </c>
      <c r="CT4" s="1861" t="s">
        <v>268</v>
      </c>
      <c r="CU4" s="1862" t="s">
        <v>267</v>
      </c>
      <c r="CV4" s="1861" t="s">
        <v>274</v>
      </c>
      <c r="CW4" s="1862" t="s">
        <v>247</v>
      </c>
      <c r="CX4" s="1861" t="s">
        <v>294</v>
      </c>
      <c r="CY4" s="1806" t="s">
        <v>65</v>
      </c>
      <c r="CZ4" s="1807" t="s">
        <v>280</v>
      </c>
      <c r="DA4" s="1808" t="s">
        <v>31</v>
      </c>
      <c r="DB4" s="1809" t="s">
        <v>271</v>
      </c>
      <c r="DC4" s="1769" t="s">
        <v>300</v>
      </c>
      <c r="DD4" s="1866" t="s">
        <v>313</v>
      </c>
      <c r="DE4" s="1769" t="s">
        <v>301</v>
      </c>
      <c r="DF4" s="1866" t="s">
        <v>312</v>
      </c>
      <c r="DG4" s="1769" t="s">
        <v>299</v>
      </c>
      <c r="DH4" s="1866" t="s">
        <v>314</v>
      </c>
    </row>
    <row r="5" spans="1:115" ht="21" customHeight="1" thickBot="1" x14ac:dyDescent="0.2">
      <c r="A5" s="1588"/>
      <c r="B5" s="1588"/>
      <c r="C5" s="1599">
        <v>0.33333333333333331</v>
      </c>
      <c r="D5" s="1599"/>
      <c r="E5" s="1599">
        <v>0.33333333333333331</v>
      </c>
      <c r="F5" s="1599">
        <v>0.33333333333333331</v>
      </c>
      <c r="G5" s="358" t="s">
        <v>122</v>
      </c>
      <c r="H5" s="1600">
        <v>0.33333333333333331</v>
      </c>
      <c r="I5" s="402" t="s">
        <v>52</v>
      </c>
      <c r="J5" s="402" t="s">
        <v>17</v>
      </c>
      <c r="K5" s="417"/>
      <c r="L5" s="354" t="s">
        <v>266</v>
      </c>
      <c r="M5" s="1599">
        <v>0.3125</v>
      </c>
      <c r="N5" s="607">
        <v>0.32291666666666669</v>
      </c>
      <c r="O5" s="1872">
        <v>0.33333333333333331</v>
      </c>
      <c r="P5" s="1739"/>
      <c r="Q5" s="1746" t="s">
        <v>58</v>
      </c>
      <c r="R5" s="1746"/>
      <c r="S5" s="354" t="s">
        <v>116</v>
      </c>
      <c r="T5" s="355" t="s">
        <v>174</v>
      </c>
      <c r="U5" s="358">
        <v>0.35416666666666669</v>
      </c>
      <c r="V5" s="1600">
        <v>0.35416666666666669</v>
      </c>
      <c r="W5" s="1819"/>
      <c r="X5" s="1821"/>
      <c r="Y5" s="1804" t="s">
        <v>324</v>
      </c>
      <c r="Z5" s="1805"/>
      <c r="AA5" s="356">
        <v>0.3125</v>
      </c>
      <c r="AB5" s="359">
        <v>0.35416666666666669</v>
      </c>
      <c r="AC5" s="1599">
        <v>0.3125</v>
      </c>
      <c r="AD5" s="360">
        <v>0.3125</v>
      </c>
      <c r="AE5" s="1594"/>
      <c r="AF5" s="362"/>
      <c r="AG5" s="1760"/>
      <c r="AH5" s="1689"/>
      <c r="AI5" s="1690"/>
      <c r="AJ5" s="1691"/>
      <c r="AK5" s="1690"/>
      <c r="AL5" s="1690"/>
      <c r="AM5" s="1691"/>
      <c r="AN5" s="1689"/>
      <c r="AO5" s="1691"/>
      <c r="AP5" s="1689"/>
      <c r="AQ5" s="1691"/>
      <c r="AR5" s="1765"/>
      <c r="AS5" s="1757"/>
      <c r="AT5" s="1869"/>
      <c r="AU5" s="1594"/>
      <c r="AV5" s="363" t="s">
        <v>62</v>
      </c>
      <c r="AW5" s="363"/>
      <c r="AX5" s="363" t="s">
        <v>62</v>
      </c>
      <c r="AY5" s="364"/>
      <c r="AZ5" s="365" t="s">
        <v>62</v>
      </c>
      <c r="BA5" s="364"/>
      <c r="BB5" s="365" t="s">
        <v>62</v>
      </c>
      <c r="BC5" s="364"/>
      <c r="BD5" s="365" t="s">
        <v>62</v>
      </c>
      <c r="BE5" s="366"/>
      <c r="BF5" s="349"/>
      <c r="BG5" s="349"/>
      <c r="BH5" s="615"/>
      <c r="BI5" s="615"/>
      <c r="BJ5" s="141"/>
      <c r="BK5" s="141"/>
      <c r="BL5"/>
      <c r="BM5"/>
      <c r="BN5"/>
      <c r="BO5"/>
      <c r="BP5"/>
      <c r="BQ5"/>
      <c r="BR5"/>
      <c r="BS5" s="1"/>
      <c r="BU5"/>
      <c r="BW5" s="1808"/>
      <c r="BX5" s="1811"/>
      <c r="BY5" s="1808"/>
      <c r="BZ5" s="1811"/>
      <c r="CA5" s="1806"/>
      <c r="CB5" s="1807"/>
      <c r="CC5" s="1808"/>
      <c r="CD5" s="1811"/>
      <c r="CE5" s="1806"/>
      <c r="CF5" s="1807"/>
      <c r="CG5" s="1808"/>
      <c r="CH5" s="1808"/>
      <c r="CI5" s="1808"/>
      <c r="CJ5" s="1808"/>
      <c r="CK5" s="1811"/>
      <c r="CL5" s="1806"/>
      <c r="CM5" s="1806"/>
      <c r="CN5" s="1806"/>
      <c r="CO5" s="1806"/>
      <c r="CP5" s="1807"/>
      <c r="CQ5" s="1862"/>
      <c r="CR5" s="1862"/>
      <c r="CS5" s="1862"/>
      <c r="CT5" s="1862"/>
      <c r="CU5" s="1862"/>
      <c r="CV5" s="1862"/>
      <c r="CW5" s="1862"/>
      <c r="CX5" s="1862"/>
      <c r="CY5" s="1806"/>
      <c r="CZ5" s="1806"/>
      <c r="DA5" s="1808"/>
      <c r="DB5" s="1810"/>
      <c r="DC5" s="1769"/>
      <c r="DD5" s="1866"/>
      <c r="DE5" s="1769"/>
      <c r="DF5" s="1866"/>
      <c r="DG5" s="1769"/>
      <c r="DH5" s="1866"/>
    </row>
    <row r="6" spans="1:115" s="1607" customFormat="1" ht="54" customHeight="1" x14ac:dyDescent="0.15">
      <c r="A6" s="287">
        <v>1</v>
      </c>
      <c r="B6" s="1007" t="s">
        <v>494</v>
      </c>
      <c r="C6" s="1188" t="s">
        <v>417</v>
      </c>
      <c r="D6" s="595"/>
      <c r="E6" s="1009" t="s">
        <v>267</v>
      </c>
      <c r="F6" s="1009" t="s">
        <v>237</v>
      </c>
      <c r="G6" s="1010" t="s">
        <v>603</v>
      </c>
      <c r="H6" s="1190" t="s">
        <v>119</v>
      </c>
      <c r="I6" s="1197" t="s">
        <v>28</v>
      </c>
      <c r="J6" s="1013" t="s">
        <v>418</v>
      </c>
      <c r="K6" s="1011"/>
      <c r="L6" s="1014" t="s">
        <v>65</v>
      </c>
      <c r="M6" s="1012" t="s">
        <v>292</v>
      </c>
      <c r="N6" s="1012" t="s">
        <v>63</v>
      </c>
      <c r="O6" s="1015"/>
      <c r="P6" s="664" t="s">
        <v>272</v>
      </c>
      <c r="Q6" s="1012" t="s">
        <v>301</v>
      </c>
      <c r="R6" s="1162" t="s">
        <v>203</v>
      </c>
      <c r="S6" s="1009" t="s">
        <v>300</v>
      </c>
      <c r="T6" s="1017"/>
      <c r="U6" s="1575" t="s">
        <v>63</v>
      </c>
      <c r="V6" s="1012" t="s">
        <v>120</v>
      </c>
      <c r="W6" s="1010" t="s">
        <v>299</v>
      </c>
      <c r="X6" s="1017" t="s">
        <v>301</v>
      </c>
      <c r="Y6" s="1012"/>
      <c r="Z6" s="1012"/>
      <c r="AA6" s="1010" t="s">
        <v>199</v>
      </c>
      <c r="AB6" s="1011" t="s">
        <v>284</v>
      </c>
      <c r="AC6" s="1012" t="s">
        <v>119</v>
      </c>
      <c r="AD6" s="1012" t="s">
        <v>417</v>
      </c>
      <c r="AE6" s="1019" t="s">
        <v>70</v>
      </c>
      <c r="AF6" s="1020" t="s">
        <v>603</v>
      </c>
      <c r="AG6" s="439"/>
      <c r="AH6" s="1563" t="s">
        <v>31</v>
      </c>
      <c r="AI6" s="1550" t="s">
        <v>233</v>
      </c>
      <c r="AJ6" s="1077"/>
      <c r="AK6" s="1075"/>
      <c r="AL6" s="1076"/>
      <c r="AM6" s="1077"/>
      <c r="AN6" s="1249"/>
      <c r="AO6" s="1077"/>
      <c r="AP6" s="1075"/>
      <c r="AQ6" s="1079"/>
      <c r="AR6" s="1075"/>
      <c r="AS6" s="1077"/>
      <c r="AT6" s="1076"/>
      <c r="AU6" s="1075"/>
      <c r="AV6" s="1484"/>
      <c r="AW6" s="1076"/>
      <c r="AX6" s="1076"/>
      <c r="AY6" s="1485" t="s">
        <v>27</v>
      </c>
      <c r="AZ6" s="1484" t="s">
        <v>466</v>
      </c>
      <c r="BA6" s="1076"/>
      <c r="BB6" s="1484"/>
      <c r="BC6" s="1486"/>
      <c r="BD6" s="1074"/>
      <c r="BE6" s="1487" t="s">
        <v>606</v>
      </c>
      <c r="BF6" s="1250"/>
      <c r="BG6" s="1077"/>
      <c r="BH6" s="918"/>
      <c r="BI6" s="654"/>
      <c r="BJ6" s="1595"/>
      <c r="BK6" s="1595"/>
      <c r="BL6" s="1595"/>
      <c r="BM6" s="1595"/>
      <c r="BN6" s="1595"/>
      <c r="BO6" s="1595"/>
      <c r="BP6" s="1595"/>
      <c r="BQ6" s="1595"/>
      <c r="BR6" s="1595"/>
      <c r="BS6" s="1595"/>
      <c r="BT6" s="1595"/>
      <c r="BZ6" s="669">
        <f t="shared" ref="BZ6:BZ36" si="0">COUNTIF(E6:AD6,$BZ$4)+COUNTIF(AE6,$BZ$4)+COUNTIF(AJ6:BG6,$BZ$4)</f>
        <v>0</v>
      </c>
      <c r="CA6" s="848">
        <f t="shared" ref="CA6:CA36" si="1">COUNTIF(E6:AD6,$CA$4)+COUNTIF(AE6,$CA$4)+COUNTIF(AJ6:BG6,$CA$4)</f>
        <v>2</v>
      </c>
      <c r="CB6" s="666">
        <f t="shared" ref="CB6:CB36" si="2">COUNTIF(E6:AD6,$CB$4)+COUNTIF(AE6,$CB$4)+COUNTIF(AJ6:BG6,$CB$4)</f>
        <v>0</v>
      </c>
      <c r="CC6" s="666">
        <f t="shared" ref="CC6:CC36" si="3">COUNTIF(E6:AD6,$CC$4)+COUNTIF(AE6,$CE$4)+COUNTIF(AJ6:BG6,$CE$4)</f>
        <v>1</v>
      </c>
      <c r="CD6" s="669">
        <f t="shared" ref="CD6:CD36" si="4">COUNTIF(E6:AD6,$CD$4)+COUNTIF(AE6,$CD$4)+COUNTIF(AJ6:BG6,$CD$4)</f>
        <v>0</v>
      </c>
      <c r="CE6" s="666">
        <f t="shared" ref="CE6:CE36" si="5">COUNTIF(E6:AD6,$CE$4)+COUNTIF(AE6,$CE$4)+COUNTIF(AJ6:BG6,$CE$4)</f>
        <v>1</v>
      </c>
      <c r="CF6" s="669">
        <f t="shared" ref="CF6:CF36" si="6">COUNTIF(E6:AD6,$CF$4)+COUNTIF(AE6,$CF$4)+COUNTIF(AJ6:BG6,$CF$4)</f>
        <v>0</v>
      </c>
      <c r="CG6" s="667">
        <f t="shared" ref="CG6:CG36" si="7">COUNTIF(E6:AD6,$CG$4)+COUNTIF(AE6,$CG$4)+COUNTIF(AJ6:BG6,$CG$4)</f>
        <v>1</v>
      </c>
      <c r="CH6" s="665">
        <f t="shared" ref="CH6:CH36" si="8">COUNTIF(E6:AD6,$CH$4)+COUNTIF(AE6,$CH$4)+COUNTIF(AJ6:BG6,$CH$4)</f>
        <v>1</v>
      </c>
      <c r="CI6" s="666">
        <f t="shared" ref="CI6:CI36" si="9">COUNTIF(E6:AD6,$CI$4)+COUNTIF(AE6,$CI$4)+COUNTIF(AJ6:BG6,$CI$4)</f>
        <v>0</v>
      </c>
      <c r="CJ6" s="669">
        <f t="shared" ref="CJ6:CJ36" si="10">COUNTIF(C6:AD6,$CJ$4)+COUNTIF(AE6,$CJ$4)+COUNTIF(AJ6:BG6,$CJ$4)</f>
        <v>0</v>
      </c>
      <c r="CK6" s="848">
        <f t="shared" ref="CK6:CK36" si="11">COUNTIF(E6:AD6,$CK$4)+COUNTIF(AE6,$CK$4)+COUNTIF(AJ6:BG6,$CK$4)</f>
        <v>0</v>
      </c>
      <c r="CL6" s="669">
        <f t="shared" ref="CL6:CL36" si="12">COUNTIF(E6:AD6,$CL$4)+COUNTIF(AE6,$CL$4)+COUNTIF(AJ6:BG6,$CL$4)</f>
        <v>2</v>
      </c>
      <c r="CM6" s="667">
        <f t="shared" ref="CM6:CM36" si="13">COUNTIF(E6:AD6,$CM$4)+COUNTIF(AE6,$CM$4)+COUNTIF(AJ6:BG6,$CM$4)</f>
        <v>0</v>
      </c>
      <c r="CN6" s="849">
        <f t="shared" ref="CN6:CN36" si="14">COUNTIF(C6:AD6,$CN$4)+COUNTIF(AE6,$CN$4)+COUNTIF(AJ6:BG6,$CN$4)</f>
        <v>0</v>
      </c>
      <c r="CO6" s="669">
        <f t="shared" ref="CO6:CO36" si="15">COUNTIF(C6:AD6,$CO$4)+COUNTIF(AE6,$CO$4)+COUNTIF(AJ6:BG6,$CO$4)</f>
        <v>0</v>
      </c>
      <c r="CP6" s="848">
        <f t="shared" ref="CP6:CP36" si="16">COUNTIF(C6:AD6,$CP$4)+COUNTIF(AE6,$CP$4)+COUNTIF(AJ6:BG6,$CP$4)</f>
        <v>0</v>
      </c>
      <c r="CQ6" s="669">
        <f t="shared" ref="CQ6:CQ36" si="17">COUNTIF(C6:AD6,$CQ$4)+COUNTIF(AE6,$CQ$4)+COUNTIF(AJ6:BG6,$CQ$4)</f>
        <v>1</v>
      </c>
      <c r="CR6" s="848">
        <f t="shared" ref="CR6:CR36" si="18">COUNTIF(C6:AD6,$CR$4)+COUNTIF(AE6,$CR$4)+COUNTIF(AJ6:BG6,$CR$4)</f>
        <v>0</v>
      </c>
      <c r="CS6" s="848">
        <f t="shared" ref="CS6:CS36" si="19">COUNTIF(C6:AD6,$CS$4)+COUNTIF(AE6,$CS$4)+COUNTIF(AJ6:BG6,$CS$4)</f>
        <v>0</v>
      </c>
      <c r="CT6" s="669">
        <f t="shared" ref="CT6:CT36" si="20">COUNTIF(E6:AD6,$CT$4)+COUNTIF(AE6,$CT$4)+COUNTIF(AJ6:BG6,$CT$4)</f>
        <v>0</v>
      </c>
      <c r="CU6" s="666">
        <f t="shared" ref="CU6:CU36" si="21">COUNTIF(E6:AD6,$CU$4)+COUNTIF(AE6,$CU$4)+COUNTIF(AJ6:BG6,$CU$4)</f>
        <v>1</v>
      </c>
      <c r="CV6" s="669">
        <f t="shared" ref="CV6:CV36" si="22">COUNTIF(E6:AD6,$CV$4)+COUNTIF(AE6,$CV$4)+COUNTIF(AJ6:BG6,$CV$4)</f>
        <v>0</v>
      </c>
      <c r="CW6" s="849">
        <f t="shared" ref="CW6:CW36" si="23">COUNTIF(C6:AD6,$CW$4)+COUNTIF(AE6,$CW$4)+COUNTIF(AJ6:BG6,$CW$4)</f>
        <v>0</v>
      </c>
      <c r="CX6" s="669">
        <f t="shared" ref="CX6:CX36" si="24">COUNTIF(C6:AD6,$CX$4)+COUNTIF(AE6,$CX$4)+COUNTIF(AJ6:BG6,$CX$4)</f>
        <v>0</v>
      </c>
      <c r="CY6" s="666">
        <f t="shared" ref="CY6:CY36" si="25">COUNTIF(E6:AD6,$CY$4)+COUNTIF(AE6,$CY$4)+COUNTIF(AJ6:BG6,$CY$4)</f>
        <v>1</v>
      </c>
      <c r="CZ6" s="669">
        <f t="shared" ref="CZ6:CZ36" si="26">COUNTIF(E6:AD6,$CZ$4)+COUNTIF(AE6,$CZ$4)+COUNTIF(AJ6:BG6,$CZ$4)</f>
        <v>0</v>
      </c>
      <c r="DA6" s="848">
        <f t="shared" ref="DA6:DA36" si="27">COUNTIF(E6:AD6,$DA$4)+COUNTIF(AE6,$DA$4)+COUNTIF(AJ6:BG6,$DA$4)</f>
        <v>0</v>
      </c>
      <c r="DB6" s="669">
        <f t="shared" ref="DB6:DB36" si="28">COUNTIF(E6:AD6,$DB$4)+COUNTIF(AE6,$DB$4)+COUNTIF(AJ6:BG6,$DB$4)</f>
        <v>0</v>
      </c>
      <c r="DC6" s="666">
        <f t="shared" ref="DC6:DC36" si="29">COUNTIF(E6:AD6,$DC$4)+COUNTIF(AE6,$DC$4)+COUNTIF(AJ6:BG6,$DC$4)</f>
        <v>1</v>
      </c>
      <c r="DD6" s="669">
        <f t="shared" ref="DD6:DD36" si="30">COUNTIF(E6:AD6,$DD$4)+COUNTIF(AE6,$DD$4)+COUNTIF(AJ6:BG6,$DD$4)</f>
        <v>0</v>
      </c>
      <c r="DE6" s="666">
        <f t="shared" ref="DE6:DE36" si="31">COUNTIF(E6:AD6,$DE$4)+COUNTIF(AE6,$DE$4)+COUNTIF(AJ6:BG6,$DE$4)</f>
        <v>2</v>
      </c>
      <c r="DF6" s="669">
        <f t="shared" ref="DF6:DF36" si="32">COUNTIF(E6:AD6,$DF$4)+COUNTIF(AE6,$DF$4)+COUNTIF(AJ6:BG6,$DF$4)</f>
        <v>0</v>
      </c>
      <c r="DG6" s="666">
        <f t="shared" ref="DG6:DG36" si="33">COUNTIF(E6:AD6,$DG$4)+COUNTIF(AE6,$DG$4)+COUNTIF(AJ6:BG6,$DG$4)</f>
        <v>1</v>
      </c>
      <c r="DH6" s="669">
        <f t="shared" ref="DH6:DH36" si="34">COUNTIF(E6:AD6,$DH$4)+COUNTIF(AE6,$DH$4)+COUNTIF(AJ6:BG6,$DH$4)</f>
        <v>0</v>
      </c>
      <c r="DI6" s="666">
        <f t="shared" ref="DI6:DI36" si="35">COUNTIF(I6:AF6,$DE$4)+COUNTIF(AK6,$DE$4)+COUNTIF(AN6:BL6,$DE$4)</f>
        <v>2</v>
      </c>
      <c r="DJ6" s="669">
        <f t="shared" ref="DJ6:DJ36" si="36">COUNTIF(E6:AD6,$DJ$4)+COUNTIF(AE6,$DJ$4)+COUNTIF(AJ6:BG6,$DJ$4)</f>
        <v>0</v>
      </c>
      <c r="DK6" s="666">
        <f t="shared" ref="DK6:DK36" si="37">COUNTIF(E6:AD6,$DK$4)+COUNTIF(AE6,$DK$4)+COUNTIF(AJ6:BG6,$DK$4)</f>
        <v>0</v>
      </c>
    </row>
    <row r="7" spans="1:115" s="1607" customFormat="1" ht="54" customHeight="1" thickBot="1" x14ac:dyDescent="0.2">
      <c r="A7" s="287">
        <v>2</v>
      </c>
      <c r="B7" s="1007" t="s">
        <v>24</v>
      </c>
      <c r="C7" s="1576" t="s">
        <v>417</v>
      </c>
      <c r="D7" s="595"/>
      <c r="E7" s="1189" t="s">
        <v>267</v>
      </c>
      <c r="F7" s="1009" t="s">
        <v>237</v>
      </c>
      <c r="G7" s="1010" t="str">
        <f t="shared" ref="G7:G36" si="38">AE6</f>
        <v>山口</v>
      </c>
      <c r="H7" s="1647" t="s">
        <v>418</v>
      </c>
      <c r="I7" s="1648" t="s">
        <v>270</v>
      </c>
      <c r="J7" s="1013"/>
      <c r="K7" s="1011"/>
      <c r="L7" s="1014" t="s">
        <v>65</v>
      </c>
      <c r="M7" s="1646" t="s">
        <v>27</v>
      </c>
      <c r="N7" s="1012" t="s">
        <v>267</v>
      </c>
      <c r="O7" s="1015"/>
      <c r="P7" s="664" t="s">
        <v>271</v>
      </c>
      <c r="Q7" s="1565" t="s">
        <v>38</v>
      </c>
      <c r="R7" s="1490" t="s">
        <v>449</v>
      </c>
      <c r="S7" s="1009" t="s">
        <v>233</v>
      </c>
      <c r="T7" s="1017"/>
      <c r="U7" s="1010" t="s">
        <v>120</v>
      </c>
      <c r="V7" s="1012" t="s">
        <v>299</v>
      </c>
      <c r="W7" s="1010" t="s">
        <v>300</v>
      </c>
      <c r="X7" s="1017"/>
      <c r="Y7" s="1012"/>
      <c r="Z7" s="1012"/>
      <c r="AA7" s="1010" t="s">
        <v>199</v>
      </c>
      <c r="AB7" s="1011" t="s">
        <v>284</v>
      </c>
      <c r="AC7" s="1012" t="s">
        <v>119</v>
      </c>
      <c r="AD7" s="1012" t="s">
        <v>417</v>
      </c>
      <c r="AE7" s="1019" t="s">
        <v>301</v>
      </c>
      <c r="AF7" s="1020" t="str">
        <f t="shared" ref="AF7:AF36" si="39">AE6</f>
        <v>山口</v>
      </c>
      <c r="AG7" s="439"/>
      <c r="AH7" s="1551" t="s">
        <v>63</v>
      </c>
      <c r="AI7" s="1552"/>
      <c r="AJ7" s="1091"/>
      <c r="AK7" s="1089"/>
      <c r="AL7" s="1090"/>
      <c r="AM7" s="1091"/>
      <c r="AN7" s="1092" t="s">
        <v>31</v>
      </c>
      <c r="AO7" s="1649" t="s">
        <v>28</v>
      </c>
      <c r="AP7" s="1089"/>
      <c r="AQ7" s="1094"/>
      <c r="AR7" s="1089"/>
      <c r="AS7" s="1091"/>
      <c r="AT7" s="1090"/>
      <c r="AU7" s="1089"/>
      <c r="AV7" s="1128"/>
      <c r="AW7" s="1090"/>
      <c r="AX7" s="1090"/>
      <c r="AY7" s="1127"/>
      <c r="AZ7" s="1128"/>
      <c r="BA7" s="1090"/>
      <c r="BB7" s="1128"/>
      <c r="BC7" s="1141"/>
      <c r="BD7" s="1088"/>
      <c r="BE7" s="1089"/>
      <c r="BF7" s="1251"/>
      <c r="BG7" s="879" t="s">
        <v>612</v>
      </c>
      <c r="BH7" s="947"/>
      <c r="BI7" s="654"/>
      <c r="BJ7" s="1595"/>
      <c r="BK7" s="1595"/>
      <c r="BL7" s="1595"/>
      <c r="BM7" s="1595"/>
      <c r="BN7" s="1595"/>
      <c r="BO7" s="1595"/>
      <c r="BP7" s="1595"/>
      <c r="BQ7" s="1595"/>
      <c r="BR7" s="1595"/>
      <c r="BS7" s="1595"/>
      <c r="BT7" s="1595"/>
      <c r="BZ7" s="669">
        <f t="shared" si="0"/>
        <v>0</v>
      </c>
      <c r="CA7" s="848">
        <f t="shared" si="1"/>
        <v>0</v>
      </c>
      <c r="CB7" s="666">
        <f t="shared" si="2"/>
        <v>0</v>
      </c>
      <c r="CC7" s="666">
        <f t="shared" si="3"/>
        <v>1</v>
      </c>
      <c r="CD7" s="669">
        <f t="shared" si="4"/>
        <v>0</v>
      </c>
      <c r="CE7" s="666">
        <f t="shared" si="5"/>
        <v>1</v>
      </c>
      <c r="CF7" s="669">
        <f t="shared" si="6"/>
        <v>0</v>
      </c>
      <c r="CG7" s="667">
        <f t="shared" si="7"/>
        <v>1</v>
      </c>
      <c r="CH7" s="665">
        <f t="shared" si="8"/>
        <v>0</v>
      </c>
      <c r="CI7" s="666">
        <f t="shared" si="9"/>
        <v>0</v>
      </c>
      <c r="CJ7" s="669">
        <f t="shared" si="10"/>
        <v>0</v>
      </c>
      <c r="CK7" s="848">
        <f t="shared" si="11"/>
        <v>0</v>
      </c>
      <c r="CL7" s="669">
        <f t="shared" si="12"/>
        <v>2</v>
      </c>
      <c r="CM7" s="667">
        <f t="shared" si="13"/>
        <v>0</v>
      </c>
      <c r="CN7" s="849">
        <f t="shared" si="14"/>
        <v>0</v>
      </c>
      <c r="CO7" s="669">
        <f t="shared" si="15"/>
        <v>0</v>
      </c>
      <c r="CP7" s="848">
        <f t="shared" si="16"/>
        <v>0</v>
      </c>
      <c r="CQ7" s="669">
        <f t="shared" si="17"/>
        <v>1</v>
      </c>
      <c r="CR7" s="848">
        <f t="shared" si="18"/>
        <v>0</v>
      </c>
      <c r="CS7" s="848">
        <f t="shared" si="19"/>
        <v>1</v>
      </c>
      <c r="CT7" s="669">
        <f t="shared" si="20"/>
        <v>0</v>
      </c>
      <c r="CU7" s="666">
        <f t="shared" si="21"/>
        <v>2</v>
      </c>
      <c r="CV7" s="669">
        <f t="shared" si="22"/>
        <v>0</v>
      </c>
      <c r="CW7" s="849">
        <f t="shared" si="23"/>
        <v>0</v>
      </c>
      <c r="CX7" s="669">
        <f t="shared" si="24"/>
        <v>0</v>
      </c>
      <c r="CY7" s="666">
        <f t="shared" si="25"/>
        <v>1</v>
      </c>
      <c r="CZ7" s="669">
        <f t="shared" si="26"/>
        <v>0</v>
      </c>
      <c r="DA7" s="848">
        <f t="shared" si="27"/>
        <v>1</v>
      </c>
      <c r="DB7" s="669">
        <f t="shared" si="28"/>
        <v>1</v>
      </c>
      <c r="DC7" s="666">
        <f t="shared" si="29"/>
        <v>1</v>
      </c>
      <c r="DD7" s="669">
        <f t="shared" si="30"/>
        <v>0</v>
      </c>
      <c r="DE7" s="666">
        <f t="shared" si="31"/>
        <v>1</v>
      </c>
      <c r="DF7" s="669">
        <f t="shared" si="32"/>
        <v>0</v>
      </c>
      <c r="DG7" s="666">
        <f t="shared" si="33"/>
        <v>1</v>
      </c>
      <c r="DH7" s="669">
        <f t="shared" si="34"/>
        <v>0</v>
      </c>
      <c r="DI7" s="666">
        <f t="shared" si="35"/>
        <v>1</v>
      </c>
      <c r="DJ7" s="669">
        <f t="shared" si="36"/>
        <v>0</v>
      </c>
      <c r="DK7" s="666">
        <f t="shared" si="37"/>
        <v>0</v>
      </c>
    </row>
    <row r="8" spans="1:115" s="1607" customFormat="1" ht="54" customHeight="1" x14ac:dyDescent="0.15">
      <c r="A8" s="287">
        <v>3</v>
      </c>
      <c r="B8" s="1007" t="s">
        <v>25</v>
      </c>
      <c r="C8" s="1273" t="s">
        <v>27</v>
      </c>
      <c r="D8" s="595"/>
      <c r="E8" s="1009" t="s">
        <v>31</v>
      </c>
      <c r="F8" s="1009"/>
      <c r="G8" s="1010" t="str">
        <f t="shared" si="38"/>
        <v>戸田</v>
      </c>
      <c r="H8" s="1011" t="s">
        <v>418</v>
      </c>
      <c r="I8" s="1162" t="s">
        <v>284</v>
      </c>
      <c r="J8" s="1013"/>
      <c r="K8" s="1011"/>
      <c r="L8" s="1014" t="s">
        <v>65</v>
      </c>
      <c r="M8" s="1012" t="s">
        <v>233</v>
      </c>
      <c r="N8" s="1012"/>
      <c r="O8" s="1015"/>
      <c r="P8" s="1282" t="s">
        <v>300</v>
      </c>
      <c r="Q8" s="1012"/>
      <c r="R8" s="1012" t="s">
        <v>90</v>
      </c>
      <c r="S8" s="1009" t="s">
        <v>304</v>
      </c>
      <c r="T8" s="1017"/>
      <c r="U8" s="1277" t="s">
        <v>120</v>
      </c>
      <c r="V8" s="1272" t="s">
        <v>63</v>
      </c>
      <c r="W8" s="1277"/>
      <c r="X8" s="1017"/>
      <c r="Y8" s="1012"/>
      <c r="Z8" s="1012"/>
      <c r="AA8" s="1652"/>
      <c r="AB8" s="1011" t="s">
        <v>28</v>
      </c>
      <c r="AC8" s="1012"/>
      <c r="AD8" s="1012"/>
      <c r="AE8" s="1019" t="s">
        <v>259</v>
      </c>
      <c r="AF8" s="1020" t="str">
        <f t="shared" si="39"/>
        <v>戸田</v>
      </c>
      <c r="AG8" s="439" t="s">
        <v>284</v>
      </c>
      <c r="AH8" s="1551"/>
      <c r="AI8" s="1552"/>
      <c r="AJ8" s="1091"/>
      <c r="AK8" s="1102" t="s">
        <v>267</v>
      </c>
      <c r="AL8" s="1090" t="s">
        <v>417</v>
      </c>
      <c r="AM8" s="1138" t="s">
        <v>199</v>
      </c>
      <c r="AN8" s="1506" t="s">
        <v>70</v>
      </c>
      <c r="AO8" s="1659" t="s">
        <v>237</v>
      </c>
      <c r="AP8" s="1089"/>
      <c r="AQ8" s="1094"/>
      <c r="AR8" s="1089"/>
      <c r="AS8" s="1091"/>
      <c r="AT8" s="1090"/>
      <c r="AU8" s="1089"/>
      <c r="AV8" s="1128"/>
      <c r="AW8" s="1090"/>
      <c r="AX8" s="1090"/>
      <c r="AY8" s="1378"/>
      <c r="AZ8" s="1377"/>
      <c r="BA8" s="1651" t="s">
        <v>650</v>
      </c>
      <c r="BB8" s="1616" t="s">
        <v>651</v>
      </c>
      <c r="BC8" s="1657" t="s">
        <v>299</v>
      </c>
      <c r="BD8" s="1658" t="s">
        <v>654</v>
      </c>
      <c r="BE8" s="1089"/>
      <c r="BF8" s="1251"/>
      <c r="BG8" s="1091"/>
      <c r="BH8" s="918"/>
      <c r="BI8" s="850"/>
      <c r="BJ8" s="1611"/>
      <c r="BK8" s="1864" t="s">
        <v>41</v>
      </c>
      <c r="BL8" s="1864" t="s">
        <v>42</v>
      </c>
      <c r="BM8" s="1864" t="s">
        <v>45</v>
      </c>
      <c r="BN8" s="1864" t="s">
        <v>44</v>
      </c>
      <c r="BO8" s="1864" t="s">
        <v>154</v>
      </c>
      <c r="BP8" s="1864" t="s">
        <v>246</v>
      </c>
      <c r="BQ8" s="1729" t="s">
        <v>46</v>
      </c>
      <c r="BR8" s="1730"/>
      <c r="BS8" s="1"/>
      <c r="BT8" s="1"/>
      <c r="BZ8" s="669">
        <f t="shared" si="0"/>
        <v>0</v>
      </c>
      <c r="CA8" s="848">
        <f t="shared" si="1"/>
        <v>1</v>
      </c>
      <c r="CB8" s="666">
        <f t="shared" si="2"/>
        <v>0</v>
      </c>
      <c r="CC8" s="666">
        <f t="shared" si="3"/>
        <v>2</v>
      </c>
      <c r="CD8" s="669">
        <f t="shared" si="4"/>
        <v>0</v>
      </c>
      <c r="CE8" s="666">
        <f t="shared" si="5"/>
        <v>1</v>
      </c>
      <c r="CF8" s="669">
        <f t="shared" si="6"/>
        <v>0</v>
      </c>
      <c r="CG8" s="667">
        <f t="shared" si="7"/>
        <v>0</v>
      </c>
      <c r="CH8" s="665">
        <f t="shared" si="8"/>
        <v>0</v>
      </c>
      <c r="CI8" s="666">
        <f t="shared" si="9"/>
        <v>0</v>
      </c>
      <c r="CJ8" s="669">
        <f t="shared" si="10"/>
        <v>0</v>
      </c>
      <c r="CK8" s="848">
        <f t="shared" si="11"/>
        <v>0</v>
      </c>
      <c r="CL8" s="669">
        <f t="shared" si="12"/>
        <v>1</v>
      </c>
      <c r="CM8" s="667">
        <f t="shared" si="13"/>
        <v>0</v>
      </c>
      <c r="CN8" s="849">
        <f t="shared" si="14"/>
        <v>0</v>
      </c>
      <c r="CO8" s="669">
        <f t="shared" si="15"/>
        <v>0</v>
      </c>
      <c r="CP8" s="848">
        <f t="shared" si="16"/>
        <v>0</v>
      </c>
      <c r="CQ8" s="669">
        <f t="shared" si="17"/>
        <v>1</v>
      </c>
      <c r="CR8" s="848">
        <f t="shared" si="18"/>
        <v>0</v>
      </c>
      <c r="CS8" s="848">
        <f t="shared" si="19"/>
        <v>1</v>
      </c>
      <c r="CT8" s="669">
        <f t="shared" si="20"/>
        <v>0</v>
      </c>
      <c r="CU8" s="666">
        <f t="shared" si="21"/>
        <v>1</v>
      </c>
      <c r="CV8" s="669">
        <f t="shared" si="22"/>
        <v>0</v>
      </c>
      <c r="CW8" s="849">
        <f t="shared" si="23"/>
        <v>0</v>
      </c>
      <c r="CX8" s="669">
        <f t="shared" si="24"/>
        <v>0</v>
      </c>
      <c r="CY8" s="666">
        <f t="shared" si="25"/>
        <v>1</v>
      </c>
      <c r="CZ8" s="669">
        <f t="shared" si="26"/>
        <v>0</v>
      </c>
      <c r="DA8" s="848">
        <f t="shared" si="27"/>
        <v>1</v>
      </c>
      <c r="DB8" s="669">
        <f t="shared" si="28"/>
        <v>0</v>
      </c>
      <c r="DC8" s="666">
        <f t="shared" si="29"/>
        <v>1</v>
      </c>
      <c r="DD8" s="669">
        <f t="shared" si="30"/>
        <v>0</v>
      </c>
      <c r="DE8" s="666">
        <f t="shared" si="31"/>
        <v>1</v>
      </c>
      <c r="DF8" s="669">
        <f t="shared" si="32"/>
        <v>0</v>
      </c>
      <c r="DG8" s="666">
        <f t="shared" si="33"/>
        <v>1</v>
      </c>
      <c r="DH8" s="669">
        <f t="shared" si="34"/>
        <v>0</v>
      </c>
      <c r="DI8" s="666">
        <f t="shared" si="35"/>
        <v>1</v>
      </c>
      <c r="DJ8" s="669">
        <f t="shared" si="36"/>
        <v>0</v>
      </c>
      <c r="DK8" s="666">
        <f t="shared" si="37"/>
        <v>0</v>
      </c>
    </row>
    <row r="9" spans="1:115" s="1607" customFormat="1" ht="54" customHeight="1" thickBot="1" x14ac:dyDescent="0.2">
      <c r="A9" s="1537">
        <v>4</v>
      </c>
      <c r="B9" s="1022" t="s">
        <v>19</v>
      </c>
      <c r="C9" s="1023"/>
      <c r="D9" s="1024"/>
      <c r="E9" s="1025"/>
      <c r="F9" s="1025"/>
      <c r="G9" s="1026" t="str">
        <f t="shared" si="38"/>
        <v>小清水</v>
      </c>
      <c r="H9" s="1027"/>
      <c r="I9" s="1028"/>
      <c r="J9" s="1029"/>
      <c r="K9" s="1027"/>
      <c r="L9" s="1030"/>
      <c r="M9" s="1028"/>
      <c r="N9" s="1028"/>
      <c r="O9" s="1031"/>
      <c r="P9" s="1032"/>
      <c r="Q9" s="1028"/>
      <c r="R9" s="1028"/>
      <c r="S9" s="1025"/>
      <c r="T9" s="1033"/>
      <c r="U9" s="1026"/>
      <c r="V9" s="1028"/>
      <c r="W9" s="1026" t="s">
        <v>237</v>
      </c>
      <c r="X9" s="1033"/>
      <c r="Y9" s="1028"/>
      <c r="Z9" s="1028"/>
      <c r="AA9" s="1026"/>
      <c r="AB9" s="1027"/>
      <c r="AC9" s="1028"/>
      <c r="AD9" s="1028"/>
      <c r="AE9" s="1035" t="s">
        <v>233</v>
      </c>
      <c r="AF9" s="1036" t="str">
        <f t="shared" si="39"/>
        <v>小清水</v>
      </c>
      <c r="AG9" s="1037" t="s">
        <v>276</v>
      </c>
      <c r="AH9" s="1553"/>
      <c r="AI9" s="1554"/>
      <c r="AJ9" s="1108"/>
      <c r="AK9" s="1106"/>
      <c r="AL9" s="1107"/>
      <c r="AM9" s="1108"/>
      <c r="AN9" s="1142"/>
      <c r="AO9" s="1110"/>
      <c r="AP9" s="1106"/>
      <c r="AQ9" s="1112"/>
      <c r="AR9" s="1106"/>
      <c r="AS9" s="1108"/>
      <c r="AT9" s="1107"/>
      <c r="AU9" s="1106"/>
      <c r="AV9" s="1113"/>
      <c r="AW9" s="1107"/>
      <c r="AX9" s="1107"/>
      <c r="AY9" s="1114"/>
      <c r="AZ9" s="1113"/>
      <c r="BA9" s="1493"/>
      <c r="BB9" s="1113"/>
      <c r="BC9" s="1495"/>
      <c r="BD9" s="1105"/>
      <c r="BE9" s="1555"/>
      <c r="BF9" s="1258"/>
      <c r="BG9" s="1108"/>
      <c r="BH9" s="918"/>
      <c r="BI9" s="654"/>
      <c r="BJ9" s="1612"/>
      <c r="BK9" s="1865"/>
      <c r="BL9" s="1865"/>
      <c r="BM9" s="1924"/>
      <c r="BN9" s="1865"/>
      <c r="BO9" s="1865"/>
      <c r="BP9" s="1865"/>
      <c r="BQ9" s="232">
        <v>1</v>
      </c>
      <c r="BR9" s="175">
        <v>0.5</v>
      </c>
      <c r="BS9" s="1595"/>
      <c r="BT9" s="1595"/>
      <c r="BZ9" s="669">
        <f t="shared" si="0"/>
        <v>0</v>
      </c>
      <c r="CA9" s="848">
        <f t="shared" si="1"/>
        <v>0</v>
      </c>
      <c r="CB9" s="666">
        <f t="shared" si="2"/>
        <v>0</v>
      </c>
      <c r="CC9" s="666">
        <f t="shared" si="3"/>
        <v>0</v>
      </c>
      <c r="CD9" s="669">
        <f t="shared" si="4"/>
        <v>0</v>
      </c>
      <c r="CE9" s="666">
        <f t="shared" si="5"/>
        <v>1</v>
      </c>
      <c r="CF9" s="669">
        <f t="shared" si="6"/>
        <v>0</v>
      </c>
      <c r="CG9" s="667">
        <f t="shared" si="7"/>
        <v>0</v>
      </c>
      <c r="CH9" s="665">
        <f t="shared" si="8"/>
        <v>0</v>
      </c>
      <c r="CI9" s="666">
        <f t="shared" si="9"/>
        <v>0</v>
      </c>
      <c r="CJ9" s="669">
        <f t="shared" si="10"/>
        <v>0</v>
      </c>
      <c r="CK9" s="848">
        <f t="shared" si="11"/>
        <v>0</v>
      </c>
      <c r="CL9" s="669">
        <f t="shared" si="12"/>
        <v>0</v>
      </c>
      <c r="CM9" s="667">
        <f t="shared" si="13"/>
        <v>0</v>
      </c>
      <c r="CN9" s="849">
        <f t="shared" si="14"/>
        <v>0</v>
      </c>
      <c r="CO9" s="669">
        <f t="shared" si="15"/>
        <v>0</v>
      </c>
      <c r="CP9" s="848">
        <f t="shared" si="16"/>
        <v>0</v>
      </c>
      <c r="CQ9" s="669">
        <f t="shared" si="17"/>
        <v>0</v>
      </c>
      <c r="CR9" s="848">
        <f t="shared" si="18"/>
        <v>0</v>
      </c>
      <c r="CS9" s="848">
        <f t="shared" si="19"/>
        <v>1</v>
      </c>
      <c r="CT9" s="669">
        <f t="shared" si="20"/>
        <v>0</v>
      </c>
      <c r="CU9" s="666">
        <f t="shared" si="21"/>
        <v>0</v>
      </c>
      <c r="CV9" s="669">
        <f t="shared" si="22"/>
        <v>0</v>
      </c>
      <c r="CW9" s="849">
        <f t="shared" si="23"/>
        <v>0</v>
      </c>
      <c r="CX9" s="669">
        <f t="shared" si="24"/>
        <v>0</v>
      </c>
      <c r="CY9" s="666">
        <f t="shared" si="25"/>
        <v>0</v>
      </c>
      <c r="CZ9" s="669">
        <f t="shared" si="26"/>
        <v>0</v>
      </c>
      <c r="DA9" s="848">
        <f t="shared" si="27"/>
        <v>0</v>
      </c>
      <c r="DB9" s="669">
        <f t="shared" si="28"/>
        <v>0</v>
      </c>
      <c r="DC9" s="666">
        <f t="shared" si="29"/>
        <v>0</v>
      </c>
      <c r="DD9" s="669">
        <f t="shared" si="30"/>
        <v>0</v>
      </c>
      <c r="DE9" s="666">
        <f t="shared" si="31"/>
        <v>0</v>
      </c>
      <c r="DF9" s="669">
        <f t="shared" si="32"/>
        <v>0</v>
      </c>
      <c r="DG9" s="666">
        <f t="shared" si="33"/>
        <v>0</v>
      </c>
      <c r="DH9" s="669">
        <f t="shared" si="34"/>
        <v>0</v>
      </c>
      <c r="DI9" s="666">
        <f t="shared" si="35"/>
        <v>0</v>
      </c>
      <c r="DJ9" s="669">
        <f t="shared" si="36"/>
        <v>0</v>
      </c>
      <c r="DK9" s="666">
        <f t="shared" si="37"/>
        <v>0</v>
      </c>
    </row>
    <row r="10" spans="1:115" s="1607" customFormat="1" ht="54" customHeight="1" x14ac:dyDescent="0.15">
      <c r="A10" s="287">
        <v>5</v>
      </c>
      <c r="B10" s="1007" t="s">
        <v>20</v>
      </c>
      <c r="C10" s="1534" t="s">
        <v>309</v>
      </c>
      <c r="D10" s="1535"/>
      <c r="E10" s="1170" t="s">
        <v>31</v>
      </c>
      <c r="F10" s="1009" t="s">
        <v>237</v>
      </c>
      <c r="G10" s="1010" t="str">
        <f t="shared" si="38"/>
        <v>大橋</v>
      </c>
      <c r="H10" s="1011" t="s">
        <v>418</v>
      </c>
      <c r="I10" s="1197" t="s">
        <v>28</v>
      </c>
      <c r="J10" s="1013" t="s">
        <v>417</v>
      </c>
      <c r="K10" s="1011"/>
      <c r="L10" s="1014" t="s">
        <v>65</v>
      </c>
      <c r="M10" s="1012" t="s">
        <v>292</v>
      </c>
      <c r="N10" s="1528" t="s">
        <v>301</v>
      </c>
      <c r="O10" s="1015"/>
      <c r="P10" s="1533" t="s">
        <v>300</v>
      </c>
      <c r="Q10" s="1186" t="s">
        <v>312</v>
      </c>
      <c r="R10" s="1012" t="s">
        <v>203</v>
      </c>
      <c r="S10" s="1009" t="s">
        <v>70</v>
      </c>
      <c r="T10" s="1017"/>
      <c r="U10" s="1010" t="s">
        <v>120</v>
      </c>
      <c r="V10" s="1012" t="s">
        <v>63</v>
      </c>
      <c r="W10" s="1010" t="s">
        <v>27</v>
      </c>
      <c r="X10" s="1017"/>
      <c r="Y10" s="1012"/>
      <c r="Z10" s="1012"/>
      <c r="AA10" s="1010" t="s">
        <v>284</v>
      </c>
      <c r="AB10" s="1011" t="s">
        <v>199</v>
      </c>
      <c r="AC10" s="1012"/>
      <c r="AD10" s="1012"/>
      <c r="AE10" s="1019" t="s">
        <v>277</v>
      </c>
      <c r="AF10" s="1020" t="str">
        <f t="shared" si="39"/>
        <v>大橋</v>
      </c>
      <c r="AG10" s="439"/>
      <c r="AH10" s="1163" t="s">
        <v>119</v>
      </c>
      <c r="AI10" s="1552"/>
      <c r="AJ10" s="1091"/>
      <c r="AK10" s="1089" t="s">
        <v>301</v>
      </c>
      <c r="AL10" s="1090"/>
      <c r="AM10" s="1091"/>
      <c r="AN10" s="1103"/>
      <c r="AO10" s="1091"/>
      <c r="AP10" s="1089" t="s">
        <v>267</v>
      </c>
      <c r="AQ10" s="1094"/>
      <c r="AR10" s="1089"/>
      <c r="AS10" s="1091"/>
      <c r="AT10" s="1090"/>
      <c r="AU10" s="1089" t="s">
        <v>299</v>
      </c>
      <c r="AV10" s="1128" t="s">
        <v>616</v>
      </c>
      <c r="AW10" s="1090"/>
      <c r="AX10" s="1090"/>
      <c r="AY10" s="1127" t="s">
        <v>300</v>
      </c>
      <c r="AZ10" s="1574" t="s">
        <v>627</v>
      </c>
      <c r="BA10" s="1090"/>
      <c r="BB10" s="1128"/>
      <c r="BC10" s="1141"/>
      <c r="BD10" s="1088"/>
      <c r="BE10" s="1089"/>
      <c r="BF10" s="1251" t="s">
        <v>605</v>
      </c>
      <c r="BG10" s="1091"/>
      <c r="BH10" s="918"/>
      <c r="BI10" s="654"/>
      <c r="BJ10" s="438" t="s">
        <v>28</v>
      </c>
      <c r="BK10" s="286">
        <f>COUNTIF($AH$6:$AJ$36,BJ10)</f>
        <v>1</v>
      </c>
      <c r="BL10" s="287">
        <f>COUNTIF($AK$6:$AM$36,BJ10)</f>
        <v>1</v>
      </c>
      <c r="BM10" s="287">
        <f>COUNTIF($AN$6:$AO$36,BJ10)</f>
        <v>2</v>
      </c>
      <c r="BN10" s="287">
        <f>COUNTIF($AP$6:$AQ$36,BJ10)</f>
        <v>0</v>
      </c>
      <c r="BO10" s="287">
        <f>COUNTIF($AR$6:$AS$36,BJ10)</f>
        <v>0</v>
      </c>
      <c r="BP10" s="287">
        <f>COUNTIF($AT$6:$AT$36,BJ10)</f>
        <v>0</v>
      </c>
      <c r="BQ10" s="287">
        <f>COUNTIF($AU$6:$AX$36,BJ10)</f>
        <v>0</v>
      </c>
      <c r="BR10" s="587">
        <f>COUNTIF($AY$6:$BD$36,BJ10)</f>
        <v>1</v>
      </c>
      <c r="BS10" s="401">
        <v>0</v>
      </c>
      <c r="BT10" s="401">
        <f t="shared" ref="BT10:BT28" si="40">BK10+BL10*0.5+BM10*0.5+BN10+BO10+BQ10+BR10*0.5+BP10</f>
        <v>3</v>
      </c>
      <c r="BW10" s="141"/>
      <c r="BZ10" s="669">
        <f t="shared" si="0"/>
        <v>0</v>
      </c>
      <c r="CA10" s="848">
        <f t="shared" si="1"/>
        <v>1</v>
      </c>
      <c r="CB10" s="666">
        <f t="shared" si="2"/>
        <v>0</v>
      </c>
      <c r="CC10" s="666">
        <f t="shared" si="3"/>
        <v>1</v>
      </c>
      <c r="CD10" s="669">
        <f t="shared" si="4"/>
        <v>0</v>
      </c>
      <c r="CE10" s="666">
        <f t="shared" si="5"/>
        <v>1</v>
      </c>
      <c r="CF10" s="669">
        <f t="shared" si="6"/>
        <v>0</v>
      </c>
      <c r="CG10" s="667">
        <f t="shared" si="7"/>
        <v>1</v>
      </c>
      <c r="CH10" s="665">
        <f t="shared" si="8"/>
        <v>0</v>
      </c>
      <c r="CI10" s="666">
        <f t="shared" si="9"/>
        <v>0</v>
      </c>
      <c r="CJ10" s="669">
        <f t="shared" si="10"/>
        <v>0</v>
      </c>
      <c r="CK10" s="848">
        <f t="shared" si="11"/>
        <v>0</v>
      </c>
      <c r="CL10" s="669">
        <f t="shared" si="12"/>
        <v>0</v>
      </c>
      <c r="CM10" s="667">
        <f t="shared" si="13"/>
        <v>0</v>
      </c>
      <c r="CN10" s="849">
        <f t="shared" si="14"/>
        <v>0</v>
      </c>
      <c r="CO10" s="669">
        <f t="shared" si="15"/>
        <v>0</v>
      </c>
      <c r="CP10" s="848">
        <f t="shared" si="16"/>
        <v>0</v>
      </c>
      <c r="CQ10" s="669">
        <f t="shared" si="17"/>
        <v>1</v>
      </c>
      <c r="CR10" s="848">
        <f t="shared" si="18"/>
        <v>0</v>
      </c>
      <c r="CS10" s="848">
        <f t="shared" si="19"/>
        <v>1</v>
      </c>
      <c r="CT10" s="669">
        <f t="shared" si="20"/>
        <v>0</v>
      </c>
      <c r="CU10" s="666">
        <f t="shared" si="21"/>
        <v>1</v>
      </c>
      <c r="CV10" s="669">
        <f t="shared" si="22"/>
        <v>0</v>
      </c>
      <c r="CW10" s="849">
        <f t="shared" si="23"/>
        <v>0</v>
      </c>
      <c r="CX10" s="669">
        <f t="shared" si="24"/>
        <v>0</v>
      </c>
      <c r="CY10" s="666">
        <f t="shared" si="25"/>
        <v>1</v>
      </c>
      <c r="CZ10" s="669">
        <f t="shared" si="26"/>
        <v>0</v>
      </c>
      <c r="DA10" s="848">
        <f t="shared" si="27"/>
        <v>1</v>
      </c>
      <c r="DB10" s="669">
        <f t="shared" si="28"/>
        <v>0</v>
      </c>
      <c r="DC10" s="666">
        <f t="shared" si="29"/>
        <v>2</v>
      </c>
      <c r="DD10" s="669">
        <f t="shared" si="30"/>
        <v>0</v>
      </c>
      <c r="DE10" s="666">
        <f t="shared" si="31"/>
        <v>2</v>
      </c>
      <c r="DF10" s="669">
        <f t="shared" si="32"/>
        <v>1</v>
      </c>
      <c r="DG10" s="666">
        <f t="shared" si="33"/>
        <v>1</v>
      </c>
      <c r="DH10" s="669">
        <f t="shared" si="34"/>
        <v>0</v>
      </c>
      <c r="DI10" s="666">
        <f t="shared" si="35"/>
        <v>2</v>
      </c>
      <c r="DJ10" s="669">
        <f t="shared" si="36"/>
        <v>0</v>
      </c>
      <c r="DK10" s="666">
        <f t="shared" si="37"/>
        <v>0</v>
      </c>
    </row>
    <row r="11" spans="1:115" s="1607" customFormat="1" ht="54" customHeight="1" x14ac:dyDescent="0.15">
      <c r="A11" s="287">
        <v>6</v>
      </c>
      <c r="B11" s="1007" t="s">
        <v>21</v>
      </c>
      <c r="C11" s="1534" t="s">
        <v>309</v>
      </c>
      <c r="D11" s="1535"/>
      <c r="E11" s="1274" t="s">
        <v>31</v>
      </c>
      <c r="F11" s="1274" t="s">
        <v>237</v>
      </c>
      <c r="G11" s="1010" t="str">
        <f t="shared" si="38"/>
        <v>福島</v>
      </c>
      <c r="H11" s="1011" t="s">
        <v>418</v>
      </c>
      <c r="I11" s="1272" t="s">
        <v>28</v>
      </c>
      <c r="J11" s="1653" t="s">
        <v>274</v>
      </c>
      <c r="K11" s="1011"/>
      <c r="L11" s="1014" t="s">
        <v>65</v>
      </c>
      <c r="M11" s="1012" t="s">
        <v>292</v>
      </c>
      <c r="N11" s="1272" t="s">
        <v>63</v>
      </c>
      <c r="O11" s="1570" t="s">
        <v>467</v>
      </c>
      <c r="P11" s="1533" t="s">
        <v>417</v>
      </c>
      <c r="Q11" s="1012"/>
      <c r="R11" s="1012" t="s">
        <v>203</v>
      </c>
      <c r="S11" s="1009" t="s">
        <v>301</v>
      </c>
      <c r="T11" s="1017"/>
      <c r="U11" s="1010" t="s">
        <v>120</v>
      </c>
      <c r="V11" s="1272" t="s">
        <v>63</v>
      </c>
      <c r="W11" s="1578" t="s">
        <v>27</v>
      </c>
      <c r="X11" s="1017"/>
      <c r="Y11" s="1012"/>
      <c r="Z11" s="1012"/>
      <c r="AA11" s="1010" t="s">
        <v>284</v>
      </c>
      <c r="AB11" s="1011" t="s">
        <v>199</v>
      </c>
      <c r="AC11" s="1012" t="s">
        <v>31</v>
      </c>
      <c r="AD11" s="1012"/>
      <c r="AE11" s="1019" t="s">
        <v>299</v>
      </c>
      <c r="AF11" s="1020" t="str">
        <f t="shared" si="39"/>
        <v>福島</v>
      </c>
      <c r="AG11" s="439"/>
      <c r="AH11" s="1650"/>
      <c r="AI11" s="1552"/>
      <c r="AJ11" s="1091"/>
      <c r="AK11" s="1089"/>
      <c r="AL11" s="1090"/>
      <c r="AM11" s="1091"/>
      <c r="AN11" s="1103" t="s">
        <v>267</v>
      </c>
      <c r="AO11" s="1304" t="s">
        <v>70</v>
      </c>
      <c r="AP11" s="1089"/>
      <c r="AQ11" s="1094"/>
      <c r="AR11" s="1295" t="s">
        <v>300</v>
      </c>
      <c r="AS11" s="1091"/>
      <c r="AT11" s="1090"/>
      <c r="AU11" s="1089" t="s">
        <v>233</v>
      </c>
      <c r="AV11" s="1128" t="s">
        <v>454</v>
      </c>
      <c r="AW11" s="1502" t="s">
        <v>119</v>
      </c>
      <c r="AX11" s="1617" t="s">
        <v>642</v>
      </c>
      <c r="AY11" s="1378"/>
      <c r="AZ11" s="1377"/>
      <c r="BA11" s="1090"/>
      <c r="BB11" s="1128"/>
      <c r="BC11" s="1141"/>
      <c r="BD11" s="1088"/>
      <c r="BE11" s="1089"/>
      <c r="BF11" s="1251"/>
      <c r="BG11" s="1091"/>
      <c r="BH11" s="918"/>
      <c r="BI11" s="654"/>
      <c r="BJ11" s="439" t="s">
        <v>237</v>
      </c>
      <c r="BK11" s="286">
        <f t="shared" ref="BK11:BK28" si="41">COUNTIF($AH$6:$AJ$36,BJ11)</f>
        <v>1</v>
      </c>
      <c r="BL11" s="287">
        <f t="shared" ref="BL11:BL28" si="42">COUNTIF($AK$6:$AM$36,BJ11)</f>
        <v>1</v>
      </c>
      <c r="BM11" s="287">
        <f t="shared" ref="BM11:BM28" si="43">COUNTIF($AN$6:$AO$36,BJ11)</f>
        <v>1</v>
      </c>
      <c r="BN11" s="287">
        <f t="shared" ref="BN11:BN28" si="44">COUNTIF($AP$6:$AQ$36,BJ11)</f>
        <v>0</v>
      </c>
      <c r="BO11" s="287">
        <f t="shared" ref="BO11:BO28" si="45">COUNTIF($AR$6:$AS$36,BJ11)</f>
        <v>2</v>
      </c>
      <c r="BP11" s="287">
        <f t="shared" ref="BP11:BP28" si="46">COUNTIF($AT$6:$AT$36,BJ11)</f>
        <v>0</v>
      </c>
      <c r="BQ11" s="287">
        <f t="shared" ref="BQ11:BQ28" si="47">COUNTIF($AU$6:$AX$36,BJ11)</f>
        <v>0</v>
      </c>
      <c r="BR11" s="587">
        <f t="shared" ref="BR11:BR28" si="48">COUNTIF($AY$6:$BD$36,BJ11)</f>
        <v>1</v>
      </c>
      <c r="BS11" s="401">
        <v>0</v>
      </c>
      <c r="BT11" s="401">
        <f t="shared" si="40"/>
        <v>4.5</v>
      </c>
      <c r="BW11" s="141"/>
      <c r="BZ11" s="669">
        <f t="shared" si="0"/>
        <v>0</v>
      </c>
      <c r="CA11" s="848">
        <f t="shared" si="1"/>
        <v>2</v>
      </c>
      <c r="CB11" s="666">
        <f t="shared" si="2"/>
        <v>0</v>
      </c>
      <c r="CC11" s="666">
        <f t="shared" si="3"/>
        <v>1</v>
      </c>
      <c r="CD11" s="669">
        <f t="shared" si="4"/>
        <v>0</v>
      </c>
      <c r="CE11" s="666">
        <f t="shared" si="5"/>
        <v>1</v>
      </c>
      <c r="CF11" s="669">
        <f t="shared" si="6"/>
        <v>0</v>
      </c>
      <c r="CG11" s="667">
        <f t="shared" si="7"/>
        <v>1</v>
      </c>
      <c r="CH11" s="665">
        <f t="shared" si="8"/>
        <v>0</v>
      </c>
      <c r="CI11" s="666">
        <f t="shared" si="9"/>
        <v>0</v>
      </c>
      <c r="CJ11" s="669">
        <f t="shared" si="10"/>
        <v>0</v>
      </c>
      <c r="CK11" s="848">
        <f t="shared" si="11"/>
        <v>0</v>
      </c>
      <c r="CL11" s="669">
        <f t="shared" si="12"/>
        <v>1</v>
      </c>
      <c r="CM11" s="667">
        <f t="shared" si="13"/>
        <v>0</v>
      </c>
      <c r="CN11" s="849">
        <f t="shared" si="14"/>
        <v>0</v>
      </c>
      <c r="CO11" s="669">
        <f t="shared" si="15"/>
        <v>0</v>
      </c>
      <c r="CP11" s="848">
        <f t="shared" si="16"/>
        <v>0</v>
      </c>
      <c r="CQ11" s="669">
        <f t="shared" si="17"/>
        <v>1</v>
      </c>
      <c r="CR11" s="848">
        <f t="shared" si="18"/>
        <v>0</v>
      </c>
      <c r="CS11" s="848">
        <f t="shared" si="19"/>
        <v>1</v>
      </c>
      <c r="CT11" s="669">
        <f t="shared" si="20"/>
        <v>0</v>
      </c>
      <c r="CU11" s="666">
        <f t="shared" si="21"/>
        <v>1</v>
      </c>
      <c r="CV11" s="669">
        <f t="shared" si="22"/>
        <v>1</v>
      </c>
      <c r="CW11" s="849">
        <f t="shared" si="23"/>
        <v>0</v>
      </c>
      <c r="CX11" s="669">
        <f t="shared" si="24"/>
        <v>0</v>
      </c>
      <c r="CY11" s="666">
        <f t="shared" si="25"/>
        <v>1</v>
      </c>
      <c r="CZ11" s="669">
        <f t="shared" si="26"/>
        <v>0</v>
      </c>
      <c r="DA11" s="848">
        <f t="shared" si="27"/>
        <v>2</v>
      </c>
      <c r="DB11" s="669">
        <f t="shared" si="28"/>
        <v>0</v>
      </c>
      <c r="DC11" s="666">
        <f t="shared" si="29"/>
        <v>1</v>
      </c>
      <c r="DD11" s="669">
        <f t="shared" si="30"/>
        <v>0</v>
      </c>
      <c r="DE11" s="666">
        <f t="shared" si="31"/>
        <v>1</v>
      </c>
      <c r="DF11" s="669">
        <f t="shared" si="32"/>
        <v>0</v>
      </c>
      <c r="DG11" s="666">
        <f t="shared" si="33"/>
        <v>1</v>
      </c>
      <c r="DH11" s="669">
        <f t="shared" si="34"/>
        <v>0</v>
      </c>
      <c r="DI11" s="666">
        <f t="shared" si="35"/>
        <v>1</v>
      </c>
      <c r="DJ11" s="669">
        <f t="shared" si="36"/>
        <v>0</v>
      </c>
      <c r="DK11" s="666">
        <f t="shared" si="37"/>
        <v>0</v>
      </c>
    </row>
    <row r="12" spans="1:115" s="1607" customFormat="1" ht="54" customHeight="1" x14ac:dyDescent="0.15">
      <c r="A12" s="287">
        <v>7</v>
      </c>
      <c r="B12" s="1007" t="s">
        <v>22</v>
      </c>
      <c r="C12" s="1534" t="s">
        <v>309</v>
      </c>
      <c r="D12" s="1535"/>
      <c r="E12" s="1189" t="s">
        <v>300</v>
      </c>
      <c r="F12" s="1654" t="s">
        <v>267</v>
      </c>
      <c r="G12" s="1010" t="str">
        <f t="shared" si="38"/>
        <v>斎藤</v>
      </c>
      <c r="H12" s="1371" t="s">
        <v>119</v>
      </c>
      <c r="I12" s="1197" t="s">
        <v>28</v>
      </c>
      <c r="J12" s="1185" t="s">
        <v>628</v>
      </c>
      <c r="K12" s="1011"/>
      <c r="L12" s="1014" t="s">
        <v>65</v>
      </c>
      <c r="M12" s="1012" t="s">
        <v>233</v>
      </c>
      <c r="N12" s="1012" t="s">
        <v>300</v>
      </c>
      <c r="O12" s="1015"/>
      <c r="P12" s="1533" t="s">
        <v>31</v>
      </c>
      <c r="Q12" s="1012" t="s">
        <v>417</v>
      </c>
      <c r="R12" s="1186" t="s">
        <v>272</v>
      </c>
      <c r="S12" s="1009" t="s">
        <v>70</v>
      </c>
      <c r="T12" s="1017"/>
      <c r="U12" s="1652" t="s">
        <v>120</v>
      </c>
      <c r="V12" s="1012" t="s">
        <v>63</v>
      </c>
      <c r="W12" s="1652" t="s">
        <v>301</v>
      </c>
      <c r="X12" s="1017"/>
      <c r="Y12" s="1012"/>
      <c r="Z12" s="1012"/>
      <c r="AA12" s="1010" t="s">
        <v>284</v>
      </c>
      <c r="AB12" s="1011" t="s">
        <v>199</v>
      </c>
      <c r="AC12" s="1528" t="s">
        <v>119</v>
      </c>
      <c r="AD12" s="1012"/>
      <c r="AE12" s="1019" t="s">
        <v>237</v>
      </c>
      <c r="AF12" s="1020" t="str">
        <f t="shared" si="39"/>
        <v>斎藤</v>
      </c>
      <c r="AG12" s="439"/>
      <c r="AH12" s="1660"/>
      <c r="AI12" s="1552"/>
      <c r="AJ12" s="1091"/>
      <c r="AK12" s="1089"/>
      <c r="AL12" s="1090"/>
      <c r="AM12" s="1091"/>
      <c r="AN12" s="1103" t="s">
        <v>27</v>
      </c>
      <c r="AO12" s="1091"/>
      <c r="AP12" s="1102" t="s">
        <v>292</v>
      </c>
      <c r="AQ12" s="1291" t="s">
        <v>203</v>
      </c>
      <c r="AR12" s="1089"/>
      <c r="AS12" s="1091"/>
      <c r="AT12" s="1090"/>
      <c r="AU12" s="1089"/>
      <c r="AV12" s="1128"/>
      <c r="AW12" s="1090"/>
      <c r="AX12" s="1090"/>
      <c r="AY12" s="1127"/>
      <c r="AZ12" s="1128"/>
      <c r="BA12" s="1090"/>
      <c r="BB12" s="1128"/>
      <c r="BC12" s="1141"/>
      <c r="BD12" s="1088"/>
      <c r="BE12" s="1089"/>
      <c r="BF12" s="1251"/>
      <c r="BG12" s="879" t="s">
        <v>611</v>
      </c>
      <c r="BH12" s="918"/>
      <c r="BI12" s="654"/>
      <c r="BJ12" s="439" t="s">
        <v>63</v>
      </c>
      <c r="BK12" s="286">
        <f t="shared" si="41"/>
        <v>1</v>
      </c>
      <c r="BL12" s="287">
        <f t="shared" si="42"/>
        <v>1</v>
      </c>
      <c r="BM12" s="287">
        <f t="shared" si="43"/>
        <v>0</v>
      </c>
      <c r="BN12" s="287">
        <f t="shared" si="44"/>
        <v>0</v>
      </c>
      <c r="BO12" s="287">
        <f t="shared" si="45"/>
        <v>2</v>
      </c>
      <c r="BP12" s="287">
        <f t="shared" si="46"/>
        <v>0</v>
      </c>
      <c r="BQ12" s="287">
        <f t="shared" si="47"/>
        <v>0</v>
      </c>
      <c r="BR12" s="587">
        <f t="shared" si="48"/>
        <v>0</v>
      </c>
      <c r="BS12" s="401">
        <v>0</v>
      </c>
      <c r="BT12" s="401">
        <f t="shared" si="40"/>
        <v>3.5</v>
      </c>
      <c r="BW12" s="141"/>
      <c r="BZ12" s="669">
        <f t="shared" si="0"/>
        <v>0</v>
      </c>
      <c r="CA12" s="848">
        <f t="shared" si="1"/>
        <v>1</v>
      </c>
      <c r="CB12" s="666">
        <f t="shared" si="2"/>
        <v>0</v>
      </c>
      <c r="CC12" s="666">
        <f t="shared" si="3"/>
        <v>2</v>
      </c>
      <c r="CD12" s="669">
        <f t="shared" si="4"/>
        <v>0</v>
      </c>
      <c r="CE12" s="666">
        <f t="shared" si="5"/>
        <v>1</v>
      </c>
      <c r="CF12" s="669">
        <f t="shared" si="6"/>
        <v>0</v>
      </c>
      <c r="CG12" s="667">
        <f t="shared" si="7"/>
        <v>1</v>
      </c>
      <c r="CH12" s="665">
        <f t="shared" si="8"/>
        <v>1</v>
      </c>
      <c r="CI12" s="666">
        <f t="shared" si="9"/>
        <v>0</v>
      </c>
      <c r="CJ12" s="669">
        <f t="shared" si="10"/>
        <v>0</v>
      </c>
      <c r="CK12" s="848">
        <f t="shared" si="11"/>
        <v>0</v>
      </c>
      <c r="CL12" s="669">
        <f t="shared" si="12"/>
        <v>2</v>
      </c>
      <c r="CM12" s="667">
        <f t="shared" si="13"/>
        <v>0</v>
      </c>
      <c r="CN12" s="849">
        <f t="shared" si="14"/>
        <v>0</v>
      </c>
      <c r="CO12" s="669">
        <f t="shared" si="15"/>
        <v>0</v>
      </c>
      <c r="CP12" s="848">
        <f t="shared" si="16"/>
        <v>0</v>
      </c>
      <c r="CQ12" s="669">
        <f t="shared" si="17"/>
        <v>1</v>
      </c>
      <c r="CR12" s="848">
        <f t="shared" si="18"/>
        <v>0</v>
      </c>
      <c r="CS12" s="848">
        <f t="shared" si="19"/>
        <v>1</v>
      </c>
      <c r="CT12" s="669">
        <f t="shared" si="20"/>
        <v>0</v>
      </c>
      <c r="CU12" s="666">
        <f t="shared" si="21"/>
        <v>1</v>
      </c>
      <c r="CV12" s="669">
        <f t="shared" si="22"/>
        <v>0</v>
      </c>
      <c r="CW12" s="849">
        <f t="shared" si="23"/>
        <v>0</v>
      </c>
      <c r="CX12" s="669">
        <f t="shared" si="24"/>
        <v>0</v>
      </c>
      <c r="CY12" s="666">
        <f t="shared" si="25"/>
        <v>1</v>
      </c>
      <c r="CZ12" s="669">
        <f t="shared" si="26"/>
        <v>0</v>
      </c>
      <c r="DA12" s="848">
        <f t="shared" si="27"/>
        <v>1</v>
      </c>
      <c r="DB12" s="669">
        <f t="shared" si="28"/>
        <v>0</v>
      </c>
      <c r="DC12" s="666">
        <f t="shared" si="29"/>
        <v>2</v>
      </c>
      <c r="DD12" s="669">
        <f t="shared" si="30"/>
        <v>0</v>
      </c>
      <c r="DE12" s="666">
        <f t="shared" si="31"/>
        <v>1</v>
      </c>
      <c r="DF12" s="669">
        <f t="shared" si="32"/>
        <v>0</v>
      </c>
      <c r="DG12" s="666">
        <f t="shared" si="33"/>
        <v>1</v>
      </c>
      <c r="DH12" s="669">
        <f t="shared" si="34"/>
        <v>0</v>
      </c>
      <c r="DI12" s="666">
        <f t="shared" si="35"/>
        <v>1</v>
      </c>
      <c r="DJ12" s="669">
        <f t="shared" si="36"/>
        <v>0</v>
      </c>
      <c r="DK12" s="666">
        <f t="shared" si="37"/>
        <v>0</v>
      </c>
    </row>
    <row r="13" spans="1:115" s="1607" customFormat="1" ht="54" customHeight="1" x14ac:dyDescent="0.15">
      <c r="A13" s="287">
        <v>8</v>
      </c>
      <c r="B13" s="1007" t="s">
        <v>23</v>
      </c>
      <c r="C13" s="1008" t="s">
        <v>267</v>
      </c>
      <c r="D13" s="595"/>
      <c r="E13" s="1009" t="s">
        <v>300</v>
      </c>
      <c r="F13" s="1189" t="s">
        <v>27</v>
      </c>
      <c r="G13" s="1010" t="str">
        <f t="shared" si="38"/>
        <v>渡辺</v>
      </c>
      <c r="H13" s="1190" t="s">
        <v>233</v>
      </c>
      <c r="I13" s="1197" t="s">
        <v>28</v>
      </c>
      <c r="J13" s="1185" t="s">
        <v>628</v>
      </c>
      <c r="K13" s="1011"/>
      <c r="L13" s="1014" t="s">
        <v>65</v>
      </c>
      <c r="M13" s="1012" t="s">
        <v>292</v>
      </c>
      <c r="N13" s="1012" t="s">
        <v>27</v>
      </c>
      <c r="O13" s="1015"/>
      <c r="P13" s="1016" t="s">
        <v>119</v>
      </c>
      <c r="Q13" s="1012" t="s">
        <v>417</v>
      </c>
      <c r="R13" s="1162" t="s">
        <v>203</v>
      </c>
      <c r="S13" s="1009" t="s">
        <v>70</v>
      </c>
      <c r="T13" s="1017"/>
      <c r="U13" s="1652"/>
      <c r="V13" s="1012" t="s">
        <v>63</v>
      </c>
      <c r="W13" s="1010" t="s">
        <v>299</v>
      </c>
      <c r="X13" s="1017" t="s">
        <v>119</v>
      </c>
      <c r="Y13" s="1012"/>
      <c r="Z13" s="1012"/>
      <c r="AA13" s="1010" t="s">
        <v>284</v>
      </c>
      <c r="AB13" s="1011" t="s">
        <v>199</v>
      </c>
      <c r="AC13" s="1012" t="s">
        <v>233</v>
      </c>
      <c r="AD13" s="1012"/>
      <c r="AE13" s="1019" t="s">
        <v>278</v>
      </c>
      <c r="AF13" s="1020" t="str">
        <f t="shared" si="39"/>
        <v>渡辺</v>
      </c>
      <c r="AG13" s="439"/>
      <c r="AH13" s="1163" t="s">
        <v>301</v>
      </c>
      <c r="AI13" s="1661" t="s">
        <v>120</v>
      </c>
      <c r="AJ13" s="1091"/>
      <c r="AK13" s="1089"/>
      <c r="AL13" s="1090"/>
      <c r="AM13" s="1091"/>
      <c r="AN13" s="1103"/>
      <c r="AO13" s="1091"/>
      <c r="AP13" s="1089"/>
      <c r="AQ13" s="1094"/>
      <c r="AR13" s="1102" t="s">
        <v>31</v>
      </c>
      <c r="AS13" s="1091"/>
      <c r="AT13" s="1090"/>
      <c r="AU13" s="1089"/>
      <c r="AV13" s="1128"/>
      <c r="AW13" s="1090"/>
      <c r="AX13" s="1090"/>
      <c r="AY13" s="1127"/>
      <c r="AZ13" s="1128"/>
      <c r="BA13" s="1090"/>
      <c r="BB13" s="1128"/>
      <c r="BC13" s="1141"/>
      <c r="BD13" s="1088"/>
      <c r="BE13" s="1089"/>
      <c r="BF13" s="1251"/>
      <c r="BG13" s="879" t="s">
        <v>611</v>
      </c>
      <c r="BH13" s="918"/>
      <c r="BI13" s="654"/>
      <c r="BJ13" s="437" t="s">
        <v>284</v>
      </c>
      <c r="BK13" s="286">
        <f t="shared" si="41"/>
        <v>1</v>
      </c>
      <c r="BL13" s="287">
        <f t="shared" si="42"/>
        <v>1</v>
      </c>
      <c r="BM13" s="287">
        <f t="shared" si="43"/>
        <v>0</v>
      </c>
      <c r="BN13" s="287">
        <f t="shared" si="44"/>
        <v>0</v>
      </c>
      <c r="BO13" s="287">
        <f t="shared" si="45"/>
        <v>1</v>
      </c>
      <c r="BP13" s="287">
        <f t="shared" si="46"/>
        <v>0</v>
      </c>
      <c r="BQ13" s="287">
        <f t="shared" si="47"/>
        <v>0</v>
      </c>
      <c r="BR13" s="587">
        <f t="shared" si="48"/>
        <v>1</v>
      </c>
      <c r="BS13" s="401">
        <v>0</v>
      </c>
      <c r="BT13" s="401">
        <f t="shared" si="40"/>
        <v>3</v>
      </c>
      <c r="BW13" s="141"/>
      <c r="BZ13" s="669">
        <f t="shared" si="0"/>
        <v>0</v>
      </c>
      <c r="CA13" s="848">
        <f t="shared" si="1"/>
        <v>1</v>
      </c>
      <c r="CB13" s="666">
        <f t="shared" si="2"/>
        <v>0</v>
      </c>
      <c r="CC13" s="666">
        <f t="shared" si="3"/>
        <v>1</v>
      </c>
      <c r="CD13" s="669">
        <f t="shared" si="4"/>
        <v>0</v>
      </c>
      <c r="CE13" s="666">
        <f t="shared" si="5"/>
        <v>1</v>
      </c>
      <c r="CF13" s="669">
        <f t="shared" si="6"/>
        <v>0</v>
      </c>
      <c r="CG13" s="667">
        <f t="shared" si="7"/>
        <v>2</v>
      </c>
      <c r="CH13" s="665">
        <f t="shared" si="8"/>
        <v>0</v>
      </c>
      <c r="CI13" s="666">
        <f t="shared" si="9"/>
        <v>0</v>
      </c>
      <c r="CJ13" s="669">
        <f t="shared" si="10"/>
        <v>0</v>
      </c>
      <c r="CK13" s="848">
        <f t="shared" si="11"/>
        <v>0</v>
      </c>
      <c r="CL13" s="669">
        <f t="shared" si="12"/>
        <v>2</v>
      </c>
      <c r="CM13" s="667">
        <f t="shared" si="13"/>
        <v>0</v>
      </c>
      <c r="CN13" s="849">
        <f t="shared" si="14"/>
        <v>0</v>
      </c>
      <c r="CO13" s="669">
        <f t="shared" si="15"/>
        <v>0</v>
      </c>
      <c r="CP13" s="848">
        <f t="shared" si="16"/>
        <v>0</v>
      </c>
      <c r="CQ13" s="669">
        <f t="shared" si="17"/>
        <v>1</v>
      </c>
      <c r="CR13" s="848">
        <f t="shared" si="18"/>
        <v>0</v>
      </c>
      <c r="CS13" s="848">
        <f t="shared" si="19"/>
        <v>2</v>
      </c>
      <c r="CT13" s="669">
        <f t="shared" si="20"/>
        <v>0</v>
      </c>
      <c r="CU13" s="666">
        <f t="shared" si="21"/>
        <v>0</v>
      </c>
      <c r="CV13" s="669">
        <f t="shared" si="22"/>
        <v>0</v>
      </c>
      <c r="CW13" s="849">
        <f t="shared" si="23"/>
        <v>0</v>
      </c>
      <c r="CX13" s="669">
        <f t="shared" si="24"/>
        <v>0</v>
      </c>
      <c r="CY13" s="666">
        <f t="shared" si="25"/>
        <v>1</v>
      </c>
      <c r="CZ13" s="669">
        <f t="shared" si="26"/>
        <v>0</v>
      </c>
      <c r="DA13" s="848">
        <f t="shared" si="27"/>
        <v>1</v>
      </c>
      <c r="DB13" s="669">
        <f t="shared" si="28"/>
        <v>0</v>
      </c>
      <c r="DC13" s="666">
        <f t="shared" si="29"/>
        <v>1</v>
      </c>
      <c r="DD13" s="669">
        <f t="shared" si="30"/>
        <v>0</v>
      </c>
      <c r="DE13" s="666">
        <f t="shared" si="31"/>
        <v>0</v>
      </c>
      <c r="DF13" s="669">
        <f t="shared" si="32"/>
        <v>0</v>
      </c>
      <c r="DG13" s="666">
        <f t="shared" si="33"/>
        <v>1</v>
      </c>
      <c r="DH13" s="669">
        <f t="shared" si="34"/>
        <v>0</v>
      </c>
      <c r="DI13" s="666">
        <f t="shared" si="35"/>
        <v>0</v>
      </c>
      <c r="DJ13" s="669">
        <f t="shared" si="36"/>
        <v>0</v>
      </c>
      <c r="DK13" s="666">
        <f t="shared" si="37"/>
        <v>0</v>
      </c>
    </row>
    <row r="14" spans="1:115" s="1607" customFormat="1" ht="54" customHeight="1" x14ac:dyDescent="0.15">
      <c r="A14" s="287">
        <v>9</v>
      </c>
      <c r="B14" s="1007" t="s">
        <v>24</v>
      </c>
      <c r="C14" s="1008" t="s">
        <v>267</v>
      </c>
      <c r="D14" s="595"/>
      <c r="E14" s="1189" t="s">
        <v>31</v>
      </c>
      <c r="F14" s="1195" t="s">
        <v>27</v>
      </c>
      <c r="G14" s="1010" t="str">
        <f t="shared" si="38"/>
        <v>石橋</v>
      </c>
      <c r="H14" s="1011" t="s">
        <v>233</v>
      </c>
      <c r="I14" s="1012" t="s">
        <v>237</v>
      </c>
      <c r="J14" s="1013"/>
      <c r="K14" s="1011"/>
      <c r="L14" s="1014" t="s">
        <v>65</v>
      </c>
      <c r="M14" s="1162" t="s">
        <v>292</v>
      </c>
      <c r="N14" s="1012" t="s">
        <v>27</v>
      </c>
      <c r="O14" s="1015"/>
      <c r="P14" s="664" t="s">
        <v>467</v>
      </c>
      <c r="Q14" s="1186" t="s">
        <v>256</v>
      </c>
      <c r="R14" s="1012" t="s">
        <v>418</v>
      </c>
      <c r="S14" s="1009" t="s">
        <v>300</v>
      </c>
      <c r="T14" s="1017"/>
      <c r="U14" s="1010" t="s">
        <v>120</v>
      </c>
      <c r="V14" s="1012" t="s">
        <v>299</v>
      </c>
      <c r="W14" s="1010" t="s">
        <v>301</v>
      </c>
      <c r="X14" s="1017"/>
      <c r="Y14" s="1012"/>
      <c r="Z14" s="1012"/>
      <c r="AA14" s="1010" t="s">
        <v>119</v>
      </c>
      <c r="AB14" s="1011" t="s">
        <v>28</v>
      </c>
      <c r="AC14" s="1012" t="s">
        <v>31</v>
      </c>
      <c r="AD14" s="1012"/>
      <c r="AE14" s="1019" t="s">
        <v>284</v>
      </c>
      <c r="AF14" s="1020" t="str">
        <f t="shared" si="39"/>
        <v>石橋</v>
      </c>
      <c r="AG14" s="439"/>
      <c r="AH14" s="1551"/>
      <c r="AI14" s="1552"/>
      <c r="AJ14" s="1091"/>
      <c r="AK14" s="1089" t="s">
        <v>70</v>
      </c>
      <c r="AL14" s="1090"/>
      <c r="AM14" s="1091"/>
      <c r="AN14" s="1092"/>
      <c r="AO14" s="1093"/>
      <c r="AP14" s="1089"/>
      <c r="AQ14" s="1094"/>
      <c r="AR14" s="1089" t="s">
        <v>63</v>
      </c>
      <c r="AS14" s="1091"/>
      <c r="AT14" s="1090"/>
      <c r="AU14" s="1089"/>
      <c r="AV14" s="1128"/>
      <c r="AW14" s="1090"/>
      <c r="AX14" s="1090"/>
      <c r="AY14" s="1127" t="s">
        <v>199</v>
      </c>
      <c r="AZ14" s="1574" t="s">
        <v>452</v>
      </c>
      <c r="BA14" s="1090"/>
      <c r="BB14" s="1128"/>
      <c r="BC14" s="1141"/>
      <c r="BD14" s="1088"/>
      <c r="BE14" s="1089"/>
      <c r="BF14" s="1251"/>
      <c r="BG14" s="879" t="s">
        <v>608</v>
      </c>
      <c r="BH14" s="918"/>
      <c r="BI14" s="654"/>
      <c r="BJ14" s="437" t="s">
        <v>27</v>
      </c>
      <c r="BK14" s="286">
        <f t="shared" si="41"/>
        <v>1</v>
      </c>
      <c r="BL14" s="287">
        <f t="shared" si="42"/>
        <v>1</v>
      </c>
      <c r="BM14" s="287">
        <f t="shared" si="43"/>
        <v>1</v>
      </c>
      <c r="BN14" s="287">
        <f t="shared" si="44"/>
        <v>0</v>
      </c>
      <c r="BO14" s="287">
        <f t="shared" si="45"/>
        <v>1</v>
      </c>
      <c r="BP14" s="287">
        <f t="shared" si="46"/>
        <v>0</v>
      </c>
      <c r="BQ14" s="287">
        <f t="shared" si="47"/>
        <v>0</v>
      </c>
      <c r="BR14" s="587">
        <f t="shared" si="48"/>
        <v>1</v>
      </c>
      <c r="BS14" s="401">
        <v>0</v>
      </c>
      <c r="BT14" s="401">
        <f t="shared" si="40"/>
        <v>3.5</v>
      </c>
      <c r="BW14" s="141"/>
      <c r="BZ14" s="669">
        <f t="shared" si="0"/>
        <v>0</v>
      </c>
      <c r="CA14" s="848">
        <f t="shared" si="1"/>
        <v>1</v>
      </c>
      <c r="CB14" s="666">
        <f t="shared" si="2"/>
        <v>0</v>
      </c>
      <c r="CC14" s="666">
        <f t="shared" si="3"/>
        <v>0</v>
      </c>
      <c r="CD14" s="669">
        <f t="shared" si="4"/>
        <v>0</v>
      </c>
      <c r="CE14" s="666">
        <f t="shared" si="5"/>
        <v>1</v>
      </c>
      <c r="CF14" s="669">
        <f t="shared" si="6"/>
        <v>0</v>
      </c>
      <c r="CG14" s="667">
        <f t="shared" si="7"/>
        <v>2</v>
      </c>
      <c r="CH14" s="665">
        <f t="shared" si="8"/>
        <v>0</v>
      </c>
      <c r="CI14" s="666">
        <f t="shared" si="9"/>
        <v>0</v>
      </c>
      <c r="CJ14" s="669">
        <f t="shared" si="10"/>
        <v>0</v>
      </c>
      <c r="CK14" s="848">
        <f t="shared" si="11"/>
        <v>0</v>
      </c>
      <c r="CL14" s="669">
        <f t="shared" si="12"/>
        <v>1</v>
      </c>
      <c r="CM14" s="667">
        <f t="shared" si="13"/>
        <v>0</v>
      </c>
      <c r="CN14" s="849">
        <f t="shared" si="14"/>
        <v>0</v>
      </c>
      <c r="CO14" s="669">
        <f t="shared" si="15"/>
        <v>0</v>
      </c>
      <c r="CP14" s="848">
        <f t="shared" si="16"/>
        <v>0</v>
      </c>
      <c r="CQ14" s="669">
        <f t="shared" si="17"/>
        <v>1</v>
      </c>
      <c r="CR14" s="848">
        <f t="shared" si="18"/>
        <v>1</v>
      </c>
      <c r="CS14" s="848">
        <f t="shared" si="19"/>
        <v>1</v>
      </c>
      <c r="CT14" s="669">
        <f t="shared" si="20"/>
        <v>0</v>
      </c>
      <c r="CU14" s="666">
        <f t="shared" si="21"/>
        <v>0</v>
      </c>
      <c r="CV14" s="669">
        <f t="shared" si="22"/>
        <v>0</v>
      </c>
      <c r="CW14" s="849">
        <f t="shared" si="23"/>
        <v>0</v>
      </c>
      <c r="CX14" s="669">
        <f t="shared" si="24"/>
        <v>0</v>
      </c>
      <c r="CY14" s="666">
        <f t="shared" si="25"/>
        <v>1</v>
      </c>
      <c r="CZ14" s="669">
        <f t="shared" si="26"/>
        <v>0</v>
      </c>
      <c r="DA14" s="848">
        <f t="shared" si="27"/>
        <v>2</v>
      </c>
      <c r="DB14" s="669">
        <f t="shared" si="28"/>
        <v>0</v>
      </c>
      <c r="DC14" s="666">
        <f t="shared" si="29"/>
        <v>1</v>
      </c>
      <c r="DD14" s="669">
        <f t="shared" si="30"/>
        <v>0</v>
      </c>
      <c r="DE14" s="666">
        <f t="shared" si="31"/>
        <v>1</v>
      </c>
      <c r="DF14" s="669">
        <f t="shared" si="32"/>
        <v>0</v>
      </c>
      <c r="DG14" s="666">
        <f t="shared" si="33"/>
        <v>1</v>
      </c>
      <c r="DH14" s="669">
        <f t="shared" si="34"/>
        <v>0</v>
      </c>
      <c r="DI14" s="666">
        <f t="shared" si="35"/>
        <v>1</v>
      </c>
      <c r="DJ14" s="669">
        <f t="shared" si="36"/>
        <v>0</v>
      </c>
      <c r="DK14" s="666">
        <f t="shared" si="37"/>
        <v>0</v>
      </c>
    </row>
    <row r="15" spans="1:115" s="1607" customFormat="1" ht="54" customHeight="1" x14ac:dyDescent="0.15">
      <c r="A15" s="287">
        <v>10</v>
      </c>
      <c r="B15" s="1007" t="s">
        <v>25</v>
      </c>
      <c r="C15" s="1008" t="s">
        <v>300</v>
      </c>
      <c r="D15" s="595"/>
      <c r="E15" s="1009" t="s">
        <v>31</v>
      </c>
      <c r="F15" s="1196" t="s">
        <v>27</v>
      </c>
      <c r="G15" s="1010" t="str">
        <f t="shared" si="38"/>
        <v>中村</v>
      </c>
      <c r="H15" s="1011" t="s">
        <v>267</v>
      </c>
      <c r="I15" s="1012" t="s">
        <v>237</v>
      </c>
      <c r="J15" s="1013"/>
      <c r="K15" s="1011"/>
      <c r="L15" s="1014" t="s">
        <v>65</v>
      </c>
      <c r="M15" s="1012" t="s">
        <v>70</v>
      </c>
      <c r="N15" s="1012"/>
      <c r="O15" s="1015"/>
      <c r="P15" s="1016" t="s">
        <v>418</v>
      </c>
      <c r="Q15" s="1012"/>
      <c r="R15" s="1012" t="s">
        <v>90</v>
      </c>
      <c r="S15" s="1009" t="s">
        <v>319</v>
      </c>
      <c r="T15" s="1017"/>
      <c r="U15" s="1010" t="s">
        <v>120</v>
      </c>
      <c r="V15" s="1012" t="s">
        <v>63</v>
      </c>
      <c r="W15" s="1010" t="s">
        <v>301</v>
      </c>
      <c r="X15" s="1017"/>
      <c r="Y15" s="1012"/>
      <c r="Z15" s="1012"/>
      <c r="AA15" s="1010" t="s">
        <v>199</v>
      </c>
      <c r="AB15" s="1011" t="s">
        <v>233</v>
      </c>
      <c r="AC15" s="1012"/>
      <c r="AD15" s="1012"/>
      <c r="AE15" s="1019" t="s">
        <v>290</v>
      </c>
      <c r="AF15" s="1020" t="str">
        <f t="shared" si="39"/>
        <v>中村</v>
      </c>
      <c r="AG15" s="439" t="s">
        <v>278</v>
      </c>
      <c r="AH15" s="1551"/>
      <c r="AI15" s="1552"/>
      <c r="AJ15" s="1091"/>
      <c r="AK15" s="1102" t="s">
        <v>28</v>
      </c>
      <c r="AL15" s="1090" t="s">
        <v>299</v>
      </c>
      <c r="AM15" s="1304" t="s">
        <v>119</v>
      </c>
      <c r="AN15" s="1092"/>
      <c r="AO15" s="1093"/>
      <c r="AP15" s="1089"/>
      <c r="AQ15" s="1094"/>
      <c r="AR15" s="1089"/>
      <c r="AS15" s="1091"/>
      <c r="AT15" s="1090"/>
      <c r="AU15" s="1089"/>
      <c r="AV15" s="1128"/>
      <c r="AW15" s="1090"/>
      <c r="AX15" s="1090"/>
      <c r="AY15" s="1378"/>
      <c r="AZ15" s="1618"/>
      <c r="BA15" s="1090"/>
      <c r="BB15" s="1128"/>
      <c r="BC15" s="1141"/>
      <c r="BD15" s="1088"/>
      <c r="BE15" s="1089"/>
      <c r="BF15" s="1251"/>
      <c r="BG15" s="879" t="s">
        <v>608</v>
      </c>
      <c r="BH15" s="947"/>
      <c r="BI15" s="654"/>
      <c r="BJ15" s="437" t="s">
        <v>120</v>
      </c>
      <c r="BK15" s="286">
        <f t="shared" si="41"/>
        <v>1</v>
      </c>
      <c r="BL15" s="287">
        <f t="shared" si="42"/>
        <v>1</v>
      </c>
      <c r="BM15" s="287">
        <f t="shared" si="43"/>
        <v>1</v>
      </c>
      <c r="BN15" s="287">
        <f t="shared" si="44"/>
        <v>1</v>
      </c>
      <c r="BO15" s="287">
        <f t="shared" si="45"/>
        <v>1</v>
      </c>
      <c r="BP15" s="287">
        <f t="shared" si="46"/>
        <v>0</v>
      </c>
      <c r="BQ15" s="287">
        <f t="shared" si="47"/>
        <v>0</v>
      </c>
      <c r="BR15" s="587">
        <f t="shared" si="48"/>
        <v>0</v>
      </c>
      <c r="BS15" s="401">
        <v>0</v>
      </c>
      <c r="BT15" s="401">
        <f t="shared" si="40"/>
        <v>4</v>
      </c>
      <c r="BW15" s="141"/>
      <c r="BZ15" s="669">
        <f t="shared" si="0"/>
        <v>0</v>
      </c>
      <c r="CA15" s="848">
        <f t="shared" si="1"/>
        <v>1</v>
      </c>
      <c r="CB15" s="666">
        <f t="shared" si="2"/>
        <v>0</v>
      </c>
      <c r="CC15" s="666">
        <f t="shared" si="3"/>
        <v>1</v>
      </c>
      <c r="CD15" s="669">
        <f t="shared" si="4"/>
        <v>0</v>
      </c>
      <c r="CE15" s="666">
        <f t="shared" si="5"/>
        <v>1</v>
      </c>
      <c r="CF15" s="669">
        <f t="shared" si="6"/>
        <v>0</v>
      </c>
      <c r="CG15" s="667">
        <f t="shared" si="7"/>
        <v>1</v>
      </c>
      <c r="CH15" s="665">
        <f t="shared" si="8"/>
        <v>0</v>
      </c>
      <c r="CI15" s="666">
        <f t="shared" si="9"/>
        <v>0</v>
      </c>
      <c r="CJ15" s="669">
        <f t="shared" si="10"/>
        <v>0</v>
      </c>
      <c r="CK15" s="848">
        <f t="shared" si="11"/>
        <v>0</v>
      </c>
      <c r="CL15" s="669">
        <f t="shared" si="12"/>
        <v>1</v>
      </c>
      <c r="CM15" s="667">
        <f t="shared" si="13"/>
        <v>0</v>
      </c>
      <c r="CN15" s="849">
        <f t="shared" si="14"/>
        <v>0</v>
      </c>
      <c r="CO15" s="669">
        <f t="shared" si="15"/>
        <v>0</v>
      </c>
      <c r="CP15" s="848">
        <f t="shared" si="16"/>
        <v>0</v>
      </c>
      <c r="CQ15" s="669">
        <f t="shared" si="17"/>
        <v>1</v>
      </c>
      <c r="CR15" s="848">
        <f t="shared" si="18"/>
        <v>0</v>
      </c>
      <c r="CS15" s="848">
        <f t="shared" si="19"/>
        <v>1</v>
      </c>
      <c r="CT15" s="669">
        <f t="shared" si="20"/>
        <v>0</v>
      </c>
      <c r="CU15" s="666">
        <f t="shared" si="21"/>
        <v>1</v>
      </c>
      <c r="CV15" s="669">
        <f t="shared" si="22"/>
        <v>0</v>
      </c>
      <c r="CW15" s="849">
        <f t="shared" si="23"/>
        <v>0</v>
      </c>
      <c r="CX15" s="669">
        <f t="shared" si="24"/>
        <v>0</v>
      </c>
      <c r="CY15" s="666">
        <f t="shared" si="25"/>
        <v>1</v>
      </c>
      <c r="CZ15" s="669">
        <f t="shared" si="26"/>
        <v>0</v>
      </c>
      <c r="DA15" s="848">
        <f t="shared" si="27"/>
        <v>1</v>
      </c>
      <c r="DB15" s="669">
        <f t="shared" si="28"/>
        <v>0</v>
      </c>
      <c r="DC15" s="666">
        <f t="shared" si="29"/>
        <v>0</v>
      </c>
      <c r="DD15" s="669">
        <f t="shared" si="30"/>
        <v>0</v>
      </c>
      <c r="DE15" s="666">
        <f t="shared" si="31"/>
        <v>1</v>
      </c>
      <c r="DF15" s="669">
        <f t="shared" si="32"/>
        <v>0</v>
      </c>
      <c r="DG15" s="666">
        <f t="shared" si="33"/>
        <v>1</v>
      </c>
      <c r="DH15" s="669">
        <f t="shared" si="34"/>
        <v>0</v>
      </c>
      <c r="DI15" s="666">
        <f t="shared" si="35"/>
        <v>1</v>
      </c>
      <c r="DJ15" s="669">
        <f t="shared" si="36"/>
        <v>0</v>
      </c>
      <c r="DK15" s="666">
        <f t="shared" si="37"/>
        <v>0</v>
      </c>
    </row>
    <row r="16" spans="1:115" s="1607" customFormat="1" ht="54" customHeight="1" x14ac:dyDescent="0.15">
      <c r="A16" s="1537">
        <v>11</v>
      </c>
      <c r="B16" s="1022" t="s">
        <v>19</v>
      </c>
      <c r="C16" s="1023"/>
      <c r="D16" s="1024"/>
      <c r="E16" s="1025"/>
      <c r="F16" s="1025"/>
      <c r="G16" s="1026" t="str">
        <f t="shared" si="38"/>
        <v>髙野</v>
      </c>
      <c r="H16" s="1027"/>
      <c r="I16" s="1028"/>
      <c r="J16" s="1029"/>
      <c r="K16" s="1027"/>
      <c r="L16" s="1030"/>
      <c r="M16" s="1028"/>
      <c r="N16" s="1028"/>
      <c r="O16" s="1031"/>
      <c r="P16" s="1032"/>
      <c r="Q16" s="1028"/>
      <c r="R16" s="1028"/>
      <c r="S16" s="1025"/>
      <c r="T16" s="1033"/>
      <c r="U16" s="1026"/>
      <c r="V16" s="1028"/>
      <c r="W16" s="1026" t="s">
        <v>284</v>
      </c>
      <c r="X16" s="1033"/>
      <c r="Y16" s="1028"/>
      <c r="Z16" s="1028"/>
      <c r="AA16" s="1026"/>
      <c r="AB16" s="1027"/>
      <c r="AC16" s="1028"/>
      <c r="AD16" s="1028"/>
      <c r="AE16" s="1035" t="s">
        <v>27</v>
      </c>
      <c r="AF16" s="1036" t="str">
        <f t="shared" si="39"/>
        <v>髙野</v>
      </c>
      <c r="AG16" s="1037" t="s">
        <v>70</v>
      </c>
      <c r="AH16" s="1553"/>
      <c r="AI16" s="1554"/>
      <c r="AJ16" s="1108"/>
      <c r="AK16" s="1106"/>
      <c r="AL16" s="1107"/>
      <c r="AM16" s="1108"/>
      <c r="AN16" s="1257"/>
      <c r="AO16" s="1123"/>
      <c r="AP16" s="1106"/>
      <c r="AQ16" s="1112"/>
      <c r="AR16" s="1106"/>
      <c r="AS16" s="1108"/>
      <c r="AT16" s="1107"/>
      <c r="AU16" s="1106"/>
      <c r="AV16" s="1113"/>
      <c r="AW16" s="1107"/>
      <c r="AX16" s="1107"/>
      <c r="AY16" s="1114"/>
      <c r="AZ16" s="1113"/>
      <c r="BA16" s="1107"/>
      <c r="BB16" s="1113"/>
      <c r="BC16" s="1495"/>
      <c r="BD16" s="1105"/>
      <c r="BE16" s="1106"/>
      <c r="BF16" s="1258"/>
      <c r="BG16" s="1108"/>
      <c r="BH16" s="918"/>
      <c r="BI16" s="654"/>
      <c r="BJ16" s="440" t="s">
        <v>38</v>
      </c>
      <c r="BK16" s="286">
        <f t="shared" si="41"/>
        <v>1</v>
      </c>
      <c r="BL16" s="287">
        <f t="shared" si="42"/>
        <v>1</v>
      </c>
      <c r="BM16" s="287">
        <f t="shared" si="43"/>
        <v>0</v>
      </c>
      <c r="BN16" s="287">
        <f t="shared" si="44"/>
        <v>0</v>
      </c>
      <c r="BO16" s="287">
        <f t="shared" si="45"/>
        <v>2</v>
      </c>
      <c r="BP16" s="287">
        <f t="shared" si="46"/>
        <v>0</v>
      </c>
      <c r="BQ16" s="287">
        <f t="shared" si="47"/>
        <v>1</v>
      </c>
      <c r="BR16" s="587">
        <f t="shared" si="48"/>
        <v>1</v>
      </c>
      <c r="BS16" s="401">
        <v>0</v>
      </c>
      <c r="BT16" s="401">
        <f t="shared" si="40"/>
        <v>5</v>
      </c>
      <c r="BW16" s="141"/>
      <c r="BZ16" s="669">
        <f t="shared" si="0"/>
        <v>0</v>
      </c>
      <c r="CA16" s="848">
        <f t="shared" si="1"/>
        <v>0</v>
      </c>
      <c r="CB16" s="666">
        <f t="shared" si="2"/>
        <v>0</v>
      </c>
      <c r="CC16" s="666">
        <f t="shared" si="3"/>
        <v>1</v>
      </c>
      <c r="CD16" s="669">
        <f t="shared" si="4"/>
        <v>0</v>
      </c>
      <c r="CE16" s="666">
        <f t="shared" si="5"/>
        <v>0</v>
      </c>
      <c r="CF16" s="669">
        <f t="shared" si="6"/>
        <v>0</v>
      </c>
      <c r="CG16" s="667">
        <f t="shared" si="7"/>
        <v>1</v>
      </c>
      <c r="CH16" s="665">
        <f t="shared" si="8"/>
        <v>0</v>
      </c>
      <c r="CI16" s="666">
        <f t="shared" si="9"/>
        <v>0</v>
      </c>
      <c r="CJ16" s="669">
        <f t="shared" si="10"/>
        <v>0</v>
      </c>
      <c r="CK16" s="848">
        <f t="shared" si="11"/>
        <v>0</v>
      </c>
      <c r="CL16" s="669">
        <f t="shared" si="12"/>
        <v>0</v>
      </c>
      <c r="CM16" s="667">
        <f t="shared" si="13"/>
        <v>0</v>
      </c>
      <c r="CN16" s="849">
        <f t="shared" si="14"/>
        <v>0</v>
      </c>
      <c r="CO16" s="669">
        <f t="shared" si="15"/>
        <v>0</v>
      </c>
      <c r="CP16" s="848">
        <f t="shared" si="16"/>
        <v>0</v>
      </c>
      <c r="CQ16" s="669">
        <f t="shared" si="17"/>
        <v>0</v>
      </c>
      <c r="CR16" s="848">
        <f t="shared" si="18"/>
        <v>0</v>
      </c>
      <c r="CS16" s="848">
        <f t="shared" si="19"/>
        <v>0</v>
      </c>
      <c r="CT16" s="669">
        <f t="shared" si="20"/>
        <v>0</v>
      </c>
      <c r="CU16" s="666">
        <f t="shared" si="21"/>
        <v>0</v>
      </c>
      <c r="CV16" s="669">
        <f t="shared" si="22"/>
        <v>0</v>
      </c>
      <c r="CW16" s="849">
        <f t="shared" si="23"/>
        <v>0</v>
      </c>
      <c r="CX16" s="669">
        <f t="shared" si="24"/>
        <v>0</v>
      </c>
      <c r="CY16" s="666">
        <f t="shared" si="25"/>
        <v>0</v>
      </c>
      <c r="CZ16" s="669">
        <f t="shared" si="26"/>
        <v>0</v>
      </c>
      <c r="DA16" s="848">
        <f t="shared" si="27"/>
        <v>0</v>
      </c>
      <c r="DB16" s="669">
        <f t="shared" si="28"/>
        <v>0</v>
      </c>
      <c r="DC16" s="666">
        <f t="shared" si="29"/>
        <v>0</v>
      </c>
      <c r="DD16" s="669">
        <f t="shared" si="30"/>
        <v>0</v>
      </c>
      <c r="DE16" s="666">
        <f t="shared" si="31"/>
        <v>0</v>
      </c>
      <c r="DF16" s="669">
        <f t="shared" si="32"/>
        <v>0</v>
      </c>
      <c r="DG16" s="666">
        <f t="shared" si="33"/>
        <v>0</v>
      </c>
      <c r="DH16" s="669">
        <f t="shared" si="34"/>
        <v>0</v>
      </c>
      <c r="DI16" s="666">
        <f t="shared" si="35"/>
        <v>0</v>
      </c>
      <c r="DJ16" s="669">
        <f t="shared" si="36"/>
        <v>0</v>
      </c>
      <c r="DK16" s="666">
        <f t="shared" si="37"/>
        <v>0</v>
      </c>
    </row>
    <row r="17" spans="1:115" s="1607" customFormat="1" ht="54" customHeight="1" x14ac:dyDescent="0.15">
      <c r="A17" s="287">
        <v>12</v>
      </c>
      <c r="B17" s="1007" t="s">
        <v>20</v>
      </c>
      <c r="C17" s="1534" t="s">
        <v>309</v>
      </c>
      <c r="D17" s="1535"/>
      <c r="E17" s="1009" t="s">
        <v>418</v>
      </c>
      <c r="F17" s="1009" t="s">
        <v>31</v>
      </c>
      <c r="G17" s="1010" t="str">
        <f t="shared" si="38"/>
        <v>前澤</v>
      </c>
      <c r="H17" s="1190" t="s">
        <v>301</v>
      </c>
      <c r="I17" s="1162" t="s">
        <v>28</v>
      </c>
      <c r="J17" s="1013" t="s">
        <v>237</v>
      </c>
      <c r="K17" s="1011"/>
      <c r="L17" s="1014" t="s">
        <v>267</v>
      </c>
      <c r="M17" s="1012" t="s">
        <v>292</v>
      </c>
      <c r="N17" s="1528" t="s">
        <v>301</v>
      </c>
      <c r="O17" s="1015"/>
      <c r="P17" s="1655" t="s">
        <v>268</v>
      </c>
      <c r="Q17" s="1012" t="s">
        <v>300</v>
      </c>
      <c r="R17" s="1012" t="s">
        <v>203</v>
      </c>
      <c r="S17" s="1009" t="s">
        <v>70</v>
      </c>
      <c r="T17" s="1017"/>
      <c r="U17" s="1010" t="s">
        <v>63</v>
      </c>
      <c r="V17" s="1012" t="s">
        <v>120</v>
      </c>
      <c r="W17" s="1010" t="s">
        <v>299</v>
      </c>
      <c r="X17" s="1017" t="s">
        <v>300</v>
      </c>
      <c r="Y17" s="1012"/>
      <c r="Z17" s="1012"/>
      <c r="AA17" s="1010" t="s">
        <v>199</v>
      </c>
      <c r="AB17" s="1011" t="s">
        <v>284</v>
      </c>
      <c r="AC17" s="1012"/>
      <c r="AD17" s="1012"/>
      <c r="AE17" s="1019" t="s">
        <v>38</v>
      </c>
      <c r="AF17" s="1020" t="str">
        <f t="shared" si="39"/>
        <v>前澤</v>
      </c>
      <c r="AG17" s="439"/>
      <c r="AH17" s="1163" t="s">
        <v>65</v>
      </c>
      <c r="AI17" s="1566" t="s">
        <v>417</v>
      </c>
      <c r="AJ17" s="1091"/>
      <c r="AK17" s="1089" t="s">
        <v>233</v>
      </c>
      <c r="AL17" s="1090"/>
      <c r="AM17" s="1091"/>
      <c r="AN17" s="1092"/>
      <c r="AO17" s="1093"/>
      <c r="AP17" s="1089"/>
      <c r="AQ17" s="1094"/>
      <c r="AR17" s="1089"/>
      <c r="AS17" s="1091"/>
      <c r="AT17" s="1090"/>
      <c r="AU17" s="1089"/>
      <c r="AV17" s="1128"/>
      <c r="AW17" s="1090"/>
      <c r="AX17" s="1090"/>
      <c r="AY17" s="1127"/>
      <c r="AZ17" s="1128"/>
      <c r="BA17" s="1090"/>
      <c r="BB17" s="1128"/>
      <c r="BC17" s="1141"/>
      <c r="BD17" s="1088"/>
      <c r="BE17" s="1089"/>
      <c r="BF17" s="1251"/>
      <c r="BG17" s="1489" t="s">
        <v>646</v>
      </c>
      <c r="BH17" s="948"/>
      <c r="BI17" s="654"/>
      <c r="BJ17" s="440" t="s">
        <v>243</v>
      </c>
      <c r="BK17" s="286">
        <f t="shared" si="41"/>
        <v>0</v>
      </c>
      <c r="BL17" s="287">
        <f t="shared" si="42"/>
        <v>0</v>
      </c>
      <c r="BM17" s="287">
        <f t="shared" si="43"/>
        <v>0</v>
      </c>
      <c r="BN17" s="287">
        <f t="shared" si="44"/>
        <v>0</v>
      </c>
      <c r="BO17" s="287">
        <f t="shared" si="45"/>
        <v>0</v>
      </c>
      <c r="BP17" s="287">
        <f t="shared" si="46"/>
        <v>0</v>
      </c>
      <c r="BQ17" s="287">
        <f t="shared" si="47"/>
        <v>0</v>
      </c>
      <c r="BR17" s="587">
        <f t="shared" si="48"/>
        <v>0</v>
      </c>
      <c r="BS17" s="401">
        <v>0</v>
      </c>
      <c r="BT17" s="401">
        <f t="shared" si="40"/>
        <v>0</v>
      </c>
      <c r="BW17" s="141"/>
      <c r="BZ17" s="669">
        <f t="shared" si="0"/>
        <v>0</v>
      </c>
      <c r="CA17" s="848">
        <f t="shared" si="1"/>
        <v>1</v>
      </c>
      <c r="CB17" s="666">
        <f t="shared" si="2"/>
        <v>0</v>
      </c>
      <c r="CC17" s="666">
        <f t="shared" si="3"/>
        <v>1</v>
      </c>
      <c r="CD17" s="669">
        <f t="shared" si="4"/>
        <v>0</v>
      </c>
      <c r="CE17" s="666">
        <f t="shared" si="5"/>
        <v>1</v>
      </c>
      <c r="CF17" s="669">
        <f t="shared" si="6"/>
        <v>0</v>
      </c>
      <c r="CG17" s="667">
        <f t="shared" si="7"/>
        <v>1</v>
      </c>
      <c r="CH17" s="665">
        <f t="shared" si="8"/>
        <v>0</v>
      </c>
      <c r="CI17" s="666">
        <f t="shared" si="9"/>
        <v>0</v>
      </c>
      <c r="CJ17" s="669">
        <f t="shared" si="10"/>
        <v>0</v>
      </c>
      <c r="CK17" s="848">
        <f t="shared" si="11"/>
        <v>0</v>
      </c>
      <c r="CL17" s="669">
        <f t="shared" si="12"/>
        <v>1</v>
      </c>
      <c r="CM17" s="667">
        <f t="shared" si="13"/>
        <v>0</v>
      </c>
      <c r="CN17" s="849">
        <f t="shared" si="14"/>
        <v>0</v>
      </c>
      <c r="CO17" s="669">
        <f t="shared" si="15"/>
        <v>0</v>
      </c>
      <c r="CP17" s="848">
        <f t="shared" si="16"/>
        <v>0</v>
      </c>
      <c r="CQ17" s="669">
        <f t="shared" si="17"/>
        <v>1</v>
      </c>
      <c r="CR17" s="848">
        <f t="shared" si="18"/>
        <v>0</v>
      </c>
      <c r="CS17" s="848">
        <f t="shared" si="19"/>
        <v>1</v>
      </c>
      <c r="CT17" s="669">
        <f t="shared" si="20"/>
        <v>1</v>
      </c>
      <c r="CU17" s="666">
        <f t="shared" si="21"/>
        <v>1</v>
      </c>
      <c r="CV17" s="669">
        <f t="shared" si="22"/>
        <v>0</v>
      </c>
      <c r="CW17" s="849">
        <f t="shared" si="23"/>
        <v>0</v>
      </c>
      <c r="CX17" s="669">
        <f t="shared" si="24"/>
        <v>0</v>
      </c>
      <c r="CY17" s="666">
        <f t="shared" si="25"/>
        <v>0</v>
      </c>
      <c r="CZ17" s="669">
        <f t="shared" si="26"/>
        <v>0</v>
      </c>
      <c r="DA17" s="848">
        <f t="shared" si="27"/>
        <v>1</v>
      </c>
      <c r="DB17" s="669">
        <f t="shared" si="28"/>
        <v>0</v>
      </c>
      <c r="DC17" s="666">
        <f t="shared" si="29"/>
        <v>2</v>
      </c>
      <c r="DD17" s="669">
        <f t="shared" si="30"/>
        <v>0</v>
      </c>
      <c r="DE17" s="666">
        <f t="shared" si="31"/>
        <v>2</v>
      </c>
      <c r="DF17" s="669">
        <f t="shared" si="32"/>
        <v>0</v>
      </c>
      <c r="DG17" s="666">
        <f t="shared" si="33"/>
        <v>1</v>
      </c>
      <c r="DH17" s="669">
        <f t="shared" si="34"/>
        <v>0</v>
      </c>
      <c r="DI17" s="666">
        <f t="shared" si="35"/>
        <v>1</v>
      </c>
      <c r="DJ17" s="669">
        <f t="shared" si="36"/>
        <v>0</v>
      </c>
      <c r="DK17" s="666">
        <f t="shared" si="37"/>
        <v>0</v>
      </c>
    </row>
    <row r="18" spans="1:115" s="1607" customFormat="1" ht="54" customHeight="1" x14ac:dyDescent="0.15">
      <c r="A18" s="287">
        <v>13</v>
      </c>
      <c r="B18" s="1007" t="s">
        <v>21</v>
      </c>
      <c r="C18" s="1534" t="s">
        <v>309</v>
      </c>
      <c r="D18" s="1535"/>
      <c r="E18" s="1189" t="s">
        <v>418</v>
      </c>
      <c r="F18" s="1531" t="s">
        <v>274</v>
      </c>
      <c r="G18" s="1010" t="str">
        <f t="shared" si="38"/>
        <v>白原</v>
      </c>
      <c r="H18" s="1190" t="s">
        <v>301</v>
      </c>
      <c r="I18" s="1197" t="s">
        <v>28</v>
      </c>
      <c r="J18" s="1566" t="s">
        <v>237</v>
      </c>
      <c r="K18" s="1011"/>
      <c r="L18" s="1014" t="s">
        <v>65</v>
      </c>
      <c r="M18" s="1012" t="s">
        <v>292</v>
      </c>
      <c r="N18" s="1012" t="s">
        <v>301</v>
      </c>
      <c r="O18" s="1567" t="s">
        <v>417</v>
      </c>
      <c r="P18" s="1533" t="s">
        <v>31</v>
      </c>
      <c r="Q18" s="1012"/>
      <c r="R18" s="1012" t="s">
        <v>203</v>
      </c>
      <c r="S18" s="1009" t="s">
        <v>70</v>
      </c>
      <c r="T18" s="1017"/>
      <c r="U18" s="1010" t="s">
        <v>63</v>
      </c>
      <c r="V18" s="1012" t="s">
        <v>299</v>
      </c>
      <c r="W18" s="1652" t="s">
        <v>300</v>
      </c>
      <c r="X18" s="1017"/>
      <c r="Y18" s="1012"/>
      <c r="Z18" s="1012"/>
      <c r="AA18" s="1010" t="s">
        <v>233</v>
      </c>
      <c r="AB18" s="1011" t="s">
        <v>284</v>
      </c>
      <c r="AC18" s="1528" t="s">
        <v>300</v>
      </c>
      <c r="AD18" s="1012" t="s">
        <v>418</v>
      </c>
      <c r="AE18" s="1019" t="s">
        <v>298</v>
      </c>
      <c r="AF18" s="1020" t="str">
        <f t="shared" si="39"/>
        <v>白原</v>
      </c>
      <c r="AG18" s="439"/>
      <c r="AH18" s="1163" t="s">
        <v>199</v>
      </c>
      <c r="AI18" s="1552" t="s">
        <v>27</v>
      </c>
      <c r="AJ18" s="1091"/>
      <c r="AK18" s="1089"/>
      <c r="AL18" s="1090"/>
      <c r="AM18" s="1091"/>
      <c r="AN18" s="1092" t="s">
        <v>267</v>
      </c>
      <c r="AO18" s="1093"/>
      <c r="AP18" s="1089"/>
      <c r="AQ18" s="1094"/>
      <c r="AR18" s="1089" t="s">
        <v>120</v>
      </c>
      <c r="AS18" s="1091"/>
      <c r="AT18" s="1090"/>
      <c r="AU18" s="1089"/>
      <c r="AV18" s="1128"/>
      <c r="AW18" s="1090"/>
      <c r="AX18" s="1090"/>
      <c r="AY18" s="1127"/>
      <c r="AZ18" s="1128"/>
      <c r="BA18" s="1090"/>
      <c r="BB18" s="1128"/>
      <c r="BC18" s="1141"/>
      <c r="BD18" s="1088"/>
      <c r="BE18" s="1089"/>
      <c r="BF18" s="1251" t="s">
        <v>613</v>
      </c>
      <c r="BG18" s="1489" t="s">
        <v>647</v>
      </c>
      <c r="BH18" s="918"/>
      <c r="BI18" s="654"/>
      <c r="BJ18" s="440" t="s">
        <v>200</v>
      </c>
      <c r="BK18" s="286">
        <f t="shared" si="41"/>
        <v>1</v>
      </c>
      <c r="BL18" s="287">
        <f t="shared" si="42"/>
        <v>1</v>
      </c>
      <c r="BM18" s="287">
        <f t="shared" si="43"/>
        <v>0</v>
      </c>
      <c r="BN18" s="287">
        <f t="shared" si="44"/>
        <v>0</v>
      </c>
      <c r="BO18" s="287">
        <f t="shared" si="45"/>
        <v>0</v>
      </c>
      <c r="BP18" s="287">
        <f t="shared" si="46"/>
        <v>0</v>
      </c>
      <c r="BQ18" s="287">
        <f t="shared" si="47"/>
        <v>1</v>
      </c>
      <c r="BR18" s="587">
        <f t="shared" si="48"/>
        <v>1</v>
      </c>
      <c r="BS18" s="401">
        <v>0</v>
      </c>
      <c r="BT18" s="401">
        <f t="shared" si="40"/>
        <v>3</v>
      </c>
      <c r="BW18" s="141"/>
      <c r="BZ18" s="669">
        <f t="shared" si="0"/>
        <v>0</v>
      </c>
      <c r="CA18" s="848">
        <f t="shared" si="1"/>
        <v>1</v>
      </c>
      <c r="CB18" s="666">
        <f t="shared" si="2"/>
        <v>0</v>
      </c>
      <c r="CC18" s="666">
        <f t="shared" si="3"/>
        <v>1</v>
      </c>
      <c r="CD18" s="669">
        <f t="shared" si="4"/>
        <v>0</v>
      </c>
      <c r="CE18" s="666">
        <f t="shared" si="5"/>
        <v>1</v>
      </c>
      <c r="CF18" s="669">
        <f t="shared" si="6"/>
        <v>0</v>
      </c>
      <c r="CG18" s="667">
        <f t="shared" si="7"/>
        <v>0</v>
      </c>
      <c r="CH18" s="665">
        <f t="shared" si="8"/>
        <v>0</v>
      </c>
      <c r="CI18" s="666">
        <f t="shared" si="9"/>
        <v>0</v>
      </c>
      <c r="CJ18" s="669">
        <f t="shared" si="10"/>
        <v>0</v>
      </c>
      <c r="CK18" s="848">
        <f t="shared" si="11"/>
        <v>0</v>
      </c>
      <c r="CL18" s="669">
        <f t="shared" si="12"/>
        <v>1</v>
      </c>
      <c r="CM18" s="667">
        <f t="shared" si="13"/>
        <v>0</v>
      </c>
      <c r="CN18" s="849">
        <f t="shared" si="14"/>
        <v>0</v>
      </c>
      <c r="CO18" s="669">
        <f t="shared" si="15"/>
        <v>0</v>
      </c>
      <c r="CP18" s="848">
        <f t="shared" si="16"/>
        <v>0</v>
      </c>
      <c r="CQ18" s="669">
        <f t="shared" si="17"/>
        <v>0</v>
      </c>
      <c r="CR18" s="848">
        <f t="shared" si="18"/>
        <v>0</v>
      </c>
      <c r="CS18" s="848">
        <f t="shared" si="19"/>
        <v>1</v>
      </c>
      <c r="CT18" s="669">
        <f t="shared" si="20"/>
        <v>0</v>
      </c>
      <c r="CU18" s="666">
        <f t="shared" si="21"/>
        <v>1</v>
      </c>
      <c r="CV18" s="669">
        <f t="shared" si="22"/>
        <v>1</v>
      </c>
      <c r="CW18" s="849">
        <f t="shared" si="23"/>
        <v>0</v>
      </c>
      <c r="CX18" s="669">
        <f t="shared" si="24"/>
        <v>0</v>
      </c>
      <c r="CY18" s="666">
        <f t="shared" si="25"/>
        <v>1</v>
      </c>
      <c r="CZ18" s="669">
        <f t="shared" si="26"/>
        <v>0</v>
      </c>
      <c r="DA18" s="848">
        <f t="shared" si="27"/>
        <v>1</v>
      </c>
      <c r="DB18" s="669">
        <f t="shared" si="28"/>
        <v>0</v>
      </c>
      <c r="DC18" s="666">
        <f t="shared" si="29"/>
        <v>2</v>
      </c>
      <c r="DD18" s="669">
        <f t="shared" si="30"/>
        <v>0</v>
      </c>
      <c r="DE18" s="666">
        <f t="shared" si="31"/>
        <v>2</v>
      </c>
      <c r="DF18" s="669">
        <f t="shared" si="32"/>
        <v>0</v>
      </c>
      <c r="DG18" s="666">
        <f t="shared" si="33"/>
        <v>1</v>
      </c>
      <c r="DH18" s="669">
        <f t="shared" si="34"/>
        <v>0</v>
      </c>
      <c r="DI18" s="666">
        <f t="shared" si="35"/>
        <v>1</v>
      </c>
      <c r="DJ18" s="669">
        <f t="shared" si="36"/>
        <v>0</v>
      </c>
      <c r="DK18" s="666">
        <f t="shared" si="37"/>
        <v>0</v>
      </c>
    </row>
    <row r="19" spans="1:115" s="1607" customFormat="1" ht="54" customHeight="1" x14ac:dyDescent="0.15">
      <c r="A19" s="287">
        <v>14</v>
      </c>
      <c r="B19" s="1007" t="s">
        <v>22</v>
      </c>
      <c r="C19" s="1534" t="s">
        <v>309</v>
      </c>
      <c r="D19" s="1535"/>
      <c r="E19" s="1189" t="s">
        <v>31</v>
      </c>
      <c r="F19" s="1645" t="s">
        <v>284</v>
      </c>
      <c r="G19" s="1010" t="str">
        <f t="shared" si="38"/>
        <v>岸井</v>
      </c>
      <c r="H19" s="1371" t="s">
        <v>267</v>
      </c>
      <c r="I19" s="1012" t="s">
        <v>28</v>
      </c>
      <c r="J19" s="1566" t="s">
        <v>417</v>
      </c>
      <c r="K19" s="1011"/>
      <c r="L19" s="1014" t="s">
        <v>65</v>
      </c>
      <c r="M19" s="1012" t="s">
        <v>300</v>
      </c>
      <c r="N19" s="1272" t="s">
        <v>119</v>
      </c>
      <c r="O19" s="1015"/>
      <c r="P19" s="1655" t="s">
        <v>312</v>
      </c>
      <c r="Q19" s="1186" t="s">
        <v>630</v>
      </c>
      <c r="R19" s="1012" t="s">
        <v>203</v>
      </c>
      <c r="S19" s="1009" t="s">
        <v>418</v>
      </c>
      <c r="T19" s="1017"/>
      <c r="U19" s="1010" t="s">
        <v>63</v>
      </c>
      <c r="V19" s="1012" t="s">
        <v>299</v>
      </c>
      <c r="W19" s="1575" t="s">
        <v>119</v>
      </c>
      <c r="X19" s="1017"/>
      <c r="Y19" s="1012"/>
      <c r="Z19" s="1012"/>
      <c r="AA19" s="1010" t="s">
        <v>233</v>
      </c>
      <c r="AB19" s="1011" t="s">
        <v>27</v>
      </c>
      <c r="AC19" s="1012" t="s">
        <v>31</v>
      </c>
      <c r="AD19" s="1012"/>
      <c r="AE19" s="1019" t="s">
        <v>199</v>
      </c>
      <c r="AF19" s="1020" t="str">
        <f t="shared" si="39"/>
        <v>岸井</v>
      </c>
      <c r="AG19" s="439"/>
      <c r="AH19" s="1551" t="s">
        <v>237</v>
      </c>
      <c r="AI19" s="1552"/>
      <c r="AJ19" s="1091"/>
      <c r="AK19" s="1089" t="s">
        <v>120</v>
      </c>
      <c r="AL19" s="1090"/>
      <c r="AM19" s="1091"/>
      <c r="AN19" s="1656" t="s">
        <v>653</v>
      </c>
      <c r="AO19" s="1091"/>
      <c r="AP19" s="1089"/>
      <c r="AQ19" s="1094"/>
      <c r="AR19" s="1089"/>
      <c r="AS19" s="1091"/>
      <c r="AT19" s="1090"/>
      <c r="AU19" s="1089" t="s">
        <v>70</v>
      </c>
      <c r="AV19" s="1507" t="s">
        <v>617</v>
      </c>
      <c r="AW19" s="1090"/>
      <c r="AX19" s="1090"/>
      <c r="AY19" s="1127"/>
      <c r="AZ19" s="1128"/>
      <c r="BA19" s="1090"/>
      <c r="BB19" s="1128"/>
      <c r="BC19" s="1141"/>
      <c r="BD19" s="1088"/>
      <c r="BE19" s="1089"/>
      <c r="BF19" s="1251" t="s">
        <v>613</v>
      </c>
      <c r="BG19" s="879" t="s">
        <v>480</v>
      </c>
      <c r="BH19" s="918"/>
      <c r="BI19" s="654"/>
      <c r="BJ19" s="440" t="s">
        <v>233</v>
      </c>
      <c r="BK19" s="286">
        <f t="shared" si="41"/>
        <v>1</v>
      </c>
      <c r="BL19" s="287">
        <f t="shared" si="42"/>
        <v>1</v>
      </c>
      <c r="BM19" s="287">
        <f t="shared" si="43"/>
        <v>1</v>
      </c>
      <c r="BN19" s="287">
        <f>COUNTIF($AP$6:$AQ$36,BJ19)</f>
        <v>0</v>
      </c>
      <c r="BO19" s="287">
        <f t="shared" si="45"/>
        <v>0</v>
      </c>
      <c r="BP19" s="287">
        <f t="shared" si="46"/>
        <v>0</v>
      </c>
      <c r="BQ19" s="287">
        <f t="shared" si="47"/>
        <v>1</v>
      </c>
      <c r="BR19" s="587">
        <f t="shared" si="48"/>
        <v>2</v>
      </c>
      <c r="BS19" s="401">
        <v>0</v>
      </c>
      <c r="BT19" s="401">
        <f t="shared" si="40"/>
        <v>4</v>
      </c>
      <c r="BW19" s="141"/>
      <c r="BZ19" s="669">
        <f t="shared" si="0"/>
        <v>0</v>
      </c>
      <c r="CA19" s="848">
        <f t="shared" si="1"/>
        <v>1</v>
      </c>
      <c r="CB19" s="666">
        <f t="shared" si="2"/>
        <v>0</v>
      </c>
      <c r="CC19" s="666">
        <f t="shared" si="3"/>
        <v>1</v>
      </c>
      <c r="CD19" s="669">
        <f t="shared" si="4"/>
        <v>0</v>
      </c>
      <c r="CE19" s="666">
        <f t="shared" si="5"/>
        <v>0</v>
      </c>
      <c r="CF19" s="669">
        <f t="shared" si="6"/>
        <v>0</v>
      </c>
      <c r="CG19" s="667">
        <f t="shared" si="7"/>
        <v>1</v>
      </c>
      <c r="CH19" s="665">
        <f t="shared" si="8"/>
        <v>0</v>
      </c>
      <c r="CI19" s="666">
        <f t="shared" si="9"/>
        <v>0</v>
      </c>
      <c r="CJ19" s="669">
        <f t="shared" si="10"/>
        <v>0</v>
      </c>
      <c r="CK19" s="848">
        <f t="shared" si="11"/>
        <v>0</v>
      </c>
      <c r="CL19" s="669">
        <f t="shared" si="12"/>
        <v>2</v>
      </c>
      <c r="CM19" s="667">
        <f t="shared" si="13"/>
        <v>0</v>
      </c>
      <c r="CN19" s="849">
        <f t="shared" si="14"/>
        <v>0</v>
      </c>
      <c r="CO19" s="669">
        <f t="shared" si="15"/>
        <v>0</v>
      </c>
      <c r="CP19" s="848">
        <f t="shared" si="16"/>
        <v>0</v>
      </c>
      <c r="CQ19" s="669">
        <f t="shared" si="17"/>
        <v>1</v>
      </c>
      <c r="CR19" s="848">
        <f t="shared" si="18"/>
        <v>0</v>
      </c>
      <c r="CS19" s="848">
        <f t="shared" si="19"/>
        <v>1</v>
      </c>
      <c r="CT19" s="669">
        <f t="shared" si="20"/>
        <v>0</v>
      </c>
      <c r="CU19" s="666">
        <f t="shared" si="21"/>
        <v>1</v>
      </c>
      <c r="CV19" s="669">
        <f t="shared" si="22"/>
        <v>0</v>
      </c>
      <c r="CW19" s="849">
        <f t="shared" si="23"/>
        <v>0</v>
      </c>
      <c r="CX19" s="669">
        <f t="shared" si="24"/>
        <v>0</v>
      </c>
      <c r="CY19" s="666">
        <f t="shared" si="25"/>
        <v>1</v>
      </c>
      <c r="CZ19" s="669">
        <f t="shared" si="26"/>
        <v>0</v>
      </c>
      <c r="DA19" s="848">
        <f t="shared" si="27"/>
        <v>2</v>
      </c>
      <c r="DB19" s="669">
        <f t="shared" si="28"/>
        <v>0</v>
      </c>
      <c r="DC19" s="666">
        <f t="shared" si="29"/>
        <v>1</v>
      </c>
      <c r="DD19" s="669">
        <f t="shared" si="30"/>
        <v>0</v>
      </c>
      <c r="DE19" s="666">
        <f t="shared" si="31"/>
        <v>1</v>
      </c>
      <c r="DF19" s="669">
        <f t="shared" si="32"/>
        <v>1</v>
      </c>
      <c r="DG19" s="666">
        <f t="shared" si="33"/>
        <v>1</v>
      </c>
      <c r="DH19" s="669">
        <f t="shared" si="34"/>
        <v>0</v>
      </c>
      <c r="DI19" s="666">
        <f t="shared" si="35"/>
        <v>1</v>
      </c>
      <c r="DJ19" s="669">
        <f t="shared" si="36"/>
        <v>0</v>
      </c>
      <c r="DK19" s="666">
        <f t="shared" si="37"/>
        <v>0</v>
      </c>
    </row>
    <row r="20" spans="1:115" s="1607" customFormat="1" ht="54" customHeight="1" x14ac:dyDescent="0.15">
      <c r="A20" s="287">
        <v>15</v>
      </c>
      <c r="B20" s="1007" t="s">
        <v>23</v>
      </c>
      <c r="C20" s="1008" t="s">
        <v>267</v>
      </c>
      <c r="D20" s="595"/>
      <c r="E20" s="1009" t="s">
        <v>31</v>
      </c>
      <c r="F20" s="1009" t="s">
        <v>237</v>
      </c>
      <c r="G20" s="1010" t="str">
        <f t="shared" si="38"/>
        <v>篠原</v>
      </c>
      <c r="H20" s="1190" t="s">
        <v>417</v>
      </c>
      <c r="I20" s="1197" t="s">
        <v>28</v>
      </c>
      <c r="J20" s="1566" t="s">
        <v>418</v>
      </c>
      <c r="K20" s="1011"/>
      <c r="L20" s="1014" t="s">
        <v>65</v>
      </c>
      <c r="M20" s="1012" t="s">
        <v>292</v>
      </c>
      <c r="N20" s="1012" t="s">
        <v>120</v>
      </c>
      <c r="O20" s="1015"/>
      <c r="P20" s="664" t="s">
        <v>312</v>
      </c>
      <c r="Q20" s="1186" t="s">
        <v>467</v>
      </c>
      <c r="R20" s="1292" t="s">
        <v>313</v>
      </c>
      <c r="S20" s="1170" t="s">
        <v>27</v>
      </c>
      <c r="T20" s="1017"/>
      <c r="U20" s="1010" t="s">
        <v>63</v>
      </c>
      <c r="V20" s="1577" t="s">
        <v>120</v>
      </c>
      <c r="W20" s="1010" t="s">
        <v>119</v>
      </c>
      <c r="X20" s="1017"/>
      <c r="Y20" s="1012"/>
      <c r="Z20" s="1012"/>
      <c r="AA20" s="1010" t="s">
        <v>233</v>
      </c>
      <c r="AB20" s="1011" t="s">
        <v>284</v>
      </c>
      <c r="AC20" s="1012" t="s">
        <v>417</v>
      </c>
      <c r="AD20" s="1012"/>
      <c r="AE20" s="1019" t="s">
        <v>258</v>
      </c>
      <c r="AF20" s="1020" t="str">
        <f t="shared" si="39"/>
        <v>篠原</v>
      </c>
      <c r="AG20" s="439"/>
      <c r="AH20" s="1551"/>
      <c r="AI20" s="1552"/>
      <c r="AJ20" s="1091"/>
      <c r="AK20" s="1295" t="s">
        <v>300</v>
      </c>
      <c r="AL20" s="1090"/>
      <c r="AM20" s="1091"/>
      <c r="AN20" s="1092" t="s">
        <v>301</v>
      </c>
      <c r="AO20" s="1093" t="s">
        <v>70</v>
      </c>
      <c r="AP20" s="1089"/>
      <c r="AQ20" s="1094"/>
      <c r="AR20" s="1089" t="s">
        <v>299</v>
      </c>
      <c r="AS20" s="1091"/>
      <c r="AT20" s="1090"/>
      <c r="AU20" s="1089"/>
      <c r="AV20" s="1128"/>
      <c r="AW20" s="1090"/>
      <c r="AX20" s="1090"/>
      <c r="AY20" s="1127"/>
      <c r="AZ20" s="1128"/>
      <c r="BA20" s="1090"/>
      <c r="BB20" s="1128"/>
      <c r="BC20" s="1141"/>
      <c r="BD20" s="1088"/>
      <c r="BE20" s="1089"/>
      <c r="BF20" s="1251" t="s">
        <v>614</v>
      </c>
      <c r="BG20" s="879" t="s">
        <v>457</v>
      </c>
      <c r="BH20" s="918"/>
      <c r="BI20" s="654"/>
      <c r="BJ20" s="440" t="s">
        <v>267</v>
      </c>
      <c r="BK20" s="286">
        <f t="shared" si="41"/>
        <v>1</v>
      </c>
      <c r="BL20" s="287">
        <f t="shared" si="42"/>
        <v>1</v>
      </c>
      <c r="BM20" s="287">
        <f t="shared" si="43"/>
        <v>5</v>
      </c>
      <c r="BN20" s="287">
        <f t="shared" si="44"/>
        <v>1</v>
      </c>
      <c r="BO20" s="287">
        <f t="shared" si="45"/>
        <v>0</v>
      </c>
      <c r="BP20" s="287">
        <f t="shared" si="46"/>
        <v>0</v>
      </c>
      <c r="BQ20" s="287">
        <f t="shared" si="47"/>
        <v>0</v>
      </c>
      <c r="BR20" s="587">
        <f t="shared" si="48"/>
        <v>0</v>
      </c>
      <c r="BS20" s="401">
        <v>0</v>
      </c>
      <c r="BT20" s="401">
        <f>BK20+BL20*0.5+BM20*0.5+BN20+BO20+BQ20+BR20*0.5+BP20</f>
        <v>5</v>
      </c>
      <c r="BW20" s="141"/>
      <c r="BZ20" s="669">
        <f t="shared" si="0"/>
        <v>0</v>
      </c>
      <c r="CA20" s="848">
        <f t="shared" si="1"/>
        <v>1</v>
      </c>
      <c r="CB20" s="666">
        <f t="shared" si="2"/>
        <v>0</v>
      </c>
      <c r="CC20" s="666">
        <f t="shared" si="3"/>
        <v>1</v>
      </c>
      <c r="CD20" s="669">
        <f t="shared" si="4"/>
        <v>0</v>
      </c>
      <c r="CE20" s="666">
        <f t="shared" si="5"/>
        <v>1</v>
      </c>
      <c r="CF20" s="669">
        <f t="shared" si="6"/>
        <v>0</v>
      </c>
      <c r="CG20" s="667">
        <f t="shared" si="7"/>
        <v>1</v>
      </c>
      <c r="CH20" s="665">
        <f t="shared" si="8"/>
        <v>0</v>
      </c>
      <c r="CI20" s="666">
        <f t="shared" si="9"/>
        <v>0</v>
      </c>
      <c r="CJ20" s="669">
        <f t="shared" si="10"/>
        <v>0</v>
      </c>
      <c r="CK20" s="848">
        <f t="shared" si="11"/>
        <v>0</v>
      </c>
      <c r="CL20" s="669">
        <f t="shared" si="12"/>
        <v>1</v>
      </c>
      <c r="CM20" s="667">
        <f t="shared" si="13"/>
        <v>0</v>
      </c>
      <c r="CN20" s="849">
        <f t="shared" si="14"/>
        <v>0</v>
      </c>
      <c r="CO20" s="669">
        <f t="shared" si="15"/>
        <v>0</v>
      </c>
      <c r="CP20" s="848">
        <f t="shared" si="16"/>
        <v>0</v>
      </c>
      <c r="CQ20" s="669">
        <f t="shared" si="17"/>
        <v>1</v>
      </c>
      <c r="CR20" s="848">
        <f t="shared" si="18"/>
        <v>0</v>
      </c>
      <c r="CS20" s="848">
        <f t="shared" si="19"/>
        <v>1</v>
      </c>
      <c r="CT20" s="669">
        <f t="shared" si="20"/>
        <v>0</v>
      </c>
      <c r="CU20" s="666">
        <f t="shared" si="21"/>
        <v>0</v>
      </c>
      <c r="CV20" s="669">
        <f t="shared" si="22"/>
        <v>0</v>
      </c>
      <c r="CW20" s="849">
        <f t="shared" si="23"/>
        <v>0</v>
      </c>
      <c r="CX20" s="669">
        <f t="shared" si="24"/>
        <v>0</v>
      </c>
      <c r="CY20" s="666">
        <f t="shared" si="25"/>
        <v>1</v>
      </c>
      <c r="CZ20" s="669">
        <f t="shared" si="26"/>
        <v>0</v>
      </c>
      <c r="DA20" s="848">
        <f t="shared" si="27"/>
        <v>1</v>
      </c>
      <c r="DB20" s="669">
        <f t="shared" si="28"/>
        <v>0</v>
      </c>
      <c r="DC20" s="666">
        <f t="shared" si="29"/>
        <v>1</v>
      </c>
      <c r="DD20" s="669">
        <f t="shared" si="30"/>
        <v>1</v>
      </c>
      <c r="DE20" s="666">
        <f t="shared" si="31"/>
        <v>1</v>
      </c>
      <c r="DF20" s="669">
        <f t="shared" si="32"/>
        <v>1</v>
      </c>
      <c r="DG20" s="666">
        <f t="shared" si="33"/>
        <v>1</v>
      </c>
      <c r="DH20" s="669">
        <f t="shared" si="34"/>
        <v>0</v>
      </c>
      <c r="DI20" s="666">
        <f t="shared" si="35"/>
        <v>1</v>
      </c>
      <c r="DJ20" s="669">
        <f t="shared" si="36"/>
        <v>0</v>
      </c>
      <c r="DK20" s="666">
        <f t="shared" si="37"/>
        <v>0</v>
      </c>
    </row>
    <row r="21" spans="1:115" s="1607" customFormat="1" ht="54" customHeight="1" x14ac:dyDescent="0.15">
      <c r="A21" s="287">
        <v>16</v>
      </c>
      <c r="B21" s="1007" t="s">
        <v>24</v>
      </c>
      <c r="C21" s="1008" t="s">
        <v>237</v>
      </c>
      <c r="D21" s="595"/>
      <c r="E21" s="1189" t="s">
        <v>31</v>
      </c>
      <c r="F21" s="1189" t="s">
        <v>119</v>
      </c>
      <c r="G21" s="1010" t="str">
        <f t="shared" si="38"/>
        <v>知久</v>
      </c>
      <c r="H21" s="1011" t="s">
        <v>417</v>
      </c>
      <c r="I21" s="1162" t="s">
        <v>28</v>
      </c>
      <c r="J21" s="1566" t="s">
        <v>418</v>
      </c>
      <c r="K21" s="1011"/>
      <c r="L21" s="1014" t="s">
        <v>65</v>
      </c>
      <c r="M21" s="1012" t="s">
        <v>70</v>
      </c>
      <c r="N21" s="1012" t="s">
        <v>31</v>
      </c>
      <c r="O21" s="1015"/>
      <c r="P21" s="1016" t="s">
        <v>301</v>
      </c>
      <c r="Q21" s="1012" t="s">
        <v>63</v>
      </c>
      <c r="R21" s="1162" t="s">
        <v>203</v>
      </c>
      <c r="S21" s="1009" t="s">
        <v>233</v>
      </c>
      <c r="T21" s="1017"/>
      <c r="U21" s="1501" t="s">
        <v>560</v>
      </c>
      <c r="V21" s="1012" t="s">
        <v>120</v>
      </c>
      <c r="W21" s="1010" t="s">
        <v>299</v>
      </c>
      <c r="X21" s="1017" t="s">
        <v>301</v>
      </c>
      <c r="Y21" s="1012"/>
      <c r="Z21" s="1012"/>
      <c r="AA21" s="1010" t="s">
        <v>199</v>
      </c>
      <c r="AB21" s="1011" t="s">
        <v>27</v>
      </c>
      <c r="AC21" s="1012" t="s">
        <v>119</v>
      </c>
      <c r="AD21" s="1012"/>
      <c r="AE21" s="1019" t="s">
        <v>343</v>
      </c>
      <c r="AF21" s="1020" t="str">
        <f t="shared" si="39"/>
        <v>知久</v>
      </c>
      <c r="AG21" s="439"/>
      <c r="AH21" s="1163" t="s">
        <v>267</v>
      </c>
      <c r="AI21" s="1552" t="s">
        <v>284</v>
      </c>
      <c r="AJ21" s="1091"/>
      <c r="AK21" s="1089"/>
      <c r="AL21" s="1090"/>
      <c r="AM21" s="1091"/>
      <c r="AN21" s="1103"/>
      <c r="AO21" s="1091"/>
      <c r="AP21" s="1089"/>
      <c r="AQ21" s="1094"/>
      <c r="AR21" s="1089"/>
      <c r="AS21" s="1091"/>
      <c r="AT21" s="1090"/>
      <c r="AU21" s="1089"/>
      <c r="AV21" s="1128"/>
      <c r="AW21" s="1090"/>
      <c r="AX21" s="1090"/>
      <c r="AY21" s="1127"/>
      <c r="AZ21" s="1128"/>
      <c r="BA21" s="1090"/>
      <c r="BB21" s="1128"/>
      <c r="BC21" s="1141"/>
      <c r="BD21" s="1088"/>
      <c r="BE21" s="1089"/>
      <c r="BF21" s="1251" t="s">
        <v>614</v>
      </c>
      <c r="BG21" s="1091" t="s">
        <v>631</v>
      </c>
      <c r="BH21" s="918"/>
      <c r="BI21" s="654"/>
      <c r="BJ21" s="440" t="s">
        <v>70</v>
      </c>
      <c r="BK21" s="286">
        <f t="shared" si="41"/>
        <v>1</v>
      </c>
      <c r="BL21" s="287">
        <f t="shared" si="42"/>
        <v>1</v>
      </c>
      <c r="BM21" s="287">
        <f t="shared" si="43"/>
        <v>4</v>
      </c>
      <c r="BN21" s="287">
        <f t="shared" si="44"/>
        <v>0</v>
      </c>
      <c r="BO21" s="287">
        <f t="shared" si="45"/>
        <v>0</v>
      </c>
      <c r="BP21" s="287">
        <f t="shared" si="46"/>
        <v>0</v>
      </c>
      <c r="BQ21" s="287">
        <f t="shared" si="47"/>
        <v>1</v>
      </c>
      <c r="BR21" s="587">
        <f t="shared" si="48"/>
        <v>1</v>
      </c>
      <c r="BS21" s="401">
        <v>0</v>
      </c>
      <c r="BT21" s="401">
        <f>BK21+BL21*0.5+BM21*0.5+BN21+BO21+BQ21+BR21*0.5+BP21</f>
        <v>5</v>
      </c>
      <c r="BW21" s="141"/>
      <c r="BZ21" s="669">
        <f t="shared" si="0"/>
        <v>0</v>
      </c>
      <c r="CA21" s="848">
        <f t="shared" si="1"/>
        <v>1</v>
      </c>
      <c r="CB21" s="666">
        <f t="shared" si="2"/>
        <v>0</v>
      </c>
      <c r="CC21" s="666">
        <f t="shared" si="3"/>
        <v>0</v>
      </c>
      <c r="CD21" s="669">
        <f t="shared" si="4"/>
        <v>0</v>
      </c>
      <c r="CE21" s="666">
        <f t="shared" si="5"/>
        <v>0</v>
      </c>
      <c r="CF21" s="669">
        <f t="shared" si="6"/>
        <v>0</v>
      </c>
      <c r="CG21" s="667">
        <f t="shared" si="7"/>
        <v>1</v>
      </c>
      <c r="CH21" s="665">
        <f t="shared" si="8"/>
        <v>0</v>
      </c>
      <c r="CI21" s="666">
        <f t="shared" si="9"/>
        <v>0</v>
      </c>
      <c r="CJ21" s="669">
        <f t="shared" si="10"/>
        <v>0</v>
      </c>
      <c r="CK21" s="848">
        <f t="shared" si="11"/>
        <v>0</v>
      </c>
      <c r="CL21" s="669">
        <f t="shared" si="12"/>
        <v>2</v>
      </c>
      <c r="CM21" s="667">
        <f t="shared" si="13"/>
        <v>0</v>
      </c>
      <c r="CN21" s="849">
        <f t="shared" si="14"/>
        <v>0</v>
      </c>
      <c r="CO21" s="669">
        <f t="shared" si="15"/>
        <v>0</v>
      </c>
      <c r="CP21" s="848">
        <f t="shared" si="16"/>
        <v>0</v>
      </c>
      <c r="CQ21" s="669">
        <f t="shared" si="17"/>
        <v>1</v>
      </c>
      <c r="CR21" s="848">
        <f t="shared" si="18"/>
        <v>0</v>
      </c>
      <c r="CS21" s="848">
        <f t="shared" si="19"/>
        <v>1</v>
      </c>
      <c r="CT21" s="669">
        <f t="shared" si="20"/>
        <v>0</v>
      </c>
      <c r="CU21" s="666">
        <f t="shared" si="21"/>
        <v>0</v>
      </c>
      <c r="CV21" s="669">
        <f t="shared" si="22"/>
        <v>0</v>
      </c>
      <c r="CW21" s="849">
        <f t="shared" si="23"/>
        <v>0</v>
      </c>
      <c r="CX21" s="669">
        <f t="shared" si="24"/>
        <v>0</v>
      </c>
      <c r="CY21" s="666">
        <f t="shared" si="25"/>
        <v>1</v>
      </c>
      <c r="CZ21" s="669">
        <f t="shared" si="26"/>
        <v>0</v>
      </c>
      <c r="DA21" s="848">
        <f t="shared" si="27"/>
        <v>2</v>
      </c>
      <c r="DB21" s="669">
        <f t="shared" si="28"/>
        <v>0</v>
      </c>
      <c r="DC21" s="666">
        <f t="shared" si="29"/>
        <v>1</v>
      </c>
      <c r="DD21" s="669">
        <f t="shared" si="30"/>
        <v>0</v>
      </c>
      <c r="DE21" s="666">
        <f t="shared" si="31"/>
        <v>2</v>
      </c>
      <c r="DF21" s="669">
        <f t="shared" si="32"/>
        <v>0</v>
      </c>
      <c r="DG21" s="666">
        <f t="shared" si="33"/>
        <v>1</v>
      </c>
      <c r="DH21" s="669">
        <f t="shared" si="34"/>
        <v>0</v>
      </c>
      <c r="DI21" s="666">
        <f t="shared" si="35"/>
        <v>2</v>
      </c>
      <c r="DJ21" s="669">
        <f t="shared" si="36"/>
        <v>0</v>
      </c>
      <c r="DK21" s="666">
        <f t="shared" si="37"/>
        <v>0</v>
      </c>
    </row>
    <row r="22" spans="1:115" s="1607" customFormat="1" ht="54" customHeight="1" x14ac:dyDescent="0.15">
      <c r="A22" s="1537">
        <v>17</v>
      </c>
      <c r="B22" s="1022" t="s">
        <v>25</v>
      </c>
      <c r="C22" s="1023"/>
      <c r="D22" s="1024"/>
      <c r="E22" s="1025"/>
      <c r="F22" s="1025"/>
      <c r="G22" s="1026" t="str">
        <f t="shared" si="38"/>
        <v>バタ</v>
      </c>
      <c r="H22" s="1027"/>
      <c r="I22" s="1028"/>
      <c r="J22" s="1029"/>
      <c r="K22" s="1027"/>
      <c r="L22" s="1030"/>
      <c r="M22" s="1028"/>
      <c r="N22" s="1028"/>
      <c r="O22" s="1031"/>
      <c r="P22" s="1032"/>
      <c r="Q22" s="1028"/>
      <c r="R22" s="1028"/>
      <c r="S22" s="1025"/>
      <c r="T22" s="1033"/>
      <c r="U22" s="1026"/>
      <c r="V22" s="1028"/>
      <c r="W22" s="1026" t="s">
        <v>27</v>
      </c>
      <c r="X22" s="1033"/>
      <c r="Y22" s="1028"/>
      <c r="Z22" s="1028"/>
      <c r="AA22" s="1026"/>
      <c r="AB22" s="1027"/>
      <c r="AC22" s="1028"/>
      <c r="AD22" s="1028"/>
      <c r="AE22" s="1035" t="s">
        <v>276</v>
      </c>
      <c r="AF22" s="1036" t="str">
        <f t="shared" si="39"/>
        <v>バタ</v>
      </c>
      <c r="AG22" s="1037" t="s">
        <v>199</v>
      </c>
      <c r="AH22" s="1553"/>
      <c r="AI22" s="1554"/>
      <c r="AJ22" s="1108"/>
      <c r="AK22" s="1106"/>
      <c r="AL22" s="1107"/>
      <c r="AM22" s="1108"/>
      <c r="AN22" s="1129"/>
      <c r="AO22" s="1108"/>
      <c r="AP22" s="1106"/>
      <c r="AQ22" s="1112"/>
      <c r="AR22" s="1106"/>
      <c r="AS22" s="1108"/>
      <c r="AT22" s="1107"/>
      <c r="AU22" s="1106"/>
      <c r="AV22" s="1113"/>
      <c r="AW22" s="1107"/>
      <c r="AX22" s="1107"/>
      <c r="AY22" s="1114"/>
      <c r="AZ22" s="1113"/>
      <c r="BA22" s="1107"/>
      <c r="BB22" s="1113"/>
      <c r="BC22" s="1495"/>
      <c r="BD22" s="1105"/>
      <c r="BE22" s="1106"/>
      <c r="BF22" s="1258"/>
      <c r="BG22" s="1108"/>
      <c r="BH22" s="918"/>
      <c r="BI22" s="654"/>
      <c r="BJ22" s="440" t="s">
        <v>300</v>
      </c>
      <c r="BK22" s="286">
        <f t="shared" si="41"/>
        <v>1</v>
      </c>
      <c r="BL22" s="287">
        <f t="shared" si="42"/>
        <v>1</v>
      </c>
      <c r="BM22" s="287">
        <f t="shared" si="43"/>
        <v>2</v>
      </c>
      <c r="BN22" s="287">
        <f t="shared" si="44"/>
        <v>0</v>
      </c>
      <c r="BO22" s="287">
        <f t="shared" si="45"/>
        <v>1</v>
      </c>
      <c r="BP22" s="287">
        <f t="shared" si="46"/>
        <v>0</v>
      </c>
      <c r="BQ22" s="287">
        <f t="shared" si="47"/>
        <v>1</v>
      </c>
      <c r="BR22" s="587">
        <f t="shared" si="48"/>
        <v>1</v>
      </c>
      <c r="BS22" s="401">
        <v>0</v>
      </c>
      <c r="BT22" s="401">
        <f t="shared" si="40"/>
        <v>5</v>
      </c>
      <c r="BW22" s="141"/>
      <c r="BZ22" s="669">
        <f t="shared" si="0"/>
        <v>0</v>
      </c>
      <c r="CA22" s="848">
        <f t="shared" si="1"/>
        <v>0</v>
      </c>
      <c r="CB22" s="666">
        <f t="shared" si="2"/>
        <v>0</v>
      </c>
      <c r="CC22" s="666">
        <f t="shared" si="3"/>
        <v>0</v>
      </c>
      <c r="CD22" s="669">
        <f t="shared" si="4"/>
        <v>0</v>
      </c>
      <c r="CE22" s="666">
        <f t="shared" si="5"/>
        <v>0</v>
      </c>
      <c r="CF22" s="669">
        <f t="shared" si="6"/>
        <v>0</v>
      </c>
      <c r="CG22" s="667">
        <f t="shared" si="7"/>
        <v>1</v>
      </c>
      <c r="CH22" s="665">
        <f t="shared" si="8"/>
        <v>0</v>
      </c>
      <c r="CI22" s="666">
        <f t="shared" si="9"/>
        <v>0</v>
      </c>
      <c r="CJ22" s="669">
        <f t="shared" si="10"/>
        <v>0</v>
      </c>
      <c r="CK22" s="848">
        <f t="shared" si="11"/>
        <v>0</v>
      </c>
      <c r="CL22" s="669">
        <f t="shared" si="12"/>
        <v>0</v>
      </c>
      <c r="CM22" s="667">
        <f t="shared" si="13"/>
        <v>0</v>
      </c>
      <c r="CN22" s="849">
        <f t="shared" si="14"/>
        <v>0</v>
      </c>
      <c r="CO22" s="669">
        <f t="shared" si="15"/>
        <v>0</v>
      </c>
      <c r="CP22" s="848">
        <f t="shared" si="16"/>
        <v>0</v>
      </c>
      <c r="CQ22" s="669">
        <f t="shared" si="17"/>
        <v>0</v>
      </c>
      <c r="CR22" s="848">
        <f t="shared" si="18"/>
        <v>0</v>
      </c>
      <c r="CS22" s="848">
        <f t="shared" si="19"/>
        <v>0</v>
      </c>
      <c r="CT22" s="669">
        <f t="shared" si="20"/>
        <v>0</v>
      </c>
      <c r="CU22" s="666">
        <f t="shared" si="21"/>
        <v>0</v>
      </c>
      <c r="CV22" s="669">
        <f t="shared" si="22"/>
        <v>0</v>
      </c>
      <c r="CW22" s="849">
        <f t="shared" si="23"/>
        <v>0</v>
      </c>
      <c r="CX22" s="669">
        <f t="shared" si="24"/>
        <v>0</v>
      </c>
      <c r="CY22" s="666">
        <f t="shared" si="25"/>
        <v>0</v>
      </c>
      <c r="CZ22" s="669">
        <f t="shared" si="26"/>
        <v>0</v>
      </c>
      <c r="DA22" s="848">
        <f t="shared" si="27"/>
        <v>0</v>
      </c>
      <c r="DB22" s="669">
        <f t="shared" si="28"/>
        <v>0</v>
      </c>
      <c r="DC22" s="666">
        <f t="shared" si="29"/>
        <v>1</v>
      </c>
      <c r="DD22" s="669">
        <f t="shared" si="30"/>
        <v>0</v>
      </c>
      <c r="DE22" s="666">
        <f t="shared" si="31"/>
        <v>0</v>
      </c>
      <c r="DF22" s="669">
        <f t="shared" si="32"/>
        <v>0</v>
      </c>
      <c r="DG22" s="666">
        <f t="shared" si="33"/>
        <v>0</v>
      </c>
      <c r="DH22" s="669">
        <f t="shared" si="34"/>
        <v>0</v>
      </c>
      <c r="DI22" s="666">
        <f t="shared" si="35"/>
        <v>0</v>
      </c>
      <c r="DJ22" s="669">
        <f t="shared" si="36"/>
        <v>0</v>
      </c>
      <c r="DK22" s="666">
        <f t="shared" si="37"/>
        <v>0</v>
      </c>
    </row>
    <row r="23" spans="1:115" s="1607" customFormat="1" ht="54" customHeight="1" x14ac:dyDescent="0.15">
      <c r="A23" s="1537">
        <v>18</v>
      </c>
      <c r="B23" s="1022" t="s">
        <v>19</v>
      </c>
      <c r="C23" s="1023"/>
      <c r="D23" s="1024"/>
      <c r="E23" s="1025"/>
      <c r="F23" s="1025"/>
      <c r="G23" s="1026" t="str">
        <f t="shared" si="38"/>
        <v>村山</v>
      </c>
      <c r="H23" s="1027"/>
      <c r="I23" s="1028"/>
      <c r="J23" s="1029"/>
      <c r="K23" s="1027"/>
      <c r="L23" s="1030"/>
      <c r="M23" s="1028"/>
      <c r="N23" s="1028"/>
      <c r="O23" s="1031"/>
      <c r="P23" s="1032"/>
      <c r="Q23" s="1028"/>
      <c r="R23" s="1028"/>
      <c r="S23" s="1025"/>
      <c r="T23" s="1033"/>
      <c r="U23" s="1026"/>
      <c r="V23" s="1028"/>
      <c r="W23" s="1026" t="s">
        <v>119</v>
      </c>
      <c r="X23" s="1033"/>
      <c r="Y23" s="1028"/>
      <c r="Z23" s="1028"/>
      <c r="AA23" s="1026"/>
      <c r="AB23" s="1027"/>
      <c r="AC23" s="1028"/>
      <c r="AD23" s="1028"/>
      <c r="AE23" s="1035" t="s">
        <v>301</v>
      </c>
      <c r="AF23" s="1036" t="str">
        <f t="shared" si="39"/>
        <v>村山</v>
      </c>
      <c r="AG23" s="1037" t="s">
        <v>298</v>
      </c>
      <c r="AH23" s="1553"/>
      <c r="AI23" s="1554"/>
      <c r="AJ23" s="1108"/>
      <c r="AK23" s="1106"/>
      <c r="AL23" s="1107"/>
      <c r="AM23" s="1108"/>
      <c r="AN23" s="1129"/>
      <c r="AO23" s="1110"/>
      <c r="AP23" s="1106"/>
      <c r="AQ23" s="1112"/>
      <c r="AR23" s="1106"/>
      <c r="AS23" s="1108"/>
      <c r="AT23" s="1107"/>
      <c r="AU23" s="1106"/>
      <c r="AV23" s="1556"/>
      <c r="AW23" s="1493"/>
      <c r="AX23" s="1493"/>
      <c r="AY23" s="1132"/>
      <c r="AZ23" s="1113"/>
      <c r="BA23" s="1107"/>
      <c r="BB23" s="1113"/>
      <c r="BC23" s="1495"/>
      <c r="BD23" s="1105"/>
      <c r="BE23" s="1106"/>
      <c r="BF23" s="1258"/>
      <c r="BG23" s="1549"/>
      <c r="BH23" s="947"/>
      <c r="BI23" s="654"/>
      <c r="BJ23" s="440" t="s">
        <v>301</v>
      </c>
      <c r="BK23" s="286">
        <f t="shared" si="41"/>
        <v>1</v>
      </c>
      <c r="BL23" s="287">
        <f t="shared" si="42"/>
        <v>1</v>
      </c>
      <c r="BM23" s="287">
        <f t="shared" si="43"/>
        <v>2</v>
      </c>
      <c r="BN23" s="287">
        <f t="shared" si="44"/>
        <v>0</v>
      </c>
      <c r="BO23" s="287">
        <f t="shared" si="45"/>
        <v>1</v>
      </c>
      <c r="BP23" s="287">
        <f t="shared" si="46"/>
        <v>0</v>
      </c>
      <c r="BQ23" s="287">
        <f t="shared" si="47"/>
        <v>1</v>
      </c>
      <c r="BR23" s="587">
        <f t="shared" si="48"/>
        <v>0</v>
      </c>
      <c r="BS23" s="401">
        <v>0</v>
      </c>
      <c r="BT23" s="401">
        <f>BK23+BL23*0.5+BM23*0.5+BN23+BO23+BQ23+BR23*0.5+BP23</f>
        <v>4.5</v>
      </c>
      <c r="BW23" s="141"/>
      <c r="BZ23" s="669">
        <f t="shared" si="0"/>
        <v>0</v>
      </c>
      <c r="CA23" s="848">
        <f t="shared" si="1"/>
        <v>0</v>
      </c>
      <c r="CB23" s="666">
        <f t="shared" si="2"/>
        <v>0</v>
      </c>
      <c r="CC23" s="666">
        <f t="shared" si="3"/>
        <v>0</v>
      </c>
      <c r="CD23" s="669">
        <f t="shared" si="4"/>
        <v>0</v>
      </c>
      <c r="CE23" s="666">
        <f t="shared" si="5"/>
        <v>0</v>
      </c>
      <c r="CF23" s="669">
        <f t="shared" si="6"/>
        <v>0</v>
      </c>
      <c r="CG23" s="667">
        <f t="shared" si="7"/>
        <v>0</v>
      </c>
      <c r="CH23" s="665">
        <f t="shared" si="8"/>
        <v>0</v>
      </c>
      <c r="CI23" s="666">
        <f t="shared" si="9"/>
        <v>0</v>
      </c>
      <c r="CJ23" s="669">
        <f t="shared" si="10"/>
        <v>0</v>
      </c>
      <c r="CK23" s="848">
        <f t="shared" si="11"/>
        <v>0</v>
      </c>
      <c r="CL23" s="669">
        <f t="shared" si="12"/>
        <v>1</v>
      </c>
      <c r="CM23" s="667">
        <f t="shared" si="13"/>
        <v>0</v>
      </c>
      <c r="CN23" s="849">
        <f t="shared" si="14"/>
        <v>0</v>
      </c>
      <c r="CO23" s="669">
        <f t="shared" si="15"/>
        <v>0</v>
      </c>
      <c r="CP23" s="848">
        <f t="shared" si="16"/>
        <v>0</v>
      </c>
      <c r="CQ23" s="669">
        <f t="shared" si="17"/>
        <v>0</v>
      </c>
      <c r="CR23" s="848">
        <f t="shared" si="18"/>
        <v>0</v>
      </c>
      <c r="CS23" s="848">
        <f t="shared" si="19"/>
        <v>0</v>
      </c>
      <c r="CT23" s="669">
        <f t="shared" si="20"/>
        <v>0</v>
      </c>
      <c r="CU23" s="666">
        <f t="shared" si="21"/>
        <v>0</v>
      </c>
      <c r="CV23" s="669">
        <f t="shared" si="22"/>
        <v>0</v>
      </c>
      <c r="CW23" s="849">
        <f t="shared" si="23"/>
        <v>0</v>
      </c>
      <c r="CX23" s="669">
        <f t="shared" si="24"/>
        <v>0</v>
      </c>
      <c r="CY23" s="666">
        <f t="shared" si="25"/>
        <v>0</v>
      </c>
      <c r="CZ23" s="669">
        <f t="shared" si="26"/>
        <v>0</v>
      </c>
      <c r="DA23" s="848">
        <f t="shared" si="27"/>
        <v>0</v>
      </c>
      <c r="DB23" s="669">
        <f t="shared" si="28"/>
        <v>0</v>
      </c>
      <c r="DC23" s="666">
        <f t="shared" si="29"/>
        <v>0</v>
      </c>
      <c r="DD23" s="669">
        <f t="shared" si="30"/>
        <v>0</v>
      </c>
      <c r="DE23" s="666">
        <f t="shared" si="31"/>
        <v>1</v>
      </c>
      <c r="DF23" s="669">
        <f t="shared" si="32"/>
        <v>0</v>
      </c>
      <c r="DG23" s="666">
        <f t="shared" si="33"/>
        <v>0</v>
      </c>
      <c r="DH23" s="669">
        <f t="shared" si="34"/>
        <v>0</v>
      </c>
      <c r="DI23" s="666">
        <f t="shared" si="35"/>
        <v>2</v>
      </c>
      <c r="DJ23" s="669">
        <f t="shared" si="36"/>
        <v>0</v>
      </c>
      <c r="DK23" s="666">
        <f t="shared" si="37"/>
        <v>0</v>
      </c>
    </row>
    <row r="24" spans="1:115" s="1607" customFormat="1" ht="54" customHeight="1" x14ac:dyDescent="0.15">
      <c r="A24" s="287">
        <v>19</v>
      </c>
      <c r="B24" s="1007" t="s">
        <v>20</v>
      </c>
      <c r="C24" s="1008" t="s">
        <v>309</v>
      </c>
      <c r="D24" s="595"/>
      <c r="E24" s="1009" t="s">
        <v>31</v>
      </c>
      <c r="F24" s="1189" t="s">
        <v>119</v>
      </c>
      <c r="G24" s="1010" t="str">
        <f t="shared" si="38"/>
        <v>戸田</v>
      </c>
      <c r="H24" s="1190" t="s">
        <v>417</v>
      </c>
      <c r="I24" s="1197" t="s">
        <v>28</v>
      </c>
      <c r="J24" s="1185" t="s">
        <v>274</v>
      </c>
      <c r="K24" s="1011"/>
      <c r="L24" s="1014" t="s">
        <v>65</v>
      </c>
      <c r="M24" s="1012" t="s">
        <v>292</v>
      </c>
      <c r="N24" s="1012" t="s">
        <v>119</v>
      </c>
      <c r="O24" s="1015"/>
      <c r="P24" s="664" t="s">
        <v>257</v>
      </c>
      <c r="Q24" s="1186" t="s">
        <v>90</v>
      </c>
      <c r="R24" s="1012" t="s">
        <v>203</v>
      </c>
      <c r="S24" s="1009" t="s">
        <v>70</v>
      </c>
      <c r="T24" s="1017"/>
      <c r="U24" s="1010" t="s">
        <v>120</v>
      </c>
      <c r="V24" s="1012" t="s">
        <v>299</v>
      </c>
      <c r="W24" s="1010" t="s">
        <v>199</v>
      </c>
      <c r="X24" s="1017"/>
      <c r="Y24" s="1012"/>
      <c r="Z24" s="1012"/>
      <c r="AA24" s="1010" t="s">
        <v>27</v>
      </c>
      <c r="AB24" s="1011" t="s">
        <v>233</v>
      </c>
      <c r="AC24" s="1012"/>
      <c r="AD24" s="1012"/>
      <c r="AE24" s="1019" t="s">
        <v>418</v>
      </c>
      <c r="AF24" s="1020" t="str">
        <f t="shared" si="39"/>
        <v>戸田</v>
      </c>
      <c r="AG24" s="439"/>
      <c r="AH24" s="1551" t="s">
        <v>300</v>
      </c>
      <c r="AI24" s="1552"/>
      <c r="AJ24" s="1091"/>
      <c r="AK24" s="1089" t="s">
        <v>237</v>
      </c>
      <c r="AL24" s="1090" t="s">
        <v>63</v>
      </c>
      <c r="AM24" s="1091"/>
      <c r="AN24" s="1134" t="s">
        <v>267</v>
      </c>
      <c r="AO24" s="1135"/>
      <c r="AP24" s="1089"/>
      <c r="AQ24" s="1094"/>
      <c r="AR24" s="1089" t="s">
        <v>284</v>
      </c>
      <c r="AS24" s="1091"/>
      <c r="AT24" s="1090"/>
      <c r="AU24" s="1089"/>
      <c r="AV24" s="1128"/>
      <c r="AW24" s="1090"/>
      <c r="AX24" s="1090"/>
      <c r="AY24" s="1136" t="s">
        <v>237</v>
      </c>
      <c r="AZ24" s="1128" t="s">
        <v>634</v>
      </c>
      <c r="BA24" s="1090"/>
      <c r="BB24" s="1128"/>
      <c r="BC24" s="1141"/>
      <c r="BD24" s="1088"/>
      <c r="BE24" s="1089"/>
      <c r="BF24" s="1251"/>
      <c r="BG24" s="1091"/>
      <c r="BH24" s="919"/>
      <c r="BI24" s="655"/>
      <c r="BJ24" s="440" t="s">
        <v>299</v>
      </c>
      <c r="BK24" s="286">
        <f t="shared" si="41"/>
        <v>1</v>
      </c>
      <c r="BL24" s="287">
        <f t="shared" si="42"/>
        <v>1</v>
      </c>
      <c r="BM24" s="287">
        <f t="shared" si="43"/>
        <v>0</v>
      </c>
      <c r="BN24" s="287">
        <f t="shared" si="44"/>
        <v>0</v>
      </c>
      <c r="BO24" s="287">
        <f t="shared" si="45"/>
        <v>1</v>
      </c>
      <c r="BP24" s="287">
        <f t="shared" si="46"/>
        <v>0</v>
      </c>
      <c r="BQ24" s="287">
        <f t="shared" si="47"/>
        <v>1</v>
      </c>
      <c r="BR24" s="587">
        <f t="shared" si="48"/>
        <v>1</v>
      </c>
      <c r="BS24" s="401">
        <v>0</v>
      </c>
      <c r="BT24" s="401">
        <f>BK24+BL24*0.5+BM24*0.5+BN24+BO24+BQ24+BR24*0.5+BP24</f>
        <v>4</v>
      </c>
      <c r="BW24" s="141"/>
      <c r="BZ24" s="669">
        <f t="shared" si="0"/>
        <v>0</v>
      </c>
      <c r="CA24" s="848">
        <f t="shared" si="1"/>
        <v>1</v>
      </c>
      <c r="CB24" s="666">
        <f t="shared" si="2"/>
        <v>1</v>
      </c>
      <c r="CC24" s="666">
        <f t="shared" si="3"/>
        <v>2</v>
      </c>
      <c r="CD24" s="669">
        <f t="shared" si="4"/>
        <v>0</v>
      </c>
      <c r="CE24" s="666">
        <f t="shared" si="5"/>
        <v>2</v>
      </c>
      <c r="CF24" s="669">
        <f t="shared" si="6"/>
        <v>0</v>
      </c>
      <c r="CG24" s="667">
        <f t="shared" si="7"/>
        <v>1</v>
      </c>
      <c r="CH24" s="665">
        <f t="shared" si="8"/>
        <v>0</v>
      </c>
      <c r="CI24" s="666">
        <f t="shared" si="9"/>
        <v>0</v>
      </c>
      <c r="CJ24" s="669">
        <f t="shared" si="10"/>
        <v>0</v>
      </c>
      <c r="CK24" s="848">
        <f t="shared" si="11"/>
        <v>0</v>
      </c>
      <c r="CL24" s="669">
        <f t="shared" si="12"/>
        <v>2</v>
      </c>
      <c r="CM24" s="667">
        <f t="shared" si="13"/>
        <v>0</v>
      </c>
      <c r="CN24" s="849">
        <f t="shared" si="14"/>
        <v>0</v>
      </c>
      <c r="CO24" s="669">
        <f t="shared" si="15"/>
        <v>0</v>
      </c>
      <c r="CP24" s="848">
        <f t="shared" si="16"/>
        <v>0</v>
      </c>
      <c r="CQ24" s="669">
        <f t="shared" si="17"/>
        <v>1</v>
      </c>
      <c r="CR24" s="848">
        <f t="shared" si="18"/>
        <v>0</v>
      </c>
      <c r="CS24" s="848">
        <f t="shared" si="19"/>
        <v>1</v>
      </c>
      <c r="CT24" s="669">
        <f t="shared" si="20"/>
        <v>0</v>
      </c>
      <c r="CU24" s="666">
        <f t="shared" si="21"/>
        <v>1</v>
      </c>
      <c r="CV24" s="669">
        <f t="shared" si="22"/>
        <v>1</v>
      </c>
      <c r="CW24" s="849">
        <f t="shared" si="23"/>
        <v>0</v>
      </c>
      <c r="CX24" s="669">
        <f t="shared" si="24"/>
        <v>0</v>
      </c>
      <c r="CY24" s="666">
        <f t="shared" si="25"/>
        <v>1</v>
      </c>
      <c r="CZ24" s="669">
        <f t="shared" si="26"/>
        <v>0</v>
      </c>
      <c r="DA24" s="848">
        <f t="shared" si="27"/>
        <v>1</v>
      </c>
      <c r="DB24" s="669">
        <f t="shared" si="28"/>
        <v>0</v>
      </c>
      <c r="DC24" s="666">
        <f t="shared" si="29"/>
        <v>0</v>
      </c>
      <c r="DD24" s="669">
        <f t="shared" si="30"/>
        <v>0</v>
      </c>
      <c r="DE24" s="666">
        <f t="shared" si="31"/>
        <v>1</v>
      </c>
      <c r="DF24" s="669">
        <f t="shared" si="32"/>
        <v>0</v>
      </c>
      <c r="DG24" s="666">
        <f t="shared" si="33"/>
        <v>1</v>
      </c>
      <c r="DH24" s="669">
        <f t="shared" si="34"/>
        <v>0</v>
      </c>
      <c r="DI24" s="666">
        <f t="shared" si="35"/>
        <v>1</v>
      </c>
      <c r="DJ24" s="669">
        <f t="shared" si="36"/>
        <v>0</v>
      </c>
      <c r="DK24" s="666">
        <f t="shared" si="37"/>
        <v>0</v>
      </c>
    </row>
    <row r="25" spans="1:115" s="1607" customFormat="1" ht="54" customHeight="1" x14ac:dyDescent="0.15">
      <c r="A25" s="287">
        <v>20</v>
      </c>
      <c r="B25" s="1007" t="s">
        <v>21</v>
      </c>
      <c r="C25" s="1534" t="s">
        <v>309</v>
      </c>
      <c r="D25" s="1535"/>
      <c r="E25" s="1654" t="s">
        <v>267</v>
      </c>
      <c r="F25" s="1189" t="s">
        <v>119</v>
      </c>
      <c r="G25" s="1010" t="str">
        <f t="shared" si="38"/>
        <v>堀田</v>
      </c>
      <c r="H25" s="1011" t="s">
        <v>417</v>
      </c>
      <c r="I25" s="1012" t="s">
        <v>237</v>
      </c>
      <c r="J25" s="1013"/>
      <c r="K25" s="1011"/>
      <c r="L25" s="1014" t="s">
        <v>65</v>
      </c>
      <c r="M25" s="1012" t="s">
        <v>292</v>
      </c>
      <c r="N25" s="1012" t="s">
        <v>119</v>
      </c>
      <c r="O25" s="1187" t="s">
        <v>289</v>
      </c>
      <c r="P25" s="1533" t="s">
        <v>31</v>
      </c>
      <c r="Q25" s="1012"/>
      <c r="R25" s="1012" t="s">
        <v>203</v>
      </c>
      <c r="S25" s="1009" t="s">
        <v>300</v>
      </c>
      <c r="T25" s="1017"/>
      <c r="U25" s="1010" t="s">
        <v>120</v>
      </c>
      <c r="V25" s="1012" t="s">
        <v>63</v>
      </c>
      <c r="W25" s="1578" t="s">
        <v>199</v>
      </c>
      <c r="X25" s="1017"/>
      <c r="Y25" s="1012"/>
      <c r="Z25" s="1012"/>
      <c r="AA25" s="1010" t="s">
        <v>27</v>
      </c>
      <c r="AB25" s="1011" t="s">
        <v>233</v>
      </c>
      <c r="AC25" s="1528" t="s">
        <v>267</v>
      </c>
      <c r="AD25" s="1001"/>
      <c r="AE25" s="1019" t="s">
        <v>259</v>
      </c>
      <c r="AF25" s="1020" t="str">
        <f t="shared" si="39"/>
        <v>堀田</v>
      </c>
      <c r="AG25" s="439"/>
      <c r="AH25" s="1163" t="s">
        <v>299</v>
      </c>
      <c r="AI25" s="1552" t="s">
        <v>70</v>
      </c>
      <c r="AJ25" s="1091"/>
      <c r="AK25" s="1089"/>
      <c r="AL25" s="1090"/>
      <c r="AM25" s="1091"/>
      <c r="AN25" s="1103" t="s">
        <v>28</v>
      </c>
      <c r="AO25" s="1091"/>
      <c r="AP25" s="1089"/>
      <c r="AQ25" s="1094"/>
      <c r="AR25" s="1089"/>
      <c r="AS25" s="1091"/>
      <c r="AT25" s="1090"/>
      <c r="AU25" s="1089" t="s">
        <v>301</v>
      </c>
      <c r="AV25" s="1507" t="s">
        <v>615</v>
      </c>
      <c r="AW25" s="1090"/>
      <c r="AX25" s="1090"/>
      <c r="AY25" s="1136" t="s">
        <v>284</v>
      </c>
      <c r="AZ25" s="1128" t="s">
        <v>451</v>
      </c>
      <c r="BA25" s="1090"/>
      <c r="BB25" s="1128"/>
      <c r="BC25" s="1141"/>
      <c r="BD25" s="1088"/>
      <c r="BE25" s="1089"/>
      <c r="BF25" s="1251"/>
      <c r="BG25" s="879" t="s">
        <v>369</v>
      </c>
      <c r="BH25" s="918"/>
      <c r="BI25" s="654"/>
      <c r="BJ25" s="440" t="s">
        <v>31</v>
      </c>
      <c r="BK25" s="286">
        <f t="shared" si="41"/>
        <v>1</v>
      </c>
      <c r="BL25" s="287">
        <f t="shared" si="42"/>
        <v>1</v>
      </c>
      <c r="BM25" s="287">
        <f t="shared" si="43"/>
        <v>1</v>
      </c>
      <c r="BN25" s="287">
        <f t="shared" si="44"/>
        <v>0</v>
      </c>
      <c r="BO25" s="287">
        <f t="shared" si="45"/>
        <v>1</v>
      </c>
      <c r="BP25" s="287">
        <f t="shared" si="46"/>
        <v>0</v>
      </c>
      <c r="BQ25" s="287">
        <f t="shared" si="47"/>
        <v>0</v>
      </c>
      <c r="BR25" s="587">
        <f t="shared" si="48"/>
        <v>0</v>
      </c>
      <c r="BS25" s="401">
        <v>0</v>
      </c>
      <c r="BT25" s="401">
        <f>BK25+BL25*0.5+BM25*0.5+BN25+BO25+BQ25+BR25*0.5+BP25</f>
        <v>3</v>
      </c>
      <c r="BW25" s="141"/>
      <c r="BZ25" s="669">
        <f t="shared" si="0"/>
        <v>0</v>
      </c>
      <c r="CA25" s="848">
        <f t="shared" si="1"/>
        <v>1</v>
      </c>
      <c r="CB25" s="666">
        <f t="shared" si="2"/>
        <v>0</v>
      </c>
      <c r="CC25" s="666">
        <f t="shared" si="3"/>
        <v>0</v>
      </c>
      <c r="CD25" s="669">
        <f t="shared" si="4"/>
        <v>1</v>
      </c>
      <c r="CE25" s="666">
        <f t="shared" si="5"/>
        <v>1</v>
      </c>
      <c r="CF25" s="669">
        <f t="shared" si="6"/>
        <v>0</v>
      </c>
      <c r="CG25" s="667">
        <f t="shared" si="7"/>
        <v>1</v>
      </c>
      <c r="CH25" s="665">
        <f t="shared" si="8"/>
        <v>0</v>
      </c>
      <c r="CI25" s="666">
        <f t="shared" si="9"/>
        <v>0</v>
      </c>
      <c r="CJ25" s="669">
        <f t="shared" si="10"/>
        <v>0</v>
      </c>
      <c r="CK25" s="848">
        <f t="shared" si="11"/>
        <v>0</v>
      </c>
      <c r="CL25" s="669">
        <f t="shared" si="12"/>
        <v>2</v>
      </c>
      <c r="CM25" s="667">
        <f t="shared" si="13"/>
        <v>0</v>
      </c>
      <c r="CN25" s="849">
        <f t="shared" si="14"/>
        <v>0</v>
      </c>
      <c r="CO25" s="669">
        <f t="shared" si="15"/>
        <v>0</v>
      </c>
      <c r="CP25" s="848">
        <f t="shared" si="16"/>
        <v>0</v>
      </c>
      <c r="CQ25" s="669">
        <f t="shared" si="17"/>
        <v>1</v>
      </c>
      <c r="CR25" s="848">
        <f t="shared" si="18"/>
        <v>0</v>
      </c>
      <c r="CS25" s="848">
        <f t="shared" si="19"/>
        <v>1</v>
      </c>
      <c r="CT25" s="669">
        <f t="shared" si="20"/>
        <v>0</v>
      </c>
      <c r="CU25" s="666">
        <f t="shared" si="21"/>
        <v>2</v>
      </c>
      <c r="CV25" s="669">
        <f t="shared" si="22"/>
        <v>0</v>
      </c>
      <c r="CW25" s="849">
        <f t="shared" si="23"/>
        <v>0</v>
      </c>
      <c r="CX25" s="669">
        <f t="shared" si="24"/>
        <v>0</v>
      </c>
      <c r="CY25" s="666">
        <f t="shared" si="25"/>
        <v>1</v>
      </c>
      <c r="CZ25" s="669">
        <f t="shared" si="26"/>
        <v>0</v>
      </c>
      <c r="DA25" s="848">
        <f t="shared" si="27"/>
        <v>1</v>
      </c>
      <c r="DB25" s="669">
        <f t="shared" si="28"/>
        <v>0</v>
      </c>
      <c r="DC25" s="666">
        <f t="shared" si="29"/>
        <v>1</v>
      </c>
      <c r="DD25" s="669">
        <f t="shared" si="30"/>
        <v>0</v>
      </c>
      <c r="DE25" s="666">
        <f t="shared" si="31"/>
        <v>1</v>
      </c>
      <c r="DF25" s="669">
        <f t="shared" si="32"/>
        <v>0</v>
      </c>
      <c r="DG25" s="666">
        <f t="shared" si="33"/>
        <v>0</v>
      </c>
      <c r="DH25" s="669">
        <f t="shared" si="34"/>
        <v>0</v>
      </c>
      <c r="DI25" s="666">
        <f t="shared" si="35"/>
        <v>1</v>
      </c>
      <c r="DJ25" s="669">
        <f t="shared" si="36"/>
        <v>0</v>
      </c>
      <c r="DK25" s="666">
        <f t="shared" si="37"/>
        <v>0</v>
      </c>
    </row>
    <row r="26" spans="1:115" s="1607" customFormat="1" ht="54" customHeight="1" x14ac:dyDescent="0.15">
      <c r="A26" s="287">
        <v>21</v>
      </c>
      <c r="B26" s="1007" t="s">
        <v>22</v>
      </c>
      <c r="C26" s="1534" t="s">
        <v>309</v>
      </c>
      <c r="D26" s="1535"/>
      <c r="E26" s="1189" t="s">
        <v>31</v>
      </c>
      <c r="F26" s="994" t="s">
        <v>237</v>
      </c>
      <c r="G26" s="1010" t="str">
        <f t="shared" si="38"/>
        <v>小清水</v>
      </c>
      <c r="H26" s="1011" t="s">
        <v>417</v>
      </c>
      <c r="I26" s="1197" t="s">
        <v>28</v>
      </c>
      <c r="J26" s="1653" t="s">
        <v>274</v>
      </c>
      <c r="K26" s="1011"/>
      <c r="L26" s="1014" t="s">
        <v>65</v>
      </c>
      <c r="M26" s="1012" t="s">
        <v>301</v>
      </c>
      <c r="N26" s="1012" t="s">
        <v>31</v>
      </c>
      <c r="O26" s="1015"/>
      <c r="P26" s="1655" t="s">
        <v>289</v>
      </c>
      <c r="Q26" s="1490" t="s">
        <v>449</v>
      </c>
      <c r="R26" s="1012" t="s">
        <v>203</v>
      </c>
      <c r="S26" s="1009" t="s">
        <v>70</v>
      </c>
      <c r="T26" s="1017"/>
      <c r="U26" s="1010" t="s">
        <v>120</v>
      </c>
      <c r="V26" s="1577" t="s">
        <v>299</v>
      </c>
      <c r="W26" s="1010" t="s">
        <v>300</v>
      </c>
      <c r="X26" s="1017"/>
      <c r="Y26" s="1012"/>
      <c r="Z26" s="1012"/>
      <c r="AA26" s="1010" t="s">
        <v>27</v>
      </c>
      <c r="AB26" s="1011" t="s">
        <v>199</v>
      </c>
      <c r="AC26" s="1012" t="s">
        <v>299</v>
      </c>
      <c r="AD26" s="1012"/>
      <c r="AE26" s="1019" t="s">
        <v>233</v>
      </c>
      <c r="AF26" s="1020" t="str">
        <f t="shared" si="39"/>
        <v>小清水</v>
      </c>
      <c r="AG26" s="439"/>
      <c r="AH26" s="1551" t="s">
        <v>418</v>
      </c>
      <c r="AI26" s="1552"/>
      <c r="AJ26" s="1091"/>
      <c r="AK26" s="1089" t="s">
        <v>284</v>
      </c>
      <c r="AL26" s="1090"/>
      <c r="AM26" s="1091"/>
      <c r="AN26" s="1103" t="s">
        <v>267</v>
      </c>
      <c r="AO26" s="1091"/>
      <c r="AP26" s="1089"/>
      <c r="AQ26" s="1094"/>
      <c r="AR26" s="1102" t="s">
        <v>119</v>
      </c>
      <c r="AS26" s="1091" t="s">
        <v>63</v>
      </c>
      <c r="AT26" s="1090"/>
      <c r="AU26" s="1089"/>
      <c r="AV26" s="1128"/>
      <c r="AW26" s="1090"/>
      <c r="AX26" s="1090"/>
      <c r="AY26" s="1127"/>
      <c r="AZ26" s="1128"/>
      <c r="BA26" s="1090"/>
      <c r="BB26" s="1128"/>
      <c r="BC26" s="1141"/>
      <c r="BD26" s="1088"/>
      <c r="BE26" s="1089" t="s">
        <v>604</v>
      </c>
      <c r="BF26" s="1251"/>
      <c r="BG26" s="1091"/>
      <c r="BH26" s="918"/>
      <c r="BI26" s="654"/>
      <c r="BJ26" s="440" t="s">
        <v>417</v>
      </c>
      <c r="BK26" s="286">
        <f t="shared" si="41"/>
        <v>1</v>
      </c>
      <c r="BL26" s="287">
        <f t="shared" si="42"/>
        <v>1</v>
      </c>
      <c r="BM26" s="287">
        <f t="shared" si="43"/>
        <v>0</v>
      </c>
      <c r="BN26" s="287">
        <f t="shared" si="44"/>
        <v>0</v>
      </c>
      <c r="BO26" s="287">
        <f t="shared" si="45"/>
        <v>0</v>
      </c>
      <c r="BP26" s="287">
        <f t="shared" si="46"/>
        <v>0</v>
      </c>
      <c r="BQ26" s="287">
        <f t="shared" si="47"/>
        <v>0</v>
      </c>
      <c r="BR26" s="587">
        <f t="shared" si="48"/>
        <v>0</v>
      </c>
      <c r="BS26" s="401">
        <v>0</v>
      </c>
      <c r="BT26" s="401">
        <f t="shared" ref="BT26:BT27" si="49">BK26+BL26*0.5+BM26*0.5+BN26+BO26+BQ26+BR26*0.5+BP26</f>
        <v>1.5</v>
      </c>
      <c r="BW26" s="141"/>
      <c r="BZ26" s="669">
        <f t="shared" si="0"/>
        <v>0</v>
      </c>
      <c r="CA26" s="848">
        <f t="shared" si="1"/>
        <v>1</v>
      </c>
      <c r="CB26" s="666">
        <f t="shared" si="2"/>
        <v>0</v>
      </c>
      <c r="CC26" s="666">
        <f t="shared" si="3"/>
        <v>0</v>
      </c>
      <c r="CD26" s="669">
        <f t="shared" si="4"/>
        <v>1</v>
      </c>
      <c r="CE26" s="666">
        <f t="shared" si="5"/>
        <v>1</v>
      </c>
      <c r="CF26" s="669">
        <f t="shared" si="6"/>
        <v>0</v>
      </c>
      <c r="CG26" s="667">
        <f t="shared" si="7"/>
        <v>1</v>
      </c>
      <c r="CH26" s="665">
        <f t="shared" si="8"/>
        <v>0</v>
      </c>
      <c r="CI26" s="666">
        <f t="shared" si="9"/>
        <v>0</v>
      </c>
      <c r="CJ26" s="669">
        <f t="shared" si="10"/>
        <v>0</v>
      </c>
      <c r="CK26" s="848">
        <f t="shared" si="11"/>
        <v>0</v>
      </c>
      <c r="CL26" s="669">
        <f t="shared" si="12"/>
        <v>1</v>
      </c>
      <c r="CM26" s="667">
        <f t="shared" si="13"/>
        <v>0</v>
      </c>
      <c r="CN26" s="849">
        <f t="shared" si="14"/>
        <v>0</v>
      </c>
      <c r="CO26" s="669">
        <f t="shared" si="15"/>
        <v>0</v>
      </c>
      <c r="CP26" s="848">
        <f t="shared" si="16"/>
        <v>0</v>
      </c>
      <c r="CQ26" s="669">
        <f t="shared" si="17"/>
        <v>1</v>
      </c>
      <c r="CR26" s="848">
        <f t="shared" si="18"/>
        <v>0</v>
      </c>
      <c r="CS26" s="848">
        <f t="shared" si="19"/>
        <v>1</v>
      </c>
      <c r="CT26" s="669">
        <f t="shared" si="20"/>
        <v>0</v>
      </c>
      <c r="CU26" s="666">
        <f t="shared" si="21"/>
        <v>1</v>
      </c>
      <c r="CV26" s="669">
        <f t="shared" si="22"/>
        <v>1</v>
      </c>
      <c r="CW26" s="849">
        <f t="shared" si="23"/>
        <v>0</v>
      </c>
      <c r="CX26" s="669">
        <f t="shared" si="24"/>
        <v>0</v>
      </c>
      <c r="CY26" s="666">
        <f t="shared" si="25"/>
        <v>1</v>
      </c>
      <c r="CZ26" s="669">
        <f t="shared" si="26"/>
        <v>0</v>
      </c>
      <c r="DA26" s="848">
        <f t="shared" si="27"/>
        <v>2</v>
      </c>
      <c r="DB26" s="669">
        <f t="shared" si="28"/>
        <v>0</v>
      </c>
      <c r="DC26" s="666">
        <f t="shared" si="29"/>
        <v>1</v>
      </c>
      <c r="DD26" s="669">
        <f t="shared" si="30"/>
        <v>0</v>
      </c>
      <c r="DE26" s="666">
        <f t="shared" si="31"/>
        <v>1</v>
      </c>
      <c r="DF26" s="669">
        <f t="shared" si="32"/>
        <v>0</v>
      </c>
      <c r="DG26" s="666">
        <f t="shared" si="33"/>
        <v>2</v>
      </c>
      <c r="DH26" s="669">
        <f t="shared" si="34"/>
        <v>0</v>
      </c>
      <c r="DI26" s="666">
        <f t="shared" si="35"/>
        <v>1</v>
      </c>
      <c r="DJ26" s="669">
        <f t="shared" si="36"/>
        <v>0</v>
      </c>
      <c r="DK26" s="666">
        <f t="shared" si="37"/>
        <v>0</v>
      </c>
    </row>
    <row r="27" spans="1:115" s="1607" customFormat="1" ht="54" customHeight="1" x14ac:dyDescent="0.15">
      <c r="A27" s="1537">
        <v>22</v>
      </c>
      <c r="B27" s="1022" t="s">
        <v>23</v>
      </c>
      <c r="C27" s="1023"/>
      <c r="D27" s="1024"/>
      <c r="E27" s="1025"/>
      <c r="F27" s="1025"/>
      <c r="G27" s="1026" t="str">
        <f t="shared" si="38"/>
        <v>大橋</v>
      </c>
      <c r="H27" s="1027"/>
      <c r="I27" s="1028"/>
      <c r="J27" s="1029"/>
      <c r="K27" s="1027"/>
      <c r="L27" s="1030"/>
      <c r="M27" s="1028"/>
      <c r="N27" s="1028"/>
      <c r="O27" s="1031"/>
      <c r="P27" s="1032"/>
      <c r="Q27" s="1028"/>
      <c r="R27" s="1028"/>
      <c r="S27" s="1025"/>
      <c r="T27" s="1033"/>
      <c r="U27" s="1026"/>
      <c r="V27" s="1028"/>
      <c r="W27" s="1026" t="s">
        <v>199</v>
      </c>
      <c r="X27" s="1033"/>
      <c r="Y27" s="1028"/>
      <c r="Z27" s="1028"/>
      <c r="AA27" s="1026"/>
      <c r="AB27" s="1027"/>
      <c r="AC27" s="1028"/>
      <c r="AD27" s="1028"/>
      <c r="AE27" s="1035" t="s">
        <v>70</v>
      </c>
      <c r="AF27" s="1036" t="str">
        <f t="shared" si="39"/>
        <v>大橋</v>
      </c>
      <c r="AG27" s="1037" t="s">
        <v>258</v>
      </c>
      <c r="AH27" s="1553"/>
      <c r="AI27" s="1554"/>
      <c r="AJ27" s="1108"/>
      <c r="AK27" s="1106"/>
      <c r="AL27" s="1107"/>
      <c r="AM27" s="1108"/>
      <c r="AN27" s="1129"/>
      <c r="AO27" s="1108"/>
      <c r="AP27" s="1106"/>
      <c r="AQ27" s="1112"/>
      <c r="AR27" s="1106"/>
      <c r="AS27" s="1108"/>
      <c r="AT27" s="1107"/>
      <c r="AU27" s="1106"/>
      <c r="AV27" s="1113"/>
      <c r="AW27" s="1107"/>
      <c r="AX27" s="1107"/>
      <c r="AY27" s="1114"/>
      <c r="AZ27" s="1113"/>
      <c r="BA27" s="1107"/>
      <c r="BB27" s="1113"/>
      <c r="BC27" s="1495"/>
      <c r="BD27" s="1105"/>
      <c r="BE27" s="1106"/>
      <c r="BF27" s="1258"/>
      <c r="BG27" s="1108"/>
      <c r="BH27" s="919"/>
      <c r="BI27" s="655"/>
      <c r="BJ27" s="440" t="s">
        <v>418</v>
      </c>
      <c r="BK27" s="286">
        <f t="shared" si="41"/>
        <v>1</v>
      </c>
      <c r="BL27" s="287">
        <f t="shared" si="42"/>
        <v>1</v>
      </c>
      <c r="BM27" s="287">
        <f t="shared" si="43"/>
        <v>0</v>
      </c>
      <c r="BN27" s="287">
        <f t="shared" si="44"/>
        <v>0</v>
      </c>
      <c r="BO27" s="287">
        <f t="shared" si="45"/>
        <v>0</v>
      </c>
      <c r="BP27" s="287">
        <f t="shared" si="46"/>
        <v>0</v>
      </c>
      <c r="BQ27" s="287">
        <f t="shared" si="47"/>
        <v>0</v>
      </c>
      <c r="BR27" s="587">
        <f t="shared" si="48"/>
        <v>0</v>
      </c>
      <c r="BS27" s="401">
        <v>0</v>
      </c>
      <c r="BT27" s="401">
        <f t="shared" si="49"/>
        <v>1.5</v>
      </c>
      <c r="BW27" s="141"/>
      <c r="BZ27" s="669">
        <f t="shared" si="0"/>
        <v>0</v>
      </c>
      <c r="CA27" s="848">
        <f t="shared" si="1"/>
        <v>0</v>
      </c>
      <c r="CB27" s="666">
        <f t="shared" si="2"/>
        <v>0</v>
      </c>
      <c r="CC27" s="666">
        <f t="shared" si="3"/>
        <v>0</v>
      </c>
      <c r="CD27" s="669">
        <f t="shared" si="4"/>
        <v>0</v>
      </c>
      <c r="CE27" s="666">
        <f t="shared" si="5"/>
        <v>0</v>
      </c>
      <c r="CF27" s="669">
        <f t="shared" si="6"/>
        <v>0</v>
      </c>
      <c r="CG27" s="667">
        <f t="shared" si="7"/>
        <v>0</v>
      </c>
      <c r="CH27" s="665">
        <f t="shared" si="8"/>
        <v>0</v>
      </c>
      <c r="CI27" s="666">
        <f t="shared" si="9"/>
        <v>0</v>
      </c>
      <c r="CJ27" s="669">
        <f t="shared" si="10"/>
        <v>0</v>
      </c>
      <c r="CK27" s="848">
        <f t="shared" si="11"/>
        <v>0</v>
      </c>
      <c r="CL27" s="669">
        <f t="shared" si="12"/>
        <v>0</v>
      </c>
      <c r="CM27" s="667">
        <f t="shared" si="13"/>
        <v>0</v>
      </c>
      <c r="CN27" s="849">
        <f t="shared" si="14"/>
        <v>0</v>
      </c>
      <c r="CO27" s="669">
        <f t="shared" si="15"/>
        <v>0</v>
      </c>
      <c r="CP27" s="848">
        <f t="shared" si="16"/>
        <v>0</v>
      </c>
      <c r="CQ27" s="669">
        <f t="shared" si="17"/>
        <v>1</v>
      </c>
      <c r="CR27" s="848">
        <f t="shared" si="18"/>
        <v>0</v>
      </c>
      <c r="CS27" s="848">
        <f t="shared" si="19"/>
        <v>1</v>
      </c>
      <c r="CT27" s="669">
        <f t="shared" si="20"/>
        <v>0</v>
      </c>
      <c r="CU27" s="666">
        <f t="shared" si="21"/>
        <v>0</v>
      </c>
      <c r="CV27" s="669">
        <f t="shared" si="22"/>
        <v>0</v>
      </c>
      <c r="CW27" s="849">
        <f t="shared" si="23"/>
        <v>0</v>
      </c>
      <c r="CX27" s="669">
        <f t="shared" si="24"/>
        <v>0</v>
      </c>
      <c r="CY27" s="666">
        <f t="shared" si="25"/>
        <v>0</v>
      </c>
      <c r="CZ27" s="669">
        <f t="shared" si="26"/>
        <v>0</v>
      </c>
      <c r="DA27" s="848">
        <f t="shared" si="27"/>
        <v>0</v>
      </c>
      <c r="DB27" s="669">
        <f t="shared" si="28"/>
        <v>0</v>
      </c>
      <c r="DC27" s="666">
        <f t="shared" si="29"/>
        <v>0</v>
      </c>
      <c r="DD27" s="669">
        <f t="shared" si="30"/>
        <v>0</v>
      </c>
      <c r="DE27" s="666">
        <f t="shared" si="31"/>
        <v>0</v>
      </c>
      <c r="DF27" s="669">
        <f t="shared" si="32"/>
        <v>0</v>
      </c>
      <c r="DG27" s="666">
        <f t="shared" si="33"/>
        <v>0</v>
      </c>
      <c r="DH27" s="669">
        <f t="shared" si="34"/>
        <v>0</v>
      </c>
      <c r="DI27" s="666">
        <f t="shared" si="35"/>
        <v>0</v>
      </c>
      <c r="DJ27" s="669">
        <f t="shared" si="36"/>
        <v>0</v>
      </c>
      <c r="DK27" s="666">
        <f t="shared" si="37"/>
        <v>0</v>
      </c>
    </row>
    <row r="28" spans="1:115" s="1607" customFormat="1" ht="54" customHeight="1" x14ac:dyDescent="0.15">
      <c r="A28" s="1537">
        <v>23</v>
      </c>
      <c r="B28" s="1022" t="s">
        <v>24</v>
      </c>
      <c r="C28" s="1023"/>
      <c r="D28" s="1024"/>
      <c r="E28" s="1025"/>
      <c r="F28" s="1025"/>
      <c r="G28" s="1026" t="str">
        <f t="shared" si="38"/>
        <v>山口</v>
      </c>
      <c r="H28" s="1027"/>
      <c r="I28" s="1028"/>
      <c r="J28" s="1029"/>
      <c r="K28" s="1027"/>
      <c r="L28" s="1030"/>
      <c r="M28" s="1028"/>
      <c r="N28" s="1028"/>
      <c r="O28" s="1031"/>
      <c r="P28" s="1032"/>
      <c r="Q28" s="1028"/>
      <c r="R28" s="1028"/>
      <c r="S28" s="1025"/>
      <c r="T28" s="1033"/>
      <c r="U28" s="1026"/>
      <c r="V28" s="1028"/>
      <c r="W28" s="1026" t="s">
        <v>233</v>
      </c>
      <c r="X28" s="1033"/>
      <c r="Y28" s="1028"/>
      <c r="Z28" s="1028"/>
      <c r="AA28" s="1026"/>
      <c r="AB28" s="1027"/>
      <c r="AC28" s="1028"/>
      <c r="AD28" s="1028"/>
      <c r="AE28" s="1035" t="s">
        <v>299</v>
      </c>
      <c r="AF28" s="1036" t="str">
        <f t="shared" si="39"/>
        <v>山口</v>
      </c>
      <c r="AG28" s="1037" t="s">
        <v>343</v>
      </c>
      <c r="AH28" s="1553"/>
      <c r="AI28" s="1554"/>
      <c r="AJ28" s="1108"/>
      <c r="AK28" s="1106"/>
      <c r="AL28" s="1107"/>
      <c r="AM28" s="1108"/>
      <c r="AN28" s="1257"/>
      <c r="AO28" s="1123"/>
      <c r="AP28" s="1106"/>
      <c r="AQ28" s="1112"/>
      <c r="AR28" s="1106"/>
      <c r="AS28" s="1108"/>
      <c r="AT28" s="1107"/>
      <c r="AU28" s="1106"/>
      <c r="AV28" s="1113"/>
      <c r="AW28" s="1107"/>
      <c r="AX28" s="1107"/>
      <c r="AY28" s="1114"/>
      <c r="AZ28" s="1113"/>
      <c r="BA28" s="1107"/>
      <c r="BB28" s="1113"/>
      <c r="BC28" s="1495"/>
      <c r="BD28" s="1105"/>
      <c r="BE28" s="1106"/>
      <c r="BF28" s="1258"/>
      <c r="BG28" s="1108"/>
      <c r="BH28" s="919"/>
      <c r="BI28" s="655"/>
      <c r="BJ28" s="437" t="s">
        <v>65</v>
      </c>
      <c r="BK28" s="286">
        <f t="shared" si="41"/>
        <v>1</v>
      </c>
      <c r="BL28" s="287">
        <f t="shared" si="42"/>
        <v>1</v>
      </c>
      <c r="BM28" s="287">
        <f t="shared" si="43"/>
        <v>0</v>
      </c>
      <c r="BN28" s="287">
        <f t="shared" si="44"/>
        <v>0</v>
      </c>
      <c r="BO28" s="287">
        <f t="shared" si="45"/>
        <v>1</v>
      </c>
      <c r="BP28" s="287">
        <f t="shared" si="46"/>
        <v>0</v>
      </c>
      <c r="BQ28" s="287">
        <f t="shared" si="47"/>
        <v>0</v>
      </c>
      <c r="BR28" s="587">
        <f t="shared" si="48"/>
        <v>0</v>
      </c>
      <c r="BS28" s="401">
        <v>0</v>
      </c>
      <c r="BT28" s="401">
        <f t="shared" si="40"/>
        <v>2.5</v>
      </c>
      <c r="BW28" s="141"/>
      <c r="BZ28" s="669">
        <f t="shared" si="0"/>
        <v>0</v>
      </c>
      <c r="CA28" s="848">
        <f t="shared" si="1"/>
        <v>0</v>
      </c>
      <c r="CB28" s="666">
        <f t="shared" si="2"/>
        <v>0</v>
      </c>
      <c r="CC28" s="666">
        <f t="shared" si="3"/>
        <v>0</v>
      </c>
      <c r="CD28" s="669">
        <f t="shared" si="4"/>
        <v>0</v>
      </c>
      <c r="CE28" s="666">
        <f t="shared" si="5"/>
        <v>0</v>
      </c>
      <c r="CF28" s="669">
        <f t="shared" si="6"/>
        <v>0</v>
      </c>
      <c r="CG28" s="667">
        <f t="shared" si="7"/>
        <v>0</v>
      </c>
      <c r="CH28" s="665">
        <f t="shared" si="8"/>
        <v>0</v>
      </c>
      <c r="CI28" s="666">
        <f t="shared" si="9"/>
        <v>0</v>
      </c>
      <c r="CJ28" s="669">
        <f t="shared" si="10"/>
        <v>0</v>
      </c>
      <c r="CK28" s="848">
        <f t="shared" si="11"/>
        <v>0</v>
      </c>
      <c r="CL28" s="669">
        <f t="shared" si="12"/>
        <v>0</v>
      </c>
      <c r="CM28" s="667">
        <f t="shared" si="13"/>
        <v>0</v>
      </c>
      <c r="CN28" s="849">
        <f t="shared" si="14"/>
        <v>0</v>
      </c>
      <c r="CO28" s="669">
        <f t="shared" si="15"/>
        <v>0</v>
      </c>
      <c r="CP28" s="848">
        <f t="shared" si="16"/>
        <v>0</v>
      </c>
      <c r="CQ28" s="669">
        <f t="shared" si="17"/>
        <v>0</v>
      </c>
      <c r="CR28" s="848">
        <f t="shared" si="18"/>
        <v>0</v>
      </c>
      <c r="CS28" s="848">
        <f t="shared" si="19"/>
        <v>1</v>
      </c>
      <c r="CT28" s="669">
        <f t="shared" si="20"/>
        <v>0</v>
      </c>
      <c r="CU28" s="666">
        <f t="shared" si="21"/>
        <v>0</v>
      </c>
      <c r="CV28" s="669">
        <f t="shared" si="22"/>
        <v>0</v>
      </c>
      <c r="CW28" s="849">
        <f t="shared" si="23"/>
        <v>0</v>
      </c>
      <c r="CX28" s="669">
        <f t="shared" si="24"/>
        <v>0</v>
      </c>
      <c r="CY28" s="666">
        <f t="shared" si="25"/>
        <v>0</v>
      </c>
      <c r="CZ28" s="669">
        <f t="shared" si="26"/>
        <v>0</v>
      </c>
      <c r="DA28" s="848">
        <f t="shared" si="27"/>
        <v>0</v>
      </c>
      <c r="DB28" s="669">
        <f t="shared" si="28"/>
        <v>0</v>
      </c>
      <c r="DC28" s="666">
        <f t="shared" si="29"/>
        <v>0</v>
      </c>
      <c r="DD28" s="669">
        <f t="shared" si="30"/>
        <v>0</v>
      </c>
      <c r="DE28" s="666">
        <f t="shared" si="31"/>
        <v>0</v>
      </c>
      <c r="DF28" s="669">
        <f t="shared" si="32"/>
        <v>0</v>
      </c>
      <c r="DG28" s="666">
        <f t="shared" si="33"/>
        <v>1</v>
      </c>
      <c r="DH28" s="669">
        <f t="shared" si="34"/>
        <v>0</v>
      </c>
      <c r="DI28" s="666">
        <f t="shared" si="35"/>
        <v>0</v>
      </c>
      <c r="DJ28" s="669">
        <f t="shared" si="36"/>
        <v>0</v>
      </c>
      <c r="DK28" s="666">
        <f t="shared" si="37"/>
        <v>0</v>
      </c>
    </row>
    <row r="29" spans="1:115" s="1607" customFormat="1" ht="54" customHeight="1" x14ac:dyDescent="0.15">
      <c r="A29" s="287">
        <v>24</v>
      </c>
      <c r="B29" s="1007" t="s">
        <v>25</v>
      </c>
      <c r="C29" s="1008" t="s">
        <v>233</v>
      </c>
      <c r="D29" s="595"/>
      <c r="E29" s="1009" t="s">
        <v>417</v>
      </c>
      <c r="F29" s="1009" t="s">
        <v>119</v>
      </c>
      <c r="G29" s="1010" t="str">
        <f t="shared" si="38"/>
        <v>斎藤</v>
      </c>
      <c r="H29" s="1011" t="s">
        <v>301</v>
      </c>
      <c r="I29" s="1162" t="s">
        <v>237</v>
      </c>
      <c r="J29" s="1013"/>
      <c r="K29" s="1011"/>
      <c r="L29" s="1014" t="s">
        <v>267</v>
      </c>
      <c r="M29" s="1012" t="s">
        <v>27</v>
      </c>
      <c r="N29" s="1012"/>
      <c r="O29" s="1015"/>
      <c r="P29" s="1016" t="s">
        <v>418</v>
      </c>
      <c r="Q29" s="1012"/>
      <c r="R29" s="1012" t="s">
        <v>90</v>
      </c>
      <c r="S29" s="1009" t="s">
        <v>639</v>
      </c>
      <c r="T29" s="1017"/>
      <c r="U29" s="1010" t="s">
        <v>120</v>
      </c>
      <c r="V29" s="1012" t="s">
        <v>63</v>
      </c>
      <c r="W29" s="1010" t="s">
        <v>300</v>
      </c>
      <c r="X29" s="1017"/>
      <c r="Y29" s="1012"/>
      <c r="Z29" s="1012"/>
      <c r="AA29" s="1010" t="s">
        <v>199</v>
      </c>
      <c r="AB29" s="1011" t="s">
        <v>284</v>
      </c>
      <c r="AC29" s="1012"/>
      <c r="AD29" s="1012"/>
      <c r="AE29" s="1019" t="s">
        <v>278</v>
      </c>
      <c r="AF29" s="1020" t="str">
        <f t="shared" si="39"/>
        <v>斎藤</v>
      </c>
      <c r="AG29" s="439" t="s">
        <v>237</v>
      </c>
      <c r="AH29" s="1551"/>
      <c r="AI29" s="1552"/>
      <c r="AJ29" s="1091"/>
      <c r="AK29" s="1102" t="s">
        <v>31</v>
      </c>
      <c r="AL29" s="1090" t="s">
        <v>65</v>
      </c>
      <c r="AM29" s="1091"/>
      <c r="AN29" s="1103"/>
      <c r="AO29" s="1091"/>
      <c r="AP29" s="1089"/>
      <c r="AQ29" s="1094"/>
      <c r="AR29" s="1089"/>
      <c r="AS29" s="1091"/>
      <c r="AT29" s="1090"/>
      <c r="AU29" s="1089"/>
      <c r="AV29" s="1128"/>
      <c r="AW29" s="1090"/>
      <c r="AX29" s="1090"/>
      <c r="AY29" s="1127" t="s">
        <v>70</v>
      </c>
      <c r="AZ29" s="1128" t="s">
        <v>452</v>
      </c>
      <c r="BA29" s="1140" t="s">
        <v>28</v>
      </c>
      <c r="BB29" s="1128" t="s">
        <v>629</v>
      </c>
      <c r="BC29" s="1141"/>
      <c r="BD29" s="1088"/>
      <c r="BE29" s="1089"/>
      <c r="BF29" s="1251"/>
      <c r="BG29" s="1091"/>
      <c r="BH29" s="919"/>
      <c r="BI29" s="655"/>
      <c r="BJ29" s="1601"/>
      <c r="BK29" s="1601"/>
      <c r="BL29" s="1601"/>
      <c r="BM29" s="1601"/>
      <c r="BN29" s="1601"/>
      <c r="BO29" s="1601"/>
      <c r="BP29" s="1601"/>
      <c r="BQ29" s="1601"/>
      <c r="BR29" s="1601"/>
      <c r="BS29" s="401">
        <f>SUM(BS10:BS28)</f>
        <v>0</v>
      </c>
      <c r="BT29" s="1601"/>
      <c r="BW29" s="141"/>
      <c r="BZ29" s="669">
        <f t="shared" si="0"/>
        <v>0</v>
      </c>
      <c r="CA29" s="848">
        <f t="shared" si="1"/>
        <v>1</v>
      </c>
      <c r="CB29" s="666">
        <f t="shared" si="2"/>
        <v>0</v>
      </c>
      <c r="CC29" s="666">
        <f t="shared" si="3"/>
        <v>1</v>
      </c>
      <c r="CD29" s="669">
        <f t="shared" si="4"/>
        <v>0</v>
      </c>
      <c r="CE29" s="666">
        <f t="shared" si="5"/>
        <v>1</v>
      </c>
      <c r="CF29" s="669">
        <f t="shared" si="6"/>
        <v>0</v>
      </c>
      <c r="CG29" s="667">
        <f t="shared" si="7"/>
        <v>1</v>
      </c>
      <c r="CH29" s="665">
        <f t="shared" si="8"/>
        <v>0</v>
      </c>
      <c r="CI29" s="666">
        <f t="shared" si="9"/>
        <v>0</v>
      </c>
      <c r="CJ29" s="669">
        <f t="shared" si="10"/>
        <v>0</v>
      </c>
      <c r="CK29" s="848">
        <f t="shared" si="11"/>
        <v>0</v>
      </c>
      <c r="CL29" s="669">
        <f t="shared" si="12"/>
        <v>1</v>
      </c>
      <c r="CM29" s="667">
        <f t="shared" si="13"/>
        <v>0</v>
      </c>
      <c r="CN29" s="849">
        <f t="shared" si="14"/>
        <v>0</v>
      </c>
      <c r="CO29" s="669">
        <f t="shared" si="15"/>
        <v>0</v>
      </c>
      <c r="CP29" s="848">
        <f t="shared" si="16"/>
        <v>0</v>
      </c>
      <c r="CQ29" s="669">
        <f t="shared" si="17"/>
        <v>1</v>
      </c>
      <c r="CR29" s="848">
        <f t="shared" si="18"/>
        <v>0</v>
      </c>
      <c r="CS29" s="848">
        <f t="shared" si="19"/>
        <v>1</v>
      </c>
      <c r="CT29" s="669">
        <f t="shared" si="20"/>
        <v>0</v>
      </c>
      <c r="CU29" s="666">
        <f t="shared" si="21"/>
        <v>1</v>
      </c>
      <c r="CV29" s="669">
        <f t="shared" si="22"/>
        <v>0</v>
      </c>
      <c r="CW29" s="849">
        <f t="shared" si="23"/>
        <v>0</v>
      </c>
      <c r="CX29" s="669">
        <f t="shared" si="24"/>
        <v>0</v>
      </c>
      <c r="CY29" s="666">
        <f t="shared" si="25"/>
        <v>1</v>
      </c>
      <c r="CZ29" s="669">
        <f t="shared" si="26"/>
        <v>0</v>
      </c>
      <c r="DA29" s="848">
        <f t="shared" si="27"/>
        <v>1</v>
      </c>
      <c r="DB29" s="669">
        <f t="shared" si="28"/>
        <v>0</v>
      </c>
      <c r="DC29" s="666">
        <f t="shared" si="29"/>
        <v>1</v>
      </c>
      <c r="DD29" s="669">
        <f t="shared" si="30"/>
        <v>0</v>
      </c>
      <c r="DE29" s="666">
        <f t="shared" si="31"/>
        <v>1</v>
      </c>
      <c r="DF29" s="669">
        <f t="shared" si="32"/>
        <v>0</v>
      </c>
      <c r="DG29" s="666">
        <f t="shared" si="33"/>
        <v>1</v>
      </c>
      <c r="DH29" s="669">
        <f t="shared" si="34"/>
        <v>0</v>
      </c>
      <c r="DI29" s="666">
        <f t="shared" si="35"/>
        <v>0</v>
      </c>
      <c r="DJ29" s="669">
        <f t="shared" si="36"/>
        <v>0</v>
      </c>
      <c r="DK29" s="666">
        <f t="shared" si="37"/>
        <v>0</v>
      </c>
    </row>
    <row r="30" spans="1:115" s="1607" customFormat="1" ht="54" customHeight="1" x14ac:dyDescent="0.15">
      <c r="A30" s="1537">
        <v>25</v>
      </c>
      <c r="B30" s="1022" t="s">
        <v>19</v>
      </c>
      <c r="C30" s="1023"/>
      <c r="D30" s="1024"/>
      <c r="E30" s="1025"/>
      <c r="F30" s="1025"/>
      <c r="G30" s="1026" t="str">
        <f t="shared" si="38"/>
        <v>石橋</v>
      </c>
      <c r="H30" s="1027"/>
      <c r="I30" s="1028"/>
      <c r="J30" s="1029"/>
      <c r="K30" s="1027"/>
      <c r="L30" s="1030"/>
      <c r="M30" s="1028"/>
      <c r="N30" s="1028"/>
      <c r="O30" s="1031"/>
      <c r="P30" s="1032"/>
      <c r="Q30" s="1028"/>
      <c r="R30" s="1028"/>
      <c r="S30" s="1025"/>
      <c r="T30" s="1033"/>
      <c r="U30" s="1026"/>
      <c r="V30" s="1028"/>
      <c r="W30" s="1026" t="s">
        <v>343</v>
      </c>
      <c r="X30" s="1033"/>
      <c r="Y30" s="1028"/>
      <c r="Z30" s="1028"/>
      <c r="AA30" s="1026"/>
      <c r="AB30" s="1027"/>
      <c r="AC30" s="1028"/>
      <c r="AD30" s="1028"/>
      <c r="AE30" s="1035" t="s">
        <v>284</v>
      </c>
      <c r="AF30" s="1036" t="str">
        <f t="shared" si="39"/>
        <v>石橋</v>
      </c>
      <c r="AG30" s="1037" t="s">
        <v>119</v>
      </c>
      <c r="AH30" s="1553"/>
      <c r="AI30" s="1554"/>
      <c r="AJ30" s="1108"/>
      <c r="AK30" s="1106"/>
      <c r="AL30" s="1107"/>
      <c r="AM30" s="1108"/>
      <c r="AN30" s="1142"/>
      <c r="AO30" s="1110"/>
      <c r="AP30" s="1106"/>
      <c r="AQ30" s="1112"/>
      <c r="AR30" s="1106"/>
      <c r="AS30" s="1108"/>
      <c r="AT30" s="1107"/>
      <c r="AU30" s="1106"/>
      <c r="AV30" s="1113"/>
      <c r="AW30" s="1107"/>
      <c r="AX30" s="1107"/>
      <c r="AY30" s="1114"/>
      <c r="AZ30" s="1113"/>
      <c r="BA30" s="1107"/>
      <c r="BB30" s="1113"/>
      <c r="BC30" s="1495"/>
      <c r="BD30" s="1105"/>
      <c r="BE30" s="1106"/>
      <c r="BF30" s="1258"/>
      <c r="BG30" s="1108"/>
      <c r="BH30" s="919"/>
      <c r="BI30" s="655"/>
      <c r="BJ30" s="1601"/>
      <c r="BK30" s="1601">
        <f t="shared" ref="BK30:BR30" si="50">SUM(BK10:BK28)</f>
        <v>18</v>
      </c>
      <c r="BL30" s="1601">
        <f t="shared" si="50"/>
        <v>18</v>
      </c>
      <c r="BM30" s="1601">
        <f t="shared" si="50"/>
        <v>20</v>
      </c>
      <c r="BN30" s="1601">
        <f t="shared" si="50"/>
        <v>2</v>
      </c>
      <c r="BO30" s="1601">
        <f t="shared" si="50"/>
        <v>14</v>
      </c>
      <c r="BP30" s="1601">
        <f t="shared" si="50"/>
        <v>0</v>
      </c>
      <c r="BQ30" s="1601">
        <f t="shared" si="50"/>
        <v>7</v>
      </c>
      <c r="BR30" s="1601">
        <f t="shared" si="50"/>
        <v>11</v>
      </c>
      <c r="BS30" s="1601"/>
      <c r="BT30" s="401">
        <f>SUM(BT10:BT28)</f>
        <v>65.5</v>
      </c>
      <c r="BW30" s="141"/>
      <c r="BZ30" s="669">
        <f t="shared" si="0"/>
        <v>0</v>
      </c>
      <c r="CA30" s="848">
        <f t="shared" si="1"/>
        <v>0</v>
      </c>
      <c r="CB30" s="666">
        <f t="shared" si="2"/>
        <v>0</v>
      </c>
      <c r="CC30" s="666">
        <f t="shared" si="3"/>
        <v>0</v>
      </c>
      <c r="CD30" s="669">
        <f t="shared" si="4"/>
        <v>0</v>
      </c>
      <c r="CE30" s="666">
        <f t="shared" si="5"/>
        <v>0</v>
      </c>
      <c r="CF30" s="669">
        <f t="shared" si="6"/>
        <v>0</v>
      </c>
      <c r="CG30" s="667">
        <f t="shared" si="7"/>
        <v>0</v>
      </c>
      <c r="CH30" s="665">
        <f t="shared" si="8"/>
        <v>0</v>
      </c>
      <c r="CI30" s="666">
        <f t="shared" si="9"/>
        <v>0</v>
      </c>
      <c r="CJ30" s="669">
        <f t="shared" si="10"/>
        <v>0</v>
      </c>
      <c r="CK30" s="848">
        <f t="shared" si="11"/>
        <v>0</v>
      </c>
      <c r="CL30" s="669">
        <f t="shared" si="12"/>
        <v>0</v>
      </c>
      <c r="CM30" s="667">
        <f t="shared" si="13"/>
        <v>0</v>
      </c>
      <c r="CN30" s="849">
        <f t="shared" si="14"/>
        <v>0</v>
      </c>
      <c r="CO30" s="669">
        <f t="shared" si="15"/>
        <v>0</v>
      </c>
      <c r="CP30" s="848">
        <f t="shared" si="16"/>
        <v>0</v>
      </c>
      <c r="CQ30" s="669">
        <f t="shared" si="17"/>
        <v>0</v>
      </c>
      <c r="CR30" s="848">
        <f t="shared" si="18"/>
        <v>0</v>
      </c>
      <c r="CS30" s="848">
        <f t="shared" si="19"/>
        <v>0</v>
      </c>
      <c r="CT30" s="669">
        <f t="shared" si="20"/>
        <v>0</v>
      </c>
      <c r="CU30" s="666">
        <f t="shared" si="21"/>
        <v>0</v>
      </c>
      <c r="CV30" s="669">
        <f t="shared" si="22"/>
        <v>0</v>
      </c>
      <c r="CW30" s="849">
        <f t="shared" si="23"/>
        <v>0</v>
      </c>
      <c r="CX30" s="669">
        <f t="shared" si="24"/>
        <v>0</v>
      </c>
      <c r="CY30" s="666">
        <f t="shared" si="25"/>
        <v>0</v>
      </c>
      <c r="CZ30" s="669">
        <f t="shared" si="26"/>
        <v>0</v>
      </c>
      <c r="DA30" s="848">
        <f t="shared" si="27"/>
        <v>0</v>
      </c>
      <c r="DB30" s="669">
        <f t="shared" si="28"/>
        <v>0</v>
      </c>
      <c r="DC30" s="666">
        <f t="shared" si="29"/>
        <v>1</v>
      </c>
      <c r="DD30" s="669">
        <f t="shared" si="30"/>
        <v>0</v>
      </c>
      <c r="DE30" s="666">
        <f t="shared" si="31"/>
        <v>0</v>
      </c>
      <c r="DF30" s="669">
        <f t="shared" si="32"/>
        <v>0</v>
      </c>
      <c r="DG30" s="666">
        <f t="shared" si="33"/>
        <v>0</v>
      </c>
      <c r="DH30" s="669">
        <f t="shared" si="34"/>
        <v>0</v>
      </c>
      <c r="DI30" s="666">
        <f t="shared" si="35"/>
        <v>0</v>
      </c>
      <c r="DJ30" s="669">
        <f t="shared" si="36"/>
        <v>0</v>
      </c>
      <c r="DK30" s="666">
        <f t="shared" si="37"/>
        <v>0</v>
      </c>
    </row>
    <row r="31" spans="1:115" s="1607" customFormat="1" ht="54" customHeight="1" x14ac:dyDescent="0.15">
      <c r="A31" s="287">
        <v>26</v>
      </c>
      <c r="B31" s="1007" t="s">
        <v>20</v>
      </c>
      <c r="C31" s="1534" t="s">
        <v>309</v>
      </c>
      <c r="D31" s="1535"/>
      <c r="E31" s="1654" t="s">
        <v>417</v>
      </c>
      <c r="F31" s="1009" t="s">
        <v>237</v>
      </c>
      <c r="G31" s="1010" t="str">
        <f t="shared" si="38"/>
        <v>中村</v>
      </c>
      <c r="H31" s="1190" t="s">
        <v>301</v>
      </c>
      <c r="I31" s="1197" t="s">
        <v>28</v>
      </c>
      <c r="J31" s="1013" t="s">
        <v>119</v>
      </c>
      <c r="K31" s="1011"/>
      <c r="L31" s="1014" t="s">
        <v>267</v>
      </c>
      <c r="M31" s="1012" t="s">
        <v>292</v>
      </c>
      <c r="N31" s="1012" t="s">
        <v>301</v>
      </c>
      <c r="O31" s="1015"/>
      <c r="P31" s="1533" t="s">
        <v>31</v>
      </c>
      <c r="Q31" s="1186" t="s">
        <v>566</v>
      </c>
      <c r="R31" s="1012" t="s">
        <v>203</v>
      </c>
      <c r="S31" s="1009" t="s">
        <v>70</v>
      </c>
      <c r="T31" s="1017"/>
      <c r="U31" s="1010" t="s">
        <v>63</v>
      </c>
      <c r="V31" s="1012" t="s">
        <v>120</v>
      </c>
      <c r="W31" s="1010" t="s">
        <v>299</v>
      </c>
      <c r="X31" s="1017" t="s">
        <v>119</v>
      </c>
      <c r="Y31" s="1012"/>
      <c r="Z31" s="1012"/>
      <c r="AA31" s="1010" t="s">
        <v>233</v>
      </c>
      <c r="AB31" s="1011" t="s">
        <v>27</v>
      </c>
      <c r="AC31" s="1012"/>
      <c r="AD31" s="1012"/>
      <c r="AE31" s="1019" t="s">
        <v>290</v>
      </c>
      <c r="AF31" s="1020" t="str">
        <f t="shared" si="39"/>
        <v>中村</v>
      </c>
      <c r="AG31" s="439"/>
      <c r="AH31" s="1163"/>
      <c r="AI31" s="1552"/>
      <c r="AJ31" s="1091"/>
      <c r="AK31" s="1089" t="s">
        <v>418</v>
      </c>
      <c r="AL31" s="1090"/>
      <c r="AM31" s="1091"/>
      <c r="AN31" s="1252"/>
      <c r="AO31" s="1135"/>
      <c r="AP31" s="1089"/>
      <c r="AQ31" s="1094"/>
      <c r="AR31" s="1102" t="s">
        <v>65</v>
      </c>
      <c r="AS31" s="1304"/>
      <c r="AT31" s="1090"/>
      <c r="AU31" s="1089" t="s">
        <v>199</v>
      </c>
      <c r="AV31" s="1507" t="s">
        <v>625</v>
      </c>
      <c r="AW31" s="1502" t="s">
        <v>300</v>
      </c>
      <c r="AX31" s="1502" t="s">
        <v>649</v>
      </c>
      <c r="AY31" s="1127"/>
      <c r="AZ31" s="1128"/>
      <c r="BA31" s="1090"/>
      <c r="BB31" s="1128"/>
      <c r="BC31" s="1141"/>
      <c r="BD31" s="1088"/>
      <c r="BE31" s="1089" t="s">
        <v>607</v>
      </c>
      <c r="BF31" s="1251"/>
      <c r="BG31" s="1489"/>
      <c r="BH31" s="948"/>
      <c r="BI31" s="655"/>
      <c r="BJ31" s="1601"/>
      <c r="BK31" s="1601">
        <f>BK30+BL30*0.5</f>
        <v>27</v>
      </c>
      <c r="BL31" s="1601"/>
      <c r="BM31" s="1601">
        <f>BN30+BM30*0.5</f>
        <v>12</v>
      </c>
      <c r="BN31" s="1601"/>
      <c r="BO31" s="1601">
        <f>BO30</f>
        <v>14</v>
      </c>
      <c r="BP31" s="1601">
        <f>BP30</f>
        <v>0</v>
      </c>
      <c r="BQ31" s="1601">
        <f>BQ30+0.5*BR30</f>
        <v>12.5</v>
      </c>
      <c r="BR31" s="1601"/>
      <c r="BS31" s="1601"/>
      <c r="BT31" s="401">
        <f>SUM(BK31:BR31)</f>
        <v>65.5</v>
      </c>
      <c r="BW31" s="141"/>
      <c r="BZ31" s="669">
        <f t="shared" si="0"/>
        <v>0</v>
      </c>
      <c r="CA31" s="848">
        <f t="shared" si="1"/>
        <v>1</v>
      </c>
      <c r="CB31" s="666">
        <f t="shared" si="2"/>
        <v>0</v>
      </c>
      <c r="CC31" s="666">
        <f t="shared" si="3"/>
        <v>1</v>
      </c>
      <c r="CD31" s="669">
        <f t="shared" si="4"/>
        <v>0</v>
      </c>
      <c r="CE31" s="666">
        <f t="shared" si="5"/>
        <v>1</v>
      </c>
      <c r="CF31" s="669">
        <f t="shared" si="6"/>
        <v>0</v>
      </c>
      <c r="CG31" s="667">
        <f t="shared" si="7"/>
        <v>1</v>
      </c>
      <c r="CH31" s="665">
        <f t="shared" si="8"/>
        <v>0</v>
      </c>
      <c r="CI31" s="666">
        <f t="shared" si="9"/>
        <v>0</v>
      </c>
      <c r="CJ31" s="669">
        <f t="shared" si="10"/>
        <v>0</v>
      </c>
      <c r="CK31" s="848">
        <f t="shared" si="11"/>
        <v>0</v>
      </c>
      <c r="CL31" s="669">
        <f t="shared" si="12"/>
        <v>2</v>
      </c>
      <c r="CM31" s="667">
        <f t="shared" si="13"/>
        <v>0</v>
      </c>
      <c r="CN31" s="849">
        <f t="shared" si="14"/>
        <v>0</v>
      </c>
      <c r="CO31" s="669">
        <f t="shared" si="15"/>
        <v>0</v>
      </c>
      <c r="CP31" s="848">
        <f t="shared" si="16"/>
        <v>0</v>
      </c>
      <c r="CQ31" s="669">
        <f t="shared" si="17"/>
        <v>1</v>
      </c>
      <c r="CR31" s="848">
        <f t="shared" si="18"/>
        <v>0</v>
      </c>
      <c r="CS31" s="848">
        <f t="shared" si="19"/>
        <v>1</v>
      </c>
      <c r="CT31" s="669">
        <f t="shared" si="20"/>
        <v>0</v>
      </c>
      <c r="CU31" s="666">
        <f t="shared" si="21"/>
        <v>1</v>
      </c>
      <c r="CV31" s="669">
        <f t="shared" si="22"/>
        <v>0</v>
      </c>
      <c r="CW31" s="849">
        <f t="shared" si="23"/>
        <v>0</v>
      </c>
      <c r="CX31" s="669">
        <f t="shared" si="24"/>
        <v>0</v>
      </c>
      <c r="CY31" s="666">
        <f t="shared" si="25"/>
        <v>1</v>
      </c>
      <c r="CZ31" s="669">
        <f t="shared" si="26"/>
        <v>0</v>
      </c>
      <c r="DA31" s="848">
        <f t="shared" si="27"/>
        <v>1</v>
      </c>
      <c r="DB31" s="669">
        <f t="shared" si="28"/>
        <v>0</v>
      </c>
      <c r="DC31" s="666">
        <f t="shared" si="29"/>
        <v>1</v>
      </c>
      <c r="DD31" s="669">
        <f t="shared" si="30"/>
        <v>0</v>
      </c>
      <c r="DE31" s="666">
        <f t="shared" si="31"/>
        <v>2</v>
      </c>
      <c r="DF31" s="669">
        <f t="shared" si="32"/>
        <v>0</v>
      </c>
      <c r="DG31" s="666">
        <f t="shared" si="33"/>
        <v>1</v>
      </c>
      <c r="DH31" s="669">
        <f t="shared" si="34"/>
        <v>0</v>
      </c>
      <c r="DI31" s="666">
        <f t="shared" si="35"/>
        <v>1</v>
      </c>
      <c r="DJ31" s="669">
        <f t="shared" si="36"/>
        <v>0</v>
      </c>
      <c r="DK31" s="666">
        <f t="shared" si="37"/>
        <v>0</v>
      </c>
    </row>
    <row r="32" spans="1:115" s="1607" customFormat="1" ht="54" customHeight="1" x14ac:dyDescent="0.15">
      <c r="A32" s="287">
        <v>27</v>
      </c>
      <c r="B32" s="1007" t="s">
        <v>21</v>
      </c>
      <c r="C32" s="1008" t="s">
        <v>309</v>
      </c>
      <c r="D32" s="595"/>
      <c r="E32" s="1189" t="s">
        <v>31</v>
      </c>
      <c r="F32" s="1195" t="s">
        <v>284</v>
      </c>
      <c r="G32" s="1010" t="str">
        <f t="shared" si="38"/>
        <v>髙野</v>
      </c>
      <c r="H32" s="1011" t="s">
        <v>70</v>
      </c>
      <c r="I32" s="1162" t="s">
        <v>237</v>
      </c>
      <c r="J32" s="1582" t="s">
        <v>274</v>
      </c>
      <c r="K32" s="1011"/>
      <c r="L32" s="1014" t="s">
        <v>65</v>
      </c>
      <c r="M32" s="1012" t="s">
        <v>292</v>
      </c>
      <c r="N32" s="1012" t="s">
        <v>284</v>
      </c>
      <c r="O32" s="1187" t="s">
        <v>418</v>
      </c>
      <c r="P32" s="1016" t="s">
        <v>90</v>
      </c>
      <c r="Q32" s="1012"/>
      <c r="R32" s="1012" t="s">
        <v>203</v>
      </c>
      <c r="S32" s="1009" t="s">
        <v>417</v>
      </c>
      <c r="T32" s="1017"/>
      <c r="U32" s="1010" t="s">
        <v>63</v>
      </c>
      <c r="V32" s="1012" t="s">
        <v>299</v>
      </c>
      <c r="W32" s="1010" t="s">
        <v>300</v>
      </c>
      <c r="X32" s="1017"/>
      <c r="Y32" s="1012"/>
      <c r="Z32" s="1012"/>
      <c r="AA32" s="1010" t="s">
        <v>199</v>
      </c>
      <c r="AB32" s="1011" t="s">
        <v>119</v>
      </c>
      <c r="AC32" s="1012" t="s">
        <v>31</v>
      </c>
      <c r="AD32" s="1012" t="s">
        <v>418</v>
      </c>
      <c r="AE32" s="1019" t="s">
        <v>27</v>
      </c>
      <c r="AF32" s="1020" t="str">
        <f t="shared" si="39"/>
        <v>髙野</v>
      </c>
      <c r="AG32" s="439"/>
      <c r="AH32" s="1650" t="s">
        <v>28</v>
      </c>
      <c r="AI32" s="1552"/>
      <c r="AJ32" s="1091"/>
      <c r="AK32" s="1089"/>
      <c r="AL32" s="1090"/>
      <c r="AM32" s="1091"/>
      <c r="AN32" s="1103" t="s">
        <v>267</v>
      </c>
      <c r="AO32" s="1091"/>
      <c r="AP32" s="1089" t="s">
        <v>120</v>
      </c>
      <c r="AQ32" s="1094"/>
      <c r="AR32" s="1102" t="s">
        <v>301</v>
      </c>
      <c r="AS32" s="1304"/>
      <c r="AT32" s="1090"/>
      <c r="AU32" s="1089"/>
      <c r="AV32" s="1128"/>
      <c r="AW32" s="1090"/>
      <c r="AX32" s="1090"/>
      <c r="AY32" s="1127" t="s">
        <v>233</v>
      </c>
      <c r="AZ32" s="1128" t="s">
        <v>381</v>
      </c>
      <c r="BA32" s="1090" t="s">
        <v>233</v>
      </c>
      <c r="BB32" s="1128" t="s">
        <v>627</v>
      </c>
      <c r="BC32" s="1141"/>
      <c r="BD32" s="1088"/>
      <c r="BE32" s="1089"/>
      <c r="BF32" s="1564" t="s">
        <v>609</v>
      </c>
      <c r="BG32" s="1091" t="s">
        <v>648</v>
      </c>
      <c r="BH32" s="919"/>
      <c r="BI32" s="655"/>
      <c r="BJ32" s="1595"/>
      <c r="BK32" s="1595"/>
      <c r="BL32" s="1595"/>
      <c r="BM32" s="1595"/>
      <c r="BN32" s="1595"/>
      <c r="BO32" s="1595"/>
      <c r="BP32" s="1595"/>
      <c r="BQ32" s="1595"/>
      <c r="BR32" s="1595"/>
      <c r="BS32" s="1595"/>
      <c r="BT32" s="1595"/>
      <c r="BW32" s="141"/>
      <c r="BZ32" s="669">
        <f t="shared" si="0"/>
        <v>0</v>
      </c>
      <c r="CA32" s="848">
        <f t="shared" si="1"/>
        <v>1</v>
      </c>
      <c r="CB32" s="666">
        <f t="shared" si="2"/>
        <v>0</v>
      </c>
      <c r="CC32" s="666">
        <f t="shared" si="3"/>
        <v>2</v>
      </c>
      <c r="CD32" s="669">
        <f t="shared" si="4"/>
        <v>0</v>
      </c>
      <c r="CE32" s="666">
        <f t="shared" si="5"/>
        <v>1</v>
      </c>
      <c r="CF32" s="669">
        <f t="shared" si="6"/>
        <v>0</v>
      </c>
      <c r="CG32" s="667">
        <f t="shared" si="7"/>
        <v>1</v>
      </c>
      <c r="CH32" s="665">
        <f t="shared" si="8"/>
        <v>0</v>
      </c>
      <c r="CI32" s="666">
        <f t="shared" si="9"/>
        <v>0</v>
      </c>
      <c r="CJ32" s="669">
        <f t="shared" si="10"/>
        <v>0</v>
      </c>
      <c r="CK32" s="848">
        <f t="shared" si="11"/>
        <v>0</v>
      </c>
      <c r="CL32" s="669">
        <f t="shared" si="12"/>
        <v>1</v>
      </c>
      <c r="CM32" s="667">
        <f t="shared" si="13"/>
        <v>0</v>
      </c>
      <c r="CN32" s="849">
        <f t="shared" si="14"/>
        <v>0</v>
      </c>
      <c r="CO32" s="669">
        <f t="shared" si="15"/>
        <v>0</v>
      </c>
      <c r="CP32" s="848">
        <f t="shared" si="16"/>
        <v>0</v>
      </c>
      <c r="CQ32" s="669">
        <f t="shared" si="17"/>
        <v>1</v>
      </c>
      <c r="CR32" s="848">
        <f t="shared" si="18"/>
        <v>0</v>
      </c>
      <c r="CS32" s="848">
        <f t="shared" si="19"/>
        <v>2</v>
      </c>
      <c r="CT32" s="669">
        <f t="shared" si="20"/>
        <v>0</v>
      </c>
      <c r="CU32" s="666">
        <f t="shared" si="21"/>
        <v>1</v>
      </c>
      <c r="CV32" s="669">
        <f t="shared" si="22"/>
        <v>1</v>
      </c>
      <c r="CW32" s="849">
        <f t="shared" si="23"/>
        <v>0</v>
      </c>
      <c r="CX32" s="669">
        <f t="shared" si="24"/>
        <v>0</v>
      </c>
      <c r="CY32" s="666">
        <f t="shared" si="25"/>
        <v>1</v>
      </c>
      <c r="CZ32" s="669">
        <f t="shared" si="26"/>
        <v>0</v>
      </c>
      <c r="DA32" s="848">
        <f t="shared" si="27"/>
        <v>2</v>
      </c>
      <c r="DB32" s="669">
        <f t="shared" si="28"/>
        <v>0</v>
      </c>
      <c r="DC32" s="666">
        <f t="shared" si="29"/>
        <v>1</v>
      </c>
      <c r="DD32" s="669">
        <f t="shared" si="30"/>
        <v>0</v>
      </c>
      <c r="DE32" s="666">
        <f t="shared" si="31"/>
        <v>1</v>
      </c>
      <c r="DF32" s="669">
        <f t="shared" si="32"/>
        <v>0</v>
      </c>
      <c r="DG32" s="666">
        <f t="shared" si="33"/>
        <v>1</v>
      </c>
      <c r="DH32" s="669">
        <f t="shared" si="34"/>
        <v>0</v>
      </c>
      <c r="DI32" s="666">
        <f t="shared" si="35"/>
        <v>1</v>
      </c>
      <c r="DJ32" s="669">
        <f t="shared" si="36"/>
        <v>0</v>
      </c>
      <c r="DK32" s="666">
        <f t="shared" si="37"/>
        <v>0</v>
      </c>
    </row>
    <row r="33" spans="1:115" s="1607" customFormat="1" ht="54" customHeight="1" x14ac:dyDescent="0.15">
      <c r="A33" s="287">
        <v>28</v>
      </c>
      <c r="B33" s="1007" t="s">
        <v>22</v>
      </c>
      <c r="C33" s="1008" t="s">
        <v>267</v>
      </c>
      <c r="D33" s="595"/>
      <c r="E33" s="1189" t="s">
        <v>418</v>
      </c>
      <c r="F33" s="1189" t="s">
        <v>31</v>
      </c>
      <c r="G33" s="1010" t="str">
        <f t="shared" si="38"/>
        <v>前澤</v>
      </c>
      <c r="H33" s="1303" t="s">
        <v>70</v>
      </c>
      <c r="I33" s="1197" t="s">
        <v>28</v>
      </c>
      <c r="J33" s="1013"/>
      <c r="K33" s="1011"/>
      <c r="L33" s="1014" t="s">
        <v>65</v>
      </c>
      <c r="M33" s="1272" t="s">
        <v>300</v>
      </c>
      <c r="N33" s="1012" t="s">
        <v>31</v>
      </c>
      <c r="O33" s="1015"/>
      <c r="P33" s="1016" t="s">
        <v>233</v>
      </c>
      <c r="Q33" s="1012" t="s">
        <v>417</v>
      </c>
      <c r="R33" s="1012" t="s">
        <v>203</v>
      </c>
      <c r="S33" s="1274" t="s">
        <v>301</v>
      </c>
      <c r="T33" s="1017"/>
      <c r="U33" s="1309" t="s">
        <v>63</v>
      </c>
      <c r="V33" s="1012" t="s">
        <v>120</v>
      </c>
      <c r="W33" s="1010" t="s">
        <v>299</v>
      </c>
      <c r="X33" s="1017" t="s">
        <v>233</v>
      </c>
      <c r="Y33" s="1012"/>
      <c r="Z33" s="1012"/>
      <c r="AA33" s="1010" t="s">
        <v>199</v>
      </c>
      <c r="AB33" s="1011" t="s">
        <v>284</v>
      </c>
      <c r="AC33" s="1272" t="s">
        <v>70</v>
      </c>
      <c r="AD33" s="1012" t="s">
        <v>418</v>
      </c>
      <c r="AE33" s="1019" t="s">
        <v>38</v>
      </c>
      <c r="AF33" s="1020" t="str">
        <f t="shared" si="39"/>
        <v>前澤</v>
      </c>
      <c r="AG33" s="439"/>
      <c r="AH33" s="1551"/>
      <c r="AI33" s="1552"/>
      <c r="AJ33" s="1091"/>
      <c r="AK33" s="1089"/>
      <c r="AL33" s="1090"/>
      <c r="AM33" s="1091"/>
      <c r="AN33" s="1103"/>
      <c r="AO33" s="1091"/>
      <c r="AP33" s="1102" t="s">
        <v>309</v>
      </c>
      <c r="AQ33" s="1094"/>
      <c r="AR33" s="1102" t="s">
        <v>237</v>
      </c>
      <c r="AS33" s="1091"/>
      <c r="AT33" s="1090"/>
      <c r="AU33" s="1089"/>
      <c r="AV33" s="1128"/>
      <c r="AW33" s="1090"/>
      <c r="AX33" s="1090"/>
      <c r="AY33" s="1127"/>
      <c r="AZ33" s="1128"/>
      <c r="BA33" s="1090"/>
      <c r="BB33" s="1128"/>
      <c r="BC33" s="1141"/>
      <c r="BD33" s="1088"/>
      <c r="BE33" s="1089"/>
      <c r="BF33" s="1251"/>
      <c r="BG33" s="1091"/>
      <c r="BH33" s="918"/>
      <c r="BI33" s="654"/>
      <c r="BJ33" s="1595"/>
      <c r="BK33" s="1595"/>
      <c r="BL33" s="1595"/>
      <c r="BM33" s="1595"/>
      <c r="BN33" s="1595"/>
      <c r="BO33" s="1595"/>
      <c r="BP33" s="1595"/>
      <c r="BQ33" s="1595"/>
      <c r="BR33" s="1595"/>
      <c r="BS33" s="1595"/>
      <c r="BT33" s="1595"/>
      <c r="BW33" s="141"/>
      <c r="BZ33" s="669">
        <f t="shared" si="0"/>
        <v>0</v>
      </c>
      <c r="CA33" s="848">
        <f t="shared" si="1"/>
        <v>1</v>
      </c>
      <c r="CB33" s="666">
        <f t="shared" si="2"/>
        <v>0</v>
      </c>
      <c r="CC33" s="666">
        <f t="shared" si="3"/>
        <v>2</v>
      </c>
      <c r="CD33" s="669">
        <f t="shared" si="4"/>
        <v>0</v>
      </c>
      <c r="CE33" s="666">
        <f t="shared" si="5"/>
        <v>1</v>
      </c>
      <c r="CF33" s="669">
        <f t="shared" si="6"/>
        <v>0</v>
      </c>
      <c r="CG33" s="667">
        <f t="shared" si="7"/>
        <v>1</v>
      </c>
      <c r="CH33" s="665">
        <f t="shared" si="8"/>
        <v>0</v>
      </c>
      <c r="CI33" s="666">
        <f t="shared" si="9"/>
        <v>0</v>
      </c>
      <c r="CJ33" s="669">
        <f t="shared" si="10"/>
        <v>0</v>
      </c>
      <c r="CK33" s="848">
        <f t="shared" si="11"/>
        <v>0</v>
      </c>
      <c r="CL33" s="669">
        <f t="shared" si="12"/>
        <v>1</v>
      </c>
      <c r="CM33" s="667">
        <f t="shared" si="13"/>
        <v>0</v>
      </c>
      <c r="CN33" s="849">
        <f t="shared" si="14"/>
        <v>0</v>
      </c>
      <c r="CO33" s="669">
        <f t="shared" si="15"/>
        <v>0</v>
      </c>
      <c r="CP33" s="848">
        <f t="shared" si="16"/>
        <v>0</v>
      </c>
      <c r="CQ33" s="669">
        <f t="shared" si="17"/>
        <v>1</v>
      </c>
      <c r="CR33" s="848">
        <f t="shared" si="18"/>
        <v>0</v>
      </c>
      <c r="CS33" s="848">
        <f t="shared" si="19"/>
        <v>2</v>
      </c>
      <c r="CT33" s="669">
        <f t="shared" si="20"/>
        <v>0</v>
      </c>
      <c r="CU33" s="666">
        <f t="shared" si="21"/>
        <v>0</v>
      </c>
      <c r="CV33" s="669">
        <f t="shared" si="22"/>
        <v>0</v>
      </c>
      <c r="CW33" s="849">
        <f t="shared" si="23"/>
        <v>0</v>
      </c>
      <c r="CX33" s="669">
        <f t="shared" si="24"/>
        <v>0</v>
      </c>
      <c r="CY33" s="666">
        <f t="shared" si="25"/>
        <v>1</v>
      </c>
      <c r="CZ33" s="669">
        <f t="shared" si="26"/>
        <v>0</v>
      </c>
      <c r="DA33" s="848">
        <f t="shared" si="27"/>
        <v>2</v>
      </c>
      <c r="DB33" s="669">
        <f t="shared" si="28"/>
        <v>0</v>
      </c>
      <c r="DC33" s="666">
        <f t="shared" si="29"/>
        <v>1</v>
      </c>
      <c r="DD33" s="669">
        <f t="shared" si="30"/>
        <v>0</v>
      </c>
      <c r="DE33" s="666">
        <f t="shared" si="31"/>
        <v>1</v>
      </c>
      <c r="DF33" s="669">
        <f t="shared" si="32"/>
        <v>0</v>
      </c>
      <c r="DG33" s="666">
        <f t="shared" si="33"/>
        <v>1</v>
      </c>
      <c r="DH33" s="669">
        <f t="shared" si="34"/>
        <v>0</v>
      </c>
      <c r="DI33" s="666">
        <f t="shared" si="35"/>
        <v>1</v>
      </c>
      <c r="DJ33" s="669">
        <f t="shared" si="36"/>
        <v>0</v>
      </c>
      <c r="DK33" s="666">
        <f t="shared" si="37"/>
        <v>0</v>
      </c>
    </row>
    <row r="34" spans="1:115" s="1607" customFormat="1" ht="54" customHeight="1" x14ac:dyDescent="0.15">
      <c r="A34" s="287">
        <v>29</v>
      </c>
      <c r="B34" s="1007" t="s">
        <v>23</v>
      </c>
      <c r="C34" s="1008" t="s">
        <v>267</v>
      </c>
      <c r="D34" s="595"/>
      <c r="E34" s="1009" t="s">
        <v>418</v>
      </c>
      <c r="F34" s="994" t="s">
        <v>31</v>
      </c>
      <c r="G34" s="1010" t="str">
        <f t="shared" si="38"/>
        <v>白原</v>
      </c>
      <c r="H34" s="1303" t="s">
        <v>70</v>
      </c>
      <c r="I34" s="1197" t="s">
        <v>28</v>
      </c>
      <c r="J34" s="1185" t="s">
        <v>313</v>
      </c>
      <c r="K34" s="1011"/>
      <c r="L34" s="1014" t="s">
        <v>65</v>
      </c>
      <c r="M34" s="1012" t="s">
        <v>292</v>
      </c>
      <c r="N34" s="1012" t="s">
        <v>63</v>
      </c>
      <c r="O34" s="1015"/>
      <c r="P34" s="1509" t="s">
        <v>272</v>
      </c>
      <c r="Q34" s="1186" t="s">
        <v>630</v>
      </c>
      <c r="R34" s="1162" t="s">
        <v>203</v>
      </c>
      <c r="S34" s="1170" t="s">
        <v>199</v>
      </c>
      <c r="T34" s="1017"/>
      <c r="U34" s="1575" t="s">
        <v>63</v>
      </c>
      <c r="V34" s="1012" t="s">
        <v>299</v>
      </c>
      <c r="W34" s="1277" t="s">
        <v>301</v>
      </c>
      <c r="X34" s="1017"/>
      <c r="Y34" s="1012"/>
      <c r="Z34" s="1012"/>
      <c r="AA34" s="1010" t="s">
        <v>233</v>
      </c>
      <c r="AB34" s="1011" t="s">
        <v>284</v>
      </c>
      <c r="AC34" s="1272" t="s">
        <v>70</v>
      </c>
      <c r="AD34" s="1012"/>
      <c r="AE34" s="1019" t="s">
        <v>417</v>
      </c>
      <c r="AF34" s="1020" t="str">
        <f t="shared" si="39"/>
        <v>白原</v>
      </c>
      <c r="AG34" s="439"/>
      <c r="AH34" s="1551"/>
      <c r="AI34" s="1552"/>
      <c r="AJ34" s="1091"/>
      <c r="AK34" s="1295"/>
      <c r="AL34" s="1502" t="s">
        <v>27</v>
      </c>
      <c r="AM34" s="1091"/>
      <c r="AN34" s="1103" t="s">
        <v>120</v>
      </c>
      <c r="AO34" s="1304" t="s">
        <v>300</v>
      </c>
      <c r="AP34" s="1089"/>
      <c r="AQ34" s="1094"/>
      <c r="AR34" s="1102" t="s">
        <v>237</v>
      </c>
      <c r="AS34" s="1091"/>
      <c r="AT34" s="1090"/>
      <c r="AU34" s="1089"/>
      <c r="AV34" s="1128"/>
      <c r="AW34" s="1090"/>
      <c r="AX34" s="1090"/>
      <c r="AY34" s="1378"/>
      <c r="AZ34" s="1377"/>
      <c r="BA34" s="1090"/>
      <c r="BB34" s="1128"/>
      <c r="BC34" s="1141"/>
      <c r="BD34" s="1088"/>
      <c r="BE34" s="1089"/>
      <c r="BF34" s="1251"/>
      <c r="BG34" s="879" t="s">
        <v>564</v>
      </c>
      <c r="BH34" s="918"/>
      <c r="BI34" s="654"/>
      <c r="BJ34" s="292"/>
      <c r="BK34" s="1595"/>
      <c r="BL34" s="1595"/>
      <c r="BM34" s="1595"/>
      <c r="BN34" s="1595"/>
      <c r="BO34" s="1595"/>
      <c r="BP34" s="1595"/>
      <c r="BQ34" s="1595"/>
      <c r="BR34" s="1595"/>
      <c r="BS34" s="1595"/>
      <c r="BT34" s="1595"/>
      <c r="BW34" s="141"/>
      <c r="BZ34" s="669">
        <f t="shared" si="0"/>
        <v>0</v>
      </c>
      <c r="CA34" s="848">
        <f t="shared" si="1"/>
        <v>2</v>
      </c>
      <c r="CB34" s="666">
        <f t="shared" si="2"/>
        <v>0</v>
      </c>
      <c r="CC34" s="666">
        <f t="shared" si="3"/>
        <v>2</v>
      </c>
      <c r="CD34" s="669">
        <f t="shared" si="4"/>
        <v>0</v>
      </c>
      <c r="CE34" s="666">
        <f t="shared" si="5"/>
        <v>1</v>
      </c>
      <c r="CF34" s="669">
        <f t="shared" si="6"/>
        <v>0</v>
      </c>
      <c r="CG34" s="667">
        <f t="shared" si="7"/>
        <v>1</v>
      </c>
      <c r="CH34" s="665">
        <f t="shared" si="8"/>
        <v>1</v>
      </c>
      <c r="CI34" s="666">
        <f t="shared" si="9"/>
        <v>0</v>
      </c>
      <c r="CJ34" s="669">
        <f t="shared" si="10"/>
        <v>0</v>
      </c>
      <c r="CK34" s="848">
        <f t="shared" si="11"/>
        <v>0</v>
      </c>
      <c r="CL34" s="669">
        <f t="shared" si="12"/>
        <v>1</v>
      </c>
      <c r="CM34" s="667">
        <f t="shared" si="13"/>
        <v>0</v>
      </c>
      <c r="CN34" s="849">
        <f t="shared" si="14"/>
        <v>0</v>
      </c>
      <c r="CO34" s="669">
        <f t="shared" si="15"/>
        <v>0</v>
      </c>
      <c r="CP34" s="848">
        <f t="shared" si="16"/>
        <v>0</v>
      </c>
      <c r="CQ34" s="669">
        <f t="shared" si="17"/>
        <v>1</v>
      </c>
      <c r="CR34" s="848">
        <f t="shared" si="18"/>
        <v>0</v>
      </c>
      <c r="CS34" s="848">
        <f t="shared" si="19"/>
        <v>1</v>
      </c>
      <c r="CT34" s="669">
        <f t="shared" si="20"/>
        <v>0</v>
      </c>
      <c r="CU34" s="666">
        <f t="shared" si="21"/>
        <v>0</v>
      </c>
      <c r="CV34" s="669">
        <f t="shared" si="22"/>
        <v>0</v>
      </c>
      <c r="CW34" s="849">
        <f t="shared" si="23"/>
        <v>0</v>
      </c>
      <c r="CX34" s="669">
        <f t="shared" si="24"/>
        <v>0</v>
      </c>
      <c r="CY34" s="666">
        <f t="shared" si="25"/>
        <v>1</v>
      </c>
      <c r="CZ34" s="669">
        <f t="shared" si="26"/>
        <v>0</v>
      </c>
      <c r="DA34" s="848">
        <f t="shared" si="27"/>
        <v>1</v>
      </c>
      <c r="DB34" s="669">
        <f t="shared" si="28"/>
        <v>0</v>
      </c>
      <c r="DC34" s="666">
        <f t="shared" si="29"/>
        <v>1</v>
      </c>
      <c r="DD34" s="669">
        <f t="shared" si="30"/>
        <v>1</v>
      </c>
      <c r="DE34" s="666">
        <f t="shared" si="31"/>
        <v>1</v>
      </c>
      <c r="DF34" s="669">
        <f t="shared" si="32"/>
        <v>0</v>
      </c>
      <c r="DG34" s="666">
        <f t="shared" si="33"/>
        <v>1</v>
      </c>
      <c r="DH34" s="669">
        <f t="shared" si="34"/>
        <v>0</v>
      </c>
      <c r="DI34" s="666">
        <f t="shared" si="35"/>
        <v>1</v>
      </c>
      <c r="DJ34" s="669">
        <f t="shared" si="36"/>
        <v>0</v>
      </c>
      <c r="DK34" s="666">
        <f t="shared" si="37"/>
        <v>0</v>
      </c>
    </row>
    <row r="35" spans="1:115" s="1607" customFormat="1" ht="54" customHeight="1" x14ac:dyDescent="0.15">
      <c r="A35" s="287">
        <v>30</v>
      </c>
      <c r="B35" s="1007" t="s">
        <v>24</v>
      </c>
      <c r="C35" s="1188" t="s">
        <v>267</v>
      </c>
      <c r="D35" s="595"/>
      <c r="E35" s="1009" t="s">
        <v>418</v>
      </c>
      <c r="F35" s="1189" t="s">
        <v>31</v>
      </c>
      <c r="G35" s="1010" t="str">
        <f t="shared" si="38"/>
        <v>宮本</v>
      </c>
      <c r="H35" s="1011" t="s">
        <v>301</v>
      </c>
      <c r="I35" s="1012" t="s">
        <v>237</v>
      </c>
      <c r="J35" s="1185"/>
      <c r="K35" s="1011"/>
      <c r="L35" s="1504" t="s">
        <v>65</v>
      </c>
      <c r="M35" s="1162" t="s">
        <v>292</v>
      </c>
      <c r="N35" s="1012" t="s">
        <v>267</v>
      </c>
      <c r="O35" s="1015"/>
      <c r="P35" s="1509" t="s">
        <v>467</v>
      </c>
      <c r="Q35" s="1202" t="s">
        <v>63</v>
      </c>
      <c r="R35" s="1197" t="s">
        <v>284</v>
      </c>
      <c r="S35" s="1009" t="s">
        <v>300</v>
      </c>
      <c r="T35" s="1017"/>
      <c r="U35" s="1568" t="s">
        <v>297</v>
      </c>
      <c r="V35" s="1012" t="s">
        <v>120</v>
      </c>
      <c r="W35" s="1010" t="s">
        <v>299</v>
      </c>
      <c r="X35" s="1017" t="s">
        <v>284</v>
      </c>
      <c r="Y35" s="1012"/>
      <c r="Z35" s="1012"/>
      <c r="AA35" s="1010" t="s">
        <v>233</v>
      </c>
      <c r="AB35" s="1011" t="s">
        <v>28</v>
      </c>
      <c r="AC35" s="1012" t="s">
        <v>31</v>
      </c>
      <c r="AD35" s="1012"/>
      <c r="AE35" s="1019" t="s">
        <v>199</v>
      </c>
      <c r="AF35" s="1020" t="str">
        <f t="shared" si="39"/>
        <v>宮本</v>
      </c>
      <c r="AG35" s="439"/>
      <c r="AH35" s="1551"/>
      <c r="AI35" s="1552"/>
      <c r="AJ35" s="1091"/>
      <c r="AK35" s="1295"/>
      <c r="AL35" s="1090"/>
      <c r="AM35" s="1091"/>
      <c r="AN35" s="1293" t="s">
        <v>70</v>
      </c>
      <c r="AO35" s="1135"/>
      <c r="AP35" s="1089"/>
      <c r="AQ35" s="1094"/>
      <c r="AR35" s="1089" t="s">
        <v>27</v>
      </c>
      <c r="AS35" s="1304" t="s">
        <v>119</v>
      </c>
      <c r="AT35" s="1090"/>
      <c r="AU35" s="1089"/>
      <c r="AV35" s="1128"/>
      <c r="AW35" s="1090"/>
      <c r="AX35" s="1090"/>
      <c r="AY35" s="1127"/>
      <c r="AZ35" s="1128"/>
      <c r="BA35" s="1090"/>
      <c r="BB35" s="1128"/>
      <c r="BC35" s="1141"/>
      <c r="BD35" s="1088"/>
      <c r="BE35" s="1089"/>
      <c r="BF35" s="1251"/>
      <c r="BG35" s="1091"/>
      <c r="BH35" s="918"/>
      <c r="BI35" s="654"/>
      <c r="BJ35" s="1595"/>
      <c r="BK35" s="1595"/>
      <c r="BL35" s="1595"/>
      <c r="BM35" s="1595"/>
      <c r="BN35" s="1595"/>
      <c r="BO35" s="1595"/>
      <c r="BP35" s="1595"/>
      <c r="BQ35" s="1595"/>
      <c r="BR35" s="1595"/>
      <c r="BS35" s="1595"/>
      <c r="BT35" s="1595"/>
      <c r="BU35" s="1609"/>
      <c r="BW35" s="141"/>
      <c r="BZ35" s="669">
        <f t="shared" si="0"/>
        <v>0</v>
      </c>
      <c r="CA35" s="848">
        <f t="shared" si="1"/>
        <v>1</v>
      </c>
      <c r="CB35" s="666">
        <f t="shared" si="2"/>
        <v>0</v>
      </c>
      <c r="CC35" s="666">
        <f t="shared" si="3"/>
        <v>2</v>
      </c>
      <c r="CD35" s="669">
        <f t="shared" si="4"/>
        <v>0</v>
      </c>
      <c r="CE35" s="666">
        <f t="shared" si="5"/>
        <v>1</v>
      </c>
      <c r="CF35" s="669">
        <f t="shared" si="6"/>
        <v>0</v>
      </c>
      <c r="CG35" s="667">
        <f t="shared" si="7"/>
        <v>1</v>
      </c>
      <c r="CH35" s="665">
        <f t="shared" si="8"/>
        <v>0</v>
      </c>
      <c r="CI35" s="666">
        <f t="shared" si="9"/>
        <v>0</v>
      </c>
      <c r="CJ35" s="669">
        <f t="shared" si="10"/>
        <v>0</v>
      </c>
      <c r="CK35" s="848">
        <f t="shared" si="11"/>
        <v>0</v>
      </c>
      <c r="CL35" s="669">
        <f t="shared" si="12"/>
        <v>1</v>
      </c>
      <c r="CM35" s="667">
        <f t="shared" si="13"/>
        <v>0</v>
      </c>
      <c r="CN35" s="849">
        <f t="shared" si="14"/>
        <v>0</v>
      </c>
      <c r="CO35" s="669">
        <f t="shared" si="15"/>
        <v>0</v>
      </c>
      <c r="CP35" s="848">
        <f t="shared" si="16"/>
        <v>0</v>
      </c>
      <c r="CQ35" s="669">
        <f t="shared" si="17"/>
        <v>1</v>
      </c>
      <c r="CR35" s="848">
        <f t="shared" si="18"/>
        <v>0</v>
      </c>
      <c r="CS35" s="848">
        <f t="shared" si="19"/>
        <v>1</v>
      </c>
      <c r="CT35" s="669">
        <f t="shared" si="20"/>
        <v>0</v>
      </c>
      <c r="CU35" s="666">
        <f t="shared" si="21"/>
        <v>1</v>
      </c>
      <c r="CV35" s="669">
        <f t="shared" si="22"/>
        <v>0</v>
      </c>
      <c r="CW35" s="849">
        <f t="shared" si="23"/>
        <v>0</v>
      </c>
      <c r="CX35" s="669">
        <f t="shared" si="24"/>
        <v>0</v>
      </c>
      <c r="CY35" s="666">
        <f t="shared" si="25"/>
        <v>1</v>
      </c>
      <c r="CZ35" s="669">
        <f t="shared" si="26"/>
        <v>0</v>
      </c>
      <c r="DA35" s="848">
        <f t="shared" si="27"/>
        <v>2</v>
      </c>
      <c r="DB35" s="669">
        <f t="shared" si="28"/>
        <v>0</v>
      </c>
      <c r="DC35" s="666">
        <f t="shared" si="29"/>
        <v>1</v>
      </c>
      <c r="DD35" s="669">
        <f t="shared" si="30"/>
        <v>0</v>
      </c>
      <c r="DE35" s="666">
        <f t="shared" si="31"/>
        <v>1</v>
      </c>
      <c r="DF35" s="669">
        <f t="shared" si="32"/>
        <v>0</v>
      </c>
      <c r="DG35" s="666">
        <f t="shared" si="33"/>
        <v>1</v>
      </c>
      <c r="DH35" s="669">
        <f t="shared" si="34"/>
        <v>0</v>
      </c>
      <c r="DI35" s="666">
        <f t="shared" si="35"/>
        <v>0</v>
      </c>
      <c r="DJ35" s="669">
        <f t="shared" si="36"/>
        <v>0</v>
      </c>
      <c r="DK35" s="666">
        <f t="shared" si="37"/>
        <v>0</v>
      </c>
    </row>
    <row r="36" spans="1:115" s="1607" customFormat="1" ht="54" customHeight="1" thickBot="1" x14ac:dyDescent="0.2">
      <c r="A36" s="287">
        <v>31</v>
      </c>
      <c r="B36" s="1007" t="s">
        <v>25</v>
      </c>
      <c r="C36" s="1008" t="s">
        <v>119</v>
      </c>
      <c r="D36" s="595"/>
      <c r="E36" s="1274" t="s">
        <v>31</v>
      </c>
      <c r="F36" s="1274" t="s">
        <v>27</v>
      </c>
      <c r="G36" s="1010" t="str">
        <f t="shared" si="38"/>
        <v>篠原</v>
      </c>
      <c r="H36" s="1011" t="s">
        <v>301</v>
      </c>
      <c r="I36" s="1012" t="s">
        <v>237</v>
      </c>
      <c r="J36" s="1013" t="s">
        <v>418</v>
      </c>
      <c r="K36" s="1011"/>
      <c r="L36" s="1014" t="s">
        <v>65</v>
      </c>
      <c r="M36" s="1012" t="s">
        <v>267</v>
      </c>
      <c r="N36" s="1012"/>
      <c r="O36" s="1015"/>
      <c r="P36" s="1016" t="s">
        <v>70</v>
      </c>
      <c r="Q36" s="1012"/>
      <c r="R36" s="1012" t="s">
        <v>417</v>
      </c>
      <c r="S36" s="1009" t="s">
        <v>640</v>
      </c>
      <c r="T36" s="1017"/>
      <c r="U36" s="1010" t="s">
        <v>63</v>
      </c>
      <c r="V36" s="1012" t="s">
        <v>120</v>
      </c>
      <c r="W36" s="1163" t="s">
        <v>299</v>
      </c>
      <c r="X36" s="1017"/>
      <c r="Y36" s="1012"/>
      <c r="Z36" s="1012"/>
      <c r="AA36" s="1010" t="s">
        <v>284</v>
      </c>
      <c r="AB36" s="1011" t="s">
        <v>28</v>
      </c>
      <c r="AC36" s="1012"/>
      <c r="AD36" s="1012"/>
      <c r="AE36" s="1019" t="s">
        <v>298</v>
      </c>
      <c r="AF36" s="1020" t="str">
        <f t="shared" si="39"/>
        <v>篠原</v>
      </c>
      <c r="AG36" s="439" t="s">
        <v>299</v>
      </c>
      <c r="AH36" s="1557"/>
      <c r="AI36" s="1558"/>
      <c r="AJ36" s="1150"/>
      <c r="AK36" s="1619"/>
      <c r="AL36" s="1260"/>
      <c r="AM36" s="1151"/>
      <c r="AN36" s="1182" t="s">
        <v>300</v>
      </c>
      <c r="AO36" s="1481" t="s">
        <v>233</v>
      </c>
      <c r="AP36" s="1261"/>
      <c r="AQ36" s="1262"/>
      <c r="AR36" s="1261"/>
      <c r="AS36" s="1151"/>
      <c r="AT36" s="1260"/>
      <c r="AU36" s="1261"/>
      <c r="AV36" s="1559"/>
      <c r="AW36" s="1260"/>
      <c r="AX36" s="1260"/>
      <c r="AY36" s="1560"/>
      <c r="AZ36" s="1559"/>
      <c r="BA36" s="1260"/>
      <c r="BB36" s="1559"/>
      <c r="BC36" s="1561"/>
      <c r="BD36" s="1562"/>
      <c r="BE36" s="1261"/>
      <c r="BF36" s="1259"/>
      <c r="BG36" s="1151"/>
      <c r="BH36" s="954"/>
      <c r="BU36" s="1609"/>
      <c r="BV36" s="277"/>
      <c r="BW36" s="141"/>
      <c r="BZ36" s="669">
        <f t="shared" si="0"/>
        <v>0</v>
      </c>
      <c r="CA36" s="848">
        <f t="shared" si="1"/>
        <v>1</v>
      </c>
      <c r="CB36" s="666">
        <f t="shared" si="2"/>
        <v>0</v>
      </c>
      <c r="CC36" s="666">
        <f t="shared" si="3"/>
        <v>1</v>
      </c>
      <c r="CD36" s="669">
        <f t="shared" si="4"/>
        <v>0</v>
      </c>
      <c r="CE36" s="666">
        <f t="shared" si="5"/>
        <v>1</v>
      </c>
      <c r="CF36" s="669">
        <f t="shared" si="6"/>
        <v>0</v>
      </c>
      <c r="CG36" s="667">
        <f t="shared" si="7"/>
        <v>1</v>
      </c>
      <c r="CH36" s="665">
        <f t="shared" si="8"/>
        <v>0</v>
      </c>
      <c r="CI36" s="666">
        <f t="shared" si="9"/>
        <v>0</v>
      </c>
      <c r="CJ36" s="669">
        <f t="shared" si="10"/>
        <v>0</v>
      </c>
      <c r="CK36" s="848">
        <f t="shared" si="11"/>
        <v>0</v>
      </c>
      <c r="CL36" s="669">
        <f t="shared" si="12"/>
        <v>0</v>
      </c>
      <c r="CM36" s="667">
        <f t="shared" si="13"/>
        <v>0</v>
      </c>
      <c r="CN36" s="849">
        <f t="shared" si="14"/>
        <v>0</v>
      </c>
      <c r="CO36" s="669">
        <f t="shared" si="15"/>
        <v>0</v>
      </c>
      <c r="CP36" s="848">
        <f t="shared" si="16"/>
        <v>0</v>
      </c>
      <c r="CQ36" s="669">
        <f t="shared" si="17"/>
        <v>1</v>
      </c>
      <c r="CR36" s="848">
        <f t="shared" si="18"/>
        <v>0</v>
      </c>
      <c r="CS36" s="848">
        <f t="shared" si="19"/>
        <v>1</v>
      </c>
      <c r="CT36" s="669">
        <f t="shared" si="20"/>
        <v>0</v>
      </c>
      <c r="CU36" s="666">
        <f t="shared" si="21"/>
        <v>1</v>
      </c>
      <c r="CV36" s="669">
        <f t="shared" si="22"/>
        <v>0</v>
      </c>
      <c r="CW36" s="849">
        <f t="shared" si="23"/>
        <v>0</v>
      </c>
      <c r="CX36" s="669">
        <f t="shared" si="24"/>
        <v>0</v>
      </c>
      <c r="CY36" s="666">
        <f t="shared" si="25"/>
        <v>1</v>
      </c>
      <c r="CZ36" s="669">
        <f t="shared" si="26"/>
        <v>0</v>
      </c>
      <c r="DA36" s="848">
        <f t="shared" si="27"/>
        <v>1</v>
      </c>
      <c r="DB36" s="669">
        <f t="shared" si="28"/>
        <v>0</v>
      </c>
      <c r="DC36" s="666">
        <f t="shared" si="29"/>
        <v>1</v>
      </c>
      <c r="DD36" s="669">
        <f t="shared" si="30"/>
        <v>0</v>
      </c>
      <c r="DE36" s="666">
        <f t="shared" si="31"/>
        <v>1</v>
      </c>
      <c r="DF36" s="669">
        <f t="shared" si="32"/>
        <v>0</v>
      </c>
      <c r="DG36" s="666">
        <f t="shared" si="33"/>
        <v>1</v>
      </c>
      <c r="DH36" s="669">
        <f t="shared" si="34"/>
        <v>0</v>
      </c>
      <c r="DI36" s="666">
        <f t="shared" si="35"/>
        <v>0</v>
      </c>
      <c r="DJ36" s="669">
        <f t="shared" si="36"/>
        <v>0</v>
      </c>
      <c r="DK36" s="666">
        <f t="shared" si="37"/>
        <v>0</v>
      </c>
    </row>
    <row r="37" spans="1:115" s="1595" customFormat="1" ht="30.95" customHeight="1" x14ac:dyDescent="0.15">
      <c r="A37" s="1589"/>
      <c r="B37" s="1593"/>
      <c r="C37" s="1593"/>
      <c r="D37" s="1593"/>
      <c r="E37" s="870" t="s">
        <v>638</v>
      </c>
      <c r="F37" s="1593"/>
      <c r="H37" s="870"/>
      <c r="I37" s="871"/>
      <c r="J37" s="871"/>
      <c r="K37" s="871"/>
      <c r="L37" s="871"/>
      <c r="M37" s="871"/>
      <c r="N37" s="871"/>
      <c r="O37" s="860" t="s">
        <v>636</v>
      </c>
      <c r="P37" s="871"/>
      <c r="R37" s="871"/>
      <c r="S37" s="871"/>
      <c r="T37" s="860"/>
      <c r="U37" s="860"/>
      <c r="V37" s="860"/>
      <c r="W37" s="860"/>
      <c r="X37" s="860"/>
      <c r="Y37" s="860"/>
      <c r="Z37" s="860"/>
      <c r="AA37" s="860"/>
      <c r="AB37" s="871"/>
      <c r="AC37" s="871"/>
      <c r="AD37" s="871"/>
      <c r="AE37" s="871"/>
      <c r="AF37" s="871"/>
      <c r="AG37" s="1826" t="s">
        <v>83</v>
      </c>
      <c r="AH37" s="1923"/>
      <c r="AI37" s="1604"/>
      <c r="AJ37" s="1923" t="s">
        <v>251</v>
      </c>
      <c r="AK37" s="1827"/>
      <c r="AL37" s="1827"/>
      <c r="AM37" s="1604"/>
      <c r="AN37" s="1827" t="s">
        <v>250</v>
      </c>
      <c r="AO37" s="1827"/>
      <c r="AP37" s="1827"/>
      <c r="AQ37" s="1219"/>
      <c r="AR37" s="1219"/>
      <c r="AS37" s="1219"/>
      <c r="AT37" s="1593"/>
      <c r="AU37" s="1863"/>
      <c r="AV37" s="1863"/>
      <c r="AW37" s="1863"/>
      <c r="AX37" s="1863"/>
      <c r="AY37" s="398"/>
      <c r="AZ37" s="398"/>
      <c r="BA37" s="398"/>
      <c r="BB37" s="398"/>
      <c r="BC37" s="398"/>
      <c r="BD37" s="398"/>
      <c r="BE37" s="398"/>
      <c r="BF37" s="398"/>
      <c r="BG37" s="398"/>
      <c r="BH37" s="398"/>
      <c r="BI37" s="398"/>
      <c r="BJ37" s="398"/>
      <c r="BK37" s="398"/>
      <c r="BL37" s="398"/>
      <c r="BM37" s="398"/>
      <c r="BN37" s="398"/>
      <c r="BO37" s="398"/>
      <c r="BQ37"/>
      <c r="BR37"/>
      <c r="BS37"/>
      <c r="BT37" s="1609"/>
      <c r="BU37" s="146"/>
      <c r="BV37"/>
      <c r="BW37" s="141"/>
      <c r="BX37" s="277"/>
      <c r="BY37" s="277"/>
      <c r="BZ37" s="277"/>
      <c r="CA37" s="277"/>
      <c r="CB37"/>
      <c r="CC37" s="1609"/>
      <c r="CD37" s="1609"/>
      <c r="CE37" s="141"/>
      <c r="CG37" s="277"/>
      <c r="CH37" s="323"/>
      <c r="CI37" s="323"/>
      <c r="CJ37" s="277"/>
      <c r="CK37" s="277"/>
      <c r="CL37" s="277"/>
      <c r="CM37" s="1584"/>
      <c r="CO37" s="323"/>
    </row>
    <row r="38" spans="1:115" s="1595" customFormat="1" ht="30.95" customHeight="1" x14ac:dyDescent="0.2">
      <c r="A38" s="47"/>
      <c r="B38" s="47"/>
      <c r="C38" s="47"/>
      <c r="D38" s="47"/>
      <c r="E38" s="860" t="s">
        <v>326</v>
      </c>
      <c r="F38" s="47"/>
      <c r="H38" s="860"/>
      <c r="I38" s="860"/>
      <c r="J38" s="860"/>
      <c r="K38" s="1602"/>
      <c r="L38" s="1602"/>
      <c r="N38" s="1602"/>
      <c r="O38" s="1602"/>
      <c r="P38" s="1602"/>
      <c r="R38" s="1602"/>
      <c r="S38" s="1602"/>
      <c r="T38" s="1603"/>
      <c r="U38" s="1603"/>
      <c r="V38" s="1603"/>
      <c r="W38" s="1603"/>
      <c r="X38" s="1603"/>
      <c r="Y38" s="1603"/>
      <c r="Z38" s="1603"/>
      <c r="AA38" s="1603"/>
      <c r="AB38" s="1602"/>
      <c r="AC38" s="1602"/>
      <c r="AD38" s="1602"/>
      <c r="AE38" s="1602"/>
      <c r="AF38" s="1602"/>
      <c r="AG38" s="1812" t="s">
        <v>163</v>
      </c>
      <c r="AH38" s="1812"/>
      <c r="AI38" s="1604"/>
      <c r="AJ38" s="1817" t="s">
        <v>413</v>
      </c>
      <c r="AK38" s="1817"/>
      <c r="AL38" s="1817"/>
      <c r="AM38" s="1604"/>
      <c r="AN38" s="1812" t="s">
        <v>414</v>
      </c>
      <c r="AO38" s="1812"/>
      <c r="AP38" s="1812"/>
      <c r="AQ38" s="398"/>
      <c r="AR38" s="398"/>
      <c r="AS38" s="398"/>
      <c r="AT38" s="1593"/>
      <c r="AU38" s="1606"/>
      <c r="AV38" s="1606"/>
      <c r="AW38" s="1606"/>
      <c r="AX38" s="1606"/>
      <c r="AY38" s="1606"/>
      <c r="AZ38" s="1606"/>
      <c r="BA38" s="1606"/>
      <c r="BB38" s="1606"/>
      <c r="BC38" s="1606"/>
      <c r="BD38" s="1606"/>
      <c r="BE38" s="1606"/>
      <c r="BF38" s="1606"/>
      <c r="BG38" s="1606"/>
      <c r="BH38" s="1606"/>
      <c r="BI38" s="1606"/>
      <c r="BJ38" s="1606"/>
      <c r="BK38" s="1606"/>
      <c r="BL38" s="1606"/>
      <c r="BM38" s="1606"/>
      <c r="BN38" s="1606"/>
      <c r="BO38" s="1584"/>
      <c r="BQ38"/>
      <c r="BR38"/>
      <c r="BS38"/>
      <c r="BT38" s="1609"/>
      <c r="BU38" s="1609"/>
      <c r="BV38" s="146"/>
      <c r="BW38" s="141"/>
      <c r="BX38" s="1593"/>
      <c r="BY38" s="1593"/>
      <c r="BZ38" s="1593"/>
      <c r="CA38" s="277"/>
      <c r="CB38" s="1609"/>
      <c r="CC38" s="1609"/>
      <c r="CD38" s="1609"/>
      <c r="CE38" s="141"/>
      <c r="CF38" s="277"/>
      <c r="CG38" s="323"/>
      <c r="CH38"/>
      <c r="CI38"/>
      <c r="CJ38" s="43"/>
      <c r="CM38" s="323"/>
      <c r="CN38" s="323"/>
    </row>
    <row r="39" spans="1:115" s="1595" customFormat="1" ht="30.95" customHeight="1" x14ac:dyDescent="0.2">
      <c r="A39" s="47"/>
      <c r="B39" s="47"/>
      <c r="C39" s="47"/>
      <c r="D39" s="47"/>
      <c r="E39" s="860" t="s">
        <v>624</v>
      </c>
      <c r="F39" s="47"/>
      <c r="H39" s="860"/>
      <c r="I39" s="1602"/>
      <c r="J39" s="1602"/>
      <c r="K39" s="1602"/>
      <c r="L39" s="1602"/>
      <c r="M39" s="1602"/>
      <c r="N39" s="1602"/>
      <c r="O39" s="1602"/>
      <c r="P39" s="1602"/>
      <c r="Q39" s="1602"/>
      <c r="R39" s="859"/>
      <c r="S39" s="859"/>
      <c r="T39" s="875"/>
      <c r="U39" s="875"/>
      <c r="V39" s="875"/>
      <c r="W39" s="875"/>
      <c r="X39" s="875"/>
      <c r="Y39" s="875"/>
      <c r="Z39" s="875"/>
      <c r="AA39" s="875"/>
      <c r="AB39" s="874"/>
      <c r="AC39" s="859"/>
      <c r="AD39" s="859"/>
      <c r="AE39" s="859"/>
      <c r="AF39" s="859"/>
      <c r="AG39" s="1812" t="s">
        <v>412</v>
      </c>
      <c r="AH39" s="1812"/>
      <c r="AI39" s="876"/>
      <c r="AJ39" s="1817" t="s">
        <v>325</v>
      </c>
      <c r="AK39" s="1817"/>
      <c r="AL39" s="1817"/>
      <c r="AM39" s="872"/>
      <c r="AN39" s="1604"/>
      <c r="AO39" s="1604"/>
      <c r="AP39" s="1604"/>
      <c r="AQ39" s="388"/>
      <c r="AR39" s="388"/>
      <c r="AS39" s="388"/>
      <c r="AT39" s="398"/>
      <c r="AU39" s="1593"/>
      <c r="AV39" s="1593"/>
      <c r="AW39" s="1593"/>
      <c r="AX39" s="1593"/>
      <c r="AY39" s="1593"/>
      <c r="AZ39" s="398"/>
      <c r="BA39" s="398"/>
      <c r="BB39" s="398"/>
      <c r="BC39" s="398"/>
      <c r="BD39" s="398"/>
      <c r="BE39" s="398"/>
      <c r="BF39" s="398"/>
      <c r="BG39" s="398"/>
      <c r="BH39" s="398"/>
      <c r="BI39" s="398"/>
      <c r="BJ39" s="398"/>
      <c r="BL39" s="1593"/>
      <c r="BM39" s="1593"/>
      <c r="BN39" s="1593"/>
      <c r="BU39" s="1609"/>
      <c r="BV39" s="277"/>
      <c r="BW39" s="141"/>
      <c r="BX39" s="146"/>
      <c r="BY39"/>
      <c r="BZ39"/>
      <c r="CA39"/>
      <c r="CB39" s="1609"/>
      <c r="CC39" s="1609"/>
      <c r="CD39" s="1609"/>
      <c r="CE39" s="1609"/>
      <c r="CF39" s="323"/>
      <c r="CG39"/>
      <c r="CH39"/>
      <c r="CI39"/>
      <c r="CJ39" s="323"/>
      <c r="CP39" s="1584"/>
    </row>
    <row r="40" spans="1:115" s="1584" customFormat="1" ht="27.95" customHeight="1" x14ac:dyDescent="0.15">
      <c r="A40"/>
      <c r="B40" s="1593"/>
      <c r="C40" s="1593"/>
      <c r="D40" s="1593"/>
      <c r="E40" s="870" t="s">
        <v>637</v>
      </c>
      <c r="F40" s="1593"/>
      <c r="H40" s="1593"/>
      <c r="I40" s="1593"/>
      <c r="J40" s="1593"/>
      <c r="K40" s="1593"/>
      <c r="L40" s="1593"/>
      <c r="M40" s="241"/>
      <c r="N40" s="241"/>
      <c r="O40" s="241"/>
      <c r="P40" s="241"/>
      <c r="Q40" s="241"/>
      <c r="R40" s="241"/>
      <c r="S40" s="241"/>
      <c r="T40" s="241"/>
      <c r="U40" s="1593"/>
      <c r="V40" s="1593"/>
      <c r="W40" s="1593"/>
      <c r="X40" s="241"/>
      <c r="Y40" s="241"/>
      <c r="Z40" s="241"/>
      <c r="AA40" s="241"/>
      <c r="AB40" s="241"/>
      <c r="AC40" s="241"/>
      <c r="AD40" s="241"/>
      <c r="AE40" s="241"/>
      <c r="AF40" s="1593"/>
      <c r="AG40" s="1593"/>
      <c r="AH40" s="1593"/>
      <c r="AI40" s="1593"/>
      <c r="AJ40" s="1593"/>
      <c r="AK40" s="1593"/>
      <c r="AL40" s="1593"/>
      <c r="AM40" s="1593"/>
      <c r="AN40" s="1593"/>
      <c r="AO40" s="1609"/>
      <c r="AP40" s="1609"/>
      <c r="AQ40" s="1609"/>
      <c r="AR40" s="1609"/>
      <c r="AS40" s="1609"/>
      <c r="AT40" s="1609"/>
      <c r="AU40" s="1609"/>
      <c r="AV40" s="1609"/>
      <c r="AW40" s="1609"/>
      <c r="AX40" s="1609"/>
      <c r="AY40" s="1609"/>
      <c r="AZ40" s="1609"/>
      <c r="BA40" s="1609"/>
      <c r="BB40" s="1609"/>
      <c r="BC40" s="1609"/>
      <c r="BD40" s="1609"/>
      <c r="BE40" s="1609"/>
      <c r="BF40" s="1609"/>
      <c r="BG40" s="1609"/>
      <c r="BH40" s="1609"/>
      <c r="BI40" s="1609"/>
      <c r="BJ40" s="1609"/>
      <c r="BK40" s="1609"/>
      <c r="BL40" s="1609"/>
      <c r="BM40" s="1609"/>
      <c r="BN40" s="1609"/>
      <c r="BO40" s="1609"/>
      <c r="BP40" s="1609"/>
      <c r="BQ40" s="1609"/>
      <c r="BR40" s="1609"/>
      <c r="BS40" s="1609"/>
      <c r="BT40" s="1609"/>
      <c r="BU40" s="1609"/>
      <c r="BV40" s="1609"/>
      <c r="BW40" s="141"/>
      <c r="BX40" s="277"/>
      <c r="BY40" s="277"/>
      <c r="BZ40" s="323"/>
      <c r="CA40" s="323"/>
      <c r="CB40" s="323"/>
      <c r="CC40" s="323"/>
      <c r="CD40" s="323"/>
      <c r="CE40" s="323"/>
      <c r="CF40" s="323"/>
      <c r="CG40"/>
      <c r="CH40"/>
      <c r="CI40"/>
      <c r="CJ40"/>
      <c r="CK40"/>
      <c r="CL40"/>
      <c r="CM40"/>
      <c r="CN40"/>
      <c r="CO40"/>
      <c r="CP40" s="277"/>
    </row>
    <row r="41" spans="1:115" s="277" customFormat="1" ht="27.95" customHeight="1" x14ac:dyDescent="0.15">
      <c r="A41"/>
      <c r="B41" s="1593"/>
      <c r="C41" s="1593"/>
      <c r="D41" s="1593"/>
      <c r="F41" s="1593"/>
      <c r="H41" s="1593"/>
      <c r="I41" s="1593"/>
      <c r="J41" s="1593"/>
      <c r="K41" s="1593"/>
      <c r="L41" s="1593"/>
      <c r="M41" s="241"/>
      <c r="N41" s="241"/>
      <c r="O41" s="241"/>
      <c r="P41" s="241"/>
      <c r="Q41" s="241"/>
      <c r="R41" s="241"/>
      <c r="S41" s="241"/>
      <c r="T41" s="241"/>
      <c r="U41" s="1593"/>
      <c r="V41" s="1593"/>
      <c r="W41" s="1593"/>
      <c r="X41" s="241"/>
      <c r="Y41" s="241"/>
      <c r="Z41" s="241"/>
      <c r="AA41" s="241"/>
      <c r="AB41" s="241"/>
      <c r="AC41" s="241"/>
      <c r="AD41" s="241"/>
      <c r="AE41" s="241"/>
      <c r="AF41" s="1593"/>
      <c r="AG41" s="1593"/>
      <c r="AH41" s="1593"/>
      <c r="AI41" s="1593"/>
      <c r="AJ41" s="1593"/>
      <c r="AK41" s="1593"/>
      <c r="AL41" s="1593"/>
      <c r="AM41" s="1593"/>
      <c r="AN41" s="1593"/>
      <c r="AO41" s="1609"/>
      <c r="AP41" s="1609"/>
      <c r="AQ41" s="1609"/>
      <c r="AR41" s="1609"/>
      <c r="AS41" s="1609"/>
      <c r="AT41" s="1609"/>
      <c r="AU41" s="1609"/>
      <c r="AV41" s="1609"/>
      <c r="AW41" s="1609"/>
      <c r="AX41" s="1609"/>
      <c r="AY41" s="1609"/>
      <c r="AZ41" s="1609"/>
      <c r="BA41" s="1609"/>
      <c r="BB41" s="1609"/>
      <c r="BC41" s="1609"/>
      <c r="BD41" s="1609"/>
      <c r="BE41" s="1609"/>
      <c r="BF41" s="1609"/>
      <c r="BG41" s="1609"/>
      <c r="BH41" s="1609"/>
      <c r="BI41" s="1609"/>
      <c r="BJ41" s="1609"/>
      <c r="BK41" s="1609"/>
      <c r="BL41" s="1609"/>
      <c r="BM41" s="1609"/>
      <c r="BN41" s="1609"/>
      <c r="BO41" s="1609"/>
      <c r="BP41" s="1609"/>
      <c r="BQ41" s="1609"/>
      <c r="BR41" s="1609"/>
      <c r="BS41" s="1609"/>
      <c r="BT41" s="1609"/>
      <c r="BU41" s="1609"/>
      <c r="BV41" s="1609"/>
      <c r="BW41" s="141"/>
      <c r="BX41" s="1609"/>
      <c r="BY41" s="1598"/>
      <c r="BZ41" s="146"/>
      <c r="CA41"/>
      <c r="CB41"/>
      <c r="CC41"/>
      <c r="CD41"/>
      <c r="CE41" s="1595"/>
      <c r="CF41"/>
      <c r="CG41"/>
      <c r="CH41"/>
      <c r="CI41"/>
      <c r="CJ41"/>
      <c r="CK41"/>
      <c r="CL41"/>
      <c r="CM41"/>
      <c r="CN41"/>
      <c r="CO41"/>
      <c r="CP41"/>
    </row>
    <row r="42" spans="1:115" ht="27.95" customHeight="1" x14ac:dyDescent="0.15">
      <c r="B42" s="1593"/>
      <c r="C42" s="1593"/>
      <c r="D42" s="1593"/>
      <c r="E42" s="1593"/>
      <c r="F42" s="1593"/>
      <c r="G42" s="1593"/>
      <c r="H42" s="1593"/>
      <c r="I42" s="1593"/>
      <c r="J42" s="1593"/>
      <c r="K42" s="1593"/>
      <c r="L42" s="1593"/>
      <c r="M42" s="241"/>
      <c r="N42" s="241"/>
      <c r="O42" s="241"/>
      <c r="P42" s="241"/>
      <c r="Q42" s="241"/>
      <c r="R42" s="241"/>
      <c r="S42" s="241"/>
      <c r="T42" s="241"/>
      <c r="U42" s="1593"/>
      <c r="V42" s="1593"/>
      <c r="W42" s="1593"/>
      <c r="X42" s="241"/>
      <c r="Y42" s="241"/>
      <c r="Z42" s="241"/>
      <c r="AA42" s="241"/>
      <c r="AB42" s="241"/>
      <c r="AC42" s="241"/>
      <c r="AD42" s="241"/>
      <c r="AE42" s="241"/>
      <c r="AF42" s="1593"/>
      <c r="AG42" s="1593"/>
      <c r="AH42" s="1593"/>
      <c r="AI42" s="1593"/>
      <c r="AJ42" s="1593"/>
      <c r="AK42" s="1593"/>
      <c r="AL42" s="1593"/>
      <c r="AM42" s="1593"/>
      <c r="AN42" s="1593"/>
      <c r="BT42" s="1609"/>
      <c r="BU42" s="1609"/>
      <c r="BV42" s="1609"/>
      <c r="BX42" s="1609"/>
      <c r="BY42" s="1609"/>
      <c r="BZ42"/>
      <c r="CA42"/>
      <c r="CB42" s="141"/>
      <c r="CC42" s="141"/>
      <c r="CD42" s="141"/>
      <c r="CE42" s="277"/>
    </row>
    <row r="43" spans="1:115" ht="24.95" customHeight="1" x14ac:dyDescent="0.15">
      <c r="B43" s="1593"/>
      <c r="C43" s="1593"/>
      <c r="D43" s="1593"/>
      <c r="E43" s="1593"/>
      <c r="F43" s="1593"/>
      <c r="G43" s="1593"/>
      <c r="H43" s="1593"/>
      <c r="I43" s="1593"/>
      <c r="J43" s="1593"/>
      <c r="K43" s="1593"/>
      <c r="L43" s="1593"/>
      <c r="M43" s="241"/>
      <c r="N43" s="241"/>
      <c r="O43" s="241"/>
      <c r="P43" s="241"/>
      <c r="Q43" s="241"/>
      <c r="R43" s="241"/>
      <c r="S43" s="241"/>
      <c r="T43" s="241"/>
      <c r="U43" s="1593"/>
      <c r="V43" s="1593"/>
      <c r="W43" s="1593"/>
      <c r="X43" s="241"/>
      <c r="Y43" s="241"/>
      <c r="Z43" s="241"/>
      <c r="AA43" s="241"/>
      <c r="AB43" s="241"/>
      <c r="AC43" s="241"/>
      <c r="AD43" s="241"/>
      <c r="AE43" s="241"/>
      <c r="AF43" s="1593"/>
      <c r="AG43" s="1593"/>
      <c r="AH43" s="1593"/>
      <c r="AI43" s="1593"/>
      <c r="AJ43" s="1593"/>
      <c r="AK43" s="1593"/>
      <c r="AL43" s="1593"/>
      <c r="AM43" s="1593"/>
      <c r="AN43" s="1593"/>
      <c r="BT43" s="1609"/>
      <c r="BU43" s="1609"/>
      <c r="BV43" s="1609"/>
      <c r="BX43" s="1609"/>
      <c r="BY43" s="1609"/>
      <c r="BZ43"/>
      <c r="CA43"/>
      <c r="CB43" s="141"/>
      <c r="CC43" s="141"/>
      <c r="CD43" s="141"/>
      <c r="CE43" s="323"/>
    </row>
    <row r="44" spans="1:115" ht="24.95" customHeight="1" x14ac:dyDescent="0.15">
      <c r="O44" s="111"/>
      <c r="P44" s="111"/>
      <c r="Q44" s="111"/>
      <c r="R44" s="111"/>
      <c r="S44" s="111"/>
      <c r="T44" s="111"/>
      <c r="V44" s="1609"/>
      <c r="W44" s="1609"/>
      <c r="AC44" s="111"/>
      <c r="AD44" s="111"/>
      <c r="AE44" s="111"/>
      <c r="BT44" s="1609"/>
      <c r="BU44" s="1609"/>
      <c r="BV44" s="1609"/>
      <c r="BX44" s="1609"/>
      <c r="BY44" s="1609"/>
      <c r="BZ44"/>
      <c r="CA44"/>
      <c r="CB44" s="141"/>
      <c r="CC44" s="141"/>
      <c r="CD44" s="141"/>
    </row>
    <row r="45" spans="1:115" x14ac:dyDescent="0.15">
      <c r="O45" s="111"/>
      <c r="P45" s="111"/>
      <c r="Q45" s="111"/>
      <c r="R45" s="111"/>
      <c r="S45" s="111"/>
      <c r="T45" s="111"/>
      <c r="V45" s="1609"/>
      <c r="W45" s="1609"/>
      <c r="AC45" s="111"/>
      <c r="AD45" s="111"/>
      <c r="AE45" s="111"/>
      <c r="BT45" s="1609"/>
      <c r="BV45" s="1609"/>
      <c r="BX45" s="1609"/>
      <c r="BY45" s="1609"/>
      <c r="BZ45"/>
      <c r="CA45"/>
      <c r="CB45" s="141"/>
      <c r="CC45" s="141"/>
      <c r="CD45" s="141"/>
    </row>
    <row r="46" spans="1:115" x14ac:dyDescent="0.15">
      <c r="O46" s="111"/>
      <c r="P46" s="111"/>
      <c r="Q46" s="111"/>
      <c r="R46" s="111"/>
      <c r="S46" s="111"/>
      <c r="T46" s="111"/>
      <c r="V46" s="1609"/>
      <c r="W46" s="1609"/>
      <c r="AC46" s="111"/>
      <c r="AD46" s="111"/>
      <c r="AE46" s="111"/>
      <c r="BT46" s="1609"/>
      <c r="BV46" s="1609"/>
      <c r="BX46" s="1609"/>
      <c r="BY46" s="1609"/>
      <c r="BZ46"/>
      <c r="CA46"/>
      <c r="CB46" s="141"/>
      <c r="CC46" s="141"/>
      <c r="CD46" s="141"/>
    </row>
    <row r="47" spans="1:115" x14ac:dyDescent="0.15">
      <c r="BV47" s="1609"/>
      <c r="BX47" s="1609"/>
      <c r="BY47" s="1609"/>
      <c r="BZ47"/>
      <c r="CA47"/>
      <c r="CB47" s="141"/>
      <c r="CC47" s="141"/>
      <c r="CD47" s="141"/>
    </row>
    <row r="48" spans="1:115" x14ac:dyDescent="0.15">
      <c r="BX48" s="1609"/>
      <c r="BY48" s="1609"/>
      <c r="BZ48"/>
      <c r="CA48"/>
      <c r="CB48" s="141"/>
      <c r="CC48" s="141"/>
      <c r="CD48" s="141"/>
    </row>
  </sheetData>
  <mergeCells count="80">
    <mergeCell ref="A1:R1"/>
    <mergeCell ref="AX1:BD1"/>
    <mergeCell ref="C3:D3"/>
    <mergeCell ref="G3:H3"/>
    <mergeCell ref="I3:K3"/>
    <mergeCell ref="M3:R4"/>
    <mergeCell ref="S3:T3"/>
    <mergeCell ref="U3:V4"/>
    <mergeCell ref="W3:X5"/>
    <mergeCell ref="Y3:Z3"/>
    <mergeCell ref="G4:H4"/>
    <mergeCell ref="AU4:AX4"/>
    <mergeCell ref="AY4:BD4"/>
    <mergeCell ref="AA3:AB4"/>
    <mergeCell ref="AG3:AG5"/>
    <mergeCell ref="AH3:AJ5"/>
    <mergeCell ref="AK3:AM5"/>
    <mergeCell ref="AN3:AO5"/>
    <mergeCell ref="AP3:AQ5"/>
    <mergeCell ref="CB4:CB5"/>
    <mergeCell ref="AR3:AS5"/>
    <mergeCell ref="AT3:AT5"/>
    <mergeCell ref="AU3:BD3"/>
    <mergeCell ref="BE3:BG4"/>
    <mergeCell ref="BW4:BW5"/>
    <mergeCell ref="BX4:BX5"/>
    <mergeCell ref="BY4:BY5"/>
    <mergeCell ref="BZ4:BZ5"/>
    <mergeCell ref="CA4:CA5"/>
    <mergeCell ref="CN4:CN5"/>
    <mergeCell ref="CC4:CC5"/>
    <mergeCell ref="CD4:CD5"/>
    <mergeCell ref="CE4:CE5"/>
    <mergeCell ref="CF4:CF5"/>
    <mergeCell ref="CG4:CG5"/>
    <mergeCell ref="CH4:CH5"/>
    <mergeCell ref="CI4:CI5"/>
    <mergeCell ref="CJ4:CJ5"/>
    <mergeCell ref="CK4:CK5"/>
    <mergeCell ref="CL4:CL5"/>
    <mergeCell ref="CM4:CM5"/>
    <mergeCell ref="CZ4:CZ5"/>
    <mergeCell ref="CO4:CO5"/>
    <mergeCell ref="CP4:CP5"/>
    <mergeCell ref="CQ4:CQ5"/>
    <mergeCell ref="CR4:CR5"/>
    <mergeCell ref="CS4:CS5"/>
    <mergeCell ref="CT4:CT5"/>
    <mergeCell ref="DG4:DG5"/>
    <mergeCell ref="DH4:DH5"/>
    <mergeCell ref="O5:P5"/>
    <mergeCell ref="Q5:R5"/>
    <mergeCell ref="Y5:Z5"/>
    <mergeCell ref="DA4:DA5"/>
    <mergeCell ref="DB4:DB5"/>
    <mergeCell ref="DC4:DC5"/>
    <mergeCell ref="DD4:DD5"/>
    <mergeCell ref="DE4:DE5"/>
    <mergeCell ref="DF4:DF5"/>
    <mergeCell ref="CU4:CU5"/>
    <mergeCell ref="CV4:CV5"/>
    <mergeCell ref="CW4:CW5"/>
    <mergeCell ref="CX4:CX5"/>
    <mergeCell ref="CY4:CY5"/>
    <mergeCell ref="BP8:BP9"/>
    <mergeCell ref="BQ8:BR8"/>
    <mergeCell ref="AG37:AH37"/>
    <mergeCell ref="AJ37:AL37"/>
    <mergeCell ref="AN37:AP37"/>
    <mergeCell ref="AU37:AX37"/>
    <mergeCell ref="BK8:BK9"/>
    <mergeCell ref="BL8:BL9"/>
    <mergeCell ref="BM8:BM9"/>
    <mergeCell ref="BN8:BN9"/>
    <mergeCell ref="BO8:BO9"/>
    <mergeCell ref="AG38:AH38"/>
    <mergeCell ref="AJ38:AL38"/>
    <mergeCell ref="AN38:AP38"/>
    <mergeCell ref="AG39:AH39"/>
    <mergeCell ref="AJ39:AL39"/>
  </mergeCells>
  <phoneticPr fontId="1"/>
  <conditionalFormatting sqref="BZ6:DD36">
    <cfRule type="cellIs" dxfId="31" priority="8" stopIfTrue="1" operator="equal">
      <formula>1</formula>
    </cfRule>
  </conditionalFormatting>
  <conditionalFormatting sqref="DE6:DE36">
    <cfRule type="cellIs" dxfId="30" priority="7" stopIfTrue="1" operator="equal">
      <formula>1</formula>
    </cfRule>
  </conditionalFormatting>
  <conditionalFormatting sqref="DF6:DF36">
    <cfRule type="cellIs" dxfId="29" priority="6" stopIfTrue="1" operator="equal">
      <formula>1</formula>
    </cfRule>
  </conditionalFormatting>
  <conditionalFormatting sqref="DG6:DG36">
    <cfRule type="cellIs" dxfId="28" priority="5" stopIfTrue="1" operator="equal">
      <formula>1</formula>
    </cfRule>
  </conditionalFormatting>
  <conditionalFormatting sqref="DH6:DH36">
    <cfRule type="cellIs" dxfId="27" priority="4" stopIfTrue="1" operator="equal">
      <formula>1</formula>
    </cfRule>
  </conditionalFormatting>
  <conditionalFormatting sqref="DI6:DI36">
    <cfRule type="cellIs" dxfId="26" priority="3" stopIfTrue="1" operator="equal">
      <formula>1</formula>
    </cfRule>
  </conditionalFormatting>
  <conditionalFormatting sqref="DJ6:DJ36">
    <cfRule type="cellIs" dxfId="25" priority="2" stopIfTrue="1" operator="equal">
      <formula>1</formula>
    </cfRule>
  </conditionalFormatting>
  <conditionalFormatting sqref="DK6:DK36">
    <cfRule type="cellIs" dxfId="24" priority="1" stopIfTrue="1" operator="equal">
      <formula>1</formula>
    </cfRule>
  </conditionalFormatting>
  <pageMargins left="0" right="0" top="0.19685039370078741" bottom="0.19685039370078741" header="0.11811023622047245" footer="0.11811023622047245"/>
  <pageSetup paperSize="9" scale="3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K48"/>
  <sheetViews>
    <sheetView topLeftCell="A4" zoomScale="50" zoomScaleNormal="50" workbookViewId="0">
      <selection activeCell="M16" sqref="M16"/>
    </sheetView>
  </sheetViews>
  <sheetFormatPr defaultRowHeight="13.5" x14ac:dyDescent="0.15"/>
  <cols>
    <col min="1" max="2" width="5.625" customWidth="1"/>
    <col min="3" max="4" width="6.625" customWidth="1"/>
    <col min="5" max="5" width="10.625" style="2" customWidth="1"/>
    <col min="6" max="12" width="8.625" style="2" customWidth="1"/>
    <col min="13" max="14" width="8.625" style="111" customWidth="1"/>
    <col min="15" max="16" width="8.625" style="2" customWidth="1"/>
    <col min="17" max="20" width="10.625" style="2" customWidth="1"/>
    <col min="21" max="21" width="8.625" style="2" customWidth="1"/>
    <col min="22" max="28" width="8.625" style="111" customWidth="1"/>
    <col min="29" max="48" width="8.625" style="2" customWidth="1"/>
    <col min="49" max="53" width="8.125" style="2" customWidth="1"/>
    <col min="54" max="54" width="10.625" style="2" customWidth="1"/>
    <col min="55" max="55" width="8.125" style="2" customWidth="1"/>
    <col min="56" max="56" width="10.625" style="2" customWidth="1"/>
    <col min="57" max="58" width="15.625" style="2" customWidth="1"/>
    <col min="59" max="59" width="30.625" style="2" customWidth="1"/>
    <col min="60" max="60" width="15.625" style="2" customWidth="1"/>
    <col min="61" max="61" width="8.125" style="2" customWidth="1"/>
    <col min="62" max="62" width="15.625" style="2" customWidth="1"/>
    <col min="63" max="70" width="10.625" style="2" customWidth="1"/>
    <col min="71" max="71" width="8.625" style="2" customWidth="1"/>
    <col min="72" max="72" width="8.625" customWidth="1"/>
    <col min="73" max="73" width="8.625" style="141" customWidth="1"/>
    <col min="74" max="74" width="8.625" customWidth="1"/>
    <col min="75" max="79" width="8.625" style="141" customWidth="1"/>
    <col min="80" max="85" width="8.625" customWidth="1"/>
    <col min="91" max="91" width="12.875" bestFit="1" customWidth="1"/>
    <col min="95" max="95" width="13.375" bestFit="1" customWidth="1"/>
  </cols>
  <sheetData>
    <row r="1" spans="1:115" ht="30" customHeight="1" x14ac:dyDescent="0.15">
      <c r="A1" s="1666" t="s">
        <v>339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299" t="s">
        <v>641</v>
      </c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399"/>
      <c r="AE1" s="399"/>
      <c r="AF1" s="399"/>
      <c r="AG1" s="399"/>
      <c r="AH1" s="399"/>
      <c r="AI1" s="399"/>
      <c r="AJ1" s="399"/>
      <c r="AK1" s="399"/>
      <c r="AL1" s="399"/>
      <c r="AM1" s="399"/>
      <c r="AO1" s="1299"/>
      <c r="AP1" s="1299"/>
      <c r="AQ1" s="581"/>
      <c r="AR1" s="277"/>
      <c r="AS1" s="277"/>
      <c r="AT1" s="277"/>
      <c r="AU1" s="277"/>
      <c r="AV1" s="277"/>
      <c r="AW1" s="277"/>
      <c r="AX1" s="1860" t="s">
        <v>206</v>
      </c>
      <c r="AY1" s="1860"/>
      <c r="AZ1" s="1860"/>
      <c r="BA1" s="1860"/>
      <c r="BB1" s="1860"/>
      <c r="BC1" s="1860"/>
      <c r="BD1" s="1860"/>
      <c r="BE1" s="590"/>
      <c r="BF1" s="590"/>
      <c r="BG1" s="277"/>
      <c r="BH1" s="277"/>
      <c r="BI1" s="277"/>
      <c r="BJ1" s="277"/>
      <c r="BK1" s="40"/>
      <c r="BL1" s="40"/>
      <c r="BM1" s="40"/>
      <c r="BN1" s="40"/>
      <c r="BO1" s="40"/>
      <c r="BP1" s="40"/>
      <c r="BQ1" s="40"/>
      <c r="BR1" s="40"/>
      <c r="BS1" s="40"/>
    </row>
    <row r="2" spans="1:115" ht="18" customHeight="1" thickBot="1" x14ac:dyDescent="0.2">
      <c r="A2" s="6"/>
      <c r="B2" s="6"/>
      <c r="C2" s="6"/>
      <c r="D2" s="6"/>
      <c r="E2" s="388" t="s">
        <v>47</v>
      </c>
      <c r="F2" s="388"/>
      <c r="G2" s="388"/>
      <c r="H2" s="388"/>
      <c r="I2" s="388"/>
      <c r="J2" s="388"/>
      <c r="K2" s="388"/>
      <c r="L2" s="388"/>
      <c r="M2" s="424"/>
      <c r="N2" s="424"/>
      <c r="O2" s="22"/>
      <c r="P2" s="22"/>
      <c r="Q2" s="22"/>
      <c r="R2" s="22"/>
      <c r="S2" s="22"/>
      <c r="T2" s="22"/>
      <c r="U2" s="22"/>
      <c r="V2" s="424"/>
      <c r="W2" s="424"/>
      <c r="X2" s="424"/>
      <c r="Y2" s="424"/>
      <c r="Z2" s="424"/>
      <c r="AA2" s="424"/>
      <c r="AB2" s="424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6"/>
      <c r="AN2" s="6"/>
      <c r="AO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142"/>
      <c r="BW2" s="142"/>
      <c r="BX2" s="142"/>
      <c r="BY2" s="142"/>
      <c r="BZ2" s="142"/>
      <c r="CA2"/>
    </row>
    <row r="3" spans="1:115" ht="21" customHeight="1" x14ac:dyDescent="0.15">
      <c r="A3" s="423"/>
      <c r="B3" s="423"/>
      <c r="C3" s="1662" t="s">
        <v>0</v>
      </c>
      <c r="D3" s="1686"/>
      <c r="E3" s="382" t="s">
        <v>3</v>
      </c>
      <c r="F3" s="168" t="s">
        <v>172</v>
      </c>
      <c r="G3" s="1662" t="s">
        <v>5</v>
      </c>
      <c r="H3" s="1663"/>
      <c r="I3" s="1692" t="s">
        <v>159</v>
      </c>
      <c r="J3" s="1693"/>
      <c r="K3" s="1694"/>
      <c r="L3" s="913" t="s">
        <v>55</v>
      </c>
      <c r="M3" s="1680" t="s">
        <v>54</v>
      </c>
      <c r="N3" s="1681"/>
      <c r="O3" s="1681"/>
      <c r="P3" s="1681"/>
      <c r="Q3" s="1681"/>
      <c r="R3" s="1684"/>
      <c r="S3" s="1680" t="s">
        <v>113</v>
      </c>
      <c r="T3" s="1684"/>
      <c r="U3" s="1680" t="s">
        <v>59</v>
      </c>
      <c r="V3" s="1684"/>
      <c r="W3" s="1813" t="s">
        <v>327</v>
      </c>
      <c r="X3" s="1815"/>
      <c r="Y3" s="1680" t="s">
        <v>323</v>
      </c>
      <c r="Z3" s="1684"/>
      <c r="AA3" s="1685" t="s">
        <v>32</v>
      </c>
      <c r="AB3" s="1663"/>
      <c r="AC3" s="403" t="s">
        <v>7</v>
      </c>
      <c r="AD3" s="372"/>
      <c r="AE3" s="382"/>
      <c r="AF3" s="383"/>
      <c r="AG3" s="1758" t="s">
        <v>18</v>
      </c>
      <c r="AH3" s="1662" t="s">
        <v>10</v>
      </c>
      <c r="AI3" s="1685"/>
      <c r="AJ3" s="1686"/>
      <c r="AK3" s="1685" t="s">
        <v>11</v>
      </c>
      <c r="AL3" s="1685"/>
      <c r="AM3" s="1686"/>
      <c r="AN3" s="1662" t="s">
        <v>13</v>
      </c>
      <c r="AO3" s="1686"/>
      <c r="AP3" s="1662" t="s">
        <v>12</v>
      </c>
      <c r="AQ3" s="1686"/>
      <c r="AR3" s="1763" t="s">
        <v>154</v>
      </c>
      <c r="AS3" s="1755"/>
      <c r="AT3" s="1867" t="s">
        <v>246</v>
      </c>
      <c r="AU3" s="1662" t="s">
        <v>61</v>
      </c>
      <c r="AV3" s="1685"/>
      <c r="AW3" s="1685"/>
      <c r="AX3" s="1685"/>
      <c r="AY3" s="1685"/>
      <c r="AZ3" s="1685"/>
      <c r="BA3" s="1685"/>
      <c r="BB3" s="1685"/>
      <c r="BC3" s="1685"/>
      <c r="BD3" s="1686"/>
      <c r="BE3" s="1733" t="s">
        <v>62</v>
      </c>
      <c r="BF3" s="1768"/>
      <c r="BG3" s="1663"/>
      <c r="BH3" s="610"/>
      <c r="BI3" s="610"/>
      <c r="BJ3"/>
      <c r="BK3"/>
      <c r="BL3"/>
      <c r="BM3"/>
      <c r="BN3"/>
      <c r="BO3"/>
      <c r="BP3"/>
      <c r="BQ3"/>
      <c r="BR3"/>
      <c r="BS3"/>
      <c r="BU3"/>
      <c r="BW3"/>
      <c r="BX3"/>
      <c r="BY3"/>
      <c r="BZ3"/>
      <c r="CA3"/>
    </row>
    <row r="4" spans="1:115" ht="21" customHeight="1" thickBot="1" x14ac:dyDescent="0.2">
      <c r="A4" s="418"/>
      <c r="B4" s="418"/>
      <c r="C4" s="39" t="s">
        <v>1</v>
      </c>
      <c r="D4" s="39"/>
      <c r="E4" s="39" t="s">
        <v>4</v>
      </c>
      <c r="F4" s="39"/>
      <c r="G4" s="1688" t="s">
        <v>6</v>
      </c>
      <c r="H4" s="1665"/>
      <c r="I4" s="914">
        <v>0.35416666666666669</v>
      </c>
      <c r="J4" s="914">
        <v>0.33333333333333331</v>
      </c>
      <c r="K4" s="914">
        <v>0.35416666666666669</v>
      </c>
      <c r="L4" s="299" t="s">
        <v>96</v>
      </c>
      <c r="M4" s="1720"/>
      <c r="N4" s="1715"/>
      <c r="O4" s="1715"/>
      <c r="P4" s="1715"/>
      <c r="Q4" s="1715"/>
      <c r="R4" s="1721"/>
      <c r="S4" s="427" t="s">
        <v>114</v>
      </c>
      <c r="T4" s="428" t="s">
        <v>173</v>
      </c>
      <c r="U4" s="1682"/>
      <c r="V4" s="1687"/>
      <c r="W4" s="1816"/>
      <c r="X4" s="1818"/>
      <c r="Y4" s="444" t="s">
        <v>323</v>
      </c>
      <c r="Z4" s="917" t="s">
        <v>335</v>
      </c>
      <c r="AA4" s="1770"/>
      <c r="AB4" s="1665"/>
      <c r="AC4" s="39" t="s">
        <v>1</v>
      </c>
      <c r="AD4" s="42" t="s">
        <v>2</v>
      </c>
      <c r="AE4" s="39" t="s">
        <v>8</v>
      </c>
      <c r="AF4" s="340" t="s">
        <v>9</v>
      </c>
      <c r="AG4" s="1759"/>
      <c r="AH4" s="1688"/>
      <c r="AI4" s="1678"/>
      <c r="AJ4" s="1679"/>
      <c r="AK4" s="1678"/>
      <c r="AL4" s="1678"/>
      <c r="AM4" s="1679"/>
      <c r="AN4" s="1688"/>
      <c r="AO4" s="1679"/>
      <c r="AP4" s="1688"/>
      <c r="AQ4" s="1679"/>
      <c r="AR4" s="1764"/>
      <c r="AS4" s="1756"/>
      <c r="AT4" s="1868"/>
      <c r="AU4" s="1870">
        <v>1</v>
      </c>
      <c r="AV4" s="1766"/>
      <c r="AW4" s="1766"/>
      <c r="AX4" s="1871"/>
      <c r="AY4" s="1736">
        <v>0.5</v>
      </c>
      <c r="AZ4" s="1766"/>
      <c r="BA4" s="1766"/>
      <c r="BB4" s="1766"/>
      <c r="BC4" s="1766"/>
      <c r="BD4" s="1767"/>
      <c r="BE4" s="1664"/>
      <c r="BF4" s="1769"/>
      <c r="BG4" s="1665"/>
      <c r="BH4" s="610"/>
      <c r="BI4" s="610"/>
      <c r="BJ4"/>
      <c r="BK4"/>
      <c r="BL4"/>
      <c r="BM4"/>
      <c r="BN4"/>
      <c r="BO4"/>
      <c r="BP4"/>
      <c r="BQ4"/>
      <c r="BR4"/>
      <c r="BS4"/>
      <c r="BU4"/>
      <c r="BW4" s="1808" t="s">
        <v>28</v>
      </c>
      <c r="BX4" s="1811" t="s">
        <v>270</v>
      </c>
      <c r="BY4" s="1808" t="s">
        <v>71</v>
      </c>
      <c r="BZ4" s="1811" t="s">
        <v>295</v>
      </c>
      <c r="CA4" s="1806" t="s">
        <v>63</v>
      </c>
      <c r="CB4" s="1807" t="s">
        <v>257</v>
      </c>
      <c r="CC4" s="1808" t="s">
        <v>284</v>
      </c>
      <c r="CD4" s="1811" t="s">
        <v>289</v>
      </c>
      <c r="CE4" s="1806" t="s">
        <v>237</v>
      </c>
      <c r="CF4" s="1807" t="s">
        <v>279</v>
      </c>
      <c r="CG4" s="1808" t="s">
        <v>27</v>
      </c>
      <c r="CH4" s="1811" t="s">
        <v>272</v>
      </c>
      <c r="CI4" s="1808" t="s">
        <v>37</v>
      </c>
      <c r="CJ4" s="1811" t="s">
        <v>255</v>
      </c>
      <c r="CK4" s="1811" t="s">
        <v>291</v>
      </c>
      <c r="CL4" s="1806" t="s">
        <v>38</v>
      </c>
      <c r="CM4" s="1807" t="s">
        <v>269</v>
      </c>
      <c r="CN4" s="1806" t="s">
        <v>243</v>
      </c>
      <c r="CO4" s="1807" t="s">
        <v>273</v>
      </c>
      <c r="CP4" s="1807" t="s">
        <v>293</v>
      </c>
      <c r="CQ4" s="1862" t="s">
        <v>200</v>
      </c>
      <c r="CR4" s="1861" t="s">
        <v>296</v>
      </c>
      <c r="CS4" s="1862" t="s">
        <v>233</v>
      </c>
      <c r="CT4" s="1861" t="s">
        <v>268</v>
      </c>
      <c r="CU4" s="1862" t="s">
        <v>267</v>
      </c>
      <c r="CV4" s="1861" t="s">
        <v>274</v>
      </c>
      <c r="CW4" s="1862" t="s">
        <v>247</v>
      </c>
      <c r="CX4" s="1861" t="s">
        <v>294</v>
      </c>
      <c r="CY4" s="1806" t="s">
        <v>65</v>
      </c>
      <c r="CZ4" s="1807" t="s">
        <v>280</v>
      </c>
      <c r="DA4" s="1808" t="s">
        <v>31</v>
      </c>
      <c r="DB4" s="1809" t="s">
        <v>271</v>
      </c>
      <c r="DC4" s="1769" t="s">
        <v>300</v>
      </c>
      <c r="DD4" s="1866" t="s">
        <v>313</v>
      </c>
      <c r="DE4" s="1769" t="s">
        <v>301</v>
      </c>
      <c r="DF4" s="1866" t="s">
        <v>312</v>
      </c>
      <c r="DG4" s="1769" t="s">
        <v>299</v>
      </c>
      <c r="DH4" s="1866" t="s">
        <v>314</v>
      </c>
    </row>
    <row r="5" spans="1:115" ht="21" customHeight="1" thickBot="1" x14ac:dyDescent="0.2">
      <c r="A5" s="419"/>
      <c r="B5" s="419"/>
      <c r="C5" s="357">
        <v>0.33333333333333331</v>
      </c>
      <c r="D5" s="357"/>
      <c r="E5" s="357">
        <v>0.33333333333333331</v>
      </c>
      <c r="F5" s="357">
        <v>0.33333333333333331</v>
      </c>
      <c r="G5" s="358" t="s">
        <v>122</v>
      </c>
      <c r="H5" s="351">
        <v>0.33333333333333331</v>
      </c>
      <c r="I5" s="402" t="s">
        <v>52</v>
      </c>
      <c r="J5" s="402" t="s">
        <v>17</v>
      </c>
      <c r="K5" s="417"/>
      <c r="L5" s="354" t="s">
        <v>266</v>
      </c>
      <c r="M5" s="357">
        <v>0.3125</v>
      </c>
      <c r="N5" s="607">
        <v>0.32291666666666669</v>
      </c>
      <c r="O5" s="1872">
        <v>0.33333333333333331</v>
      </c>
      <c r="P5" s="1739"/>
      <c r="Q5" s="1746" t="s">
        <v>58</v>
      </c>
      <c r="R5" s="1746"/>
      <c r="S5" s="354" t="s">
        <v>116</v>
      </c>
      <c r="T5" s="355" t="s">
        <v>174</v>
      </c>
      <c r="U5" s="358">
        <v>0.35416666666666669</v>
      </c>
      <c r="V5" s="351">
        <v>0.35416666666666669</v>
      </c>
      <c r="W5" s="1819"/>
      <c r="X5" s="1821"/>
      <c r="Y5" s="1804" t="s">
        <v>324</v>
      </c>
      <c r="Z5" s="1805"/>
      <c r="AA5" s="356">
        <v>0.3125</v>
      </c>
      <c r="AB5" s="359">
        <v>0.35416666666666669</v>
      </c>
      <c r="AC5" s="357">
        <v>0.3125</v>
      </c>
      <c r="AD5" s="360">
        <v>0.3125</v>
      </c>
      <c r="AE5" s="361"/>
      <c r="AF5" s="362"/>
      <c r="AG5" s="1760"/>
      <c r="AH5" s="1689"/>
      <c r="AI5" s="1690"/>
      <c r="AJ5" s="1691"/>
      <c r="AK5" s="1690"/>
      <c r="AL5" s="1690"/>
      <c r="AM5" s="1691"/>
      <c r="AN5" s="1689"/>
      <c r="AO5" s="1691"/>
      <c r="AP5" s="1689"/>
      <c r="AQ5" s="1691"/>
      <c r="AR5" s="1765"/>
      <c r="AS5" s="1757"/>
      <c r="AT5" s="1869"/>
      <c r="AU5" s="361"/>
      <c r="AV5" s="363" t="s">
        <v>62</v>
      </c>
      <c r="AW5" s="363"/>
      <c r="AX5" s="363" t="s">
        <v>62</v>
      </c>
      <c r="AY5" s="364"/>
      <c r="AZ5" s="365" t="s">
        <v>62</v>
      </c>
      <c r="BA5" s="364"/>
      <c r="BB5" s="365" t="s">
        <v>62</v>
      </c>
      <c r="BC5" s="364"/>
      <c r="BD5" s="365" t="s">
        <v>62</v>
      </c>
      <c r="BE5" s="366"/>
      <c r="BF5" s="349"/>
      <c r="BG5" s="349"/>
      <c r="BH5" s="615"/>
      <c r="BI5" s="615"/>
      <c r="BJ5" s="141"/>
      <c r="BK5" s="141"/>
      <c r="BL5"/>
      <c r="BM5"/>
      <c r="BN5"/>
      <c r="BO5"/>
      <c r="BP5"/>
      <c r="BQ5"/>
      <c r="BR5"/>
      <c r="BS5" s="1"/>
      <c r="BU5"/>
      <c r="BW5" s="1808"/>
      <c r="BX5" s="1811"/>
      <c r="BY5" s="1808"/>
      <c r="BZ5" s="1811"/>
      <c r="CA5" s="1806"/>
      <c r="CB5" s="1807"/>
      <c r="CC5" s="1808"/>
      <c r="CD5" s="1811"/>
      <c r="CE5" s="1806"/>
      <c r="CF5" s="1807"/>
      <c r="CG5" s="1808"/>
      <c r="CH5" s="1808"/>
      <c r="CI5" s="1808"/>
      <c r="CJ5" s="1808"/>
      <c r="CK5" s="1811"/>
      <c r="CL5" s="1806"/>
      <c r="CM5" s="1806"/>
      <c r="CN5" s="1806"/>
      <c r="CO5" s="1806"/>
      <c r="CP5" s="1807"/>
      <c r="CQ5" s="1862"/>
      <c r="CR5" s="1862"/>
      <c r="CS5" s="1862"/>
      <c r="CT5" s="1862"/>
      <c r="CU5" s="1862"/>
      <c r="CV5" s="1862"/>
      <c r="CW5" s="1862"/>
      <c r="CX5" s="1862"/>
      <c r="CY5" s="1806"/>
      <c r="CZ5" s="1806"/>
      <c r="DA5" s="1808"/>
      <c r="DB5" s="1810"/>
      <c r="DC5" s="1769"/>
      <c r="DD5" s="1866"/>
      <c r="DE5" s="1769"/>
      <c r="DF5" s="1866"/>
      <c r="DG5" s="1769"/>
      <c r="DH5" s="1866"/>
    </row>
    <row r="6" spans="1:115" s="619" customFormat="1" ht="54" customHeight="1" x14ac:dyDescent="0.15">
      <c r="A6" s="287">
        <v>1</v>
      </c>
      <c r="B6" s="1007" t="s">
        <v>494</v>
      </c>
      <c r="C6" s="1188" t="s">
        <v>417</v>
      </c>
      <c r="D6" s="595"/>
      <c r="E6" s="1009" t="s">
        <v>267</v>
      </c>
      <c r="F6" s="1009" t="s">
        <v>237</v>
      </c>
      <c r="G6" s="1010" t="s">
        <v>603</v>
      </c>
      <c r="H6" s="1190" t="s">
        <v>119</v>
      </c>
      <c r="I6" s="1197" t="s">
        <v>28</v>
      </c>
      <c r="J6" s="1013" t="s">
        <v>418</v>
      </c>
      <c r="K6" s="1011"/>
      <c r="L6" s="1014" t="s">
        <v>65</v>
      </c>
      <c r="M6" s="1012" t="s">
        <v>292</v>
      </c>
      <c r="N6" s="1012" t="s">
        <v>63</v>
      </c>
      <c r="O6" s="1015"/>
      <c r="P6" s="664" t="s">
        <v>272</v>
      </c>
      <c r="Q6" s="1012" t="s">
        <v>301</v>
      </c>
      <c r="R6" s="1162" t="s">
        <v>203</v>
      </c>
      <c r="S6" s="1009" t="s">
        <v>300</v>
      </c>
      <c r="T6" s="1017"/>
      <c r="U6" s="1575" t="s">
        <v>63</v>
      </c>
      <c r="V6" s="1012" t="s">
        <v>120</v>
      </c>
      <c r="W6" s="1010" t="s">
        <v>299</v>
      </c>
      <c r="X6" s="1017" t="s">
        <v>301</v>
      </c>
      <c r="Y6" s="1012"/>
      <c r="Z6" s="1012"/>
      <c r="AA6" s="1010" t="s">
        <v>199</v>
      </c>
      <c r="AB6" s="1011" t="s">
        <v>284</v>
      </c>
      <c r="AC6" s="1012" t="s">
        <v>119</v>
      </c>
      <c r="AD6" s="1012" t="s">
        <v>417</v>
      </c>
      <c r="AE6" s="1019" t="s">
        <v>70</v>
      </c>
      <c r="AF6" s="1020" t="s">
        <v>603</v>
      </c>
      <c r="AG6" s="439"/>
      <c r="AH6" s="1563" t="s">
        <v>31</v>
      </c>
      <c r="AI6" s="1550" t="s">
        <v>233</v>
      </c>
      <c r="AJ6" s="1077"/>
      <c r="AK6" s="1075"/>
      <c r="AL6" s="1076"/>
      <c r="AM6" s="1077"/>
      <c r="AN6" s="1249"/>
      <c r="AO6" s="1077"/>
      <c r="AP6" s="1075"/>
      <c r="AQ6" s="1079"/>
      <c r="AR6" s="1075"/>
      <c r="AS6" s="1077"/>
      <c r="AT6" s="1076"/>
      <c r="AU6" s="1075"/>
      <c r="AV6" s="1484"/>
      <c r="AW6" s="1076"/>
      <c r="AX6" s="1076"/>
      <c r="AY6" s="1485" t="s">
        <v>27</v>
      </c>
      <c r="AZ6" s="1484" t="s">
        <v>466</v>
      </c>
      <c r="BA6" s="1076"/>
      <c r="BB6" s="1484"/>
      <c r="BC6" s="1486"/>
      <c r="BD6" s="1074"/>
      <c r="BE6" s="1487" t="s">
        <v>606</v>
      </c>
      <c r="BF6" s="1250"/>
      <c r="BG6" s="1077"/>
      <c r="BH6" s="918"/>
      <c r="BI6" s="65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Z6" s="669">
        <f t="shared" ref="BZ6:BZ36" si="0">COUNTIF(E6:AD6,$BZ$4)+COUNTIF(AE6,$BZ$4)+COUNTIF(AJ6:BG6,$BZ$4)</f>
        <v>0</v>
      </c>
      <c r="CA6" s="848">
        <f t="shared" ref="CA6:CA36" si="1">COUNTIF(E6:AD6,$CA$4)+COUNTIF(AE6,$CA$4)+COUNTIF(AJ6:BG6,$CA$4)</f>
        <v>2</v>
      </c>
      <c r="CB6" s="666">
        <f t="shared" ref="CB6:CB36" si="2">COUNTIF(E6:AD6,$CB$4)+COUNTIF(AE6,$CB$4)+COUNTIF(AJ6:BG6,$CB$4)</f>
        <v>0</v>
      </c>
      <c r="CC6" s="666">
        <f t="shared" ref="CC6:CC36" si="3">COUNTIF(E6:AD6,$CC$4)+COUNTIF(AE6,$CE$4)+COUNTIF(AJ6:BG6,$CE$4)</f>
        <v>1</v>
      </c>
      <c r="CD6" s="669">
        <f t="shared" ref="CD6:CD36" si="4">COUNTIF(E6:AD6,$CD$4)+COUNTIF(AE6,$CD$4)+COUNTIF(AJ6:BG6,$CD$4)</f>
        <v>0</v>
      </c>
      <c r="CE6" s="666">
        <f t="shared" ref="CE6:CE36" si="5">COUNTIF(E6:AD6,$CE$4)+COUNTIF(AE6,$CE$4)+COUNTIF(AJ6:BG6,$CE$4)</f>
        <v>1</v>
      </c>
      <c r="CF6" s="669">
        <f t="shared" ref="CF6:CF36" si="6">COUNTIF(E6:AD6,$CF$4)+COUNTIF(AE6,$CF$4)+COUNTIF(AJ6:BG6,$CF$4)</f>
        <v>0</v>
      </c>
      <c r="CG6" s="667">
        <f t="shared" ref="CG6:CG36" si="7">COUNTIF(E6:AD6,$CG$4)+COUNTIF(AE6,$CG$4)+COUNTIF(AJ6:BG6,$CG$4)</f>
        <v>1</v>
      </c>
      <c r="CH6" s="665">
        <f t="shared" ref="CH6:CH36" si="8">COUNTIF(E6:AD6,$CH$4)+COUNTIF(AE6,$CH$4)+COUNTIF(AJ6:BG6,$CH$4)</f>
        <v>1</v>
      </c>
      <c r="CI6" s="666">
        <f t="shared" ref="CI6:CI36" si="9">COUNTIF(E6:AD6,$CI$4)+COUNTIF(AE6,$CI$4)+COUNTIF(AJ6:BG6,$CI$4)</f>
        <v>0</v>
      </c>
      <c r="CJ6" s="669">
        <f t="shared" ref="CJ6:CJ36" si="10">COUNTIF(C6:AD6,$CJ$4)+COUNTIF(AE6,$CJ$4)+COUNTIF(AJ6:BG6,$CJ$4)</f>
        <v>0</v>
      </c>
      <c r="CK6" s="848">
        <f t="shared" ref="CK6:CK36" si="11">COUNTIF(E6:AD6,$CK$4)+COUNTIF(AE6,$CK$4)+COUNTIF(AJ6:BG6,$CK$4)</f>
        <v>0</v>
      </c>
      <c r="CL6" s="669">
        <f t="shared" ref="CL6:CL36" si="12">COUNTIF(E6:AD6,$CL$4)+COUNTIF(AE6,$CL$4)+COUNTIF(AJ6:BG6,$CL$4)</f>
        <v>2</v>
      </c>
      <c r="CM6" s="667">
        <f t="shared" ref="CM6:CM36" si="13">COUNTIF(E6:AD6,$CM$4)+COUNTIF(AE6,$CM$4)+COUNTIF(AJ6:BG6,$CM$4)</f>
        <v>0</v>
      </c>
      <c r="CN6" s="849">
        <f t="shared" ref="CN6:CN36" si="14">COUNTIF(C6:AD6,$CN$4)+COUNTIF(AE6,$CN$4)+COUNTIF(AJ6:BG6,$CN$4)</f>
        <v>0</v>
      </c>
      <c r="CO6" s="669">
        <f t="shared" ref="CO6:CO36" si="15">COUNTIF(C6:AD6,$CO$4)+COUNTIF(AE6,$CO$4)+COUNTIF(AJ6:BG6,$CO$4)</f>
        <v>0</v>
      </c>
      <c r="CP6" s="848">
        <f t="shared" ref="CP6:CP36" si="16">COUNTIF(C6:AD6,$CP$4)+COUNTIF(AE6,$CP$4)+COUNTIF(AJ6:BG6,$CP$4)</f>
        <v>0</v>
      </c>
      <c r="CQ6" s="669">
        <f t="shared" ref="CQ6:CQ36" si="17">COUNTIF(C6:AD6,$CQ$4)+COUNTIF(AE6,$CQ$4)+COUNTIF(AJ6:BG6,$CQ$4)</f>
        <v>1</v>
      </c>
      <c r="CR6" s="848">
        <f t="shared" ref="CR6:CR36" si="18">COUNTIF(C6:AD6,$CR$4)+COUNTIF(AE6,$CR$4)+COUNTIF(AJ6:BG6,$CR$4)</f>
        <v>0</v>
      </c>
      <c r="CS6" s="848">
        <f t="shared" ref="CS6:CS36" si="19">COUNTIF(C6:AD6,$CS$4)+COUNTIF(AE6,$CS$4)+COUNTIF(AJ6:BG6,$CS$4)</f>
        <v>0</v>
      </c>
      <c r="CT6" s="669">
        <f t="shared" ref="CT6:CT36" si="20">COUNTIF(E6:AD6,$CT$4)+COUNTIF(AE6,$CT$4)+COUNTIF(AJ6:BG6,$CT$4)</f>
        <v>0</v>
      </c>
      <c r="CU6" s="666">
        <f t="shared" ref="CU6:CU36" si="21">COUNTIF(E6:AD6,$CU$4)+COUNTIF(AE6,$CU$4)+COUNTIF(AJ6:BG6,$CU$4)</f>
        <v>1</v>
      </c>
      <c r="CV6" s="669">
        <f t="shared" ref="CV6:CV36" si="22">COUNTIF(E6:AD6,$CV$4)+COUNTIF(AE6,$CV$4)+COUNTIF(AJ6:BG6,$CV$4)</f>
        <v>0</v>
      </c>
      <c r="CW6" s="849">
        <f t="shared" ref="CW6:CW36" si="23">COUNTIF(C6:AD6,$CW$4)+COUNTIF(AE6,$CW$4)+COUNTIF(AJ6:BG6,$CW$4)</f>
        <v>0</v>
      </c>
      <c r="CX6" s="669">
        <f t="shared" ref="CX6:CX36" si="24">COUNTIF(C6:AD6,$CX$4)+COUNTIF(AE6,$CX$4)+COUNTIF(AJ6:BG6,$CX$4)</f>
        <v>0</v>
      </c>
      <c r="CY6" s="666">
        <f t="shared" ref="CY6:CY36" si="25">COUNTIF(E6:AD6,$CY$4)+COUNTIF(AE6,$CY$4)+COUNTIF(AJ6:BG6,$CY$4)</f>
        <v>1</v>
      </c>
      <c r="CZ6" s="669">
        <f t="shared" ref="CZ6:CZ36" si="26">COUNTIF(E6:AD6,$CZ$4)+COUNTIF(AE6,$CZ$4)+COUNTIF(AJ6:BG6,$CZ$4)</f>
        <v>0</v>
      </c>
      <c r="DA6" s="848">
        <f t="shared" ref="DA6:DA36" si="27">COUNTIF(E6:AD6,$DA$4)+COUNTIF(AE6,$DA$4)+COUNTIF(AJ6:BG6,$DA$4)</f>
        <v>0</v>
      </c>
      <c r="DB6" s="669">
        <f t="shared" ref="DB6:DB36" si="28">COUNTIF(E6:AD6,$DB$4)+COUNTIF(AE6,$DB$4)+COUNTIF(AJ6:BG6,$DB$4)</f>
        <v>0</v>
      </c>
      <c r="DC6" s="666">
        <f t="shared" ref="DC6:DC36" si="29">COUNTIF(E6:AD6,$DC$4)+COUNTIF(AE6,$DC$4)+COUNTIF(AJ6:BG6,$DC$4)</f>
        <v>1</v>
      </c>
      <c r="DD6" s="669">
        <f t="shared" ref="DD6:DD36" si="30">COUNTIF(E6:AD6,$DD$4)+COUNTIF(AE6,$DD$4)+COUNTIF(AJ6:BG6,$DD$4)</f>
        <v>0</v>
      </c>
      <c r="DE6" s="666">
        <f t="shared" ref="DE6:DE36" si="31">COUNTIF(E6:AD6,$DE$4)+COUNTIF(AE6,$DE$4)+COUNTIF(AJ6:BG6,$DE$4)</f>
        <v>2</v>
      </c>
      <c r="DF6" s="669">
        <f t="shared" ref="DF6:DF36" si="32">COUNTIF(E6:AD6,$DF$4)+COUNTIF(AE6,$DF$4)+COUNTIF(AJ6:BG6,$DF$4)</f>
        <v>0</v>
      </c>
      <c r="DG6" s="666">
        <f t="shared" ref="DG6:DG36" si="33">COUNTIF(E6:AD6,$DG$4)+COUNTIF(AE6,$DG$4)+COUNTIF(AJ6:BG6,$DG$4)</f>
        <v>1</v>
      </c>
      <c r="DH6" s="669">
        <f t="shared" ref="DH6:DH36" si="34">COUNTIF(E6:AD6,$DH$4)+COUNTIF(AE6,$DH$4)+COUNTIF(AJ6:BG6,$DH$4)</f>
        <v>0</v>
      </c>
      <c r="DI6" s="666">
        <f t="shared" ref="DI6:DI36" si="35">COUNTIF(I6:AF6,$DE$4)+COUNTIF(AK6,$DE$4)+COUNTIF(AN6:BL6,$DE$4)</f>
        <v>2</v>
      </c>
      <c r="DJ6" s="669">
        <f t="shared" ref="DJ6:DJ36" si="36">COUNTIF(E6:AD6,$DJ$4)+COUNTIF(AE6,$DJ$4)+COUNTIF(AJ6:BG6,$DJ$4)</f>
        <v>0</v>
      </c>
      <c r="DK6" s="666">
        <f t="shared" ref="DK6:DK36" si="37">COUNTIF(E6:AD6,$DK$4)+COUNTIF(AE6,$DK$4)+COUNTIF(AJ6:BG6,$DK$4)</f>
        <v>0</v>
      </c>
    </row>
    <row r="7" spans="1:115" s="619" customFormat="1" ht="54" customHeight="1" thickBot="1" x14ac:dyDescent="0.2">
      <c r="A7" s="287">
        <v>2</v>
      </c>
      <c r="B7" s="1007" t="s">
        <v>24</v>
      </c>
      <c r="C7" s="1576" t="s">
        <v>417</v>
      </c>
      <c r="D7" s="595"/>
      <c r="E7" s="1189" t="s">
        <v>267</v>
      </c>
      <c r="F7" s="1009" t="s">
        <v>237</v>
      </c>
      <c r="G7" s="1010" t="str">
        <f t="shared" ref="G7:G36" si="38">AE6</f>
        <v>山口</v>
      </c>
      <c r="H7" s="1190" t="s">
        <v>119</v>
      </c>
      <c r="I7" s="1197" t="s">
        <v>28</v>
      </c>
      <c r="J7" s="1013"/>
      <c r="K7" s="1011"/>
      <c r="L7" s="1014" t="s">
        <v>65</v>
      </c>
      <c r="M7" s="1012" t="s">
        <v>27</v>
      </c>
      <c r="N7" s="1012" t="s">
        <v>267</v>
      </c>
      <c r="O7" s="1015"/>
      <c r="P7" s="664" t="s">
        <v>271</v>
      </c>
      <c r="Q7" s="1162" t="s">
        <v>418</v>
      </c>
      <c r="R7" s="1490" t="s">
        <v>449</v>
      </c>
      <c r="S7" s="1009" t="s">
        <v>233</v>
      </c>
      <c r="T7" s="1017"/>
      <c r="U7" s="1010" t="s">
        <v>120</v>
      </c>
      <c r="V7" s="1012" t="s">
        <v>299</v>
      </c>
      <c r="W7" s="1010" t="s">
        <v>300</v>
      </c>
      <c r="X7" s="1017"/>
      <c r="Y7" s="1012"/>
      <c r="Z7" s="1012"/>
      <c r="AA7" s="1010" t="s">
        <v>199</v>
      </c>
      <c r="AB7" s="1011" t="s">
        <v>284</v>
      </c>
      <c r="AC7" s="1012" t="s">
        <v>119</v>
      </c>
      <c r="AD7" s="1012" t="s">
        <v>417</v>
      </c>
      <c r="AE7" s="1019" t="s">
        <v>301</v>
      </c>
      <c r="AF7" s="1020" t="str">
        <f t="shared" ref="AF7:AF36" si="39">AE6</f>
        <v>山口</v>
      </c>
      <c r="AG7" s="439"/>
      <c r="AH7" s="1551" t="s">
        <v>63</v>
      </c>
      <c r="AI7" s="1552"/>
      <c r="AJ7" s="1091"/>
      <c r="AK7" s="1089"/>
      <c r="AL7" s="1090"/>
      <c r="AM7" s="1091"/>
      <c r="AN7" s="1092" t="s">
        <v>31</v>
      </c>
      <c r="AO7" s="1093"/>
      <c r="AP7" s="1089"/>
      <c r="AQ7" s="1094"/>
      <c r="AR7" s="1089"/>
      <c r="AS7" s="1091"/>
      <c r="AT7" s="1090"/>
      <c r="AU7" s="1089"/>
      <c r="AV7" s="1128"/>
      <c r="AW7" s="1090"/>
      <c r="AX7" s="1090"/>
      <c r="AY7" s="1127"/>
      <c r="AZ7" s="1128"/>
      <c r="BA7" s="1090"/>
      <c r="BB7" s="1128"/>
      <c r="BC7" s="1141"/>
      <c r="BD7" s="1088"/>
      <c r="BE7" s="1089"/>
      <c r="BF7" s="1251"/>
      <c r="BG7" s="879" t="s">
        <v>612</v>
      </c>
      <c r="BH7" s="947"/>
      <c r="BI7" s="65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Z7" s="669">
        <f t="shared" si="0"/>
        <v>0</v>
      </c>
      <c r="CA7" s="848">
        <f t="shared" si="1"/>
        <v>0</v>
      </c>
      <c r="CB7" s="666">
        <f t="shared" si="2"/>
        <v>0</v>
      </c>
      <c r="CC7" s="666">
        <f t="shared" si="3"/>
        <v>1</v>
      </c>
      <c r="CD7" s="669">
        <f t="shared" si="4"/>
        <v>0</v>
      </c>
      <c r="CE7" s="666">
        <f t="shared" si="5"/>
        <v>1</v>
      </c>
      <c r="CF7" s="669">
        <f t="shared" si="6"/>
        <v>0</v>
      </c>
      <c r="CG7" s="667">
        <f t="shared" si="7"/>
        <v>1</v>
      </c>
      <c r="CH7" s="665">
        <f t="shared" si="8"/>
        <v>0</v>
      </c>
      <c r="CI7" s="666">
        <f t="shared" si="9"/>
        <v>0</v>
      </c>
      <c r="CJ7" s="669">
        <f t="shared" si="10"/>
        <v>0</v>
      </c>
      <c r="CK7" s="848">
        <f t="shared" si="11"/>
        <v>0</v>
      </c>
      <c r="CL7" s="669">
        <f t="shared" si="12"/>
        <v>2</v>
      </c>
      <c r="CM7" s="667">
        <f t="shared" si="13"/>
        <v>0</v>
      </c>
      <c r="CN7" s="849">
        <f t="shared" si="14"/>
        <v>0</v>
      </c>
      <c r="CO7" s="669">
        <f t="shared" si="15"/>
        <v>0</v>
      </c>
      <c r="CP7" s="848">
        <f t="shared" si="16"/>
        <v>0</v>
      </c>
      <c r="CQ7" s="669">
        <f t="shared" si="17"/>
        <v>1</v>
      </c>
      <c r="CR7" s="848">
        <f t="shared" si="18"/>
        <v>0</v>
      </c>
      <c r="CS7" s="848">
        <f t="shared" si="19"/>
        <v>1</v>
      </c>
      <c r="CT7" s="669">
        <f t="shared" si="20"/>
        <v>0</v>
      </c>
      <c r="CU7" s="666">
        <f t="shared" si="21"/>
        <v>2</v>
      </c>
      <c r="CV7" s="669">
        <f t="shared" si="22"/>
        <v>0</v>
      </c>
      <c r="CW7" s="849">
        <f t="shared" si="23"/>
        <v>0</v>
      </c>
      <c r="CX7" s="669">
        <f t="shared" si="24"/>
        <v>0</v>
      </c>
      <c r="CY7" s="666">
        <f t="shared" si="25"/>
        <v>1</v>
      </c>
      <c r="CZ7" s="669">
        <f t="shared" si="26"/>
        <v>0</v>
      </c>
      <c r="DA7" s="848">
        <f t="shared" si="27"/>
        <v>1</v>
      </c>
      <c r="DB7" s="669">
        <f t="shared" si="28"/>
        <v>1</v>
      </c>
      <c r="DC7" s="666">
        <f t="shared" si="29"/>
        <v>1</v>
      </c>
      <c r="DD7" s="669">
        <f t="shared" si="30"/>
        <v>0</v>
      </c>
      <c r="DE7" s="666">
        <f t="shared" si="31"/>
        <v>1</v>
      </c>
      <c r="DF7" s="669">
        <f t="shared" si="32"/>
        <v>0</v>
      </c>
      <c r="DG7" s="666">
        <f t="shared" si="33"/>
        <v>1</v>
      </c>
      <c r="DH7" s="669">
        <f t="shared" si="34"/>
        <v>0</v>
      </c>
      <c r="DI7" s="666">
        <f t="shared" si="35"/>
        <v>1</v>
      </c>
      <c r="DJ7" s="669">
        <f t="shared" si="36"/>
        <v>0</v>
      </c>
      <c r="DK7" s="666">
        <f t="shared" si="37"/>
        <v>0</v>
      </c>
    </row>
    <row r="8" spans="1:115" s="619" customFormat="1" ht="54" customHeight="1" x14ac:dyDescent="0.15">
      <c r="A8" s="287">
        <v>3</v>
      </c>
      <c r="B8" s="1007" t="s">
        <v>25</v>
      </c>
      <c r="C8" s="1008" t="s">
        <v>70</v>
      </c>
      <c r="D8" s="595"/>
      <c r="E8" s="1009" t="s">
        <v>31</v>
      </c>
      <c r="F8" s="1009" t="s">
        <v>237</v>
      </c>
      <c r="G8" s="1010">
        <f>AE41</f>
        <v>0</v>
      </c>
      <c r="H8" s="1011" t="s">
        <v>418</v>
      </c>
      <c r="I8" s="1162" t="s">
        <v>284</v>
      </c>
      <c r="J8" s="1013"/>
      <c r="K8" s="1011"/>
      <c r="L8" s="1014" t="s">
        <v>65</v>
      </c>
      <c r="M8" s="1012" t="s">
        <v>233</v>
      </c>
      <c r="N8" s="1012"/>
      <c r="O8" s="1015"/>
      <c r="P8" s="1016" t="s">
        <v>120</v>
      </c>
      <c r="Q8" s="1012"/>
      <c r="R8" s="1012" t="s">
        <v>90</v>
      </c>
      <c r="S8" s="1009" t="s">
        <v>579</v>
      </c>
      <c r="T8" s="1017"/>
      <c r="U8" s="1010" t="s">
        <v>63</v>
      </c>
      <c r="V8" s="1012" t="s">
        <v>299</v>
      </c>
      <c r="W8" s="1010" t="s">
        <v>300</v>
      </c>
      <c r="X8" s="1017"/>
      <c r="Y8" s="1012"/>
      <c r="Z8" s="1012"/>
      <c r="AA8" s="1010" t="s">
        <v>38</v>
      </c>
      <c r="AB8" s="1011" t="s">
        <v>28</v>
      </c>
      <c r="AC8" s="1012"/>
      <c r="AD8" s="1012"/>
      <c r="AE8" s="1019" t="s">
        <v>259</v>
      </c>
      <c r="AF8" s="1020">
        <f>AE41</f>
        <v>0</v>
      </c>
      <c r="AG8" s="439" t="s">
        <v>284</v>
      </c>
      <c r="AH8" s="1551"/>
      <c r="AI8" s="1552"/>
      <c r="AJ8" s="1091"/>
      <c r="AK8" s="1102" t="s">
        <v>267</v>
      </c>
      <c r="AL8" s="1090" t="s">
        <v>417</v>
      </c>
      <c r="AM8" s="1138" t="s">
        <v>199</v>
      </c>
      <c r="AN8" s="1103"/>
      <c r="AO8" s="1091"/>
      <c r="AP8" s="1089"/>
      <c r="AQ8" s="1094"/>
      <c r="AR8" s="1089"/>
      <c r="AS8" s="1091"/>
      <c r="AT8" s="1090"/>
      <c r="AU8" s="1089"/>
      <c r="AV8" s="1128"/>
      <c r="AW8" s="1090"/>
      <c r="AX8" s="1090"/>
      <c r="AY8" s="1127" t="s">
        <v>27</v>
      </c>
      <c r="AZ8" s="1128" t="s">
        <v>633</v>
      </c>
      <c r="BA8" s="1090"/>
      <c r="BB8" s="1128"/>
      <c r="BC8" s="1141"/>
      <c r="BD8" s="1088"/>
      <c r="BE8" s="1089"/>
      <c r="BF8" s="1251"/>
      <c r="BG8" s="1091"/>
      <c r="BH8" s="918"/>
      <c r="BI8" s="850"/>
      <c r="BJ8" s="250"/>
      <c r="BK8" s="1864" t="s">
        <v>41</v>
      </c>
      <c r="BL8" s="1864" t="s">
        <v>42</v>
      </c>
      <c r="BM8" s="1864" t="s">
        <v>45</v>
      </c>
      <c r="BN8" s="1864" t="s">
        <v>44</v>
      </c>
      <c r="BO8" s="1864" t="s">
        <v>154</v>
      </c>
      <c r="BP8" s="1864" t="s">
        <v>246</v>
      </c>
      <c r="BQ8" s="1729" t="s">
        <v>46</v>
      </c>
      <c r="BR8" s="1730"/>
      <c r="BS8" s="1"/>
      <c r="BT8" s="1"/>
      <c r="BZ8" s="669" t="e">
        <f>COUNTIF(#REF!,$BZ$4)+COUNTIF(#REF!,$BZ$4)+COUNTIF(BA8:BG8,$BZ$4)</f>
        <v>#REF!</v>
      </c>
      <c r="CA8" s="848" t="e">
        <f>COUNTIF(#REF!,$CA$4)+COUNTIF(#REF!,$CA$4)+COUNTIF(BA8:BG8,$CA$4)</f>
        <v>#REF!</v>
      </c>
      <c r="CB8" s="666" t="e">
        <f>COUNTIF(#REF!,$CB$4)+COUNTIF(#REF!,$CB$4)+COUNTIF(BA8:BG8,$CB$4)</f>
        <v>#REF!</v>
      </c>
      <c r="CC8" s="666" t="e">
        <f>COUNTIF(#REF!,$CC$4)+COUNTIF(#REF!,$CE$4)+COUNTIF(BA8:BG8,$CE$4)</f>
        <v>#REF!</v>
      </c>
      <c r="CD8" s="669" t="e">
        <f>COUNTIF(#REF!,$CD$4)+COUNTIF(#REF!,$CD$4)+COUNTIF(BA8:BG8,$CD$4)</f>
        <v>#REF!</v>
      </c>
      <c r="CE8" s="666" t="e">
        <f>COUNTIF(#REF!,$CE$4)+COUNTIF(#REF!,$CE$4)+COUNTIF(BA8:BG8,$CE$4)</f>
        <v>#REF!</v>
      </c>
      <c r="CF8" s="669" t="e">
        <f>COUNTIF(#REF!,$CF$4)+COUNTIF(#REF!,$CF$4)+COUNTIF(BA8:BG8,$CF$4)</f>
        <v>#REF!</v>
      </c>
      <c r="CG8" s="667" t="e">
        <f>COUNTIF(#REF!,$CG$4)+COUNTIF(#REF!,$CG$4)+COUNTIF(BA8:BG8,$CG$4)</f>
        <v>#REF!</v>
      </c>
      <c r="CH8" s="665" t="e">
        <f>COUNTIF(#REF!,$CH$4)+COUNTIF(#REF!,$CH$4)+COUNTIF(BA8:BG8,$CH$4)</f>
        <v>#REF!</v>
      </c>
      <c r="CI8" s="666" t="e">
        <f>COUNTIF(#REF!,$CI$4)+COUNTIF(#REF!,$CI$4)+COUNTIF(BA8:BG8,$CI$4)</f>
        <v>#REF!</v>
      </c>
      <c r="CJ8" s="669" t="e">
        <f>COUNTIF(#REF!,$CJ$4)+COUNTIF(#REF!,$CJ$4)+COUNTIF(BA8:BG8,$CJ$4)</f>
        <v>#REF!</v>
      </c>
      <c r="CK8" s="848" t="e">
        <f>COUNTIF(#REF!,$CK$4)+COUNTIF(#REF!,$CK$4)+COUNTIF(BA8:BG8,$CK$4)</f>
        <v>#REF!</v>
      </c>
      <c r="CL8" s="669" t="e">
        <f>COUNTIF(#REF!,$CL$4)+COUNTIF(#REF!,$CL$4)+COUNTIF(BA8:BG8,$CL$4)</f>
        <v>#REF!</v>
      </c>
      <c r="CM8" s="667" t="e">
        <f>COUNTIF(#REF!,$CM$4)+COUNTIF(#REF!,$CM$4)+COUNTIF(BA8:BG8,$CM$4)</f>
        <v>#REF!</v>
      </c>
      <c r="CN8" s="849" t="e">
        <f>COUNTIF(#REF!,$CN$4)+COUNTIF(#REF!,$CN$4)+COUNTIF(BA8:BG8,$CN$4)</f>
        <v>#REF!</v>
      </c>
      <c r="CO8" s="669" t="e">
        <f>COUNTIF(#REF!,$CO$4)+COUNTIF(#REF!,$CO$4)+COUNTIF(BA8:BG8,$CO$4)</f>
        <v>#REF!</v>
      </c>
      <c r="CP8" s="848" t="e">
        <f>COUNTIF(#REF!,$CP$4)+COUNTIF(#REF!,$CP$4)+COUNTIF(BA8:BG8,$CP$4)</f>
        <v>#REF!</v>
      </c>
      <c r="CQ8" s="669" t="e">
        <f>COUNTIF(#REF!,$CQ$4)+COUNTIF(#REF!,$CQ$4)+COUNTIF(BA8:BG8,$CQ$4)</f>
        <v>#REF!</v>
      </c>
      <c r="CR8" s="848" t="e">
        <f>COUNTIF(#REF!,$CR$4)+COUNTIF(#REF!,$CR$4)+COUNTIF(BA8:BG8,$CR$4)</f>
        <v>#REF!</v>
      </c>
      <c r="CS8" s="848" t="e">
        <f>COUNTIF(#REF!,$CS$4)+COUNTIF(#REF!,$CS$4)+COUNTIF(BA8:BG8,$CS$4)</f>
        <v>#REF!</v>
      </c>
      <c r="CT8" s="669" t="e">
        <f>COUNTIF(#REF!,$CT$4)+COUNTIF(#REF!,$CT$4)+COUNTIF(BA8:BG8,$CT$4)</f>
        <v>#REF!</v>
      </c>
      <c r="CU8" s="666" t="e">
        <f>COUNTIF(#REF!,$CU$4)+COUNTIF(#REF!,$CU$4)+COUNTIF(BA8:BG8,$CU$4)</f>
        <v>#REF!</v>
      </c>
      <c r="CV8" s="669" t="e">
        <f>COUNTIF(#REF!,$CV$4)+COUNTIF(#REF!,$CV$4)+COUNTIF(BA8:BG8,$CV$4)</f>
        <v>#REF!</v>
      </c>
      <c r="CW8" s="849" t="e">
        <f>COUNTIF(#REF!,$CW$4)+COUNTIF(#REF!,$CW$4)+COUNTIF(BA8:BG8,$CW$4)</f>
        <v>#REF!</v>
      </c>
      <c r="CX8" s="669" t="e">
        <f>COUNTIF(#REF!,$CX$4)+COUNTIF(#REF!,$CX$4)+COUNTIF(BA8:BG8,$CX$4)</f>
        <v>#REF!</v>
      </c>
      <c r="CY8" s="666" t="e">
        <f>COUNTIF(#REF!,$CY$4)+COUNTIF(#REF!,$CY$4)+COUNTIF(BA8:BG8,$CY$4)</f>
        <v>#REF!</v>
      </c>
      <c r="CZ8" s="669" t="e">
        <f>COUNTIF(#REF!,$CZ$4)+COUNTIF(#REF!,$CZ$4)+COUNTIF(BA8:BG8,$CZ$4)</f>
        <v>#REF!</v>
      </c>
      <c r="DA8" s="848" t="e">
        <f>COUNTIF(#REF!,$DA$4)+COUNTIF(#REF!,$DA$4)+COUNTIF(BA8:BG8,$DA$4)</f>
        <v>#REF!</v>
      </c>
      <c r="DB8" s="669" t="e">
        <f>COUNTIF(#REF!,$DB$4)+COUNTIF(#REF!,$DB$4)+COUNTIF(BA8:BG8,$DB$4)</f>
        <v>#REF!</v>
      </c>
      <c r="DC8" s="666" t="e">
        <f>COUNTIF(#REF!,$DC$4)+COUNTIF(#REF!,$DC$4)+COUNTIF(BA8:BG8,$DC$4)</f>
        <v>#REF!</v>
      </c>
      <c r="DD8" s="669" t="e">
        <f>COUNTIF(#REF!,$DD$4)+COUNTIF(#REF!,$DD$4)+COUNTIF(BA8:BG8,$DD$4)</f>
        <v>#REF!</v>
      </c>
      <c r="DE8" s="666" t="e">
        <f>COUNTIF(#REF!,$DE$4)+COUNTIF(#REF!,$DE$4)+COUNTIF(BA8:BG8,$DE$4)</f>
        <v>#REF!</v>
      </c>
      <c r="DF8" s="669" t="e">
        <f>COUNTIF(#REF!,$DF$4)+COUNTIF(#REF!,$DF$4)+COUNTIF(BA8:BG8,$DF$4)</f>
        <v>#REF!</v>
      </c>
      <c r="DG8" s="666" t="e">
        <f>COUNTIF(#REF!,$DG$4)+COUNTIF(#REF!,$DG$4)+COUNTIF(BA8:BG8,$DG$4)</f>
        <v>#REF!</v>
      </c>
      <c r="DH8" s="669" t="e">
        <f>COUNTIF(#REF!,$DH$4)+COUNTIF(#REF!,$DH$4)+COUNTIF(BA8:BG8,$DH$4)</f>
        <v>#REF!</v>
      </c>
      <c r="DI8" s="666" t="e">
        <f>COUNTIF(#REF!,$DE$4)+COUNTIF(#REF!,$DE$4)+COUNTIF(BA8:BL8,$DE$4)</f>
        <v>#REF!</v>
      </c>
      <c r="DJ8" s="669" t="e">
        <f>COUNTIF(#REF!,$DJ$4)+COUNTIF(#REF!,$DJ$4)+COUNTIF(BA8:BG8,$DJ$4)</f>
        <v>#REF!</v>
      </c>
      <c r="DK8" s="666" t="e">
        <f>COUNTIF(#REF!,$DK$4)+COUNTIF(#REF!,$DK$4)+COUNTIF(BA8:BG8,$DK$4)</f>
        <v>#REF!</v>
      </c>
    </row>
    <row r="9" spans="1:115" s="619" customFormat="1" ht="54" customHeight="1" thickBot="1" x14ac:dyDescent="0.2">
      <c r="A9" s="1537">
        <v>4</v>
      </c>
      <c r="B9" s="1022" t="s">
        <v>19</v>
      </c>
      <c r="C9" s="1023"/>
      <c r="D9" s="1024"/>
      <c r="E9" s="1025"/>
      <c r="F9" s="1025"/>
      <c r="G9" s="1026" t="e">
        <f>#REF!</f>
        <v>#REF!</v>
      </c>
      <c r="H9" s="1027"/>
      <c r="I9" s="1028"/>
      <c r="J9" s="1029"/>
      <c r="K9" s="1027"/>
      <c r="L9" s="1030"/>
      <c r="M9" s="1028"/>
      <c r="N9" s="1028"/>
      <c r="O9" s="1031"/>
      <c r="P9" s="1032"/>
      <c r="Q9" s="1028"/>
      <c r="R9" s="1028"/>
      <c r="S9" s="1025"/>
      <c r="T9" s="1033"/>
      <c r="U9" s="1026"/>
      <c r="V9" s="1028"/>
      <c r="W9" s="1026" t="s">
        <v>237</v>
      </c>
      <c r="X9" s="1033"/>
      <c r="Y9" s="1028"/>
      <c r="Z9" s="1028"/>
      <c r="AA9" s="1026"/>
      <c r="AB9" s="1027"/>
      <c r="AC9" s="1028"/>
      <c r="AD9" s="1028"/>
      <c r="AE9" s="1035" t="s">
        <v>233</v>
      </c>
      <c r="AF9" s="1036" t="e">
        <f>#REF!</f>
        <v>#REF!</v>
      </c>
      <c r="AG9" s="1037" t="s">
        <v>276</v>
      </c>
      <c r="AH9" s="1553"/>
      <c r="AI9" s="1554"/>
      <c r="AJ9" s="1108"/>
      <c r="AK9" s="1106"/>
      <c r="AL9" s="1107"/>
      <c r="AM9" s="1108"/>
      <c r="AN9" s="1142"/>
      <c r="AO9" s="1110"/>
      <c r="AP9" s="1106"/>
      <c r="AQ9" s="1112"/>
      <c r="AR9" s="1106"/>
      <c r="AS9" s="1108"/>
      <c r="AT9" s="1107"/>
      <c r="AU9" s="1106"/>
      <c r="AV9" s="1113"/>
      <c r="AW9" s="1107"/>
      <c r="AX9" s="1107"/>
      <c r="AY9" s="1114"/>
      <c r="AZ9" s="1113"/>
      <c r="BA9" s="1493"/>
      <c r="BB9" s="1113"/>
      <c r="BC9" s="1495"/>
      <c r="BD9" s="1105"/>
      <c r="BE9" s="1555"/>
      <c r="BF9" s="1258"/>
      <c r="BG9" s="1108"/>
      <c r="BH9" s="918"/>
      <c r="BI9" s="654"/>
      <c r="BJ9" s="251"/>
      <c r="BK9" s="1865"/>
      <c r="BL9" s="1865"/>
      <c r="BM9" s="1924"/>
      <c r="BN9" s="1865"/>
      <c r="BO9" s="1865"/>
      <c r="BP9" s="1865"/>
      <c r="BQ9" s="232">
        <v>1</v>
      </c>
      <c r="BR9" s="175">
        <v>0.5</v>
      </c>
      <c r="BS9" s="4"/>
      <c r="BT9" s="4"/>
      <c r="BZ9" s="669">
        <f t="shared" si="0"/>
        <v>0</v>
      </c>
      <c r="CA9" s="848">
        <f t="shared" si="1"/>
        <v>0</v>
      </c>
      <c r="CB9" s="666">
        <f t="shared" si="2"/>
        <v>0</v>
      </c>
      <c r="CC9" s="666">
        <f t="shared" si="3"/>
        <v>0</v>
      </c>
      <c r="CD9" s="669">
        <f t="shared" si="4"/>
        <v>0</v>
      </c>
      <c r="CE9" s="666">
        <f t="shared" si="5"/>
        <v>1</v>
      </c>
      <c r="CF9" s="669">
        <f t="shared" si="6"/>
        <v>0</v>
      </c>
      <c r="CG9" s="667">
        <f t="shared" si="7"/>
        <v>0</v>
      </c>
      <c r="CH9" s="665">
        <f t="shared" si="8"/>
        <v>0</v>
      </c>
      <c r="CI9" s="666">
        <f t="shared" si="9"/>
        <v>0</v>
      </c>
      <c r="CJ9" s="669">
        <f t="shared" si="10"/>
        <v>0</v>
      </c>
      <c r="CK9" s="848">
        <f t="shared" si="11"/>
        <v>0</v>
      </c>
      <c r="CL9" s="669">
        <f t="shared" si="12"/>
        <v>0</v>
      </c>
      <c r="CM9" s="667">
        <f t="shared" si="13"/>
        <v>0</v>
      </c>
      <c r="CN9" s="849">
        <f t="shared" si="14"/>
        <v>0</v>
      </c>
      <c r="CO9" s="669">
        <f t="shared" si="15"/>
        <v>0</v>
      </c>
      <c r="CP9" s="848">
        <f t="shared" si="16"/>
        <v>0</v>
      </c>
      <c r="CQ9" s="669">
        <f t="shared" si="17"/>
        <v>0</v>
      </c>
      <c r="CR9" s="848">
        <f t="shared" si="18"/>
        <v>0</v>
      </c>
      <c r="CS9" s="848">
        <f t="shared" si="19"/>
        <v>1</v>
      </c>
      <c r="CT9" s="669">
        <f t="shared" si="20"/>
        <v>0</v>
      </c>
      <c r="CU9" s="666">
        <f t="shared" si="21"/>
        <v>0</v>
      </c>
      <c r="CV9" s="669">
        <f t="shared" si="22"/>
        <v>0</v>
      </c>
      <c r="CW9" s="849">
        <f t="shared" si="23"/>
        <v>0</v>
      </c>
      <c r="CX9" s="669">
        <f t="shared" si="24"/>
        <v>0</v>
      </c>
      <c r="CY9" s="666">
        <f t="shared" si="25"/>
        <v>0</v>
      </c>
      <c r="CZ9" s="669">
        <f t="shared" si="26"/>
        <v>0</v>
      </c>
      <c r="DA9" s="848">
        <f t="shared" si="27"/>
        <v>0</v>
      </c>
      <c r="DB9" s="669">
        <f t="shared" si="28"/>
        <v>0</v>
      </c>
      <c r="DC9" s="666">
        <f t="shared" si="29"/>
        <v>0</v>
      </c>
      <c r="DD9" s="669">
        <f t="shared" si="30"/>
        <v>0</v>
      </c>
      <c r="DE9" s="666">
        <f t="shared" si="31"/>
        <v>0</v>
      </c>
      <c r="DF9" s="669">
        <f t="shared" si="32"/>
        <v>0</v>
      </c>
      <c r="DG9" s="666">
        <f t="shared" si="33"/>
        <v>0</v>
      </c>
      <c r="DH9" s="669">
        <f t="shared" si="34"/>
        <v>0</v>
      </c>
      <c r="DI9" s="666">
        <f t="shared" si="35"/>
        <v>0</v>
      </c>
      <c r="DJ9" s="669">
        <f t="shared" si="36"/>
        <v>0</v>
      </c>
      <c r="DK9" s="666">
        <f t="shared" si="37"/>
        <v>0</v>
      </c>
    </row>
    <row r="10" spans="1:115" s="619" customFormat="1" ht="54" customHeight="1" x14ac:dyDescent="0.15">
      <c r="A10" s="287">
        <v>5</v>
      </c>
      <c r="B10" s="1007" t="s">
        <v>20</v>
      </c>
      <c r="C10" s="1191" t="s">
        <v>313</v>
      </c>
      <c r="D10" s="595" t="s">
        <v>309</v>
      </c>
      <c r="E10" s="1170" t="s">
        <v>31</v>
      </c>
      <c r="F10" s="1009" t="s">
        <v>237</v>
      </c>
      <c r="G10" s="1010" t="str">
        <f t="shared" si="38"/>
        <v>大橋</v>
      </c>
      <c r="H10" s="1011" t="s">
        <v>418</v>
      </c>
      <c r="I10" s="1197" t="s">
        <v>28</v>
      </c>
      <c r="J10" s="1013" t="s">
        <v>417</v>
      </c>
      <c r="K10" s="1011"/>
      <c r="L10" s="1014" t="s">
        <v>65</v>
      </c>
      <c r="M10" s="1012" t="s">
        <v>292</v>
      </c>
      <c r="N10" s="1012" t="s">
        <v>300</v>
      </c>
      <c r="O10" s="1015"/>
      <c r="P10" s="1016" t="s">
        <v>309</v>
      </c>
      <c r="Q10" s="1186" t="s">
        <v>312</v>
      </c>
      <c r="R10" s="1012" t="s">
        <v>203</v>
      </c>
      <c r="S10" s="1009" t="s">
        <v>70</v>
      </c>
      <c r="T10" s="1017"/>
      <c r="U10" s="1010" t="s">
        <v>120</v>
      </c>
      <c r="V10" s="1012" t="s">
        <v>63</v>
      </c>
      <c r="W10" s="1010" t="s">
        <v>27</v>
      </c>
      <c r="X10" s="1017"/>
      <c r="Y10" s="1012"/>
      <c r="Z10" s="1012"/>
      <c r="AA10" s="1010" t="s">
        <v>600</v>
      </c>
      <c r="AB10" s="1011" t="s">
        <v>601</v>
      </c>
      <c r="AC10" s="1012"/>
      <c r="AD10" s="1012"/>
      <c r="AE10" s="1019" t="s">
        <v>277</v>
      </c>
      <c r="AF10" s="1020" t="str">
        <f t="shared" si="39"/>
        <v>大橋</v>
      </c>
      <c r="AG10" s="439"/>
      <c r="AH10" s="1163" t="s">
        <v>119</v>
      </c>
      <c r="AI10" s="1552"/>
      <c r="AJ10" s="1091"/>
      <c r="AK10" s="1089" t="s">
        <v>301</v>
      </c>
      <c r="AL10" s="1090"/>
      <c r="AM10" s="1091"/>
      <c r="AN10" s="1103"/>
      <c r="AO10" s="1091"/>
      <c r="AP10" s="1089" t="s">
        <v>267</v>
      </c>
      <c r="AQ10" s="1094"/>
      <c r="AR10" s="1089"/>
      <c r="AS10" s="1091"/>
      <c r="AT10" s="1090"/>
      <c r="AU10" s="1089" t="s">
        <v>299</v>
      </c>
      <c r="AV10" s="1128" t="s">
        <v>616</v>
      </c>
      <c r="AW10" s="1090"/>
      <c r="AX10" s="1090"/>
      <c r="AY10" s="1127" t="s">
        <v>300</v>
      </c>
      <c r="AZ10" s="1574" t="s">
        <v>627</v>
      </c>
      <c r="BA10" s="1090"/>
      <c r="BB10" s="1128"/>
      <c r="BC10" s="1141"/>
      <c r="BD10" s="1088"/>
      <c r="BE10" s="1089"/>
      <c r="BF10" s="1251" t="s">
        <v>605</v>
      </c>
      <c r="BG10" s="1091"/>
      <c r="BH10" s="918"/>
      <c r="BI10" s="654"/>
      <c r="BJ10" s="438" t="s">
        <v>28</v>
      </c>
      <c r="BK10" s="286">
        <f>COUNTIF($AH$6:$AJ$36,BJ10)</f>
        <v>1</v>
      </c>
      <c r="BL10" s="287">
        <f>COUNTIF($AK$6:$AM$36,BJ10)</f>
        <v>1</v>
      </c>
      <c r="BM10" s="287">
        <f>COUNTIF($AN$6:$AO$36,BJ10)</f>
        <v>1</v>
      </c>
      <c r="BN10" s="287">
        <f>COUNTIF($AP$6:$AQ$36,BJ10)</f>
        <v>0</v>
      </c>
      <c r="BO10" s="287">
        <f>COUNTIF($AR$6:$AS$36,BJ10)</f>
        <v>1</v>
      </c>
      <c r="BP10" s="287">
        <f>COUNTIF($AT$6:$AT$36,BJ10)</f>
        <v>0</v>
      </c>
      <c r="BQ10" s="287">
        <f>COUNTIF($AU$6:$AX$36,BJ10)</f>
        <v>0</v>
      </c>
      <c r="BR10" s="587">
        <f>COUNTIF($AY$6:$BD$36,BJ10)</f>
        <v>1</v>
      </c>
      <c r="BS10" s="401">
        <v>0</v>
      </c>
      <c r="BT10" s="401">
        <f t="shared" ref="BT10:BT28" si="40">BK10+BL10*0.5+BM10*0.5+BN10+BO10+BQ10+BR10*0.5+BP10</f>
        <v>3.5</v>
      </c>
      <c r="BW10" s="141"/>
      <c r="BZ10" s="669">
        <f t="shared" si="0"/>
        <v>0</v>
      </c>
      <c r="CA10" s="848">
        <f t="shared" si="1"/>
        <v>1</v>
      </c>
      <c r="CB10" s="666">
        <f t="shared" si="2"/>
        <v>0</v>
      </c>
      <c r="CC10" s="666">
        <f t="shared" si="3"/>
        <v>1</v>
      </c>
      <c r="CD10" s="669">
        <f t="shared" si="4"/>
        <v>0</v>
      </c>
      <c r="CE10" s="666">
        <f t="shared" si="5"/>
        <v>1</v>
      </c>
      <c r="CF10" s="669">
        <f t="shared" si="6"/>
        <v>0</v>
      </c>
      <c r="CG10" s="667">
        <f t="shared" si="7"/>
        <v>1</v>
      </c>
      <c r="CH10" s="665">
        <f t="shared" si="8"/>
        <v>0</v>
      </c>
      <c r="CI10" s="666">
        <f t="shared" si="9"/>
        <v>0</v>
      </c>
      <c r="CJ10" s="669">
        <f t="shared" si="10"/>
        <v>0</v>
      </c>
      <c r="CK10" s="848">
        <f t="shared" si="11"/>
        <v>0</v>
      </c>
      <c r="CL10" s="669">
        <f t="shared" si="12"/>
        <v>0</v>
      </c>
      <c r="CM10" s="667">
        <f t="shared" si="13"/>
        <v>0</v>
      </c>
      <c r="CN10" s="849">
        <f t="shared" si="14"/>
        <v>0</v>
      </c>
      <c r="CO10" s="669">
        <f t="shared" si="15"/>
        <v>0</v>
      </c>
      <c r="CP10" s="848">
        <f t="shared" si="16"/>
        <v>0</v>
      </c>
      <c r="CQ10" s="669">
        <f t="shared" si="17"/>
        <v>1</v>
      </c>
      <c r="CR10" s="848">
        <f t="shared" si="18"/>
        <v>0</v>
      </c>
      <c r="CS10" s="848">
        <f t="shared" si="19"/>
        <v>1</v>
      </c>
      <c r="CT10" s="669">
        <f t="shared" si="20"/>
        <v>0</v>
      </c>
      <c r="CU10" s="666">
        <f t="shared" si="21"/>
        <v>1</v>
      </c>
      <c r="CV10" s="669">
        <f t="shared" si="22"/>
        <v>0</v>
      </c>
      <c r="CW10" s="849">
        <f t="shared" si="23"/>
        <v>0</v>
      </c>
      <c r="CX10" s="669">
        <f t="shared" si="24"/>
        <v>0</v>
      </c>
      <c r="CY10" s="666">
        <f t="shared" si="25"/>
        <v>1</v>
      </c>
      <c r="CZ10" s="669">
        <f t="shared" si="26"/>
        <v>0</v>
      </c>
      <c r="DA10" s="848">
        <f t="shared" si="27"/>
        <v>1</v>
      </c>
      <c r="DB10" s="669">
        <f t="shared" si="28"/>
        <v>0</v>
      </c>
      <c r="DC10" s="666">
        <f t="shared" si="29"/>
        <v>2</v>
      </c>
      <c r="DD10" s="669">
        <f t="shared" si="30"/>
        <v>0</v>
      </c>
      <c r="DE10" s="666">
        <f t="shared" si="31"/>
        <v>1</v>
      </c>
      <c r="DF10" s="669">
        <f t="shared" si="32"/>
        <v>1</v>
      </c>
      <c r="DG10" s="666">
        <f t="shared" si="33"/>
        <v>1</v>
      </c>
      <c r="DH10" s="669">
        <f t="shared" si="34"/>
        <v>0</v>
      </c>
      <c r="DI10" s="666">
        <f t="shared" si="35"/>
        <v>1</v>
      </c>
      <c r="DJ10" s="669">
        <f t="shared" si="36"/>
        <v>0</v>
      </c>
      <c r="DK10" s="666">
        <f t="shared" si="37"/>
        <v>0</v>
      </c>
    </row>
    <row r="11" spans="1:115" s="619" customFormat="1" ht="54" customHeight="1" x14ac:dyDescent="0.15">
      <c r="A11" s="287">
        <v>6</v>
      </c>
      <c r="B11" s="1007" t="s">
        <v>21</v>
      </c>
      <c r="C11" s="1298" t="s">
        <v>274</v>
      </c>
      <c r="D11" s="595" t="s">
        <v>309</v>
      </c>
      <c r="E11" s="1189" t="s">
        <v>300</v>
      </c>
      <c r="F11" s="1189" t="s">
        <v>31</v>
      </c>
      <c r="G11" s="1010" t="str">
        <f t="shared" si="38"/>
        <v>福島</v>
      </c>
      <c r="H11" s="1011" t="s">
        <v>418</v>
      </c>
      <c r="I11" s="1012" t="s">
        <v>237</v>
      </c>
      <c r="J11" s="1013" t="s">
        <v>417</v>
      </c>
      <c r="K11" s="1011"/>
      <c r="L11" s="1014" t="s">
        <v>65</v>
      </c>
      <c r="M11" s="1012" t="s">
        <v>292</v>
      </c>
      <c r="N11" s="1012" t="s">
        <v>300</v>
      </c>
      <c r="O11" s="1187" t="s">
        <v>567</v>
      </c>
      <c r="P11" s="1016" t="s">
        <v>309</v>
      </c>
      <c r="Q11" s="1012"/>
      <c r="R11" s="1012" t="s">
        <v>203</v>
      </c>
      <c r="S11" s="1009" t="s">
        <v>301</v>
      </c>
      <c r="T11" s="1017"/>
      <c r="U11" s="1010" t="s">
        <v>120</v>
      </c>
      <c r="V11" s="1012" t="s">
        <v>63</v>
      </c>
      <c r="W11" s="1578" t="s">
        <v>27</v>
      </c>
      <c r="X11" s="1017"/>
      <c r="Y11" s="1012"/>
      <c r="Z11" s="1012"/>
      <c r="AA11" s="1010" t="s">
        <v>600</v>
      </c>
      <c r="AB11" s="1011" t="s">
        <v>601</v>
      </c>
      <c r="AC11" s="1012" t="s">
        <v>31</v>
      </c>
      <c r="AD11" s="1012"/>
      <c r="AE11" s="1019" t="s">
        <v>299</v>
      </c>
      <c r="AF11" s="1020" t="str">
        <f t="shared" si="39"/>
        <v>福島</v>
      </c>
      <c r="AG11" s="439"/>
      <c r="AH11" s="1551" t="s">
        <v>28</v>
      </c>
      <c r="AI11" s="1552"/>
      <c r="AJ11" s="1091"/>
      <c r="AK11" s="1089"/>
      <c r="AL11" s="1090"/>
      <c r="AM11" s="1091"/>
      <c r="AN11" s="1103" t="s">
        <v>267</v>
      </c>
      <c r="AO11" s="1091"/>
      <c r="AP11" s="1089"/>
      <c r="AQ11" s="1094"/>
      <c r="AR11" s="1089"/>
      <c r="AS11" s="1091"/>
      <c r="AT11" s="1090"/>
      <c r="AU11" s="1089" t="s">
        <v>233</v>
      </c>
      <c r="AV11" s="1128" t="s">
        <v>454</v>
      </c>
      <c r="AW11" s="1090"/>
      <c r="AX11" s="1090"/>
      <c r="AY11" s="1127" t="s">
        <v>119</v>
      </c>
      <c r="AZ11" s="1128" t="s">
        <v>629</v>
      </c>
      <c r="BA11" s="1090"/>
      <c r="BB11" s="1128"/>
      <c r="BC11" s="1141"/>
      <c r="BD11" s="1088"/>
      <c r="BE11" s="1089"/>
      <c r="BF11" s="1251"/>
      <c r="BG11" s="1091"/>
      <c r="BH11" s="918"/>
      <c r="BI11" s="654"/>
      <c r="BJ11" s="439" t="s">
        <v>237</v>
      </c>
      <c r="BK11" s="286">
        <f t="shared" ref="BK11:BK28" si="41">COUNTIF($AH$6:$AJ$36,BJ11)</f>
        <v>1</v>
      </c>
      <c r="BL11" s="287">
        <f t="shared" ref="BL11:BL28" si="42">COUNTIF($AK$6:$AM$36,BJ11)</f>
        <v>1</v>
      </c>
      <c r="BM11" s="287">
        <f t="shared" ref="BM11:BM28" si="43">COUNTIF($AN$6:$AO$36,BJ11)</f>
        <v>0</v>
      </c>
      <c r="BN11" s="287">
        <f t="shared" ref="BN11:BN28" si="44">COUNTIF($AP$6:$AQ$36,BJ11)</f>
        <v>0</v>
      </c>
      <c r="BO11" s="287">
        <f t="shared" ref="BO11:BO28" si="45">COUNTIF($AR$6:$AS$36,BJ11)</f>
        <v>2</v>
      </c>
      <c r="BP11" s="287">
        <f t="shared" ref="BP11:BP28" si="46">COUNTIF($AT$6:$AT$36,BJ11)</f>
        <v>0</v>
      </c>
      <c r="BQ11" s="287">
        <f t="shared" ref="BQ11:BQ28" si="47">COUNTIF($AU$6:$AX$36,BJ11)</f>
        <v>0</v>
      </c>
      <c r="BR11" s="587">
        <f t="shared" ref="BR11:BR28" si="48">COUNTIF($AY$6:$BD$36,BJ11)</f>
        <v>1</v>
      </c>
      <c r="BS11" s="401">
        <v>0</v>
      </c>
      <c r="BT11" s="401">
        <f t="shared" si="40"/>
        <v>4</v>
      </c>
      <c r="BW11" s="141"/>
      <c r="BZ11" s="669">
        <f t="shared" si="0"/>
        <v>0</v>
      </c>
      <c r="CA11" s="848">
        <f t="shared" si="1"/>
        <v>1</v>
      </c>
      <c r="CB11" s="666">
        <f t="shared" si="2"/>
        <v>0</v>
      </c>
      <c r="CC11" s="666">
        <f t="shared" si="3"/>
        <v>1</v>
      </c>
      <c r="CD11" s="669">
        <f t="shared" si="4"/>
        <v>0</v>
      </c>
      <c r="CE11" s="666">
        <f t="shared" si="5"/>
        <v>1</v>
      </c>
      <c r="CF11" s="669">
        <f t="shared" si="6"/>
        <v>0</v>
      </c>
      <c r="CG11" s="667">
        <f t="shared" si="7"/>
        <v>1</v>
      </c>
      <c r="CH11" s="665">
        <f t="shared" si="8"/>
        <v>0</v>
      </c>
      <c r="CI11" s="666">
        <f t="shared" si="9"/>
        <v>0</v>
      </c>
      <c r="CJ11" s="669">
        <f t="shared" si="10"/>
        <v>0</v>
      </c>
      <c r="CK11" s="848">
        <f t="shared" si="11"/>
        <v>0</v>
      </c>
      <c r="CL11" s="669">
        <f t="shared" si="12"/>
        <v>1</v>
      </c>
      <c r="CM11" s="667">
        <f t="shared" si="13"/>
        <v>1</v>
      </c>
      <c r="CN11" s="849">
        <f t="shared" si="14"/>
        <v>0</v>
      </c>
      <c r="CO11" s="669">
        <f t="shared" si="15"/>
        <v>0</v>
      </c>
      <c r="CP11" s="848">
        <f t="shared" si="16"/>
        <v>0</v>
      </c>
      <c r="CQ11" s="669">
        <f t="shared" si="17"/>
        <v>1</v>
      </c>
      <c r="CR11" s="848">
        <f t="shared" si="18"/>
        <v>0</v>
      </c>
      <c r="CS11" s="848">
        <f t="shared" si="19"/>
        <v>1</v>
      </c>
      <c r="CT11" s="669">
        <f t="shared" si="20"/>
        <v>0</v>
      </c>
      <c r="CU11" s="666">
        <f t="shared" si="21"/>
        <v>1</v>
      </c>
      <c r="CV11" s="669">
        <f t="shared" si="22"/>
        <v>0</v>
      </c>
      <c r="CW11" s="849">
        <f t="shared" si="23"/>
        <v>0</v>
      </c>
      <c r="CX11" s="669">
        <f t="shared" si="24"/>
        <v>0</v>
      </c>
      <c r="CY11" s="666">
        <f t="shared" si="25"/>
        <v>1</v>
      </c>
      <c r="CZ11" s="669">
        <f t="shared" si="26"/>
        <v>0</v>
      </c>
      <c r="DA11" s="848">
        <f t="shared" si="27"/>
        <v>2</v>
      </c>
      <c r="DB11" s="669">
        <f t="shared" si="28"/>
        <v>0</v>
      </c>
      <c r="DC11" s="666">
        <f t="shared" si="29"/>
        <v>2</v>
      </c>
      <c r="DD11" s="669">
        <f t="shared" si="30"/>
        <v>0</v>
      </c>
      <c r="DE11" s="666">
        <f t="shared" si="31"/>
        <v>1</v>
      </c>
      <c r="DF11" s="669">
        <f t="shared" si="32"/>
        <v>0</v>
      </c>
      <c r="DG11" s="666">
        <f t="shared" si="33"/>
        <v>1</v>
      </c>
      <c r="DH11" s="669">
        <f t="shared" si="34"/>
        <v>0</v>
      </c>
      <c r="DI11" s="666">
        <f t="shared" si="35"/>
        <v>1</v>
      </c>
      <c r="DJ11" s="669">
        <f t="shared" si="36"/>
        <v>0</v>
      </c>
      <c r="DK11" s="666">
        <f t="shared" si="37"/>
        <v>0</v>
      </c>
    </row>
    <row r="12" spans="1:115" s="619" customFormat="1" ht="54" customHeight="1" x14ac:dyDescent="0.15">
      <c r="A12" s="287">
        <v>7</v>
      </c>
      <c r="B12" s="1007" t="s">
        <v>22</v>
      </c>
      <c r="C12" s="1008" t="s">
        <v>267</v>
      </c>
      <c r="D12" s="595" t="s">
        <v>309</v>
      </c>
      <c r="E12" s="1189" t="s">
        <v>300</v>
      </c>
      <c r="F12" s="1009" t="s">
        <v>31</v>
      </c>
      <c r="G12" s="1010" t="str">
        <f t="shared" si="38"/>
        <v>斎藤</v>
      </c>
      <c r="H12" s="1190" t="s">
        <v>301</v>
      </c>
      <c r="I12" s="1197" t="s">
        <v>28</v>
      </c>
      <c r="J12" s="1185" t="s">
        <v>628</v>
      </c>
      <c r="K12" s="1011"/>
      <c r="L12" s="1014" t="s">
        <v>65</v>
      </c>
      <c r="M12" s="1012" t="s">
        <v>233</v>
      </c>
      <c r="N12" s="1012" t="s">
        <v>300</v>
      </c>
      <c r="O12" s="1015"/>
      <c r="P12" s="1016" t="s">
        <v>309</v>
      </c>
      <c r="Q12" s="1012" t="s">
        <v>417</v>
      </c>
      <c r="R12" s="1186" t="s">
        <v>272</v>
      </c>
      <c r="S12" s="1009" t="s">
        <v>70</v>
      </c>
      <c r="T12" s="1017"/>
      <c r="U12" s="1010" t="s">
        <v>63</v>
      </c>
      <c r="V12" s="1012"/>
      <c r="W12" s="1010" t="s">
        <v>119</v>
      </c>
      <c r="X12" s="1017"/>
      <c r="Y12" s="1012"/>
      <c r="Z12" s="1012"/>
      <c r="AA12" s="1010" t="s">
        <v>600</v>
      </c>
      <c r="AB12" s="1011" t="s">
        <v>601</v>
      </c>
      <c r="AC12" s="1012" t="s">
        <v>301</v>
      </c>
      <c r="AD12" s="1012"/>
      <c r="AE12" s="1019" t="s">
        <v>237</v>
      </c>
      <c r="AF12" s="1020" t="str">
        <f t="shared" si="39"/>
        <v>斎藤</v>
      </c>
      <c r="AG12" s="439"/>
      <c r="AH12" s="1163" t="s">
        <v>120</v>
      </c>
      <c r="AI12" s="1552"/>
      <c r="AJ12" s="1091"/>
      <c r="AK12" s="1089"/>
      <c r="AL12" s="1090"/>
      <c r="AM12" s="1091"/>
      <c r="AN12" s="1103" t="s">
        <v>27</v>
      </c>
      <c r="AO12" s="1091"/>
      <c r="AP12" s="1102" t="s">
        <v>292</v>
      </c>
      <c r="AQ12" s="1291" t="s">
        <v>203</v>
      </c>
      <c r="AR12" s="1089"/>
      <c r="AS12" s="1091"/>
      <c r="AT12" s="1090"/>
      <c r="AU12" s="1089"/>
      <c r="AV12" s="1128"/>
      <c r="AW12" s="1090"/>
      <c r="AX12" s="1090"/>
      <c r="AY12" s="1127"/>
      <c r="AZ12" s="1128"/>
      <c r="BA12" s="1090"/>
      <c r="BB12" s="1128"/>
      <c r="BC12" s="1141"/>
      <c r="BD12" s="1088"/>
      <c r="BE12" s="1089"/>
      <c r="BF12" s="1251"/>
      <c r="BG12" s="879" t="s">
        <v>611</v>
      </c>
      <c r="BH12" s="918"/>
      <c r="BI12" s="654"/>
      <c r="BJ12" s="439" t="s">
        <v>63</v>
      </c>
      <c r="BK12" s="286">
        <f t="shared" si="41"/>
        <v>1</v>
      </c>
      <c r="BL12" s="287">
        <f t="shared" si="42"/>
        <v>1</v>
      </c>
      <c r="BM12" s="287">
        <f t="shared" si="43"/>
        <v>0</v>
      </c>
      <c r="BN12" s="287">
        <f t="shared" si="44"/>
        <v>0</v>
      </c>
      <c r="BO12" s="287">
        <f t="shared" si="45"/>
        <v>2</v>
      </c>
      <c r="BP12" s="287">
        <f t="shared" si="46"/>
        <v>0</v>
      </c>
      <c r="BQ12" s="287">
        <f t="shared" si="47"/>
        <v>0</v>
      </c>
      <c r="BR12" s="587">
        <f t="shared" si="48"/>
        <v>0</v>
      </c>
      <c r="BS12" s="401">
        <v>0</v>
      </c>
      <c r="BT12" s="401">
        <f t="shared" si="40"/>
        <v>3.5</v>
      </c>
      <c r="BW12" s="141"/>
      <c r="BZ12" s="669">
        <f t="shared" si="0"/>
        <v>0</v>
      </c>
      <c r="CA12" s="848">
        <f t="shared" si="1"/>
        <v>1</v>
      </c>
      <c r="CB12" s="666">
        <f t="shared" si="2"/>
        <v>0</v>
      </c>
      <c r="CC12" s="666">
        <f t="shared" si="3"/>
        <v>2</v>
      </c>
      <c r="CD12" s="669">
        <f t="shared" si="4"/>
        <v>0</v>
      </c>
      <c r="CE12" s="666">
        <f t="shared" si="5"/>
        <v>1</v>
      </c>
      <c r="CF12" s="669">
        <f t="shared" si="6"/>
        <v>0</v>
      </c>
      <c r="CG12" s="667">
        <f t="shared" si="7"/>
        <v>1</v>
      </c>
      <c r="CH12" s="665">
        <f t="shared" si="8"/>
        <v>1</v>
      </c>
      <c r="CI12" s="666">
        <f t="shared" si="9"/>
        <v>0</v>
      </c>
      <c r="CJ12" s="669">
        <f t="shared" si="10"/>
        <v>0</v>
      </c>
      <c r="CK12" s="848">
        <f t="shared" si="11"/>
        <v>0</v>
      </c>
      <c r="CL12" s="669">
        <f t="shared" si="12"/>
        <v>1</v>
      </c>
      <c r="CM12" s="667">
        <f t="shared" si="13"/>
        <v>0</v>
      </c>
      <c r="CN12" s="849">
        <f t="shared" si="14"/>
        <v>0</v>
      </c>
      <c r="CO12" s="669">
        <f t="shared" si="15"/>
        <v>0</v>
      </c>
      <c r="CP12" s="848">
        <f t="shared" si="16"/>
        <v>0</v>
      </c>
      <c r="CQ12" s="669">
        <f t="shared" si="17"/>
        <v>1</v>
      </c>
      <c r="CR12" s="848">
        <f t="shared" si="18"/>
        <v>0</v>
      </c>
      <c r="CS12" s="848">
        <f t="shared" si="19"/>
        <v>1</v>
      </c>
      <c r="CT12" s="669">
        <f t="shared" si="20"/>
        <v>0</v>
      </c>
      <c r="CU12" s="666">
        <f t="shared" si="21"/>
        <v>0</v>
      </c>
      <c r="CV12" s="669">
        <f t="shared" si="22"/>
        <v>0</v>
      </c>
      <c r="CW12" s="849">
        <f t="shared" si="23"/>
        <v>0</v>
      </c>
      <c r="CX12" s="669">
        <f t="shared" si="24"/>
        <v>0</v>
      </c>
      <c r="CY12" s="666">
        <f t="shared" si="25"/>
        <v>1</v>
      </c>
      <c r="CZ12" s="669">
        <f t="shared" si="26"/>
        <v>0</v>
      </c>
      <c r="DA12" s="848">
        <f t="shared" si="27"/>
        <v>1</v>
      </c>
      <c r="DB12" s="669">
        <f t="shared" si="28"/>
        <v>0</v>
      </c>
      <c r="DC12" s="666">
        <f t="shared" si="29"/>
        <v>2</v>
      </c>
      <c r="DD12" s="669">
        <f t="shared" si="30"/>
        <v>0</v>
      </c>
      <c r="DE12" s="666">
        <f t="shared" si="31"/>
        <v>2</v>
      </c>
      <c r="DF12" s="669">
        <f t="shared" si="32"/>
        <v>0</v>
      </c>
      <c r="DG12" s="666">
        <f t="shared" si="33"/>
        <v>1</v>
      </c>
      <c r="DH12" s="669">
        <f t="shared" si="34"/>
        <v>0</v>
      </c>
      <c r="DI12" s="666">
        <f t="shared" si="35"/>
        <v>1</v>
      </c>
      <c r="DJ12" s="669">
        <f t="shared" si="36"/>
        <v>0</v>
      </c>
      <c r="DK12" s="666">
        <f t="shared" si="37"/>
        <v>0</v>
      </c>
    </row>
    <row r="13" spans="1:115" s="619" customFormat="1" ht="54" customHeight="1" x14ac:dyDescent="0.15">
      <c r="A13" s="287">
        <v>8</v>
      </c>
      <c r="B13" s="1007" t="s">
        <v>23</v>
      </c>
      <c r="C13" s="1008" t="s">
        <v>267</v>
      </c>
      <c r="D13" s="595"/>
      <c r="E13" s="1009" t="s">
        <v>300</v>
      </c>
      <c r="F13" s="1189" t="s">
        <v>27</v>
      </c>
      <c r="G13" s="1010" t="str">
        <f t="shared" si="38"/>
        <v>渡辺</v>
      </c>
      <c r="H13" s="1190" t="s">
        <v>233</v>
      </c>
      <c r="I13" s="1197" t="s">
        <v>28</v>
      </c>
      <c r="J13" s="1185" t="s">
        <v>628</v>
      </c>
      <c r="K13" s="1011"/>
      <c r="L13" s="1014" t="s">
        <v>65</v>
      </c>
      <c r="M13" s="1012" t="s">
        <v>292</v>
      </c>
      <c r="N13" s="1012" t="s">
        <v>27</v>
      </c>
      <c r="O13" s="1015"/>
      <c r="P13" s="1016" t="s">
        <v>119</v>
      </c>
      <c r="Q13" s="1012" t="s">
        <v>417</v>
      </c>
      <c r="R13" s="1162" t="s">
        <v>203</v>
      </c>
      <c r="S13" s="1009" t="s">
        <v>70</v>
      </c>
      <c r="T13" s="1017"/>
      <c r="U13" s="1010" t="s">
        <v>120</v>
      </c>
      <c r="V13" s="1012" t="s">
        <v>63</v>
      </c>
      <c r="W13" s="1010" t="s">
        <v>599</v>
      </c>
      <c r="X13" s="1017" t="s">
        <v>119</v>
      </c>
      <c r="Y13" s="1012"/>
      <c r="Z13" s="1012"/>
      <c r="AA13" s="1010" t="s">
        <v>600</v>
      </c>
      <c r="AB13" s="1011" t="s">
        <v>601</v>
      </c>
      <c r="AC13" s="1012" t="s">
        <v>233</v>
      </c>
      <c r="AD13" s="1012"/>
      <c r="AE13" s="1019" t="s">
        <v>278</v>
      </c>
      <c r="AF13" s="1020" t="str">
        <f t="shared" si="39"/>
        <v>渡辺</v>
      </c>
      <c r="AG13" s="439"/>
      <c r="AH13" s="1163" t="s">
        <v>301</v>
      </c>
      <c r="AI13" s="1552"/>
      <c r="AJ13" s="1091"/>
      <c r="AK13" s="1089"/>
      <c r="AL13" s="1090"/>
      <c r="AM13" s="1091"/>
      <c r="AN13" s="1103"/>
      <c r="AO13" s="1091"/>
      <c r="AP13" s="1089"/>
      <c r="AQ13" s="1094"/>
      <c r="AR13" s="1102" t="s">
        <v>31</v>
      </c>
      <c r="AS13" s="1091"/>
      <c r="AT13" s="1090"/>
      <c r="AU13" s="1089"/>
      <c r="AV13" s="1128"/>
      <c r="AW13" s="1090"/>
      <c r="AX13" s="1090"/>
      <c r="AY13" s="1127"/>
      <c r="AZ13" s="1128"/>
      <c r="BA13" s="1090"/>
      <c r="BB13" s="1128"/>
      <c r="BC13" s="1141"/>
      <c r="BD13" s="1088"/>
      <c r="BE13" s="1089"/>
      <c r="BF13" s="1251"/>
      <c r="BG13" s="879" t="s">
        <v>611</v>
      </c>
      <c r="BH13" s="918"/>
      <c r="BI13" s="654"/>
      <c r="BJ13" s="437" t="s">
        <v>284</v>
      </c>
      <c r="BK13" s="286">
        <f t="shared" si="41"/>
        <v>1</v>
      </c>
      <c r="BL13" s="287">
        <f t="shared" si="42"/>
        <v>1</v>
      </c>
      <c r="BM13" s="287">
        <f t="shared" si="43"/>
        <v>0</v>
      </c>
      <c r="BN13" s="287">
        <f t="shared" si="44"/>
        <v>0</v>
      </c>
      <c r="BO13" s="287">
        <f t="shared" si="45"/>
        <v>1</v>
      </c>
      <c r="BP13" s="287">
        <f t="shared" si="46"/>
        <v>0</v>
      </c>
      <c r="BQ13" s="287">
        <f t="shared" si="47"/>
        <v>0</v>
      </c>
      <c r="BR13" s="587">
        <f t="shared" si="48"/>
        <v>1</v>
      </c>
      <c r="BS13" s="401">
        <v>0</v>
      </c>
      <c r="BT13" s="401">
        <f t="shared" si="40"/>
        <v>3</v>
      </c>
      <c r="BW13" s="141"/>
      <c r="BZ13" s="669">
        <f t="shared" si="0"/>
        <v>0</v>
      </c>
      <c r="CA13" s="848">
        <f t="shared" si="1"/>
        <v>1</v>
      </c>
      <c r="CB13" s="666">
        <f t="shared" si="2"/>
        <v>0</v>
      </c>
      <c r="CC13" s="666">
        <f t="shared" si="3"/>
        <v>1</v>
      </c>
      <c r="CD13" s="669">
        <f t="shared" si="4"/>
        <v>0</v>
      </c>
      <c r="CE13" s="666">
        <f t="shared" si="5"/>
        <v>1</v>
      </c>
      <c r="CF13" s="669">
        <f t="shared" si="6"/>
        <v>0</v>
      </c>
      <c r="CG13" s="667">
        <f t="shared" si="7"/>
        <v>2</v>
      </c>
      <c r="CH13" s="665">
        <f t="shared" si="8"/>
        <v>0</v>
      </c>
      <c r="CI13" s="666">
        <f t="shared" si="9"/>
        <v>0</v>
      </c>
      <c r="CJ13" s="669">
        <f t="shared" si="10"/>
        <v>0</v>
      </c>
      <c r="CK13" s="848">
        <f t="shared" si="11"/>
        <v>0</v>
      </c>
      <c r="CL13" s="669">
        <f t="shared" si="12"/>
        <v>2</v>
      </c>
      <c r="CM13" s="667">
        <f t="shared" si="13"/>
        <v>0</v>
      </c>
      <c r="CN13" s="849">
        <f t="shared" si="14"/>
        <v>0</v>
      </c>
      <c r="CO13" s="669">
        <f t="shared" si="15"/>
        <v>0</v>
      </c>
      <c r="CP13" s="848">
        <f t="shared" si="16"/>
        <v>0</v>
      </c>
      <c r="CQ13" s="669">
        <f t="shared" si="17"/>
        <v>1</v>
      </c>
      <c r="CR13" s="848">
        <f t="shared" si="18"/>
        <v>0</v>
      </c>
      <c r="CS13" s="848">
        <f t="shared" si="19"/>
        <v>2</v>
      </c>
      <c r="CT13" s="669">
        <f t="shared" si="20"/>
        <v>0</v>
      </c>
      <c r="CU13" s="666">
        <f t="shared" si="21"/>
        <v>0</v>
      </c>
      <c r="CV13" s="669">
        <f t="shared" si="22"/>
        <v>0</v>
      </c>
      <c r="CW13" s="849">
        <f t="shared" si="23"/>
        <v>0</v>
      </c>
      <c r="CX13" s="669">
        <f t="shared" si="24"/>
        <v>0</v>
      </c>
      <c r="CY13" s="666">
        <f t="shared" si="25"/>
        <v>1</v>
      </c>
      <c r="CZ13" s="669">
        <f t="shared" si="26"/>
        <v>0</v>
      </c>
      <c r="DA13" s="848">
        <f t="shared" si="27"/>
        <v>1</v>
      </c>
      <c r="DB13" s="669">
        <f t="shared" si="28"/>
        <v>0</v>
      </c>
      <c r="DC13" s="666">
        <f t="shared" si="29"/>
        <v>1</v>
      </c>
      <c r="DD13" s="669">
        <f t="shared" si="30"/>
        <v>0</v>
      </c>
      <c r="DE13" s="666">
        <f t="shared" si="31"/>
        <v>0</v>
      </c>
      <c r="DF13" s="669">
        <f t="shared" si="32"/>
        <v>0</v>
      </c>
      <c r="DG13" s="666">
        <f t="shared" si="33"/>
        <v>1</v>
      </c>
      <c r="DH13" s="669">
        <f t="shared" si="34"/>
        <v>0</v>
      </c>
      <c r="DI13" s="666">
        <f t="shared" si="35"/>
        <v>0</v>
      </c>
      <c r="DJ13" s="669">
        <f t="shared" si="36"/>
        <v>0</v>
      </c>
      <c r="DK13" s="666">
        <f t="shared" si="37"/>
        <v>0</v>
      </c>
    </row>
    <row r="14" spans="1:115" s="619" customFormat="1" ht="54" customHeight="1" x14ac:dyDescent="0.15">
      <c r="A14" s="287">
        <v>9</v>
      </c>
      <c r="B14" s="1007" t="s">
        <v>24</v>
      </c>
      <c r="C14" s="1008" t="s">
        <v>267</v>
      </c>
      <c r="D14" s="595"/>
      <c r="E14" s="1189" t="s">
        <v>31</v>
      </c>
      <c r="F14" s="1195" t="s">
        <v>27</v>
      </c>
      <c r="G14" s="1010" t="str">
        <f t="shared" si="38"/>
        <v>石橋</v>
      </c>
      <c r="H14" s="1011" t="s">
        <v>233</v>
      </c>
      <c r="I14" s="1012" t="s">
        <v>237</v>
      </c>
      <c r="J14" s="1013"/>
      <c r="K14" s="1011"/>
      <c r="L14" s="1014" t="s">
        <v>65</v>
      </c>
      <c r="M14" s="1162" t="s">
        <v>292</v>
      </c>
      <c r="N14" s="1012" t="s">
        <v>27</v>
      </c>
      <c r="O14" s="1015"/>
      <c r="P14" s="664" t="s">
        <v>467</v>
      </c>
      <c r="Q14" s="1186" t="s">
        <v>256</v>
      </c>
      <c r="R14" s="1012" t="s">
        <v>418</v>
      </c>
      <c r="S14" s="1009" t="s">
        <v>300</v>
      </c>
      <c r="T14" s="1017"/>
      <c r="U14" s="1010" t="s">
        <v>120</v>
      </c>
      <c r="V14" s="1012" t="s">
        <v>299</v>
      </c>
      <c r="W14" s="1010" t="s">
        <v>301</v>
      </c>
      <c r="X14" s="1017"/>
      <c r="Y14" s="1012"/>
      <c r="Z14" s="1012"/>
      <c r="AA14" s="1010" t="s">
        <v>119</v>
      </c>
      <c r="AB14" s="1011" t="s">
        <v>28</v>
      </c>
      <c r="AC14" s="1012" t="s">
        <v>31</v>
      </c>
      <c r="AD14" s="1012"/>
      <c r="AE14" s="1019" t="s">
        <v>284</v>
      </c>
      <c r="AF14" s="1020" t="str">
        <f t="shared" si="39"/>
        <v>石橋</v>
      </c>
      <c r="AG14" s="439"/>
      <c r="AH14" s="1551"/>
      <c r="AI14" s="1552"/>
      <c r="AJ14" s="1091"/>
      <c r="AK14" s="1089" t="s">
        <v>70</v>
      </c>
      <c r="AL14" s="1090"/>
      <c r="AM14" s="1091"/>
      <c r="AN14" s="1092"/>
      <c r="AO14" s="1093"/>
      <c r="AP14" s="1089"/>
      <c r="AQ14" s="1094"/>
      <c r="AR14" s="1089" t="s">
        <v>63</v>
      </c>
      <c r="AS14" s="1091"/>
      <c r="AT14" s="1090"/>
      <c r="AU14" s="1089"/>
      <c r="AV14" s="1128"/>
      <c r="AW14" s="1090"/>
      <c r="AX14" s="1090"/>
      <c r="AY14" s="1127" t="s">
        <v>199</v>
      </c>
      <c r="AZ14" s="1574" t="s">
        <v>452</v>
      </c>
      <c r="BA14" s="1090"/>
      <c r="BB14" s="1128"/>
      <c r="BC14" s="1141"/>
      <c r="BD14" s="1088"/>
      <c r="BE14" s="1089"/>
      <c r="BF14" s="1251"/>
      <c r="BG14" s="879" t="s">
        <v>608</v>
      </c>
      <c r="BH14" s="918"/>
      <c r="BI14" s="654"/>
      <c r="BJ14" s="437" t="s">
        <v>27</v>
      </c>
      <c r="BK14" s="286">
        <f t="shared" si="41"/>
        <v>1</v>
      </c>
      <c r="BL14" s="287">
        <f t="shared" si="42"/>
        <v>1</v>
      </c>
      <c r="BM14" s="287">
        <f t="shared" si="43"/>
        <v>1</v>
      </c>
      <c r="BN14" s="287">
        <f t="shared" si="44"/>
        <v>0</v>
      </c>
      <c r="BO14" s="287">
        <f t="shared" si="45"/>
        <v>1</v>
      </c>
      <c r="BP14" s="287">
        <f t="shared" si="46"/>
        <v>0</v>
      </c>
      <c r="BQ14" s="287">
        <f t="shared" si="47"/>
        <v>0</v>
      </c>
      <c r="BR14" s="587">
        <f t="shared" si="48"/>
        <v>2</v>
      </c>
      <c r="BS14" s="401">
        <v>0</v>
      </c>
      <c r="BT14" s="401">
        <f t="shared" si="40"/>
        <v>4</v>
      </c>
      <c r="BW14" s="141"/>
      <c r="BZ14" s="669">
        <f t="shared" si="0"/>
        <v>0</v>
      </c>
      <c r="CA14" s="848">
        <f t="shared" si="1"/>
        <v>1</v>
      </c>
      <c r="CB14" s="666">
        <f t="shared" si="2"/>
        <v>0</v>
      </c>
      <c r="CC14" s="666">
        <f t="shared" si="3"/>
        <v>0</v>
      </c>
      <c r="CD14" s="669">
        <f t="shared" si="4"/>
        <v>0</v>
      </c>
      <c r="CE14" s="666">
        <f t="shared" si="5"/>
        <v>1</v>
      </c>
      <c r="CF14" s="669">
        <f t="shared" si="6"/>
        <v>0</v>
      </c>
      <c r="CG14" s="667">
        <f t="shared" si="7"/>
        <v>2</v>
      </c>
      <c r="CH14" s="665">
        <f t="shared" si="8"/>
        <v>0</v>
      </c>
      <c r="CI14" s="666">
        <f t="shared" si="9"/>
        <v>0</v>
      </c>
      <c r="CJ14" s="669">
        <f t="shared" si="10"/>
        <v>0</v>
      </c>
      <c r="CK14" s="848">
        <f t="shared" si="11"/>
        <v>0</v>
      </c>
      <c r="CL14" s="669">
        <f t="shared" si="12"/>
        <v>1</v>
      </c>
      <c r="CM14" s="667">
        <f t="shared" si="13"/>
        <v>0</v>
      </c>
      <c r="CN14" s="849">
        <f t="shared" si="14"/>
        <v>0</v>
      </c>
      <c r="CO14" s="669">
        <f t="shared" si="15"/>
        <v>0</v>
      </c>
      <c r="CP14" s="848">
        <f t="shared" si="16"/>
        <v>0</v>
      </c>
      <c r="CQ14" s="669">
        <f t="shared" si="17"/>
        <v>1</v>
      </c>
      <c r="CR14" s="848">
        <f t="shared" si="18"/>
        <v>1</v>
      </c>
      <c r="CS14" s="848">
        <f t="shared" si="19"/>
        <v>1</v>
      </c>
      <c r="CT14" s="669">
        <f t="shared" si="20"/>
        <v>0</v>
      </c>
      <c r="CU14" s="666">
        <f t="shared" si="21"/>
        <v>0</v>
      </c>
      <c r="CV14" s="669">
        <f t="shared" si="22"/>
        <v>0</v>
      </c>
      <c r="CW14" s="849">
        <f t="shared" si="23"/>
        <v>0</v>
      </c>
      <c r="CX14" s="669">
        <f t="shared" si="24"/>
        <v>0</v>
      </c>
      <c r="CY14" s="666">
        <f t="shared" si="25"/>
        <v>1</v>
      </c>
      <c r="CZ14" s="669">
        <f t="shared" si="26"/>
        <v>0</v>
      </c>
      <c r="DA14" s="848">
        <f t="shared" si="27"/>
        <v>2</v>
      </c>
      <c r="DB14" s="669">
        <f t="shared" si="28"/>
        <v>0</v>
      </c>
      <c r="DC14" s="666">
        <f t="shared" si="29"/>
        <v>1</v>
      </c>
      <c r="DD14" s="669">
        <f t="shared" si="30"/>
        <v>0</v>
      </c>
      <c r="DE14" s="666">
        <f t="shared" si="31"/>
        <v>1</v>
      </c>
      <c r="DF14" s="669">
        <f t="shared" si="32"/>
        <v>0</v>
      </c>
      <c r="DG14" s="666">
        <f t="shared" si="33"/>
        <v>1</v>
      </c>
      <c r="DH14" s="669">
        <f t="shared" si="34"/>
        <v>0</v>
      </c>
      <c r="DI14" s="666">
        <f t="shared" si="35"/>
        <v>1</v>
      </c>
      <c r="DJ14" s="669">
        <f t="shared" si="36"/>
        <v>0</v>
      </c>
      <c r="DK14" s="666">
        <f t="shared" si="37"/>
        <v>0</v>
      </c>
    </row>
    <row r="15" spans="1:115" s="619" customFormat="1" ht="54" customHeight="1" x14ac:dyDescent="0.15">
      <c r="A15" s="287">
        <v>10</v>
      </c>
      <c r="B15" s="1007" t="s">
        <v>25</v>
      </c>
      <c r="C15" s="1008" t="s">
        <v>300</v>
      </c>
      <c r="D15" s="595"/>
      <c r="E15" s="1009" t="s">
        <v>31</v>
      </c>
      <c r="F15" s="1196" t="s">
        <v>27</v>
      </c>
      <c r="G15" s="1010" t="str">
        <f t="shared" si="38"/>
        <v>中村</v>
      </c>
      <c r="H15" s="1011" t="s">
        <v>267</v>
      </c>
      <c r="I15" s="1012" t="s">
        <v>237</v>
      </c>
      <c r="J15" s="1013"/>
      <c r="K15" s="1011"/>
      <c r="L15" s="1014" t="s">
        <v>65</v>
      </c>
      <c r="M15" s="1012" t="s">
        <v>70</v>
      </c>
      <c r="N15" s="1012"/>
      <c r="O15" s="1015"/>
      <c r="P15" s="1016" t="s">
        <v>418</v>
      </c>
      <c r="Q15" s="1012"/>
      <c r="R15" s="1012" t="s">
        <v>90</v>
      </c>
      <c r="S15" s="1009" t="s">
        <v>319</v>
      </c>
      <c r="T15" s="1017"/>
      <c r="U15" s="1010" t="s">
        <v>120</v>
      </c>
      <c r="V15" s="1012" t="s">
        <v>63</v>
      </c>
      <c r="W15" s="1010" t="s">
        <v>301</v>
      </c>
      <c r="X15" s="1017"/>
      <c r="Y15" s="1012"/>
      <c r="Z15" s="1012"/>
      <c r="AA15" s="1010" t="s">
        <v>199</v>
      </c>
      <c r="AB15" s="1011" t="s">
        <v>233</v>
      </c>
      <c r="AC15" s="1012"/>
      <c r="AD15" s="1012"/>
      <c r="AE15" s="1019" t="s">
        <v>290</v>
      </c>
      <c r="AF15" s="1020" t="str">
        <f t="shared" si="39"/>
        <v>中村</v>
      </c>
      <c r="AG15" s="439" t="s">
        <v>278</v>
      </c>
      <c r="AH15" s="1551"/>
      <c r="AI15" s="1552"/>
      <c r="AJ15" s="1091"/>
      <c r="AK15" s="1102" t="s">
        <v>28</v>
      </c>
      <c r="AL15" s="1090" t="s">
        <v>299</v>
      </c>
      <c r="AM15" s="1091"/>
      <c r="AN15" s="1092"/>
      <c r="AO15" s="1093"/>
      <c r="AP15" s="1089"/>
      <c r="AQ15" s="1094"/>
      <c r="AR15" s="1089"/>
      <c r="AS15" s="1091"/>
      <c r="AT15" s="1090"/>
      <c r="AU15" s="1089"/>
      <c r="AV15" s="1128"/>
      <c r="AW15" s="1090"/>
      <c r="AX15" s="1090"/>
      <c r="AY15" s="1127" t="s">
        <v>119</v>
      </c>
      <c r="AZ15" s="1574" t="s">
        <v>634</v>
      </c>
      <c r="BA15" s="1090"/>
      <c r="BB15" s="1128"/>
      <c r="BC15" s="1141"/>
      <c r="BD15" s="1088"/>
      <c r="BE15" s="1089"/>
      <c r="BF15" s="1251"/>
      <c r="BG15" s="879" t="s">
        <v>608</v>
      </c>
      <c r="BH15" s="947"/>
      <c r="BI15" s="654"/>
      <c r="BJ15" s="437" t="s">
        <v>120</v>
      </c>
      <c r="BK15" s="286">
        <f t="shared" si="41"/>
        <v>1</v>
      </c>
      <c r="BL15" s="287">
        <f t="shared" si="42"/>
        <v>1</v>
      </c>
      <c r="BM15" s="287">
        <f t="shared" si="43"/>
        <v>1</v>
      </c>
      <c r="BN15" s="287">
        <f t="shared" si="44"/>
        <v>1</v>
      </c>
      <c r="BO15" s="287">
        <f t="shared" si="45"/>
        <v>1</v>
      </c>
      <c r="BP15" s="287">
        <f t="shared" si="46"/>
        <v>0</v>
      </c>
      <c r="BQ15" s="287">
        <f t="shared" si="47"/>
        <v>0</v>
      </c>
      <c r="BR15" s="587">
        <f t="shared" si="48"/>
        <v>0</v>
      </c>
      <c r="BS15" s="401">
        <v>0</v>
      </c>
      <c r="BT15" s="401">
        <f t="shared" si="40"/>
        <v>4</v>
      </c>
      <c r="BW15" s="141"/>
      <c r="BZ15" s="669">
        <f t="shared" si="0"/>
        <v>0</v>
      </c>
      <c r="CA15" s="848">
        <f t="shared" si="1"/>
        <v>1</v>
      </c>
      <c r="CB15" s="666">
        <f t="shared" si="2"/>
        <v>0</v>
      </c>
      <c r="CC15" s="666">
        <f t="shared" si="3"/>
        <v>1</v>
      </c>
      <c r="CD15" s="669">
        <f t="shared" si="4"/>
        <v>0</v>
      </c>
      <c r="CE15" s="666">
        <f t="shared" si="5"/>
        <v>1</v>
      </c>
      <c r="CF15" s="669">
        <f t="shared" si="6"/>
        <v>0</v>
      </c>
      <c r="CG15" s="667">
        <f t="shared" si="7"/>
        <v>1</v>
      </c>
      <c r="CH15" s="665">
        <f t="shared" si="8"/>
        <v>0</v>
      </c>
      <c r="CI15" s="666">
        <f t="shared" si="9"/>
        <v>0</v>
      </c>
      <c r="CJ15" s="669">
        <f t="shared" si="10"/>
        <v>0</v>
      </c>
      <c r="CK15" s="848">
        <f t="shared" si="11"/>
        <v>0</v>
      </c>
      <c r="CL15" s="669">
        <f t="shared" si="12"/>
        <v>1</v>
      </c>
      <c r="CM15" s="667">
        <f t="shared" si="13"/>
        <v>0</v>
      </c>
      <c r="CN15" s="849">
        <f t="shared" si="14"/>
        <v>0</v>
      </c>
      <c r="CO15" s="669">
        <f t="shared" si="15"/>
        <v>0</v>
      </c>
      <c r="CP15" s="848">
        <f t="shared" si="16"/>
        <v>0</v>
      </c>
      <c r="CQ15" s="669">
        <f t="shared" si="17"/>
        <v>1</v>
      </c>
      <c r="CR15" s="848">
        <f t="shared" si="18"/>
        <v>0</v>
      </c>
      <c r="CS15" s="848">
        <f t="shared" si="19"/>
        <v>1</v>
      </c>
      <c r="CT15" s="669">
        <f t="shared" si="20"/>
        <v>0</v>
      </c>
      <c r="CU15" s="666">
        <f t="shared" si="21"/>
        <v>1</v>
      </c>
      <c r="CV15" s="669">
        <f t="shared" si="22"/>
        <v>0</v>
      </c>
      <c r="CW15" s="849">
        <f t="shared" si="23"/>
        <v>0</v>
      </c>
      <c r="CX15" s="669">
        <f t="shared" si="24"/>
        <v>0</v>
      </c>
      <c r="CY15" s="666">
        <f t="shared" si="25"/>
        <v>1</v>
      </c>
      <c r="CZ15" s="669">
        <f t="shared" si="26"/>
        <v>0</v>
      </c>
      <c r="DA15" s="848">
        <f t="shared" si="27"/>
        <v>1</v>
      </c>
      <c r="DB15" s="669">
        <f t="shared" si="28"/>
        <v>0</v>
      </c>
      <c r="DC15" s="666">
        <f t="shared" si="29"/>
        <v>0</v>
      </c>
      <c r="DD15" s="669">
        <f t="shared" si="30"/>
        <v>0</v>
      </c>
      <c r="DE15" s="666">
        <f t="shared" si="31"/>
        <v>1</v>
      </c>
      <c r="DF15" s="669">
        <f t="shared" si="32"/>
        <v>0</v>
      </c>
      <c r="DG15" s="666">
        <f t="shared" si="33"/>
        <v>1</v>
      </c>
      <c r="DH15" s="669">
        <f t="shared" si="34"/>
        <v>0</v>
      </c>
      <c r="DI15" s="666">
        <f t="shared" si="35"/>
        <v>1</v>
      </c>
      <c r="DJ15" s="669">
        <f t="shared" si="36"/>
        <v>0</v>
      </c>
      <c r="DK15" s="666">
        <f t="shared" si="37"/>
        <v>0</v>
      </c>
    </row>
    <row r="16" spans="1:115" s="619" customFormat="1" ht="54" customHeight="1" x14ac:dyDescent="0.15">
      <c r="A16" s="1537">
        <v>11</v>
      </c>
      <c r="B16" s="1022" t="s">
        <v>19</v>
      </c>
      <c r="C16" s="1023"/>
      <c r="D16" s="1024"/>
      <c r="E16" s="1025"/>
      <c r="F16" s="1025"/>
      <c r="G16" s="1026" t="str">
        <f t="shared" si="38"/>
        <v>髙野</v>
      </c>
      <c r="H16" s="1027"/>
      <c r="I16" s="1028"/>
      <c r="J16" s="1029"/>
      <c r="K16" s="1027"/>
      <c r="L16" s="1030"/>
      <c r="M16" s="1028"/>
      <c r="N16" s="1028"/>
      <c r="O16" s="1031"/>
      <c r="P16" s="1032"/>
      <c r="Q16" s="1028"/>
      <c r="R16" s="1028"/>
      <c r="S16" s="1025"/>
      <c r="T16" s="1033"/>
      <c r="U16" s="1026"/>
      <c r="V16" s="1028"/>
      <c r="W16" s="1026" t="s">
        <v>284</v>
      </c>
      <c r="X16" s="1033"/>
      <c r="Y16" s="1028"/>
      <c r="Z16" s="1028"/>
      <c r="AA16" s="1026"/>
      <c r="AB16" s="1027"/>
      <c r="AC16" s="1028"/>
      <c r="AD16" s="1028"/>
      <c r="AE16" s="1035" t="s">
        <v>27</v>
      </c>
      <c r="AF16" s="1036" t="str">
        <f t="shared" si="39"/>
        <v>髙野</v>
      </c>
      <c r="AG16" s="1037" t="s">
        <v>70</v>
      </c>
      <c r="AH16" s="1553"/>
      <c r="AI16" s="1554"/>
      <c r="AJ16" s="1108"/>
      <c r="AK16" s="1106"/>
      <c r="AL16" s="1107"/>
      <c r="AM16" s="1108"/>
      <c r="AN16" s="1257"/>
      <c r="AO16" s="1123"/>
      <c r="AP16" s="1106"/>
      <c r="AQ16" s="1112"/>
      <c r="AR16" s="1106"/>
      <c r="AS16" s="1108"/>
      <c r="AT16" s="1107"/>
      <c r="AU16" s="1106"/>
      <c r="AV16" s="1113"/>
      <c r="AW16" s="1107"/>
      <c r="AX16" s="1107"/>
      <c r="AY16" s="1114"/>
      <c r="AZ16" s="1113"/>
      <c r="BA16" s="1107"/>
      <c r="BB16" s="1113"/>
      <c r="BC16" s="1495"/>
      <c r="BD16" s="1105"/>
      <c r="BE16" s="1106"/>
      <c r="BF16" s="1258"/>
      <c r="BG16" s="1108"/>
      <c r="BH16" s="918"/>
      <c r="BI16" s="654"/>
      <c r="BJ16" s="440" t="s">
        <v>38</v>
      </c>
      <c r="BK16" s="286">
        <f t="shared" si="41"/>
        <v>1</v>
      </c>
      <c r="BL16" s="287">
        <f t="shared" si="42"/>
        <v>1</v>
      </c>
      <c r="BM16" s="287">
        <f t="shared" si="43"/>
        <v>0</v>
      </c>
      <c r="BN16" s="287">
        <f t="shared" si="44"/>
        <v>0</v>
      </c>
      <c r="BO16" s="287">
        <f t="shared" si="45"/>
        <v>1</v>
      </c>
      <c r="BP16" s="287">
        <f t="shared" si="46"/>
        <v>0</v>
      </c>
      <c r="BQ16" s="287">
        <f t="shared" si="47"/>
        <v>0</v>
      </c>
      <c r="BR16" s="587">
        <f t="shared" si="48"/>
        <v>2</v>
      </c>
      <c r="BS16" s="401">
        <v>0</v>
      </c>
      <c r="BT16" s="401">
        <f t="shared" si="40"/>
        <v>3.5</v>
      </c>
      <c r="BW16" s="141"/>
      <c r="BZ16" s="669">
        <f t="shared" si="0"/>
        <v>0</v>
      </c>
      <c r="CA16" s="848">
        <f t="shared" si="1"/>
        <v>0</v>
      </c>
      <c r="CB16" s="666">
        <f t="shared" si="2"/>
        <v>0</v>
      </c>
      <c r="CC16" s="666">
        <f t="shared" si="3"/>
        <v>1</v>
      </c>
      <c r="CD16" s="669">
        <f t="shared" si="4"/>
        <v>0</v>
      </c>
      <c r="CE16" s="666">
        <f t="shared" si="5"/>
        <v>0</v>
      </c>
      <c r="CF16" s="669">
        <f t="shared" si="6"/>
        <v>0</v>
      </c>
      <c r="CG16" s="667">
        <f t="shared" si="7"/>
        <v>1</v>
      </c>
      <c r="CH16" s="665">
        <f t="shared" si="8"/>
        <v>0</v>
      </c>
      <c r="CI16" s="666">
        <f t="shared" si="9"/>
        <v>0</v>
      </c>
      <c r="CJ16" s="669">
        <f t="shared" si="10"/>
        <v>0</v>
      </c>
      <c r="CK16" s="848">
        <f t="shared" si="11"/>
        <v>0</v>
      </c>
      <c r="CL16" s="669">
        <f t="shared" si="12"/>
        <v>0</v>
      </c>
      <c r="CM16" s="667">
        <f t="shared" si="13"/>
        <v>0</v>
      </c>
      <c r="CN16" s="849">
        <f t="shared" si="14"/>
        <v>0</v>
      </c>
      <c r="CO16" s="669">
        <f t="shared" si="15"/>
        <v>0</v>
      </c>
      <c r="CP16" s="848">
        <f t="shared" si="16"/>
        <v>0</v>
      </c>
      <c r="CQ16" s="669">
        <f t="shared" si="17"/>
        <v>0</v>
      </c>
      <c r="CR16" s="848">
        <f t="shared" si="18"/>
        <v>0</v>
      </c>
      <c r="CS16" s="848">
        <f t="shared" si="19"/>
        <v>0</v>
      </c>
      <c r="CT16" s="669">
        <f t="shared" si="20"/>
        <v>0</v>
      </c>
      <c r="CU16" s="666">
        <f t="shared" si="21"/>
        <v>0</v>
      </c>
      <c r="CV16" s="669">
        <f t="shared" si="22"/>
        <v>0</v>
      </c>
      <c r="CW16" s="849">
        <f t="shared" si="23"/>
        <v>0</v>
      </c>
      <c r="CX16" s="669">
        <f t="shared" si="24"/>
        <v>0</v>
      </c>
      <c r="CY16" s="666">
        <f t="shared" si="25"/>
        <v>0</v>
      </c>
      <c r="CZ16" s="669">
        <f t="shared" si="26"/>
        <v>0</v>
      </c>
      <c r="DA16" s="848">
        <f t="shared" si="27"/>
        <v>0</v>
      </c>
      <c r="DB16" s="669">
        <f t="shared" si="28"/>
        <v>0</v>
      </c>
      <c r="DC16" s="666">
        <f t="shared" si="29"/>
        <v>0</v>
      </c>
      <c r="DD16" s="669">
        <f t="shared" si="30"/>
        <v>0</v>
      </c>
      <c r="DE16" s="666">
        <f t="shared" si="31"/>
        <v>0</v>
      </c>
      <c r="DF16" s="669">
        <f t="shared" si="32"/>
        <v>0</v>
      </c>
      <c r="DG16" s="666">
        <f t="shared" si="33"/>
        <v>0</v>
      </c>
      <c r="DH16" s="669">
        <f t="shared" si="34"/>
        <v>0</v>
      </c>
      <c r="DI16" s="666">
        <f t="shared" si="35"/>
        <v>0</v>
      </c>
      <c r="DJ16" s="669">
        <f t="shared" si="36"/>
        <v>0</v>
      </c>
      <c r="DK16" s="666">
        <f t="shared" si="37"/>
        <v>0</v>
      </c>
    </row>
    <row r="17" spans="1:115" s="619" customFormat="1" ht="54" customHeight="1" x14ac:dyDescent="0.15">
      <c r="A17" s="287">
        <v>12</v>
      </c>
      <c r="B17" s="1007" t="s">
        <v>20</v>
      </c>
      <c r="C17" s="1191" t="s">
        <v>268</v>
      </c>
      <c r="D17" s="595" t="s">
        <v>309</v>
      </c>
      <c r="E17" s="1009" t="s">
        <v>418</v>
      </c>
      <c r="F17" s="1009" t="s">
        <v>31</v>
      </c>
      <c r="G17" s="1010" t="str">
        <f t="shared" si="38"/>
        <v>前澤</v>
      </c>
      <c r="H17" s="1011" t="s">
        <v>301</v>
      </c>
      <c r="I17" s="1162" t="s">
        <v>28</v>
      </c>
      <c r="J17" s="1013" t="s">
        <v>237</v>
      </c>
      <c r="K17" s="1011"/>
      <c r="L17" s="1014" t="s">
        <v>267</v>
      </c>
      <c r="M17" s="1012" t="s">
        <v>292</v>
      </c>
      <c r="N17" s="1012" t="s">
        <v>233</v>
      </c>
      <c r="O17" s="1015"/>
      <c r="P17" s="1016" t="s">
        <v>309</v>
      </c>
      <c r="Q17" s="1012" t="s">
        <v>300</v>
      </c>
      <c r="R17" s="1012" t="s">
        <v>203</v>
      </c>
      <c r="S17" s="1009" t="s">
        <v>70</v>
      </c>
      <c r="T17" s="1017"/>
      <c r="U17" s="1010" t="s">
        <v>63</v>
      </c>
      <c r="V17" s="1012" t="s">
        <v>120</v>
      </c>
      <c r="W17" s="1010" t="s">
        <v>599</v>
      </c>
      <c r="X17" s="1017" t="s">
        <v>300</v>
      </c>
      <c r="Y17" s="1012"/>
      <c r="Z17" s="1012"/>
      <c r="AA17" s="1010" t="s">
        <v>199</v>
      </c>
      <c r="AB17" s="1011" t="s">
        <v>284</v>
      </c>
      <c r="AC17" s="1012"/>
      <c r="AD17" s="1012"/>
      <c r="AE17" s="1019" t="s">
        <v>38</v>
      </c>
      <c r="AF17" s="1020" t="str">
        <f t="shared" si="39"/>
        <v>前澤</v>
      </c>
      <c r="AG17" s="439"/>
      <c r="AH17" s="1163" t="s">
        <v>65</v>
      </c>
      <c r="AI17" s="1566" t="s">
        <v>417</v>
      </c>
      <c r="AJ17" s="1091"/>
      <c r="AK17" s="1089" t="s">
        <v>233</v>
      </c>
      <c r="AL17" s="1090"/>
      <c r="AM17" s="1091"/>
      <c r="AN17" s="1092"/>
      <c r="AO17" s="1093"/>
      <c r="AP17" s="1089"/>
      <c r="AQ17" s="1094"/>
      <c r="AR17" s="1089"/>
      <c r="AS17" s="1091"/>
      <c r="AT17" s="1090"/>
      <c r="AU17" s="1089"/>
      <c r="AV17" s="1128"/>
      <c r="AW17" s="1090"/>
      <c r="AX17" s="1090"/>
      <c r="AY17" s="1127"/>
      <c r="AZ17" s="1128"/>
      <c r="BA17" s="1090"/>
      <c r="BB17" s="1128"/>
      <c r="BC17" s="1141"/>
      <c r="BD17" s="1088"/>
      <c r="BE17" s="1089"/>
      <c r="BF17" s="1251"/>
      <c r="BG17" s="1489" t="s">
        <v>622</v>
      </c>
      <c r="BH17" s="948"/>
      <c r="BI17" s="654"/>
      <c r="BJ17" s="440" t="s">
        <v>243</v>
      </c>
      <c r="BK17" s="286">
        <f t="shared" si="41"/>
        <v>0</v>
      </c>
      <c r="BL17" s="287">
        <f t="shared" si="42"/>
        <v>0</v>
      </c>
      <c r="BM17" s="287">
        <f t="shared" si="43"/>
        <v>0</v>
      </c>
      <c r="BN17" s="287">
        <f t="shared" si="44"/>
        <v>0</v>
      </c>
      <c r="BO17" s="287">
        <f t="shared" si="45"/>
        <v>0</v>
      </c>
      <c r="BP17" s="287">
        <f t="shared" si="46"/>
        <v>0</v>
      </c>
      <c r="BQ17" s="287">
        <f t="shared" si="47"/>
        <v>0</v>
      </c>
      <c r="BR17" s="587">
        <f t="shared" si="48"/>
        <v>0</v>
      </c>
      <c r="BS17" s="401">
        <v>0</v>
      </c>
      <c r="BT17" s="401">
        <f t="shared" si="40"/>
        <v>0</v>
      </c>
      <c r="BW17" s="141"/>
      <c r="BZ17" s="669">
        <f t="shared" si="0"/>
        <v>0</v>
      </c>
      <c r="CA17" s="848">
        <f t="shared" si="1"/>
        <v>1</v>
      </c>
      <c r="CB17" s="666">
        <f t="shared" si="2"/>
        <v>0</v>
      </c>
      <c r="CC17" s="666">
        <f t="shared" si="3"/>
        <v>1</v>
      </c>
      <c r="CD17" s="669">
        <f t="shared" si="4"/>
        <v>0</v>
      </c>
      <c r="CE17" s="666">
        <f t="shared" si="5"/>
        <v>1</v>
      </c>
      <c r="CF17" s="669">
        <f t="shared" si="6"/>
        <v>0</v>
      </c>
      <c r="CG17" s="667">
        <f t="shared" si="7"/>
        <v>1</v>
      </c>
      <c r="CH17" s="665">
        <f t="shared" si="8"/>
        <v>0</v>
      </c>
      <c r="CI17" s="666">
        <f t="shared" si="9"/>
        <v>0</v>
      </c>
      <c r="CJ17" s="669">
        <f t="shared" si="10"/>
        <v>0</v>
      </c>
      <c r="CK17" s="848">
        <f t="shared" si="11"/>
        <v>0</v>
      </c>
      <c r="CL17" s="669">
        <f t="shared" si="12"/>
        <v>1</v>
      </c>
      <c r="CM17" s="667">
        <f t="shared" si="13"/>
        <v>0</v>
      </c>
      <c r="CN17" s="849">
        <f t="shared" si="14"/>
        <v>0</v>
      </c>
      <c r="CO17" s="669">
        <f t="shared" si="15"/>
        <v>0</v>
      </c>
      <c r="CP17" s="848">
        <f t="shared" si="16"/>
        <v>0</v>
      </c>
      <c r="CQ17" s="669">
        <f t="shared" si="17"/>
        <v>1</v>
      </c>
      <c r="CR17" s="848">
        <f t="shared" si="18"/>
        <v>0</v>
      </c>
      <c r="CS17" s="848">
        <f t="shared" si="19"/>
        <v>2</v>
      </c>
      <c r="CT17" s="669">
        <f t="shared" si="20"/>
        <v>0</v>
      </c>
      <c r="CU17" s="666">
        <f t="shared" si="21"/>
        <v>1</v>
      </c>
      <c r="CV17" s="669">
        <f t="shared" si="22"/>
        <v>0</v>
      </c>
      <c r="CW17" s="849">
        <f t="shared" si="23"/>
        <v>0</v>
      </c>
      <c r="CX17" s="669">
        <f t="shared" si="24"/>
        <v>0</v>
      </c>
      <c r="CY17" s="666">
        <f t="shared" si="25"/>
        <v>0</v>
      </c>
      <c r="CZ17" s="669">
        <f t="shared" si="26"/>
        <v>0</v>
      </c>
      <c r="DA17" s="848">
        <f t="shared" si="27"/>
        <v>1</v>
      </c>
      <c r="DB17" s="669">
        <f t="shared" si="28"/>
        <v>0</v>
      </c>
      <c r="DC17" s="666">
        <f t="shared" si="29"/>
        <v>2</v>
      </c>
      <c r="DD17" s="669">
        <f t="shared" si="30"/>
        <v>0</v>
      </c>
      <c r="DE17" s="666">
        <f t="shared" si="31"/>
        <v>1</v>
      </c>
      <c r="DF17" s="669">
        <f t="shared" si="32"/>
        <v>0</v>
      </c>
      <c r="DG17" s="666">
        <f t="shared" si="33"/>
        <v>1</v>
      </c>
      <c r="DH17" s="669">
        <f t="shared" si="34"/>
        <v>0</v>
      </c>
      <c r="DI17" s="666">
        <f t="shared" si="35"/>
        <v>0</v>
      </c>
      <c r="DJ17" s="669">
        <f t="shared" si="36"/>
        <v>0</v>
      </c>
      <c r="DK17" s="666">
        <f t="shared" si="37"/>
        <v>0</v>
      </c>
    </row>
    <row r="18" spans="1:115" s="619" customFormat="1" ht="54" customHeight="1" x14ac:dyDescent="0.15">
      <c r="A18" s="287">
        <v>13</v>
      </c>
      <c r="B18" s="1007" t="s">
        <v>21</v>
      </c>
      <c r="C18" s="1298" t="s">
        <v>274</v>
      </c>
      <c r="D18" s="595" t="s">
        <v>309</v>
      </c>
      <c r="E18" s="1189" t="s">
        <v>418</v>
      </c>
      <c r="F18" s="1189" t="s">
        <v>31</v>
      </c>
      <c r="G18" s="1010" t="str">
        <f t="shared" si="38"/>
        <v>白原</v>
      </c>
      <c r="H18" s="1190" t="s">
        <v>301</v>
      </c>
      <c r="I18" s="1197" t="s">
        <v>28</v>
      </c>
      <c r="J18" s="1566" t="s">
        <v>237</v>
      </c>
      <c r="K18" s="1011"/>
      <c r="L18" s="1014" t="s">
        <v>65</v>
      </c>
      <c r="M18" s="1012" t="s">
        <v>292</v>
      </c>
      <c r="N18" s="1012" t="s">
        <v>301</v>
      </c>
      <c r="O18" s="1567" t="s">
        <v>417</v>
      </c>
      <c r="P18" s="1016" t="s">
        <v>309</v>
      </c>
      <c r="Q18" s="1012"/>
      <c r="R18" s="1012" t="s">
        <v>203</v>
      </c>
      <c r="S18" s="1009" t="s">
        <v>70</v>
      </c>
      <c r="T18" s="1017"/>
      <c r="U18" s="1010" t="s">
        <v>63</v>
      </c>
      <c r="V18" s="1012" t="s">
        <v>299</v>
      </c>
      <c r="W18" s="1010" t="s">
        <v>300</v>
      </c>
      <c r="X18" s="1017"/>
      <c r="Y18" s="1012"/>
      <c r="Z18" s="1012"/>
      <c r="AA18" s="1010" t="s">
        <v>233</v>
      </c>
      <c r="AB18" s="1011" t="s">
        <v>284</v>
      </c>
      <c r="AC18" s="1012" t="s">
        <v>31</v>
      </c>
      <c r="AD18" s="1012" t="s">
        <v>418</v>
      </c>
      <c r="AE18" s="1019" t="s">
        <v>298</v>
      </c>
      <c r="AF18" s="1020" t="str">
        <f t="shared" si="39"/>
        <v>白原</v>
      </c>
      <c r="AG18" s="439"/>
      <c r="AH18" s="1163" t="s">
        <v>199</v>
      </c>
      <c r="AI18" s="1552" t="s">
        <v>27</v>
      </c>
      <c r="AJ18" s="1091"/>
      <c r="AK18" s="1089"/>
      <c r="AL18" s="1090"/>
      <c r="AM18" s="1091"/>
      <c r="AN18" s="1092" t="s">
        <v>267</v>
      </c>
      <c r="AO18" s="1093"/>
      <c r="AP18" s="1089"/>
      <c r="AQ18" s="1094"/>
      <c r="AR18" s="1089" t="s">
        <v>120</v>
      </c>
      <c r="AS18" s="1091"/>
      <c r="AT18" s="1090"/>
      <c r="AU18" s="1089"/>
      <c r="AV18" s="1128"/>
      <c r="AW18" s="1090"/>
      <c r="AX18" s="1090"/>
      <c r="AY18" s="1127"/>
      <c r="AZ18" s="1128"/>
      <c r="BA18" s="1090"/>
      <c r="BB18" s="1128"/>
      <c r="BC18" s="1141"/>
      <c r="BD18" s="1088"/>
      <c r="BE18" s="1089"/>
      <c r="BF18" s="1251" t="s">
        <v>613</v>
      </c>
      <c r="BG18" s="1489" t="s">
        <v>623</v>
      </c>
      <c r="BH18" s="918"/>
      <c r="BI18" s="654"/>
      <c r="BJ18" s="440" t="s">
        <v>200</v>
      </c>
      <c r="BK18" s="286">
        <f t="shared" si="41"/>
        <v>1</v>
      </c>
      <c r="BL18" s="287">
        <f t="shared" si="42"/>
        <v>1</v>
      </c>
      <c r="BM18" s="287">
        <f t="shared" si="43"/>
        <v>0</v>
      </c>
      <c r="BN18" s="287">
        <f t="shared" si="44"/>
        <v>0</v>
      </c>
      <c r="BO18" s="287">
        <f t="shared" si="45"/>
        <v>0</v>
      </c>
      <c r="BP18" s="287">
        <f t="shared" si="46"/>
        <v>0</v>
      </c>
      <c r="BQ18" s="287">
        <f t="shared" si="47"/>
        <v>1</v>
      </c>
      <c r="BR18" s="587">
        <f t="shared" si="48"/>
        <v>1</v>
      </c>
      <c r="BS18" s="401">
        <v>0</v>
      </c>
      <c r="BT18" s="401">
        <f t="shared" si="40"/>
        <v>3</v>
      </c>
      <c r="BW18" s="141"/>
      <c r="BZ18" s="669">
        <f t="shared" si="0"/>
        <v>0</v>
      </c>
      <c r="CA18" s="848">
        <f t="shared" si="1"/>
        <v>1</v>
      </c>
      <c r="CB18" s="666">
        <f t="shared" si="2"/>
        <v>0</v>
      </c>
      <c r="CC18" s="666">
        <f t="shared" si="3"/>
        <v>1</v>
      </c>
      <c r="CD18" s="669">
        <f t="shared" si="4"/>
        <v>0</v>
      </c>
      <c r="CE18" s="666">
        <f t="shared" si="5"/>
        <v>1</v>
      </c>
      <c r="CF18" s="669">
        <f t="shared" si="6"/>
        <v>0</v>
      </c>
      <c r="CG18" s="667">
        <f t="shared" si="7"/>
        <v>0</v>
      </c>
      <c r="CH18" s="665">
        <f t="shared" si="8"/>
        <v>0</v>
      </c>
      <c r="CI18" s="666">
        <f t="shared" si="9"/>
        <v>0</v>
      </c>
      <c r="CJ18" s="669">
        <f t="shared" si="10"/>
        <v>0</v>
      </c>
      <c r="CK18" s="848">
        <f t="shared" si="11"/>
        <v>0</v>
      </c>
      <c r="CL18" s="669">
        <f t="shared" si="12"/>
        <v>1</v>
      </c>
      <c r="CM18" s="667">
        <f t="shared" si="13"/>
        <v>0</v>
      </c>
      <c r="CN18" s="849">
        <f t="shared" si="14"/>
        <v>0</v>
      </c>
      <c r="CO18" s="669">
        <f t="shared" si="15"/>
        <v>0</v>
      </c>
      <c r="CP18" s="848">
        <f t="shared" si="16"/>
        <v>0</v>
      </c>
      <c r="CQ18" s="669">
        <f t="shared" si="17"/>
        <v>0</v>
      </c>
      <c r="CR18" s="848">
        <f t="shared" si="18"/>
        <v>0</v>
      </c>
      <c r="CS18" s="848">
        <f t="shared" si="19"/>
        <v>1</v>
      </c>
      <c r="CT18" s="669">
        <f t="shared" si="20"/>
        <v>0</v>
      </c>
      <c r="CU18" s="666">
        <f t="shared" si="21"/>
        <v>1</v>
      </c>
      <c r="CV18" s="669">
        <f t="shared" si="22"/>
        <v>0</v>
      </c>
      <c r="CW18" s="849">
        <f t="shared" si="23"/>
        <v>0</v>
      </c>
      <c r="CX18" s="669">
        <f t="shared" si="24"/>
        <v>0</v>
      </c>
      <c r="CY18" s="666">
        <f t="shared" si="25"/>
        <v>1</v>
      </c>
      <c r="CZ18" s="669">
        <f t="shared" si="26"/>
        <v>0</v>
      </c>
      <c r="DA18" s="848">
        <f t="shared" si="27"/>
        <v>2</v>
      </c>
      <c r="DB18" s="669">
        <f t="shared" si="28"/>
        <v>0</v>
      </c>
      <c r="DC18" s="666">
        <f t="shared" si="29"/>
        <v>1</v>
      </c>
      <c r="DD18" s="669">
        <f t="shared" si="30"/>
        <v>0</v>
      </c>
      <c r="DE18" s="666">
        <f t="shared" si="31"/>
        <v>2</v>
      </c>
      <c r="DF18" s="669">
        <f t="shared" si="32"/>
        <v>0</v>
      </c>
      <c r="DG18" s="666">
        <f t="shared" si="33"/>
        <v>1</v>
      </c>
      <c r="DH18" s="669">
        <f t="shared" si="34"/>
        <v>0</v>
      </c>
      <c r="DI18" s="666">
        <f t="shared" si="35"/>
        <v>1</v>
      </c>
      <c r="DJ18" s="669">
        <f t="shared" si="36"/>
        <v>0</v>
      </c>
      <c r="DK18" s="666">
        <f t="shared" si="37"/>
        <v>0</v>
      </c>
    </row>
    <row r="19" spans="1:115" s="619" customFormat="1" ht="54" customHeight="1" x14ac:dyDescent="0.15">
      <c r="A19" s="287">
        <v>14</v>
      </c>
      <c r="B19" s="1007" t="s">
        <v>22</v>
      </c>
      <c r="C19" s="1008" t="s">
        <v>267</v>
      </c>
      <c r="D19" s="595" t="s">
        <v>309</v>
      </c>
      <c r="E19" s="1189" t="s">
        <v>31</v>
      </c>
      <c r="F19" s="1195" t="s">
        <v>284</v>
      </c>
      <c r="G19" s="1010" t="str">
        <f t="shared" si="38"/>
        <v>岸井</v>
      </c>
      <c r="H19" s="1011" t="s">
        <v>301</v>
      </c>
      <c r="I19" s="1012" t="s">
        <v>28</v>
      </c>
      <c r="J19" s="1566" t="s">
        <v>417</v>
      </c>
      <c r="K19" s="1011"/>
      <c r="L19" s="1014" t="s">
        <v>65</v>
      </c>
      <c r="M19" s="1012" t="s">
        <v>595</v>
      </c>
      <c r="N19" s="1012" t="s">
        <v>284</v>
      </c>
      <c r="O19" s="1015"/>
      <c r="P19" s="1016" t="s">
        <v>309</v>
      </c>
      <c r="Q19" s="1186" t="s">
        <v>630</v>
      </c>
      <c r="R19" s="1012" t="s">
        <v>203</v>
      </c>
      <c r="S19" s="1009" t="s">
        <v>418</v>
      </c>
      <c r="T19" s="1017"/>
      <c r="U19" s="1010" t="s">
        <v>63</v>
      </c>
      <c r="V19" s="1012" t="s">
        <v>299</v>
      </c>
      <c r="W19" s="1010" t="s">
        <v>119</v>
      </c>
      <c r="X19" s="1017"/>
      <c r="Y19" s="1012"/>
      <c r="Z19" s="1012"/>
      <c r="AA19" s="1010" t="s">
        <v>233</v>
      </c>
      <c r="AB19" s="1011" t="s">
        <v>27</v>
      </c>
      <c r="AC19" s="1012" t="s">
        <v>31</v>
      </c>
      <c r="AD19" s="1012"/>
      <c r="AE19" s="1019" t="s">
        <v>199</v>
      </c>
      <c r="AF19" s="1020" t="str">
        <f t="shared" si="39"/>
        <v>岸井</v>
      </c>
      <c r="AG19" s="439"/>
      <c r="AH19" s="1551" t="s">
        <v>237</v>
      </c>
      <c r="AI19" s="1552"/>
      <c r="AJ19" s="1091"/>
      <c r="AK19" s="1089" t="s">
        <v>120</v>
      </c>
      <c r="AL19" s="1090"/>
      <c r="AM19" s="1091"/>
      <c r="AN19" s="1103"/>
      <c r="AO19" s="1091"/>
      <c r="AP19" s="1089"/>
      <c r="AQ19" s="1094"/>
      <c r="AR19" s="1089"/>
      <c r="AS19" s="1091"/>
      <c r="AT19" s="1090"/>
      <c r="AU19" s="1089" t="s">
        <v>70</v>
      </c>
      <c r="AV19" s="1507" t="s">
        <v>617</v>
      </c>
      <c r="AW19" s="1090"/>
      <c r="AX19" s="1090"/>
      <c r="AY19" s="1127"/>
      <c r="AZ19" s="1128"/>
      <c r="BA19" s="1090"/>
      <c r="BB19" s="1128"/>
      <c r="BC19" s="1141"/>
      <c r="BD19" s="1088"/>
      <c r="BE19" s="1089"/>
      <c r="BF19" s="1251" t="s">
        <v>613</v>
      </c>
      <c r="BG19" s="879" t="s">
        <v>480</v>
      </c>
      <c r="BH19" s="918"/>
      <c r="BI19" s="654"/>
      <c r="BJ19" s="440" t="s">
        <v>233</v>
      </c>
      <c r="BK19" s="286">
        <f t="shared" si="41"/>
        <v>1</v>
      </c>
      <c r="BL19" s="287">
        <f t="shared" si="42"/>
        <v>1</v>
      </c>
      <c r="BM19" s="287">
        <f t="shared" si="43"/>
        <v>0</v>
      </c>
      <c r="BN19" s="287">
        <f t="shared" si="44"/>
        <v>0</v>
      </c>
      <c r="BO19" s="287">
        <f t="shared" si="45"/>
        <v>0</v>
      </c>
      <c r="BP19" s="287">
        <f t="shared" si="46"/>
        <v>0</v>
      </c>
      <c r="BQ19" s="287">
        <f t="shared" si="47"/>
        <v>1</v>
      </c>
      <c r="BR19" s="587">
        <f t="shared" si="48"/>
        <v>2</v>
      </c>
      <c r="BS19" s="401">
        <v>0</v>
      </c>
      <c r="BT19" s="401">
        <f t="shared" si="40"/>
        <v>3.5</v>
      </c>
      <c r="BW19" s="141"/>
      <c r="BZ19" s="669">
        <f t="shared" si="0"/>
        <v>0</v>
      </c>
      <c r="CA19" s="848">
        <f t="shared" si="1"/>
        <v>1</v>
      </c>
      <c r="CB19" s="666">
        <f t="shared" si="2"/>
        <v>0</v>
      </c>
      <c r="CC19" s="666">
        <f t="shared" si="3"/>
        <v>2</v>
      </c>
      <c r="CD19" s="669">
        <f t="shared" si="4"/>
        <v>0</v>
      </c>
      <c r="CE19" s="666">
        <f t="shared" si="5"/>
        <v>0</v>
      </c>
      <c r="CF19" s="669">
        <f t="shared" si="6"/>
        <v>0</v>
      </c>
      <c r="CG19" s="667">
        <f t="shared" si="7"/>
        <v>1</v>
      </c>
      <c r="CH19" s="665">
        <f t="shared" si="8"/>
        <v>0</v>
      </c>
      <c r="CI19" s="666">
        <f t="shared" si="9"/>
        <v>0</v>
      </c>
      <c r="CJ19" s="669">
        <f t="shared" si="10"/>
        <v>0</v>
      </c>
      <c r="CK19" s="848">
        <f t="shared" si="11"/>
        <v>0</v>
      </c>
      <c r="CL19" s="669">
        <f t="shared" si="12"/>
        <v>1</v>
      </c>
      <c r="CM19" s="667">
        <f t="shared" si="13"/>
        <v>0</v>
      </c>
      <c r="CN19" s="849">
        <f t="shared" si="14"/>
        <v>0</v>
      </c>
      <c r="CO19" s="669">
        <f t="shared" si="15"/>
        <v>0</v>
      </c>
      <c r="CP19" s="848">
        <f t="shared" si="16"/>
        <v>0</v>
      </c>
      <c r="CQ19" s="669">
        <f t="shared" si="17"/>
        <v>1</v>
      </c>
      <c r="CR19" s="848">
        <f t="shared" si="18"/>
        <v>0</v>
      </c>
      <c r="CS19" s="848">
        <f t="shared" si="19"/>
        <v>1</v>
      </c>
      <c r="CT19" s="669">
        <f t="shared" si="20"/>
        <v>0</v>
      </c>
      <c r="CU19" s="666">
        <f t="shared" si="21"/>
        <v>0</v>
      </c>
      <c r="CV19" s="669">
        <f t="shared" si="22"/>
        <v>0</v>
      </c>
      <c r="CW19" s="849">
        <f t="shared" si="23"/>
        <v>0</v>
      </c>
      <c r="CX19" s="669">
        <f t="shared" si="24"/>
        <v>0</v>
      </c>
      <c r="CY19" s="666">
        <f t="shared" si="25"/>
        <v>1</v>
      </c>
      <c r="CZ19" s="669">
        <f t="shared" si="26"/>
        <v>0</v>
      </c>
      <c r="DA19" s="848">
        <f t="shared" si="27"/>
        <v>2</v>
      </c>
      <c r="DB19" s="669">
        <f t="shared" si="28"/>
        <v>0</v>
      </c>
      <c r="DC19" s="666">
        <f t="shared" si="29"/>
        <v>1</v>
      </c>
      <c r="DD19" s="669">
        <f t="shared" si="30"/>
        <v>0</v>
      </c>
      <c r="DE19" s="666">
        <f t="shared" si="31"/>
        <v>1</v>
      </c>
      <c r="DF19" s="669">
        <f t="shared" si="32"/>
        <v>0</v>
      </c>
      <c r="DG19" s="666">
        <f t="shared" si="33"/>
        <v>1</v>
      </c>
      <c r="DH19" s="669">
        <f t="shared" si="34"/>
        <v>0</v>
      </c>
      <c r="DI19" s="666">
        <f t="shared" si="35"/>
        <v>0</v>
      </c>
      <c r="DJ19" s="669">
        <f t="shared" si="36"/>
        <v>0</v>
      </c>
      <c r="DK19" s="666">
        <f t="shared" si="37"/>
        <v>0</v>
      </c>
    </row>
    <row r="20" spans="1:115" s="619" customFormat="1" ht="54" customHeight="1" x14ac:dyDescent="0.15">
      <c r="A20" s="287">
        <v>15</v>
      </c>
      <c r="B20" s="1007" t="s">
        <v>23</v>
      </c>
      <c r="C20" s="1008" t="s">
        <v>267</v>
      </c>
      <c r="D20" s="595"/>
      <c r="E20" s="1009" t="s">
        <v>31</v>
      </c>
      <c r="F20" s="1009" t="s">
        <v>237</v>
      </c>
      <c r="G20" s="1010" t="str">
        <f t="shared" si="38"/>
        <v>篠原</v>
      </c>
      <c r="H20" s="1190" t="s">
        <v>417</v>
      </c>
      <c r="I20" s="1197" t="s">
        <v>28</v>
      </c>
      <c r="J20" s="1566" t="s">
        <v>418</v>
      </c>
      <c r="K20" s="1011"/>
      <c r="L20" s="1014" t="s">
        <v>65</v>
      </c>
      <c r="M20" s="1012" t="s">
        <v>292</v>
      </c>
      <c r="N20" s="1012" t="s">
        <v>120</v>
      </c>
      <c r="O20" s="1015"/>
      <c r="P20" s="664" t="s">
        <v>312</v>
      </c>
      <c r="Q20" s="1186" t="s">
        <v>467</v>
      </c>
      <c r="R20" s="1012" t="s">
        <v>300</v>
      </c>
      <c r="S20" s="1170" t="s">
        <v>27</v>
      </c>
      <c r="T20" s="1017"/>
      <c r="U20" s="1010" t="s">
        <v>63</v>
      </c>
      <c r="V20" s="1577" t="s">
        <v>120</v>
      </c>
      <c r="W20" s="1010" t="s">
        <v>119</v>
      </c>
      <c r="X20" s="1017"/>
      <c r="Y20" s="1012"/>
      <c r="Z20" s="1012"/>
      <c r="AA20" s="1010" t="s">
        <v>233</v>
      </c>
      <c r="AB20" s="1011" t="s">
        <v>284</v>
      </c>
      <c r="AC20" s="1012" t="s">
        <v>417</v>
      </c>
      <c r="AD20" s="1012"/>
      <c r="AE20" s="1019" t="s">
        <v>258</v>
      </c>
      <c r="AF20" s="1020" t="str">
        <f t="shared" si="39"/>
        <v>篠原</v>
      </c>
      <c r="AG20" s="439"/>
      <c r="AH20" s="1551"/>
      <c r="AI20" s="1552"/>
      <c r="AJ20" s="1091"/>
      <c r="AK20" s="1089"/>
      <c r="AL20" s="1090"/>
      <c r="AM20" s="1091"/>
      <c r="AN20" s="1092" t="s">
        <v>301</v>
      </c>
      <c r="AO20" s="1093" t="s">
        <v>70</v>
      </c>
      <c r="AP20" s="1089"/>
      <c r="AQ20" s="1094"/>
      <c r="AR20" s="1089" t="s">
        <v>299</v>
      </c>
      <c r="AS20" s="1091"/>
      <c r="AT20" s="1090"/>
      <c r="AU20" s="1089"/>
      <c r="AV20" s="1128"/>
      <c r="AW20" s="1090"/>
      <c r="AX20" s="1090"/>
      <c r="AY20" s="1127"/>
      <c r="AZ20" s="1128"/>
      <c r="BA20" s="1090"/>
      <c r="BB20" s="1128"/>
      <c r="BC20" s="1141"/>
      <c r="BD20" s="1088"/>
      <c r="BE20" s="1089"/>
      <c r="BF20" s="1251" t="s">
        <v>614</v>
      </c>
      <c r="BG20" s="879" t="s">
        <v>457</v>
      </c>
      <c r="BH20" s="918"/>
      <c r="BI20" s="654"/>
      <c r="BJ20" s="440" t="s">
        <v>267</v>
      </c>
      <c r="BK20" s="286">
        <f t="shared" si="41"/>
        <v>1</v>
      </c>
      <c r="BL20" s="287">
        <f t="shared" si="42"/>
        <v>1</v>
      </c>
      <c r="BM20" s="287">
        <f t="shared" si="43"/>
        <v>5</v>
      </c>
      <c r="BN20" s="287">
        <f t="shared" si="44"/>
        <v>1</v>
      </c>
      <c r="BO20" s="287">
        <f t="shared" si="45"/>
        <v>0</v>
      </c>
      <c r="BP20" s="287">
        <f t="shared" si="46"/>
        <v>0</v>
      </c>
      <c r="BQ20" s="287">
        <f t="shared" si="47"/>
        <v>0</v>
      </c>
      <c r="BR20" s="587">
        <f t="shared" si="48"/>
        <v>0</v>
      </c>
      <c r="BS20" s="401">
        <v>0</v>
      </c>
      <c r="BT20" s="401">
        <f>BK20+BL20*0.5+BM20*0.5+BN20+BO20+BQ20+BR20*0.5+BP20</f>
        <v>5</v>
      </c>
      <c r="BW20" s="141"/>
      <c r="BZ20" s="669">
        <f t="shared" si="0"/>
        <v>0</v>
      </c>
      <c r="CA20" s="848">
        <f t="shared" si="1"/>
        <v>1</v>
      </c>
      <c r="CB20" s="666">
        <f t="shared" si="2"/>
        <v>0</v>
      </c>
      <c r="CC20" s="666">
        <f t="shared" si="3"/>
        <v>1</v>
      </c>
      <c r="CD20" s="669">
        <f t="shared" si="4"/>
        <v>0</v>
      </c>
      <c r="CE20" s="666">
        <f t="shared" si="5"/>
        <v>1</v>
      </c>
      <c r="CF20" s="669">
        <f t="shared" si="6"/>
        <v>0</v>
      </c>
      <c r="CG20" s="667">
        <f t="shared" si="7"/>
        <v>1</v>
      </c>
      <c r="CH20" s="665">
        <f t="shared" si="8"/>
        <v>0</v>
      </c>
      <c r="CI20" s="666">
        <f t="shared" si="9"/>
        <v>0</v>
      </c>
      <c r="CJ20" s="669">
        <f t="shared" si="10"/>
        <v>0</v>
      </c>
      <c r="CK20" s="848">
        <f t="shared" si="11"/>
        <v>0</v>
      </c>
      <c r="CL20" s="669">
        <f t="shared" si="12"/>
        <v>1</v>
      </c>
      <c r="CM20" s="667">
        <f t="shared" si="13"/>
        <v>0</v>
      </c>
      <c r="CN20" s="849">
        <f t="shared" si="14"/>
        <v>0</v>
      </c>
      <c r="CO20" s="669">
        <f t="shared" si="15"/>
        <v>0</v>
      </c>
      <c r="CP20" s="848">
        <f t="shared" si="16"/>
        <v>0</v>
      </c>
      <c r="CQ20" s="669">
        <f t="shared" si="17"/>
        <v>1</v>
      </c>
      <c r="CR20" s="848">
        <f t="shared" si="18"/>
        <v>0</v>
      </c>
      <c r="CS20" s="848">
        <f t="shared" si="19"/>
        <v>1</v>
      </c>
      <c r="CT20" s="669">
        <f t="shared" si="20"/>
        <v>0</v>
      </c>
      <c r="CU20" s="666">
        <f t="shared" si="21"/>
        <v>0</v>
      </c>
      <c r="CV20" s="669">
        <f t="shared" si="22"/>
        <v>0</v>
      </c>
      <c r="CW20" s="849">
        <f t="shared" si="23"/>
        <v>0</v>
      </c>
      <c r="CX20" s="669">
        <f t="shared" si="24"/>
        <v>0</v>
      </c>
      <c r="CY20" s="666">
        <f t="shared" si="25"/>
        <v>1</v>
      </c>
      <c r="CZ20" s="669">
        <f t="shared" si="26"/>
        <v>0</v>
      </c>
      <c r="DA20" s="848">
        <f t="shared" si="27"/>
        <v>1</v>
      </c>
      <c r="DB20" s="669">
        <f t="shared" si="28"/>
        <v>0</v>
      </c>
      <c r="DC20" s="666">
        <f t="shared" si="29"/>
        <v>1</v>
      </c>
      <c r="DD20" s="669">
        <f t="shared" si="30"/>
        <v>0</v>
      </c>
      <c r="DE20" s="666">
        <f t="shared" si="31"/>
        <v>1</v>
      </c>
      <c r="DF20" s="669">
        <f t="shared" si="32"/>
        <v>1</v>
      </c>
      <c r="DG20" s="666">
        <f t="shared" si="33"/>
        <v>1</v>
      </c>
      <c r="DH20" s="669">
        <f t="shared" si="34"/>
        <v>0</v>
      </c>
      <c r="DI20" s="666">
        <f t="shared" si="35"/>
        <v>1</v>
      </c>
      <c r="DJ20" s="669">
        <f t="shared" si="36"/>
        <v>0</v>
      </c>
      <c r="DK20" s="666">
        <f t="shared" si="37"/>
        <v>0</v>
      </c>
    </row>
    <row r="21" spans="1:115" s="619" customFormat="1" ht="54" customHeight="1" x14ac:dyDescent="0.15">
      <c r="A21" s="287">
        <v>16</v>
      </c>
      <c r="B21" s="1007" t="s">
        <v>24</v>
      </c>
      <c r="C21" s="1008" t="s">
        <v>237</v>
      </c>
      <c r="D21" s="595"/>
      <c r="E21" s="1189" t="s">
        <v>31</v>
      </c>
      <c r="F21" s="1189" t="s">
        <v>119</v>
      </c>
      <c r="G21" s="1010" t="str">
        <f t="shared" si="38"/>
        <v>知久</v>
      </c>
      <c r="H21" s="1011" t="s">
        <v>417</v>
      </c>
      <c r="I21" s="1162" t="s">
        <v>28</v>
      </c>
      <c r="J21" s="1566" t="s">
        <v>418</v>
      </c>
      <c r="K21" s="1011"/>
      <c r="L21" s="1014" t="s">
        <v>65</v>
      </c>
      <c r="M21" s="1012" t="s">
        <v>70</v>
      </c>
      <c r="N21" s="1012" t="s">
        <v>31</v>
      </c>
      <c r="O21" s="1015"/>
      <c r="P21" s="1016" t="s">
        <v>301</v>
      </c>
      <c r="Q21" s="1012" t="s">
        <v>63</v>
      </c>
      <c r="R21" s="1162" t="s">
        <v>203</v>
      </c>
      <c r="S21" s="1009" t="s">
        <v>233</v>
      </c>
      <c r="T21" s="1017"/>
      <c r="U21" s="1501" t="s">
        <v>560</v>
      </c>
      <c r="V21" s="1012" t="s">
        <v>120</v>
      </c>
      <c r="W21" s="1010" t="s">
        <v>599</v>
      </c>
      <c r="X21" s="1017" t="s">
        <v>301</v>
      </c>
      <c r="Y21" s="1012"/>
      <c r="Z21" s="1012"/>
      <c r="AA21" s="1010" t="s">
        <v>199</v>
      </c>
      <c r="AB21" s="1011" t="s">
        <v>27</v>
      </c>
      <c r="AC21" s="1012" t="s">
        <v>119</v>
      </c>
      <c r="AD21" s="1012"/>
      <c r="AE21" s="1019" t="s">
        <v>343</v>
      </c>
      <c r="AF21" s="1020" t="str">
        <f t="shared" si="39"/>
        <v>知久</v>
      </c>
      <c r="AG21" s="439"/>
      <c r="AH21" s="1163" t="s">
        <v>267</v>
      </c>
      <c r="AI21" s="1552" t="s">
        <v>284</v>
      </c>
      <c r="AJ21" s="1091"/>
      <c r="AK21" s="1089"/>
      <c r="AL21" s="1090"/>
      <c r="AM21" s="1091"/>
      <c r="AN21" s="1103"/>
      <c r="AO21" s="1091"/>
      <c r="AP21" s="1089"/>
      <c r="AQ21" s="1094"/>
      <c r="AR21" s="1089"/>
      <c r="AS21" s="1091"/>
      <c r="AT21" s="1090"/>
      <c r="AU21" s="1089"/>
      <c r="AV21" s="1128"/>
      <c r="AW21" s="1090"/>
      <c r="AX21" s="1090"/>
      <c r="AY21" s="1127"/>
      <c r="AZ21" s="1128"/>
      <c r="BA21" s="1090"/>
      <c r="BB21" s="1128"/>
      <c r="BC21" s="1141"/>
      <c r="BD21" s="1088"/>
      <c r="BE21" s="1089"/>
      <c r="BF21" s="1251" t="s">
        <v>614</v>
      </c>
      <c r="BG21" s="1091" t="s">
        <v>631</v>
      </c>
      <c r="BH21" s="918"/>
      <c r="BI21" s="654"/>
      <c r="BJ21" s="440" t="s">
        <v>70</v>
      </c>
      <c r="BK21" s="286">
        <f t="shared" si="41"/>
        <v>1</v>
      </c>
      <c r="BL21" s="287">
        <f t="shared" si="42"/>
        <v>1</v>
      </c>
      <c r="BM21" s="287">
        <f t="shared" si="43"/>
        <v>2</v>
      </c>
      <c r="BN21" s="287">
        <f t="shared" si="44"/>
        <v>0</v>
      </c>
      <c r="BO21" s="287">
        <f t="shared" si="45"/>
        <v>0</v>
      </c>
      <c r="BP21" s="287">
        <f t="shared" si="46"/>
        <v>0</v>
      </c>
      <c r="BQ21" s="287">
        <f t="shared" si="47"/>
        <v>1</v>
      </c>
      <c r="BR21" s="587">
        <f t="shared" si="48"/>
        <v>1</v>
      </c>
      <c r="BS21" s="401">
        <v>0</v>
      </c>
      <c r="BT21" s="401">
        <f>BK21+BL21*0.5+BM21*0.5+BN21+BO21+BQ21+BR21*0.5+BP21</f>
        <v>4</v>
      </c>
      <c r="BW21" s="141"/>
      <c r="BZ21" s="669">
        <f t="shared" si="0"/>
        <v>0</v>
      </c>
      <c r="CA21" s="848">
        <f t="shared" si="1"/>
        <v>1</v>
      </c>
      <c r="CB21" s="666">
        <f t="shared" si="2"/>
        <v>0</v>
      </c>
      <c r="CC21" s="666">
        <f t="shared" si="3"/>
        <v>0</v>
      </c>
      <c r="CD21" s="669">
        <f t="shared" si="4"/>
        <v>0</v>
      </c>
      <c r="CE21" s="666">
        <f t="shared" si="5"/>
        <v>0</v>
      </c>
      <c r="CF21" s="669">
        <f t="shared" si="6"/>
        <v>0</v>
      </c>
      <c r="CG21" s="667">
        <f t="shared" si="7"/>
        <v>1</v>
      </c>
      <c r="CH21" s="665">
        <f t="shared" si="8"/>
        <v>0</v>
      </c>
      <c r="CI21" s="666">
        <f t="shared" si="9"/>
        <v>0</v>
      </c>
      <c r="CJ21" s="669">
        <f t="shared" si="10"/>
        <v>0</v>
      </c>
      <c r="CK21" s="848">
        <f t="shared" si="11"/>
        <v>0</v>
      </c>
      <c r="CL21" s="669">
        <f t="shared" si="12"/>
        <v>2</v>
      </c>
      <c r="CM21" s="667">
        <f t="shared" si="13"/>
        <v>0</v>
      </c>
      <c r="CN21" s="849">
        <f t="shared" si="14"/>
        <v>0</v>
      </c>
      <c r="CO21" s="669">
        <f t="shared" si="15"/>
        <v>0</v>
      </c>
      <c r="CP21" s="848">
        <f t="shared" si="16"/>
        <v>0</v>
      </c>
      <c r="CQ21" s="669">
        <f t="shared" si="17"/>
        <v>1</v>
      </c>
      <c r="CR21" s="848">
        <f t="shared" si="18"/>
        <v>0</v>
      </c>
      <c r="CS21" s="848">
        <f t="shared" si="19"/>
        <v>1</v>
      </c>
      <c r="CT21" s="669">
        <f t="shared" si="20"/>
        <v>0</v>
      </c>
      <c r="CU21" s="666">
        <f t="shared" si="21"/>
        <v>0</v>
      </c>
      <c r="CV21" s="669">
        <f t="shared" si="22"/>
        <v>0</v>
      </c>
      <c r="CW21" s="849">
        <f t="shared" si="23"/>
        <v>0</v>
      </c>
      <c r="CX21" s="669">
        <f t="shared" si="24"/>
        <v>0</v>
      </c>
      <c r="CY21" s="666">
        <f t="shared" si="25"/>
        <v>1</v>
      </c>
      <c r="CZ21" s="669">
        <f t="shared" si="26"/>
        <v>0</v>
      </c>
      <c r="DA21" s="848">
        <f t="shared" si="27"/>
        <v>2</v>
      </c>
      <c r="DB21" s="669">
        <f t="shared" si="28"/>
        <v>0</v>
      </c>
      <c r="DC21" s="666">
        <f t="shared" si="29"/>
        <v>1</v>
      </c>
      <c r="DD21" s="669">
        <f t="shared" si="30"/>
        <v>0</v>
      </c>
      <c r="DE21" s="666">
        <f t="shared" si="31"/>
        <v>2</v>
      </c>
      <c r="DF21" s="669">
        <f t="shared" si="32"/>
        <v>0</v>
      </c>
      <c r="DG21" s="666">
        <f t="shared" si="33"/>
        <v>1</v>
      </c>
      <c r="DH21" s="669">
        <f t="shared" si="34"/>
        <v>0</v>
      </c>
      <c r="DI21" s="666">
        <f t="shared" si="35"/>
        <v>2</v>
      </c>
      <c r="DJ21" s="669">
        <f t="shared" si="36"/>
        <v>0</v>
      </c>
      <c r="DK21" s="666">
        <f t="shared" si="37"/>
        <v>0</v>
      </c>
    </row>
    <row r="22" spans="1:115" s="619" customFormat="1" ht="54" customHeight="1" x14ac:dyDescent="0.15">
      <c r="A22" s="1537">
        <v>17</v>
      </c>
      <c r="B22" s="1022" t="s">
        <v>25</v>
      </c>
      <c r="C22" s="1023"/>
      <c r="D22" s="1024"/>
      <c r="E22" s="1025"/>
      <c r="F22" s="1025"/>
      <c r="G22" s="1026" t="str">
        <f t="shared" si="38"/>
        <v>バタ</v>
      </c>
      <c r="H22" s="1027"/>
      <c r="I22" s="1028"/>
      <c r="J22" s="1029"/>
      <c r="K22" s="1027"/>
      <c r="L22" s="1030"/>
      <c r="M22" s="1028"/>
      <c r="N22" s="1028"/>
      <c r="O22" s="1031"/>
      <c r="P22" s="1032"/>
      <c r="Q22" s="1028"/>
      <c r="R22" s="1028"/>
      <c r="S22" s="1025"/>
      <c r="T22" s="1033"/>
      <c r="U22" s="1026"/>
      <c r="V22" s="1028"/>
      <c r="W22" s="1026" t="s">
        <v>27</v>
      </c>
      <c r="X22" s="1033"/>
      <c r="Y22" s="1028"/>
      <c r="Z22" s="1028"/>
      <c r="AA22" s="1026"/>
      <c r="AB22" s="1027"/>
      <c r="AC22" s="1028"/>
      <c r="AD22" s="1028"/>
      <c r="AE22" s="1035" t="s">
        <v>276</v>
      </c>
      <c r="AF22" s="1036" t="str">
        <f t="shared" si="39"/>
        <v>バタ</v>
      </c>
      <c r="AG22" s="1037" t="s">
        <v>199</v>
      </c>
      <c r="AH22" s="1553"/>
      <c r="AI22" s="1554"/>
      <c r="AJ22" s="1108"/>
      <c r="AK22" s="1106"/>
      <c r="AL22" s="1107"/>
      <c r="AM22" s="1108"/>
      <c r="AN22" s="1129"/>
      <c r="AO22" s="1108"/>
      <c r="AP22" s="1106"/>
      <c r="AQ22" s="1112"/>
      <c r="AR22" s="1106"/>
      <c r="AS22" s="1108"/>
      <c r="AT22" s="1107"/>
      <c r="AU22" s="1106"/>
      <c r="AV22" s="1113"/>
      <c r="AW22" s="1107"/>
      <c r="AX22" s="1107"/>
      <c r="AY22" s="1114"/>
      <c r="AZ22" s="1113"/>
      <c r="BA22" s="1107"/>
      <c r="BB22" s="1113"/>
      <c r="BC22" s="1495"/>
      <c r="BD22" s="1105"/>
      <c r="BE22" s="1106"/>
      <c r="BF22" s="1258"/>
      <c r="BG22" s="1108"/>
      <c r="BH22" s="918"/>
      <c r="BI22" s="654"/>
      <c r="BJ22" s="440" t="s">
        <v>300</v>
      </c>
      <c r="BK22" s="286">
        <f t="shared" si="41"/>
        <v>1</v>
      </c>
      <c r="BL22" s="287">
        <f t="shared" si="42"/>
        <v>1</v>
      </c>
      <c r="BM22" s="287">
        <f t="shared" si="43"/>
        <v>1</v>
      </c>
      <c r="BN22" s="287">
        <f t="shared" si="44"/>
        <v>0</v>
      </c>
      <c r="BO22" s="287">
        <f t="shared" si="45"/>
        <v>1</v>
      </c>
      <c r="BP22" s="287">
        <f t="shared" si="46"/>
        <v>0</v>
      </c>
      <c r="BQ22" s="287">
        <f t="shared" si="47"/>
        <v>0</v>
      </c>
      <c r="BR22" s="587">
        <f t="shared" si="48"/>
        <v>1</v>
      </c>
      <c r="BS22" s="401">
        <v>0</v>
      </c>
      <c r="BT22" s="401">
        <f t="shared" si="40"/>
        <v>3.5</v>
      </c>
      <c r="BW22" s="141"/>
      <c r="BZ22" s="669">
        <f t="shared" si="0"/>
        <v>0</v>
      </c>
      <c r="CA22" s="848">
        <f t="shared" si="1"/>
        <v>0</v>
      </c>
      <c r="CB22" s="666">
        <f t="shared" si="2"/>
        <v>0</v>
      </c>
      <c r="CC22" s="666">
        <f t="shared" si="3"/>
        <v>0</v>
      </c>
      <c r="CD22" s="669">
        <f t="shared" si="4"/>
        <v>0</v>
      </c>
      <c r="CE22" s="666">
        <f t="shared" si="5"/>
        <v>0</v>
      </c>
      <c r="CF22" s="669">
        <f t="shared" si="6"/>
        <v>0</v>
      </c>
      <c r="CG22" s="667">
        <f t="shared" si="7"/>
        <v>1</v>
      </c>
      <c r="CH22" s="665">
        <f t="shared" si="8"/>
        <v>0</v>
      </c>
      <c r="CI22" s="666">
        <f t="shared" si="9"/>
        <v>0</v>
      </c>
      <c r="CJ22" s="669">
        <f t="shared" si="10"/>
        <v>0</v>
      </c>
      <c r="CK22" s="848">
        <f t="shared" si="11"/>
        <v>0</v>
      </c>
      <c r="CL22" s="669">
        <f t="shared" si="12"/>
        <v>0</v>
      </c>
      <c r="CM22" s="667">
        <f t="shared" si="13"/>
        <v>0</v>
      </c>
      <c r="CN22" s="849">
        <f t="shared" si="14"/>
        <v>0</v>
      </c>
      <c r="CO22" s="669">
        <f t="shared" si="15"/>
        <v>0</v>
      </c>
      <c r="CP22" s="848">
        <f t="shared" si="16"/>
        <v>0</v>
      </c>
      <c r="CQ22" s="669">
        <f t="shared" si="17"/>
        <v>0</v>
      </c>
      <c r="CR22" s="848">
        <f t="shared" si="18"/>
        <v>0</v>
      </c>
      <c r="CS22" s="848">
        <f t="shared" si="19"/>
        <v>0</v>
      </c>
      <c r="CT22" s="669">
        <f t="shared" si="20"/>
        <v>0</v>
      </c>
      <c r="CU22" s="666">
        <f t="shared" si="21"/>
        <v>0</v>
      </c>
      <c r="CV22" s="669">
        <f t="shared" si="22"/>
        <v>0</v>
      </c>
      <c r="CW22" s="849">
        <f t="shared" si="23"/>
        <v>0</v>
      </c>
      <c r="CX22" s="669">
        <f t="shared" si="24"/>
        <v>0</v>
      </c>
      <c r="CY22" s="666">
        <f t="shared" si="25"/>
        <v>0</v>
      </c>
      <c r="CZ22" s="669">
        <f t="shared" si="26"/>
        <v>0</v>
      </c>
      <c r="DA22" s="848">
        <f t="shared" si="27"/>
        <v>0</v>
      </c>
      <c r="DB22" s="669">
        <f t="shared" si="28"/>
        <v>0</v>
      </c>
      <c r="DC22" s="666">
        <f t="shared" si="29"/>
        <v>1</v>
      </c>
      <c r="DD22" s="669">
        <f t="shared" si="30"/>
        <v>0</v>
      </c>
      <c r="DE22" s="666">
        <f t="shared" si="31"/>
        <v>0</v>
      </c>
      <c r="DF22" s="669">
        <f t="shared" si="32"/>
        <v>0</v>
      </c>
      <c r="DG22" s="666">
        <f t="shared" si="33"/>
        <v>0</v>
      </c>
      <c r="DH22" s="669">
        <f t="shared" si="34"/>
        <v>0</v>
      </c>
      <c r="DI22" s="666">
        <f t="shared" si="35"/>
        <v>0</v>
      </c>
      <c r="DJ22" s="669">
        <f t="shared" si="36"/>
        <v>0</v>
      </c>
      <c r="DK22" s="666">
        <f t="shared" si="37"/>
        <v>0</v>
      </c>
    </row>
    <row r="23" spans="1:115" s="619" customFormat="1" ht="54" customHeight="1" x14ac:dyDescent="0.15">
      <c r="A23" s="1537">
        <v>18</v>
      </c>
      <c r="B23" s="1022" t="s">
        <v>19</v>
      </c>
      <c r="C23" s="1023"/>
      <c r="D23" s="1024"/>
      <c r="E23" s="1025"/>
      <c r="F23" s="1025"/>
      <c r="G23" s="1026" t="str">
        <f t="shared" si="38"/>
        <v>村山</v>
      </c>
      <c r="H23" s="1027"/>
      <c r="I23" s="1028"/>
      <c r="J23" s="1029"/>
      <c r="K23" s="1027"/>
      <c r="L23" s="1030"/>
      <c r="M23" s="1028"/>
      <c r="N23" s="1028"/>
      <c r="O23" s="1031"/>
      <c r="P23" s="1032"/>
      <c r="Q23" s="1028"/>
      <c r="R23" s="1028"/>
      <c r="S23" s="1025"/>
      <c r="T23" s="1033"/>
      <c r="U23" s="1026"/>
      <c r="V23" s="1028"/>
      <c r="W23" s="1026" t="s">
        <v>119</v>
      </c>
      <c r="X23" s="1033"/>
      <c r="Y23" s="1028"/>
      <c r="Z23" s="1028"/>
      <c r="AA23" s="1026"/>
      <c r="AB23" s="1027"/>
      <c r="AC23" s="1028"/>
      <c r="AD23" s="1028"/>
      <c r="AE23" s="1035" t="s">
        <v>301</v>
      </c>
      <c r="AF23" s="1036" t="str">
        <f t="shared" si="39"/>
        <v>村山</v>
      </c>
      <c r="AG23" s="1037" t="s">
        <v>298</v>
      </c>
      <c r="AH23" s="1553"/>
      <c r="AI23" s="1554"/>
      <c r="AJ23" s="1108"/>
      <c r="AK23" s="1106"/>
      <c r="AL23" s="1107"/>
      <c r="AM23" s="1108"/>
      <c r="AN23" s="1129"/>
      <c r="AO23" s="1110"/>
      <c r="AP23" s="1106"/>
      <c r="AQ23" s="1112"/>
      <c r="AR23" s="1106"/>
      <c r="AS23" s="1108"/>
      <c r="AT23" s="1107"/>
      <c r="AU23" s="1106"/>
      <c r="AV23" s="1556"/>
      <c r="AW23" s="1493"/>
      <c r="AX23" s="1493"/>
      <c r="AY23" s="1132"/>
      <c r="AZ23" s="1113"/>
      <c r="BA23" s="1107"/>
      <c r="BB23" s="1113"/>
      <c r="BC23" s="1495"/>
      <c r="BD23" s="1105"/>
      <c r="BE23" s="1106"/>
      <c r="BF23" s="1258"/>
      <c r="BG23" s="1549"/>
      <c r="BH23" s="947"/>
      <c r="BI23" s="654"/>
      <c r="BJ23" s="440" t="s">
        <v>301</v>
      </c>
      <c r="BK23" s="286">
        <f t="shared" si="41"/>
        <v>1</v>
      </c>
      <c r="BL23" s="287">
        <f t="shared" si="42"/>
        <v>1</v>
      </c>
      <c r="BM23" s="287">
        <f t="shared" si="43"/>
        <v>1</v>
      </c>
      <c r="BN23" s="287">
        <f t="shared" si="44"/>
        <v>0</v>
      </c>
      <c r="BO23" s="287">
        <f t="shared" si="45"/>
        <v>1</v>
      </c>
      <c r="BP23" s="287">
        <f t="shared" si="46"/>
        <v>0</v>
      </c>
      <c r="BQ23" s="287">
        <f t="shared" si="47"/>
        <v>1</v>
      </c>
      <c r="BR23" s="587">
        <f t="shared" si="48"/>
        <v>0</v>
      </c>
      <c r="BS23" s="401">
        <v>0</v>
      </c>
      <c r="BT23" s="401">
        <f>BK23+BL23*0.5+BM23*0.5+BN23+BO23+BQ23+BR23*0.5+BP23</f>
        <v>4</v>
      </c>
      <c r="BW23" s="141"/>
      <c r="BZ23" s="669">
        <f t="shared" si="0"/>
        <v>0</v>
      </c>
      <c r="CA23" s="848">
        <f t="shared" si="1"/>
        <v>0</v>
      </c>
      <c r="CB23" s="666">
        <f t="shared" si="2"/>
        <v>0</v>
      </c>
      <c r="CC23" s="666">
        <f t="shared" si="3"/>
        <v>0</v>
      </c>
      <c r="CD23" s="669">
        <f t="shared" si="4"/>
        <v>0</v>
      </c>
      <c r="CE23" s="666">
        <f t="shared" si="5"/>
        <v>0</v>
      </c>
      <c r="CF23" s="669">
        <f t="shared" si="6"/>
        <v>0</v>
      </c>
      <c r="CG23" s="667">
        <f t="shared" si="7"/>
        <v>0</v>
      </c>
      <c r="CH23" s="665">
        <f t="shared" si="8"/>
        <v>0</v>
      </c>
      <c r="CI23" s="666">
        <f t="shared" si="9"/>
        <v>0</v>
      </c>
      <c r="CJ23" s="669">
        <f t="shared" si="10"/>
        <v>0</v>
      </c>
      <c r="CK23" s="848">
        <f t="shared" si="11"/>
        <v>0</v>
      </c>
      <c r="CL23" s="669">
        <f t="shared" si="12"/>
        <v>1</v>
      </c>
      <c r="CM23" s="667">
        <f t="shared" si="13"/>
        <v>0</v>
      </c>
      <c r="CN23" s="849">
        <f t="shared" si="14"/>
        <v>0</v>
      </c>
      <c r="CO23" s="669">
        <f t="shared" si="15"/>
        <v>0</v>
      </c>
      <c r="CP23" s="848">
        <f t="shared" si="16"/>
        <v>0</v>
      </c>
      <c r="CQ23" s="669">
        <f t="shared" si="17"/>
        <v>0</v>
      </c>
      <c r="CR23" s="848">
        <f t="shared" si="18"/>
        <v>0</v>
      </c>
      <c r="CS23" s="848">
        <f t="shared" si="19"/>
        <v>0</v>
      </c>
      <c r="CT23" s="669">
        <f t="shared" si="20"/>
        <v>0</v>
      </c>
      <c r="CU23" s="666">
        <f t="shared" si="21"/>
        <v>0</v>
      </c>
      <c r="CV23" s="669">
        <f t="shared" si="22"/>
        <v>0</v>
      </c>
      <c r="CW23" s="849">
        <f t="shared" si="23"/>
        <v>0</v>
      </c>
      <c r="CX23" s="669">
        <f t="shared" si="24"/>
        <v>0</v>
      </c>
      <c r="CY23" s="666">
        <f t="shared" si="25"/>
        <v>0</v>
      </c>
      <c r="CZ23" s="669">
        <f t="shared" si="26"/>
        <v>0</v>
      </c>
      <c r="DA23" s="848">
        <f t="shared" si="27"/>
        <v>0</v>
      </c>
      <c r="DB23" s="669">
        <f t="shared" si="28"/>
        <v>0</v>
      </c>
      <c r="DC23" s="666">
        <f t="shared" si="29"/>
        <v>0</v>
      </c>
      <c r="DD23" s="669">
        <f t="shared" si="30"/>
        <v>0</v>
      </c>
      <c r="DE23" s="666">
        <f t="shared" si="31"/>
        <v>1</v>
      </c>
      <c r="DF23" s="669">
        <f t="shared" si="32"/>
        <v>0</v>
      </c>
      <c r="DG23" s="666">
        <f t="shared" si="33"/>
        <v>0</v>
      </c>
      <c r="DH23" s="669">
        <f t="shared" si="34"/>
        <v>0</v>
      </c>
      <c r="DI23" s="666">
        <f t="shared" si="35"/>
        <v>2</v>
      </c>
      <c r="DJ23" s="669">
        <f t="shared" si="36"/>
        <v>0</v>
      </c>
      <c r="DK23" s="666">
        <f t="shared" si="37"/>
        <v>0</v>
      </c>
    </row>
    <row r="24" spans="1:115" s="619" customFormat="1" ht="54" customHeight="1" x14ac:dyDescent="0.15">
      <c r="A24" s="287">
        <v>19</v>
      </c>
      <c r="B24" s="1007" t="s">
        <v>20</v>
      </c>
      <c r="C24" s="1008" t="s">
        <v>309</v>
      </c>
      <c r="D24" s="595"/>
      <c r="E24" s="1009" t="s">
        <v>31</v>
      </c>
      <c r="F24" s="1189" t="s">
        <v>119</v>
      </c>
      <c r="G24" s="1010" t="str">
        <f t="shared" si="38"/>
        <v>戸田</v>
      </c>
      <c r="H24" s="1190" t="s">
        <v>417</v>
      </c>
      <c r="I24" s="1197" t="s">
        <v>28</v>
      </c>
      <c r="J24" s="1185" t="s">
        <v>274</v>
      </c>
      <c r="K24" s="1011"/>
      <c r="L24" s="1014" t="s">
        <v>65</v>
      </c>
      <c r="M24" s="1012" t="s">
        <v>292</v>
      </c>
      <c r="N24" s="1012" t="s">
        <v>119</v>
      </c>
      <c r="O24" s="1015"/>
      <c r="P24" s="664" t="s">
        <v>257</v>
      </c>
      <c r="Q24" s="1186" t="s">
        <v>90</v>
      </c>
      <c r="R24" s="1012" t="s">
        <v>203</v>
      </c>
      <c r="S24" s="1009" t="s">
        <v>593</v>
      </c>
      <c r="T24" s="1017"/>
      <c r="U24" s="1010" t="s">
        <v>120</v>
      </c>
      <c r="V24" s="1012" t="s">
        <v>299</v>
      </c>
      <c r="W24" s="1010" t="s">
        <v>199</v>
      </c>
      <c r="X24" s="1017"/>
      <c r="Y24" s="1012"/>
      <c r="Z24" s="1012"/>
      <c r="AA24" s="1010" t="s">
        <v>27</v>
      </c>
      <c r="AB24" s="1011" t="s">
        <v>233</v>
      </c>
      <c r="AC24" s="1012"/>
      <c r="AD24" s="1012"/>
      <c r="AE24" s="1019" t="s">
        <v>418</v>
      </c>
      <c r="AF24" s="1020" t="str">
        <f t="shared" si="39"/>
        <v>戸田</v>
      </c>
      <c r="AG24" s="439"/>
      <c r="AH24" s="1551" t="s">
        <v>300</v>
      </c>
      <c r="AI24" s="1552"/>
      <c r="AJ24" s="1091"/>
      <c r="AK24" s="1089" t="s">
        <v>237</v>
      </c>
      <c r="AL24" s="1090" t="s">
        <v>63</v>
      </c>
      <c r="AM24" s="1091"/>
      <c r="AN24" s="1134" t="s">
        <v>267</v>
      </c>
      <c r="AO24" s="1135"/>
      <c r="AP24" s="1089"/>
      <c r="AQ24" s="1094"/>
      <c r="AR24" s="1089" t="s">
        <v>284</v>
      </c>
      <c r="AS24" s="1091"/>
      <c r="AT24" s="1090"/>
      <c r="AU24" s="1089"/>
      <c r="AV24" s="1128"/>
      <c r="AW24" s="1090"/>
      <c r="AX24" s="1090"/>
      <c r="AY24" s="1136" t="s">
        <v>237</v>
      </c>
      <c r="AZ24" s="1128" t="s">
        <v>634</v>
      </c>
      <c r="BA24" s="1090"/>
      <c r="BB24" s="1128"/>
      <c r="BC24" s="1141"/>
      <c r="BD24" s="1088"/>
      <c r="BE24" s="1089"/>
      <c r="BF24" s="1251"/>
      <c r="BG24" s="1091"/>
      <c r="BH24" s="919"/>
      <c r="BI24" s="655"/>
      <c r="BJ24" s="440" t="s">
        <v>299</v>
      </c>
      <c r="BK24" s="286">
        <f t="shared" si="41"/>
        <v>1</v>
      </c>
      <c r="BL24" s="287">
        <f t="shared" si="42"/>
        <v>1</v>
      </c>
      <c r="BM24" s="287">
        <f t="shared" si="43"/>
        <v>0</v>
      </c>
      <c r="BN24" s="287">
        <f t="shared" si="44"/>
        <v>0</v>
      </c>
      <c r="BO24" s="287">
        <f t="shared" si="45"/>
        <v>1</v>
      </c>
      <c r="BP24" s="287">
        <f t="shared" si="46"/>
        <v>0</v>
      </c>
      <c r="BQ24" s="287">
        <f t="shared" si="47"/>
        <v>1</v>
      </c>
      <c r="BR24" s="587">
        <f t="shared" si="48"/>
        <v>0</v>
      </c>
      <c r="BS24" s="401">
        <v>0</v>
      </c>
      <c r="BT24" s="401">
        <f>BK24+BL24*0.5+BM24*0.5+BN24+BO24+BQ24+BR24*0.5+BP24</f>
        <v>3.5</v>
      </c>
      <c r="BW24" s="141"/>
      <c r="BZ24" s="669">
        <f t="shared" si="0"/>
        <v>0</v>
      </c>
      <c r="CA24" s="848">
        <f t="shared" si="1"/>
        <v>1</v>
      </c>
      <c r="CB24" s="666">
        <f t="shared" si="2"/>
        <v>1</v>
      </c>
      <c r="CC24" s="666">
        <f t="shared" si="3"/>
        <v>2</v>
      </c>
      <c r="CD24" s="669">
        <f t="shared" si="4"/>
        <v>0</v>
      </c>
      <c r="CE24" s="666">
        <f t="shared" si="5"/>
        <v>2</v>
      </c>
      <c r="CF24" s="669">
        <f t="shared" si="6"/>
        <v>0</v>
      </c>
      <c r="CG24" s="667">
        <f t="shared" si="7"/>
        <v>1</v>
      </c>
      <c r="CH24" s="665">
        <f t="shared" si="8"/>
        <v>0</v>
      </c>
      <c r="CI24" s="666">
        <f t="shared" si="9"/>
        <v>0</v>
      </c>
      <c r="CJ24" s="669">
        <f t="shared" si="10"/>
        <v>0</v>
      </c>
      <c r="CK24" s="848">
        <f t="shared" si="11"/>
        <v>0</v>
      </c>
      <c r="CL24" s="669">
        <f t="shared" si="12"/>
        <v>2</v>
      </c>
      <c r="CM24" s="667">
        <f t="shared" si="13"/>
        <v>0</v>
      </c>
      <c r="CN24" s="849">
        <f t="shared" si="14"/>
        <v>0</v>
      </c>
      <c r="CO24" s="669">
        <f t="shared" si="15"/>
        <v>0</v>
      </c>
      <c r="CP24" s="848">
        <f t="shared" si="16"/>
        <v>0</v>
      </c>
      <c r="CQ24" s="669">
        <f t="shared" si="17"/>
        <v>1</v>
      </c>
      <c r="CR24" s="848">
        <f t="shared" si="18"/>
        <v>0</v>
      </c>
      <c r="CS24" s="848">
        <f t="shared" si="19"/>
        <v>1</v>
      </c>
      <c r="CT24" s="669">
        <f t="shared" si="20"/>
        <v>0</v>
      </c>
      <c r="CU24" s="666">
        <f t="shared" si="21"/>
        <v>1</v>
      </c>
      <c r="CV24" s="669">
        <f t="shared" si="22"/>
        <v>1</v>
      </c>
      <c r="CW24" s="849">
        <f t="shared" si="23"/>
        <v>0</v>
      </c>
      <c r="CX24" s="669">
        <f t="shared" si="24"/>
        <v>0</v>
      </c>
      <c r="CY24" s="666">
        <f t="shared" si="25"/>
        <v>1</v>
      </c>
      <c r="CZ24" s="669">
        <f t="shared" si="26"/>
        <v>0</v>
      </c>
      <c r="DA24" s="848">
        <f t="shared" si="27"/>
        <v>1</v>
      </c>
      <c r="DB24" s="669">
        <f t="shared" si="28"/>
        <v>0</v>
      </c>
      <c r="DC24" s="666">
        <f t="shared" si="29"/>
        <v>0</v>
      </c>
      <c r="DD24" s="669">
        <f t="shared" si="30"/>
        <v>0</v>
      </c>
      <c r="DE24" s="666">
        <f t="shared" si="31"/>
        <v>1</v>
      </c>
      <c r="DF24" s="669">
        <f t="shared" si="32"/>
        <v>0</v>
      </c>
      <c r="DG24" s="666">
        <f t="shared" si="33"/>
        <v>1</v>
      </c>
      <c r="DH24" s="669">
        <f t="shared" si="34"/>
        <v>0</v>
      </c>
      <c r="DI24" s="666">
        <f t="shared" si="35"/>
        <v>1</v>
      </c>
      <c r="DJ24" s="669">
        <f t="shared" si="36"/>
        <v>0</v>
      </c>
      <c r="DK24" s="666">
        <f t="shared" si="37"/>
        <v>0</v>
      </c>
    </row>
    <row r="25" spans="1:115" s="619" customFormat="1" ht="54" customHeight="1" x14ac:dyDescent="0.15">
      <c r="A25" s="287">
        <v>20</v>
      </c>
      <c r="B25" s="1007" t="s">
        <v>21</v>
      </c>
      <c r="C25" s="1008" t="s">
        <v>267</v>
      </c>
      <c r="D25" s="595" t="s">
        <v>309</v>
      </c>
      <c r="E25" s="1189" t="s">
        <v>31</v>
      </c>
      <c r="F25" s="1189" t="s">
        <v>119</v>
      </c>
      <c r="G25" s="1010" t="str">
        <f t="shared" si="38"/>
        <v>堀田</v>
      </c>
      <c r="H25" s="1011" t="s">
        <v>417</v>
      </c>
      <c r="I25" s="1012" t="s">
        <v>237</v>
      </c>
      <c r="J25" s="1013"/>
      <c r="K25" s="1011"/>
      <c r="L25" s="1014" t="s">
        <v>65</v>
      </c>
      <c r="M25" s="1012" t="s">
        <v>292</v>
      </c>
      <c r="N25" s="1012" t="s">
        <v>119</v>
      </c>
      <c r="O25" s="1187" t="s">
        <v>289</v>
      </c>
      <c r="P25" s="1016" t="s">
        <v>309</v>
      </c>
      <c r="Q25" s="1012"/>
      <c r="R25" s="1012" t="s">
        <v>203</v>
      </c>
      <c r="S25" s="1009" t="s">
        <v>300</v>
      </c>
      <c r="T25" s="1017"/>
      <c r="U25" s="1010" t="s">
        <v>120</v>
      </c>
      <c r="V25" s="1012" t="s">
        <v>63</v>
      </c>
      <c r="W25" s="1578" t="s">
        <v>199</v>
      </c>
      <c r="X25" s="1017"/>
      <c r="Y25" s="1012"/>
      <c r="Z25" s="1012"/>
      <c r="AA25" s="1010" t="s">
        <v>27</v>
      </c>
      <c r="AB25" s="1011" t="s">
        <v>233</v>
      </c>
      <c r="AC25" s="1012" t="s">
        <v>31</v>
      </c>
      <c r="AD25" s="1012"/>
      <c r="AE25" s="1019" t="s">
        <v>259</v>
      </c>
      <c r="AF25" s="1020" t="str">
        <f t="shared" si="39"/>
        <v>堀田</v>
      </c>
      <c r="AG25" s="439"/>
      <c r="AH25" s="1163" t="s">
        <v>299</v>
      </c>
      <c r="AI25" s="1552" t="s">
        <v>70</v>
      </c>
      <c r="AJ25" s="1091"/>
      <c r="AK25" s="1089"/>
      <c r="AL25" s="1090"/>
      <c r="AM25" s="1091"/>
      <c r="AN25" s="1103" t="s">
        <v>28</v>
      </c>
      <c r="AO25" s="1091"/>
      <c r="AP25" s="1089"/>
      <c r="AQ25" s="1094"/>
      <c r="AR25" s="1089"/>
      <c r="AS25" s="1091"/>
      <c r="AT25" s="1090"/>
      <c r="AU25" s="1089" t="s">
        <v>301</v>
      </c>
      <c r="AV25" s="1507" t="s">
        <v>615</v>
      </c>
      <c r="AW25" s="1090"/>
      <c r="AX25" s="1090"/>
      <c r="AY25" s="1136" t="s">
        <v>284</v>
      </c>
      <c r="AZ25" s="1128" t="s">
        <v>451</v>
      </c>
      <c r="BA25" s="1090"/>
      <c r="BB25" s="1128"/>
      <c r="BC25" s="1141"/>
      <c r="BD25" s="1088"/>
      <c r="BE25" s="1089"/>
      <c r="BF25" s="1251"/>
      <c r="BG25" s="879" t="s">
        <v>369</v>
      </c>
      <c r="BH25" s="918"/>
      <c r="BI25" s="654"/>
      <c r="BJ25" s="440" t="s">
        <v>31</v>
      </c>
      <c r="BK25" s="286">
        <f t="shared" si="41"/>
        <v>1</v>
      </c>
      <c r="BL25" s="287">
        <f t="shared" si="42"/>
        <v>1</v>
      </c>
      <c r="BM25" s="287">
        <f t="shared" si="43"/>
        <v>1</v>
      </c>
      <c r="BN25" s="287">
        <f t="shared" si="44"/>
        <v>0</v>
      </c>
      <c r="BO25" s="287">
        <f t="shared" si="45"/>
        <v>1</v>
      </c>
      <c r="BP25" s="287">
        <f t="shared" si="46"/>
        <v>0</v>
      </c>
      <c r="BQ25" s="287">
        <f t="shared" si="47"/>
        <v>0</v>
      </c>
      <c r="BR25" s="587">
        <f t="shared" si="48"/>
        <v>0</v>
      </c>
      <c r="BS25" s="401">
        <v>0</v>
      </c>
      <c r="BT25" s="401">
        <f>BK25+BL25*0.5+BM25*0.5+BN25+BO25+BQ25+BR25*0.5+BP25</f>
        <v>3</v>
      </c>
      <c r="BW25" s="141"/>
      <c r="BZ25" s="669">
        <f t="shared" si="0"/>
        <v>0</v>
      </c>
      <c r="CA25" s="848">
        <f t="shared" si="1"/>
        <v>1</v>
      </c>
      <c r="CB25" s="666">
        <f t="shared" si="2"/>
        <v>0</v>
      </c>
      <c r="CC25" s="666">
        <f t="shared" si="3"/>
        <v>0</v>
      </c>
      <c r="CD25" s="669">
        <f t="shared" si="4"/>
        <v>1</v>
      </c>
      <c r="CE25" s="666">
        <f t="shared" si="5"/>
        <v>1</v>
      </c>
      <c r="CF25" s="669">
        <f t="shared" si="6"/>
        <v>0</v>
      </c>
      <c r="CG25" s="667">
        <f t="shared" si="7"/>
        <v>1</v>
      </c>
      <c r="CH25" s="665">
        <f t="shared" si="8"/>
        <v>0</v>
      </c>
      <c r="CI25" s="666">
        <f t="shared" si="9"/>
        <v>0</v>
      </c>
      <c r="CJ25" s="669">
        <f t="shared" si="10"/>
        <v>0</v>
      </c>
      <c r="CK25" s="848">
        <f t="shared" si="11"/>
        <v>0</v>
      </c>
      <c r="CL25" s="669">
        <f t="shared" si="12"/>
        <v>2</v>
      </c>
      <c r="CM25" s="667">
        <f t="shared" si="13"/>
        <v>0</v>
      </c>
      <c r="CN25" s="849">
        <f t="shared" si="14"/>
        <v>0</v>
      </c>
      <c r="CO25" s="669">
        <f t="shared" si="15"/>
        <v>0</v>
      </c>
      <c r="CP25" s="848">
        <f t="shared" si="16"/>
        <v>0</v>
      </c>
      <c r="CQ25" s="669">
        <f t="shared" si="17"/>
        <v>1</v>
      </c>
      <c r="CR25" s="848">
        <f t="shared" si="18"/>
        <v>0</v>
      </c>
      <c r="CS25" s="848">
        <f t="shared" si="19"/>
        <v>1</v>
      </c>
      <c r="CT25" s="669">
        <f t="shared" si="20"/>
        <v>0</v>
      </c>
      <c r="CU25" s="666">
        <f t="shared" si="21"/>
        <v>0</v>
      </c>
      <c r="CV25" s="669">
        <f t="shared" si="22"/>
        <v>0</v>
      </c>
      <c r="CW25" s="849">
        <f t="shared" si="23"/>
        <v>0</v>
      </c>
      <c r="CX25" s="669">
        <f t="shared" si="24"/>
        <v>0</v>
      </c>
      <c r="CY25" s="666">
        <f t="shared" si="25"/>
        <v>1</v>
      </c>
      <c r="CZ25" s="669">
        <f t="shared" si="26"/>
        <v>0</v>
      </c>
      <c r="DA25" s="848">
        <f t="shared" si="27"/>
        <v>2</v>
      </c>
      <c r="DB25" s="669">
        <f t="shared" si="28"/>
        <v>0</v>
      </c>
      <c r="DC25" s="666">
        <f t="shared" si="29"/>
        <v>1</v>
      </c>
      <c r="DD25" s="669">
        <f t="shared" si="30"/>
        <v>0</v>
      </c>
      <c r="DE25" s="666">
        <f t="shared" si="31"/>
        <v>1</v>
      </c>
      <c r="DF25" s="669">
        <f t="shared" si="32"/>
        <v>0</v>
      </c>
      <c r="DG25" s="666">
        <f t="shared" si="33"/>
        <v>0</v>
      </c>
      <c r="DH25" s="669">
        <f t="shared" si="34"/>
        <v>0</v>
      </c>
      <c r="DI25" s="666">
        <f t="shared" si="35"/>
        <v>1</v>
      </c>
      <c r="DJ25" s="669">
        <f t="shared" si="36"/>
        <v>0</v>
      </c>
      <c r="DK25" s="666">
        <f t="shared" si="37"/>
        <v>0</v>
      </c>
    </row>
    <row r="26" spans="1:115" s="619" customFormat="1" ht="54" customHeight="1" x14ac:dyDescent="0.15">
      <c r="A26" s="287">
        <v>21</v>
      </c>
      <c r="B26" s="1007" t="s">
        <v>22</v>
      </c>
      <c r="C26" s="1298" t="s">
        <v>274</v>
      </c>
      <c r="D26" s="595" t="s">
        <v>309</v>
      </c>
      <c r="E26" s="1189" t="s">
        <v>31</v>
      </c>
      <c r="F26" s="994" t="s">
        <v>237</v>
      </c>
      <c r="G26" s="1010" t="str">
        <f t="shared" si="38"/>
        <v>小清水</v>
      </c>
      <c r="H26" s="1011" t="s">
        <v>417</v>
      </c>
      <c r="I26" s="1197" t="s">
        <v>28</v>
      </c>
      <c r="J26" s="1185" t="s">
        <v>289</v>
      </c>
      <c r="K26" s="1011"/>
      <c r="L26" s="1014" t="s">
        <v>65</v>
      </c>
      <c r="M26" s="1012" t="s">
        <v>301</v>
      </c>
      <c r="N26" s="1012" t="s">
        <v>31</v>
      </c>
      <c r="O26" s="1015"/>
      <c r="P26" s="1016" t="s">
        <v>309</v>
      </c>
      <c r="Q26" s="1490" t="s">
        <v>449</v>
      </c>
      <c r="R26" s="1012" t="s">
        <v>203</v>
      </c>
      <c r="S26" s="1009" t="s">
        <v>593</v>
      </c>
      <c r="T26" s="1017"/>
      <c r="U26" s="1010" t="s">
        <v>120</v>
      </c>
      <c r="V26" s="1577" t="s">
        <v>299</v>
      </c>
      <c r="W26" s="1010" t="s">
        <v>300</v>
      </c>
      <c r="X26" s="1017"/>
      <c r="Y26" s="1012"/>
      <c r="Z26" s="1012"/>
      <c r="AA26" s="1010" t="s">
        <v>27</v>
      </c>
      <c r="AB26" s="1011" t="s">
        <v>199</v>
      </c>
      <c r="AC26" s="1012" t="s">
        <v>299</v>
      </c>
      <c r="AD26" s="1012"/>
      <c r="AE26" s="1019" t="s">
        <v>233</v>
      </c>
      <c r="AF26" s="1020" t="str">
        <f t="shared" si="39"/>
        <v>小清水</v>
      </c>
      <c r="AG26" s="439"/>
      <c r="AH26" s="1551" t="s">
        <v>418</v>
      </c>
      <c r="AI26" s="1552"/>
      <c r="AJ26" s="1091"/>
      <c r="AK26" s="1089" t="s">
        <v>284</v>
      </c>
      <c r="AL26" s="1090"/>
      <c r="AM26" s="1091"/>
      <c r="AN26" s="1103" t="s">
        <v>267</v>
      </c>
      <c r="AO26" s="1091"/>
      <c r="AP26" s="1089"/>
      <c r="AQ26" s="1094"/>
      <c r="AR26" s="1102" t="s">
        <v>119</v>
      </c>
      <c r="AS26" s="1091" t="s">
        <v>63</v>
      </c>
      <c r="AT26" s="1090"/>
      <c r="AU26" s="1089"/>
      <c r="AV26" s="1128"/>
      <c r="AW26" s="1090"/>
      <c r="AX26" s="1090"/>
      <c r="AY26" s="1127"/>
      <c r="AZ26" s="1128"/>
      <c r="BA26" s="1090"/>
      <c r="BB26" s="1128"/>
      <c r="BC26" s="1141"/>
      <c r="BD26" s="1088"/>
      <c r="BE26" s="1089" t="s">
        <v>604</v>
      </c>
      <c r="BF26" s="1251"/>
      <c r="BG26" s="1091"/>
      <c r="BH26" s="918"/>
      <c r="BI26" s="654"/>
      <c r="BJ26" s="440" t="s">
        <v>417</v>
      </c>
      <c r="BK26" s="286">
        <f t="shared" si="41"/>
        <v>1</v>
      </c>
      <c r="BL26" s="287">
        <f t="shared" si="42"/>
        <v>1</v>
      </c>
      <c r="BM26" s="287">
        <f t="shared" si="43"/>
        <v>0</v>
      </c>
      <c r="BN26" s="287">
        <f t="shared" si="44"/>
        <v>0</v>
      </c>
      <c r="BO26" s="287">
        <f t="shared" si="45"/>
        <v>0</v>
      </c>
      <c r="BP26" s="287">
        <f t="shared" si="46"/>
        <v>0</v>
      </c>
      <c r="BQ26" s="287">
        <f t="shared" si="47"/>
        <v>0</v>
      </c>
      <c r="BR26" s="587">
        <f t="shared" si="48"/>
        <v>0</v>
      </c>
      <c r="BS26" s="401">
        <v>0</v>
      </c>
      <c r="BT26" s="401">
        <f t="shared" ref="BT26:BT27" si="49">BK26+BL26*0.5+BM26*0.5+BN26+BO26+BQ26+BR26*0.5+BP26</f>
        <v>1.5</v>
      </c>
      <c r="BW26" s="141"/>
      <c r="BZ26" s="669">
        <f t="shared" si="0"/>
        <v>0</v>
      </c>
      <c r="CA26" s="848">
        <f t="shared" si="1"/>
        <v>1</v>
      </c>
      <c r="CB26" s="666">
        <f t="shared" si="2"/>
        <v>0</v>
      </c>
      <c r="CC26" s="666">
        <f t="shared" si="3"/>
        <v>0</v>
      </c>
      <c r="CD26" s="669">
        <f t="shared" si="4"/>
        <v>1</v>
      </c>
      <c r="CE26" s="666">
        <f t="shared" si="5"/>
        <v>1</v>
      </c>
      <c r="CF26" s="669">
        <f t="shared" si="6"/>
        <v>0</v>
      </c>
      <c r="CG26" s="667">
        <f t="shared" si="7"/>
        <v>1</v>
      </c>
      <c r="CH26" s="665">
        <f t="shared" si="8"/>
        <v>0</v>
      </c>
      <c r="CI26" s="666">
        <f t="shared" si="9"/>
        <v>0</v>
      </c>
      <c r="CJ26" s="669">
        <f t="shared" si="10"/>
        <v>0</v>
      </c>
      <c r="CK26" s="848">
        <f t="shared" si="11"/>
        <v>0</v>
      </c>
      <c r="CL26" s="669">
        <f t="shared" si="12"/>
        <v>1</v>
      </c>
      <c r="CM26" s="667">
        <f t="shared" si="13"/>
        <v>0</v>
      </c>
      <c r="CN26" s="849">
        <f t="shared" si="14"/>
        <v>0</v>
      </c>
      <c r="CO26" s="669">
        <f t="shared" si="15"/>
        <v>0</v>
      </c>
      <c r="CP26" s="848">
        <f t="shared" si="16"/>
        <v>0</v>
      </c>
      <c r="CQ26" s="669">
        <f t="shared" si="17"/>
        <v>1</v>
      </c>
      <c r="CR26" s="848">
        <f t="shared" si="18"/>
        <v>0</v>
      </c>
      <c r="CS26" s="848">
        <f t="shared" si="19"/>
        <v>1</v>
      </c>
      <c r="CT26" s="669">
        <f t="shared" si="20"/>
        <v>0</v>
      </c>
      <c r="CU26" s="666">
        <f t="shared" si="21"/>
        <v>1</v>
      </c>
      <c r="CV26" s="669">
        <f t="shared" si="22"/>
        <v>0</v>
      </c>
      <c r="CW26" s="849">
        <f t="shared" si="23"/>
        <v>0</v>
      </c>
      <c r="CX26" s="669">
        <f t="shared" si="24"/>
        <v>0</v>
      </c>
      <c r="CY26" s="666">
        <f t="shared" si="25"/>
        <v>1</v>
      </c>
      <c r="CZ26" s="669">
        <f t="shared" si="26"/>
        <v>0</v>
      </c>
      <c r="DA26" s="848">
        <f t="shared" si="27"/>
        <v>2</v>
      </c>
      <c r="DB26" s="669">
        <f t="shared" si="28"/>
        <v>0</v>
      </c>
      <c r="DC26" s="666">
        <f t="shared" si="29"/>
        <v>1</v>
      </c>
      <c r="DD26" s="669">
        <f t="shared" si="30"/>
        <v>0</v>
      </c>
      <c r="DE26" s="666">
        <f t="shared" si="31"/>
        <v>1</v>
      </c>
      <c r="DF26" s="669">
        <f t="shared" si="32"/>
        <v>0</v>
      </c>
      <c r="DG26" s="666">
        <f t="shared" si="33"/>
        <v>2</v>
      </c>
      <c r="DH26" s="669">
        <f t="shared" si="34"/>
        <v>0</v>
      </c>
      <c r="DI26" s="666">
        <f t="shared" si="35"/>
        <v>1</v>
      </c>
      <c r="DJ26" s="669">
        <f t="shared" si="36"/>
        <v>0</v>
      </c>
      <c r="DK26" s="666">
        <f t="shared" si="37"/>
        <v>0</v>
      </c>
    </row>
    <row r="27" spans="1:115" s="619" customFormat="1" ht="54" customHeight="1" x14ac:dyDescent="0.15">
      <c r="A27" s="1537">
        <v>22</v>
      </c>
      <c r="B27" s="1022" t="s">
        <v>23</v>
      </c>
      <c r="C27" s="1023"/>
      <c r="D27" s="1024"/>
      <c r="E27" s="1025"/>
      <c r="F27" s="1025"/>
      <c r="G27" s="1026" t="str">
        <f t="shared" si="38"/>
        <v>大橋</v>
      </c>
      <c r="H27" s="1027"/>
      <c r="I27" s="1028"/>
      <c r="J27" s="1029"/>
      <c r="K27" s="1027"/>
      <c r="L27" s="1030"/>
      <c r="M27" s="1028"/>
      <c r="N27" s="1028"/>
      <c r="O27" s="1031"/>
      <c r="P27" s="1032"/>
      <c r="Q27" s="1028"/>
      <c r="R27" s="1028"/>
      <c r="S27" s="1025"/>
      <c r="T27" s="1033"/>
      <c r="U27" s="1026"/>
      <c r="V27" s="1028"/>
      <c r="W27" s="1026" t="s">
        <v>199</v>
      </c>
      <c r="X27" s="1033"/>
      <c r="Y27" s="1028"/>
      <c r="Z27" s="1028"/>
      <c r="AA27" s="1026"/>
      <c r="AB27" s="1027"/>
      <c r="AC27" s="1028"/>
      <c r="AD27" s="1028"/>
      <c r="AE27" s="1035" t="s">
        <v>70</v>
      </c>
      <c r="AF27" s="1036" t="str">
        <f t="shared" si="39"/>
        <v>大橋</v>
      </c>
      <c r="AG27" s="1037" t="s">
        <v>258</v>
      </c>
      <c r="AH27" s="1553"/>
      <c r="AI27" s="1554"/>
      <c r="AJ27" s="1108"/>
      <c r="AK27" s="1106"/>
      <c r="AL27" s="1107"/>
      <c r="AM27" s="1108"/>
      <c r="AN27" s="1129"/>
      <c r="AO27" s="1108"/>
      <c r="AP27" s="1106"/>
      <c r="AQ27" s="1112"/>
      <c r="AR27" s="1106"/>
      <c r="AS27" s="1108"/>
      <c r="AT27" s="1107"/>
      <c r="AU27" s="1106"/>
      <c r="AV27" s="1113"/>
      <c r="AW27" s="1107"/>
      <c r="AX27" s="1107"/>
      <c r="AY27" s="1114"/>
      <c r="AZ27" s="1113"/>
      <c r="BA27" s="1107"/>
      <c r="BB27" s="1113"/>
      <c r="BC27" s="1495"/>
      <c r="BD27" s="1105"/>
      <c r="BE27" s="1106"/>
      <c r="BF27" s="1258"/>
      <c r="BG27" s="1108"/>
      <c r="BH27" s="919"/>
      <c r="BI27" s="655"/>
      <c r="BJ27" s="440" t="s">
        <v>418</v>
      </c>
      <c r="BK27" s="286">
        <f t="shared" si="41"/>
        <v>1</v>
      </c>
      <c r="BL27" s="287">
        <f t="shared" si="42"/>
        <v>1</v>
      </c>
      <c r="BM27" s="287">
        <f t="shared" si="43"/>
        <v>0</v>
      </c>
      <c r="BN27" s="287">
        <f t="shared" si="44"/>
        <v>0</v>
      </c>
      <c r="BO27" s="287">
        <f t="shared" si="45"/>
        <v>0</v>
      </c>
      <c r="BP27" s="287">
        <f t="shared" si="46"/>
        <v>0</v>
      </c>
      <c r="BQ27" s="287">
        <f t="shared" si="47"/>
        <v>0</v>
      </c>
      <c r="BR27" s="587">
        <f t="shared" si="48"/>
        <v>0</v>
      </c>
      <c r="BS27" s="401">
        <v>0</v>
      </c>
      <c r="BT27" s="401">
        <f t="shared" si="49"/>
        <v>1.5</v>
      </c>
      <c r="BW27" s="141"/>
      <c r="BZ27" s="669">
        <f t="shared" si="0"/>
        <v>0</v>
      </c>
      <c r="CA27" s="848">
        <f t="shared" si="1"/>
        <v>0</v>
      </c>
      <c r="CB27" s="666">
        <f t="shared" si="2"/>
        <v>0</v>
      </c>
      <c r="CC27" s="666">
        <f t="shared" si="3"/>
        <v>0</v>
      </c>
      <c r="CD27" s="669">
        <f t="shared" si="4"/>
        <v>0</v>
      </c>
      <c r="CE27" s="666">
        <f t="shared" si="5"/>
        <v>0</v>
      </c>
      <c r="CF27" s="669">
        <f t="shared" si="6"/>
        <v>0</v>
      </c>
      <c r="CG27" s="667">
        <f t="shared" si="7"/>
        <v>0</v>
      </c>
      <c r="CH27" s="665">
        <f t="shared" si="8"/>
        <v>0</v>
      </c>
      <c r="CI27" s="666">
        <f t="shared" si="9"/>
        <v>0</v>
      </c>
      <c r="CJ27" s="669">
        <f t="shared" si="10"/>
        <v>0</v>
      </c>
      <c r="CK27" s="848">
        <f t="shared" si="11"/>
        <v>0</v>
      </c>
      <c r="CL27" s="669">
        <f t="shared" si="12"/>
        <v>0</v>
      </c>
      <c r="CM27" s="667">
        <f t="shared" si="13"/>
        <v>0</v>
      </c>
      <c r="CN27" s="849">
        <f t="shared" si="14"/>
        <v>0</v>
      </c>
      <c r="CO27" s="669">
        <f t="shared" si="15"/>
        <v>0</v>
      </c>
      <c r="CP27" s="848">
        <f t="shared" si="16"/>
        <v>0</v>
      </c>
      <c r="CQ27" s="669">
        <f t="shared" si="17"/>
        <v>1</v>
      </c>
      <c r="CR27" s="848">
        <f t="shared" si="18"/>
        <v>0</v>
      </c>
      <c r="CS27" s="848">
        <f t="shared" si="19"/>
        <v>1</v>
      </c>
      <c r="CT27" s="669">
        <f t="shared" si="20"/>
        <v>0</v>
      </c>
      <c r="CU27" s="666">
        <f t="shared" si="21"/>
        <v>0</v>
      </c>
      <c r="CV27" s="669">
        <f t="shared" si="22"/>
        <v>0</v>
      </c>
      <c r="CW27" s="849">
        <f t="shared" si="23"/>
        <v>0</v>
      </c>
      <c r="CX27" s="669">
        <f t="shared" si="24"/>
        <v>0</v>
      </c>
      <c r="CY27" s="666">
        <f t="shared" si="25"/>
        <v>0</v>
      </c>
      <c r="CZ27" s="669">
        <f t="shared" si="26"/>
        <v>0</v>
      </c>
      <c r="DA27" s="848">
        <f t="shared" si="27"/>
        <v>0</v>
      </c>
      <c r="DB27" s="669">
        <f t="shared" si="28"/>
        <v>0</v>
      </c>
      <c r="DC27" s="666">
        <f t="shared" si="29"/>
        <v>0</v>
      </c>
      <c r="DD27" s="669">
        <f t="shared" si="30"/>
        <v>0</v>
      </c>
      <c r="DE27" s="666">
        <f t="shared" si="31"/>
        <v>0</v>
      </c>
      <c r="DF27" s="669">
        <f t="shared" si="32"/>
        <v>0</v>
      </c>
      <c r="DG27" s="666">
        <f t="shared" si="33"/>
        <v>0</v>
      </c>
      <c r="DH27" s="669">
        <f t="shared" si="34"/>
        <v>0</v>
      </c>
      <c r="DI27" s="666">
        <f t="shared" si="35"/>
        <v>0</v>
      </c>
      <c r="DJ27" s="669">
        <f t="shared" si="36"/>
        <v>0</v>
      </c>
      <c r="DK27" s="666">
        <f t="shared" si="37"/>
        <v>0</v>
      </c>
    </row>
    <row r="28" spans="1:115" s="619" customFormat="1" ht="54" customHeight="1" x14ac:dyDescent="0.15">
      <c r="A28" s="1537">
        <v>23</v>
      </c>
      <c r="B28" s="1022" t="s">
        <v>24</v>
      </c>
      <c r="C28" s="1023"/>
      <c r="D28" s="1024"/>
      <c r="E28" s="1025"/>
      <c r="F28" s="1025"/>
      <c r="G28" s="1026" t="str">
        <f t="shared" si="38"/>
        <v>山口</v>
      </c>
      <c r="H28" s="1027"/>
      <c r="I28" s="1028"/>
      <c r="J28" s="1029"/>
      <c r="K28" s="1027"/>
      <c r="L28" s="1030"/>
      <c r="M28" s="1028"/>
      <c r="N28" s="1028"/>
      <c r="O28" s="1031"/>
      <c r="P28" s="1032"/>
      <c r="Q28" s="1028"/>
      <c r="R28" s="1028"/>
      <c r="S28" s="1025"/>
      <c r="T28" s="1033"/>
      <c r="U28" s="1026"/>
      <c r="V28" s="1028"/>
      <c r="W28" s="1026" t="s">
        <v>233</v>
      </c>
      <c r="X28" s="1033"/>
      <c r="Y28" s="1028"/>
      <c r="Z28" s="1028"/>
      <c r="AA28" s="1026"/>
      <c r="AB28" s="1027"/>
      <c r="AC28" s="1028"/>
      <c r="AD28" s="1028"/>
      <c r="AE28" s="1035" t="s">
        <v>299</v>
      </c>
      <c r="AF28" s="1036" t="str">
        <f t="shared" si="39"/>
        <v>山口</v>
      </c>
      <c r="AG28" s="1037" t="s">
        <v>343</v>
      </c>
      <c r="AH28" s="1553"/>
      <c r="AI28" s="1554"/>
      <c r="AJ28" s="1108"/>
      <c r="AK28" s="1106"/>
      <c r="AL28" s="1107"/>
      <c r="AM28" s="1108"/>
      <c r="AN28" s="1257"/>
      <c r="AO28" s="1123"/>
      <c r="AP28" s="1106"/>
      <c r="AQ28" s="1112"/>
      <c r="AR28" s="1106"/>
      <c r="AS28" s="1108"/>
      <c r="AT28" s="1107"/>
      <c r="AU28" s="1106"/>
      <c r="AV28" s="1113"/>
      <c r="AW28" s="1107"/>
      <c r="AX28" s="1107"/>
      <c r="AY28" s="1114"/>
      <c r="AZ28" s="1113"/>
      <c r="BA28" s="1107"/>
      <c r="BB28" s="1113"/>
      <c r="BC28" s="1495"/>
      <c r="BD28" s="1105"/>
      <c r="BE28" s="1106"/>
      <c r="BF28" s="1258"/>
      <c r="BG28" s="1108"/>
      <c r="BH28" s="919"/>
      <c r="BI28" s="655"/>
      <c r="BJ28" s="437" t="s">
        <v>65</v>
      </c>
      <c r="BK28" s="286">
        <f t="shared" si="41"/>
        <v>1</v>
      </c>
      <c r="BL28" s="287">
        <f t="shared" si="42"/>
        <v>1</v>
      </c>
      <c r="BM28" s="287">
        <f t="shared" si="43"/>
        <v>0</v>
      </c>
      <c r="BN28" s="287">
        <f t="shared" si="44"/>
        <v>0</v>
      </c>
      <c r="BO28" s="287">
        <f t="shared" si="45"/>
        <v>2</v>
      </c>
      <c r="BP28" s="287">
        <f t="shared" si="46"/>
        <v>0</v>
      </c>
      <c r="BQ28" s="287">
        <f t="shared" si="47"/>
        <v>0</v>
      </c>
      <c r="BR28" s="587">
        <f t="shared" si="48"/>
        <v>0</v>
      </c>
      <c r="BS28" s="401">
        <v>0</v>
      </c>
      <c r="BT28" s="401">
        <f t="shared" si="40"/>
        <v>3.5</v>
      </c>
      <c r="BW28" s="141"/>
      <c r="BZ28" s="669">
        <f t="shared" si="0"/>
        <v>0</v>
      </c>
      <c r="CA28" s="848">
        <f t="shared" si="1"/>
        <v>0</v>
      </c>
      <c r="CB28" s="666">
        <f t="shared" si="2"/>
        <v>0</v>
      </c>
      <c r="CC28" s="666">
        <f t="shared" si="3"/>
        <v>0</v>
      </c>
      <c r="CD28" s="669">
        <f t="shared" si="4"/>
        <v>0</v>
      </c>
      <c r="CE28" s="666">
        <f t="shared" si="5"/>
        <v>0</v>
      </c>
      <c r="CF28" s="669">
        <f t="shared" si="6"/>
        <v>0</v>
      </c>
      <c r="CG28" s="667">
        <f t="shared" si="7"/>
        <v>0</v>
      </c>
      <c r="CH28" s="665">
        <f t="shared" si="8"/>
        <v>0</v>
      </c>
      <c r="CI28" s="666">
        <f t="shared" si="9"/>
        <v>0</v>
      </c>
      <c r="CJ28" s="669">
        <f t="shared" si="10"/>
        <v>0</v>
      </c>
      <c r="CK28" s="848">
        <f t="shared" si="11"/>
        <v>0</v>
      </c>
      <c r="CL28" s="669">
        <f t="shared" si="12"/>
        <v>0</v>
      </c>
      <c r="CM28" s="667">
        <f t="shared" si="13"/>
        <v>0</v>
      </c>
      <c r="CN28" s="849">
        <f t="shared" si="14"/>
        <v>0</v>
      </c>
      <c r="CO28" s="669">
        <f t="shared" si="15"/>
        <v>0</v>
      </c>
      <c r="CP28" s="848">
        <f t="shared" si="16"/>
        <v>0</v>
      </c>
      <c r="CQ28" s="669">
        <f t="shared" si="17"/>
        <v>0</v>
      </c>
      <c r="CR28" s="848">
        <f t="shared" si="18"/>
        <v>0</v>
      </c>
      <c r="CS28" s="848">
        <f t="shared" si="19"/>
        <v>1</v>
      </c>
      <c r="CT28" s="669">
        <f t="shared" si="20"/>
        <v>0</v>
      </c>
      <c r="CU28" s="666">
        <f t="shared" si="21"/>
        <v>0</v>
      </c>
      <c r="CV28" s="669">
        <f t="shared" si="22"/>
        <v>0</v>
      </c>
      <c r="CW28" s="849">
        <f t="shared" si="23"/>
        <v>0</v>
      </c>
      <c r="CX28" s="669">
        <f t="shared" si="24"/>
        <v>0</v>
      </c>
      <c r="CY28" s="666">
        <f t="shared" si="25"/>
        <v>0</v>
      </c>
      <c r="CZ28" s="669">
        <f t="shared" si="26"/>
        <v>0</v>
      </c>
      <c r="DA28" s="848">
        <f t="shared" si="27"/>
        <v>0</v>
      </c>
      <c r="DB28" s="669">
        <f t="shared" si="28"/>
        <v>0</v>
      </c>
      <c r="DC28" s="666">
        <f t="shared" si="29"/>
        <v>0</v>
      </c>
      <c r="DD28" s="669">
        <f t="shared" si="30"/>
        <v>0</v>
      </c>
      <c r="DE28" s="666">
        <f t="shared" si="31"/>
        <v>0</v>
      </c>
      <c r="DF28" s="669">
        <f t="shared" si="32"/>
        <v>0</v>
      </c>
      <c r="DG28" s="666">
        <f t="shared" si="33"/>
        <v>1</v>
      </c>
      <c r="DH28" s="669">
        <f t="shared" si="34"/>
        <v>0</v>
      </c>
      <c r="DI28" s="666">
        <f t="shared" si="35"/>
        <v>0</v>
      </c>
      <c r="DJ28" s="669">
        <f t="shared" si="36"/>
        <v>0</v>
      </c>
      <c r="DK28" s="666">
        <f t="shared" si="37"/>
        <v>0</v>
      </c>
    </row>
    <row r="29" spans="1:115" s="619" customFormat="1" ht="54" customHeight="1" x14ac:dyDescent="0.15">
      <c r="A29" s="287">
        <v>24</v>
      </c>
      <c r="B29" s="1007" t="s">
        <v>25</v>
      </c>
      <c r="C29" s="1008" t="s">
        <v>233</v>
      </c>
      <c r="D29" s="595"/>
      <c r="E29" s="1009" t="s">
        <v>417</v>
      </c>
      <c r="F29" s="1009" t="s">
        <v>119</v>
      </c>
      <c r="G29" s="1010" t="str">
        <f t="shared" si="38"/>
        <v>斎藤</v>
      </c>
      <c r="H29" s="1011" t="s">
        <v>301</v>
      </c>
      <c r="I29" s="1162" t="s">
        <v>237</v>
      </c>
      <c r="J29" s="1013"/>
      <c r="K29" s="1011"/>
      <c r="L29" s="1014" t="s">
        <v>267</v>
      </c>
      <c r="M29" s="1012" t="s">
        <v>27</v>
      </c>
      <c r="N29" s="1012"/>
      <c r="O29" s="1015"/>
      <c r="P29" s="1016" t="s">
        <v>418</v>
      </c>
      <c r="Q29" s="1012"/>
      <c r="R29" s="1012" t="s">
        <v>90</v>
      </c>
      <c r="S29" s="1009" t="s">
        <v>639</v>
      </c>
      <c r="T29" s="1017"/>
      <c r="U29" s="1010" t="s">
        <v>120</v>
      </c>
      <c r="V29" s="1012" t="s">
        <v>63</v>
      </c>
      <c r="W29" s="1010" t="s">
        <v>300</v>
      </c>
      <c r="X29" s="1017"/>
      <c r="Y29" s="1012"/>
      <c r="Z29" s="1012"/>
      <c r="AA29" s="1010" t="s">
        <v>199</v>
      </c>
      <c r="AB29" s="1011" t="s">
        <v>284</v>
      </c>
      <c r="AC29" s="1012"/>
      <c r="AD29" s="1012"/>
      <c r="AE29" s="1019" t="s">
        <v>278</v>
      </c>
      <c r="AF29" s="1020" t="str">
        <f t="shared" si="39"/>
        <v>斎藤</v>
      </c>
      <c r="AG29" s="439" t="s">
        <v>237</v>
      </c>
      <c r="AH29" s="1551"/>
      <c r="AI29" s="1552"/>
      <c r="AJ29" s="1091"/>
      <c r="AK29" s="1102" t="s">
        <v>31</v>
      </c>
      <c r="AL29" s="1090" t="s">
        <v>65</v>
      </c>
      <c r="AM29" s="1091"/>
      <c r="AN29" s="1103"/>
      <c r="AO29" s="1091"/>
      <c r="AP29" s="1089"/>
      <c r="AQ29" s="1094"/>
      <c r="AR29" s="1089"/>
      <c r="AS29" s="1091"/>
      <c r="AT29" s="1090"/>
      <c r="AU29" s="1089"/>
      <c r="AV29" s="1128"/>
      <c r="AW29" s="1090"/>
      <c r="AX29" s="1090"/>
      <c r="AY29" s="1127" t="s">
        <v>70</v>
      </c>
      <c r="AZ29" s="1128" t="s">
        <v>452</v>
      </c>
      <c r="BA29" s="1140" t="s">
        <v>28</v>
      </c>
      <c r="BB29" s="1128" t="s">
        <v>629</v>
      </c>
      <c r="BC29" s="1141"/>
      <c r="BD29" s="1088"/>
      <c r="BE29" s="1089"/>
      <c r="BF29" s="1251"/>
      <c r="BG29" s="1091"/>
      <c r="BH29" s="919"/>
      <c r="BI29" s="655"/>
      <c r="BJ29" s="1204"/>
      <c r="BK29" s="1204"/>
      <c r="BL29" s="1204"/>
      <c r="BM29" s="1204"/>
      <c r="BN29" s="1204"/>
      <c r="BO29" s="1204"/>
      <c r="BP29" s="1204"/>
      <c r="BQ29" s="1204"/>
      <c r="BR29" s="1204"/>
      <c r="BS29" s="401">
        <f>SUM(BS10:BS28)</f>
        <v>0</v>
      </c>
      <c r="BT29" s="1204"/>
      <c r="BW29" s="141"/>
      <c r="BZ29" s="669">
        <f t="shared" si="0"/>
        <v>0</v>
      </c>
      <c r="CA29" s="848">
        <f t="shared" si="1"/>
        <v>1</v>
      </c>
      <c r="CB29" s="666">
        <f t="shared" si="2"/>
        <v>0</v>
      </c>
      <c r="CC29" s="666">
        <f t="shared" si="3"/>
        <v>1</v>
      </c>
      <c r="CD29" s="669">
        <f t="shared" si="4"/>
        <v>0</v>
      </c>
      <c r="CE29" s="666">
        <f t="shared" si="5"/>
        <v>1</v>
      </c>
      <c r="CF29" s="669">
        <f t="shared" si="6"/>
        <v>0</v>
      </c>
      <c r="CG29" s="667">
        <f t="shared" si="7"/>
        <v>1</v>
      </c>
      <c r="CH29" s="665">
        <f t="shared" si="8"/>
        <v>0</v>
      </c>
      <c r="CI29" s="666">
        <f t="shared" si="9"/>
        <v>0</v>
      </c>
      <c r="CJ29" s="669">
        <f t="shared" si="10"/>
        <v>0</v>
      </c>
      <c r="CK29" s="848">
        <f t="shared" si="11"/>
        <v>0</v>
      </c>
      <c r="CL29" s="669">
        <f t="shared" si="12"/>
        <v>1</v>
      </c>
      <c r="CM29" s="667">
        <f t="shared" si="13"/>
        <v>0</v>
      </c>
      <c r="CN29" s="849">
        <f t="shared" si="14"/>
        <v>0</v>
      </c>
      <c r="CO29" s="669">
        <f t="shared" si="15"/>
        <v>0</v>
      </c>
      <c r="CP29" s="848">
        <f t="shared" si="16"/>
        <v>0</v>
      </c>
      <c r="CQ29" s="669">
        <f t="shared" si="17"/>
        <v>1</v>
      </c>
      <c r="CR29" s="848">
        <f t="shared" si="18"/>
        <v>0</v>
      </c>
      <c r="CS29" s="848">
        <f t="shared" si="19"/>
        <v>1</v>
      </c>
      <c r="CT29" s="669">
        <f t="shared" si="20"/>
        <v>0</v>
      </c>
      <c r="CU29" s="666">
        <f t="shared" si="21"/>
        <v>1</v>
      </c>
      <c r="CV29" s="669">
        <f t="shared" si="22"/>
        <v>0</v>
      </c>
      <c r="CW29" s="849">
        <f t="shared" si="23"/>
        <v>0</v>
      </c>
      <c r="CX29" s="669">
        <f t="shared" si="24"/>
        <v>0</v>
      </c>
      <c r="CY29" s="666">
        <f t="shared" si="25"/>
        <v>1</v>
      </c>
      <c r="CZ29" s="669">
        <f t="shared" si="26"/>
        <v>0</v>
      </c>
      <c r="DA29" s="848">
        <f t="shared" si="27"/>
        <v>1</v>
      </c>
      <c r="DB29" s="669">
        <f t="shared" si="28"/>
        <v>0</v>
      </c>
      <c r="DC29" s="666">
        <f t="shared" si="29"/>
        <v>1</v>
      </c>
      <c r="DD29" s="669">
        <f t="shared" si="30"/>
        <v>0</v>
      </c>
      <c r="DE29" s="666">
        <f t="shared" si="31"/>
        <v>1</v>
      </c>
      <c r="DF29" s="669">
        <f t="shared" si="32"/>
        <v>0</v>
      </c>
      <c r="DG29" s="666">
        <f t="shared" si="33"/>
        <v>1</v>
      </c>
      <c r="DH29" s="669">
        <f t="shared" si="34"/>
        <v>0</v>
      </c>
      <c r="DI29" s="666">
        <f t="shared" si="35"/>
        <v>0</v>
      </c>
      <c r="DJ29" s="669">
        <f t="shared" si="36"/>
        <v>0</v>
      </c>
      <c r="DK29" s="666">
        <f t="shared" si="37"/>
        <v>0</v>
      </c>
    </row>
    <row r="30" spans="1:115" s="619" customFormat="1" ht="54" customHeight="1" x14ac:dyDescent="0.15">
      <c r="A30" s="1537">
        <v>25</v>
      </c>
      <c r="B30" s="1022" t="s">
        <v>19</v>
      </c>
      <c r="C30" s="1023"/>
      <c r="D30" s="1024"/>
      <c r="E30" s="1025"/>
      <c r="F30" s="1025"/>
      <c r="G30" s="1026" t="str">
        <f t="shared" si="38"/>
        <v>石橋</v>
      </c>
      <c r="H30" s="1027"/>
      <c r="I30" s="1028"/>
      <c r="J30" s="1029"/>
      <c r="K30" s="1027"/>
      <c r="L30" s="1030"/>
      <c r="M30" s="1028"/>
      <c r="N30" s="1028"/>
      <c r="O30" s="1031"/>
      <c r="P30" s="1032"/>
      <c r="Q30" s="1028"/>
      <c r="R30" s="1028"/>
      <c r="S30" s="1025"/>
      <c r="T30" s="1033"/>
      <c r="U30" s="1026"/>
      <c r="V30" s="1028"/>
      <c r="W30" s="1026" t="s">
        <v>343</v>
      </c>
      <c r="X30" s="1033"/>
      <c r="Y30" s="1028"/>
      <c r="Z30" s="1028"/>
      <c r="AA30" s="1026"/>
      <c r="AB30" s="1027"/>
      <c r="AC30" s="1028"/>
      <c r="AD30" s="1028"/>
      <c r="AE30" s="1035" t="s">
        <v>284</v>
      </c>
      <c r="AF30" s="1036" t="str">
        <f t="shared" si="39"/>
        <v>石橋</v>
      </c>
      <c r="AG30" s="1037" t="s">
        <v>119</v>
      </c>
      <c r="AH30" s="1553"/>
      <c r="AI30" s="1554"/>
      <c r="AJ30" s="1108"/>
      <c r="AK30" s="1106"/>
      <c r="AL30" s="1107"/>
      <c r="AM30" s="1108"/>
      <c r="AN30" s="1142"/>
      <c r="AO30" s="1110"/>
      <c r="AP30" s="1106"/>
      <c r="AQ30" s="1112"/>
      <c r="AR30" s="1106"/>
      <c r="AS30" s="1108"/>
      <c r="AT30" s="1107"/>
      <c r="AU30" s="1106"/>
      <c r="AV30" s="1113"/>
      <c r="AW30" s="1107"/>
      <c r="AX30" s="1107"/>
      <c r="AY30" s="1114"/>
      <c r="AZ30" s="1113"/>
      <c r="BA30" s="1107"/>
      <c r="BB30" s="1113"/>
      <c r="BC30" s="1495"/>
      <c r="BD30" s="1105"/>
      <c r="BE30" s="1106"/>
      <c r="BF30" s="1258"/>
      <c r="BG30" s="1108"/>
      <c r="BH30" s="919"/>
      <c r="BI30" s="655"/>
      <c r="BJ30" s="1204"/>
      <c r="BK30" s="1204">
        <f t="shared" ref="BK30:BR30" si="50">SUM(BK10:BK28)</f>
        <v>18</v>
      </c>
      <c r="BL30" s="1204">
        <f t="shared" si="50"/>
        <v>18</v>
      </c>
      <c r="BM30" s="1204">
        <f t="shared" si="50"/>
        <v>13</v>
      </c>
      <c r="BN30" s="1204">
        <f t="shared" si="50"/>
        <v>2</v>
      </c>
      <c r="BO30" s="1204">
        <f t="shared" si="50"/>
        <v>15</v>
      </c>
      <c r="BP30" s="1204">
        <f t="shared" si="50"/>
        <v>0</v>
      </c>
      <c r="BQ30" s="1204">
        <f t="shared" si="50"/>
        <v>5</v>
      </c>
      <c r="BR30" s="1204">
        <f t="shared" si="50"/>
        <v>12</v>
      </c>
      <c r="BS30" s="1204"/>
      <c r="BT30" s="401">
        <f>SUM(BT10:BT28)</f>
        <v>61.5</v>
      </c>
      <c r="BW30" s="141"/>
      <c r="BZ30" s="669">
        <f t="shared" si="0"/>
        <v>0</v>
      </c>
      <c r="CA30" s="848">
        <f t="shared" si="1"/>
        <v>0</v>
      </c>
      <c r="CB30" s="666">
        <f t="shared" si="2"/>
        <v>0</v>
      </c>
      <c r="CC30" s="666">
        <f t="shared" si="3"/>
        <v>0</v>
      </c>
      <c r="CD30" s="669">
        <f t="shared" si="4"/>
        <v>0</v>
      </c>
      <c r="CE30" s="666">
        <f t="shared" si="5"/>
        <v>0</v>
      </c>
      <c r="CF30" s="669">
        <f t="shared" si="6"/>
        <v>0</v>
      </c>
      <c r="CG30" s="667">
        <f t="shared" si="7"/>
        <v>0</v>
      </c>
      <c r="CH30" s="665">
        <f t="shared" si="8"/>
        <v>0</v>
      </c>
      <c r="CI30" s="666">
        <f t="shared" si="9"/>
        <v>0</v>
      </c>
      <c r="CJ30" s="669">
        <f t="shared" si="10"/>
        <v>0</v>
      </c>
      <c r="CK30" s="848">
        <f t="shared" si="11"/>
        <v>0</v>
      </c>
      <c r="CL30" s="669">
        <f t="shared" si="12"/>
        <v>0</v>
      </c>
      <c r="CM30" s="667">
        <f t="shared" si="13"/>
        <v>0</v>
      </c>
      <c r="CN30" s="849">
        <f t="shared" si="14"/>
        <v>0</v>
      </c>
      <c r="CO30" s="669">
        <f t="shared" si="15"/>
        <v>0</v>
      </c>
      <c r="CP30" s="848">
        <f t="shared" si="16"/>
        <v>0</v>
      </c>
      <c r="CQ30" s="669">
        <f t="shared" si="17"/>
        <v>0</v>
      </c>
      <c r="CR30" s="848">
        <f t="shared" si="18"/>
        <v>0</v>
      </c>
      <c r="CS30" s="848">
        <f t="shared" si="19"/>
        <v>0</v>
      </c>
      <c r="CT30" s="669">
        <f t="shared" si="20"/>
        <v>0</v>
      </c>
      <c r="CU30" s="666">
        <f t="shared" si="21"/>
        <v>0</v>
      </c>
      <c r="CV30" s="669">
        <f t="shared" si="22"/>
        <v>0</v>
      </c>
      <c r="CW30" s="849">
        <f t="shared" si="23"/>
        <v>0</v>
      </c>
      <c r="CX30" s="669">
        <f t="shared" si="24"/>
        <v>0</v>
      </c>
      <c r="CY30" s="666">
        <f t="shared" si="25"/>
        <v>0</v>
      </c>
      <c r="CZ30" s="669">
        <f t="shared" si="26"/>
        <v>0</v>
      </c>
      <c r="DA30" s="848">
        <f t="shared" si="27"/>
        <v>0</v>
      </c>
      <c r="DB30" s="669">
        <f t="shared" si="28"/>
        <v>0</v>
      </c>
      <c r="DC30" s="666">
        <f t="shared" si="29"/>
        <v>1</v>
      </c>
      <c r="DD30" s="669">
        <f t="shared" si="30"/>
        <v>0</v>
      </c>
      <c r="DE30" s="666">
        <f t="shared" si="31"/>
        <v>0</v>
      </c>
      <c r="DF30" s="669">
        <f t="shared" si="32"/>
        <v>0</v>
      </c>
      <c r="DG30" s="666">
        <f t="shared" si="33"/>
        <v>0</v>
      </c>
      <c r="DH30" s="669">
        <f t="shared" si="34"/>
        <v>0</v>
      </c>
      <c r="DI30" s="666">
        <f t="shared" si="35"/>
        <v>0</v>
      </c>
      <c r="DJ30" s="669">
        <f t="shared" si="36"/>
        <v>0</v>
      </c>
      <c r="DK30" s="666">
        <f t="shared" si="37"/>
        <v>0</v>
      </c>
    </row>
    <row r="31" spans="1:115" s="619" customFormat="1" ht="54" customHeight="1" x14ac:dyDescent="0.15">
      <c r="A31" s="287">
        <v>26</v>
      </c>
      <c r="B31" s="1007" t="s">
        <v>20</v>
      </c>
      <c r="C31" s="1008" t="s">
        <v>598</v>
      </c>
      <c r="D31" s="595" t="s">
        <v>309</v>
      </c>
      <c r="E31" s="1009" t="s">
        <v>31</v>
      </c>
      <c r="F31" s="1009" t="s">
        <v>237</v>
      </c>
      <c r="G31" s="1010" t="str">
        <f t="shared" si="38"/>
        <v>中村</v>
      </c>
      <c r="H31" s="1190" t="s">
        <v>301</v>
      </c>
      <c r="I31" s="1197" t="s">
        <v>28</v>
      </c>
      <c r="J31" s="1013" t="s">
        <v>119</v>
      </c>
      <c r="K31" s="1011"/>
      <c r="L31" s="1014" t="s">
        <v>267</v>
      </c>
      <c r="M31" s="1012" t="s">
        <v>292</v>
      </c>
      <c r="N31" s="1012" t="s">
        <v>301</v>
      </c>
      <c r="O31" s="1015"/>
      <c r="P31" s="1016" t="s">
        <v>309</v>
      </c>
      <c r="Q31" s="1186" t="s">
        <v>566</v>
      </c>
      <c r="R31" s="1012" t="s">
        <v>203</v>
      </c>
      <c r="S31" s="1009" t="s">
        <v>70</v>
      </c>
      <c r="T31" s="1017"/>
      <c r="U31" s="1010" t="s">
        <v>63</v>
      </c>
      <c r="V31" s="1012" t="s">
        <v>120</v>
      </c>
      <c r="W31" s="1010" t="s">
        <v>599</v>
      </c>
      <c r="X31" s="1017" t="s">
        <v>119</v>
      </c>
      <c r="Y31" s="1012"/>
      <c r="Z31" s="1012"/>
      <c r="AA31" s="1010" t="s">
        <v>233</v>
      </c>
      <c r="AB31" s="1011" t="s">
        <v>27</v>
      </c>
      <c r="AC31" s="1012"/>
      <c r="AD31" s="1012"/>
      <c r="AE31" s="1019" t="s">
        <v>290</v>
      </c>
      <c r="AF31" s="1020" t="str">
        <f t="shared" si="39"/>
        <v>中村</v>
      </c>
      <c r="AG31" s="439"/>
      <c r="AH31" s="1163"/>
      <c r="AI31" s="1552"/>
      <c r="AJ31" s="1091"/>
      <c r="AK31" s="1089" t="s">
        <v>418</v>
      </c>
      <c r="AL31" s="1090"/>
      <c r="AM31" s="1091"/>
      <c r="AN31" s="1252"/>
      <c r="AO31" s="1135"/>
      <c r="AP31" s="1089"/>
      <c r="AQ31" s="1094"/>
      <c r="AR31" s="1102" t="s">
        <v>65</v>
      </c>
      <c r="AS31" s="1091" t="s">
        <v>300</v>
      </c>
      <c r="AT31" s="1090"/>
      <c r="AU31" s="1089" t="s">
        <v>199</v>
      </c>
      <c r="AV31" s="1507" t="s">
        <v>625</v>
      </c>
      <c r="AW31" s="1090"/>
      <c r="AX31" s="1090"/>
      <c r="AY31" s="1127"/>
      <c r="AZ31" s="1128"/>
      <c r="BA31" s="1090"/>
      <c r="BB31" s="1128"/>
      <c r="BC31" s="1141"/>
      <c r="BD31" s="1088"/>
      <c r="BE31" s="1089" t="s">
        <v>607</v>
      </c>
      <c r="BF31" s="1251"/>
      <c r="BG31" s="1489"/>
      <c r="BH31" s="948"/>
      <c r="BI31" s="655"/>
      <c r="BJ31" s="1204"/>
      <c r="BK31" s="1204">
        <f>BK30+BL30*0.5</f>
        <v>27</v>
      </c>
      <c r="BL31" s="1204"/>
      <c r="BM31" s="1204">
        <f>BN30+BM30*0.5</f>
        <v>8.5</v>
      </c>
      <c r="BN31" s="1204"/>
      <c r="BO31" s="1204">
        <f>BO30</f>
        <v>15</v>
      </c>
      <c r="BP31" s="1204">
        <f>BP30</f>
        <v>0</v>
      </c>
      <c r="BQ31" s="1204">
        <f>BQ30+0.5*BR30</f>
        <v>11</v>
      </c>
      <c r="BR31" s="1204"/>
      <c r="BS31" s="1204"/>
      <c r="BT31" s="401">
        <f>SUM(BK31:BR31)</f>
        <v>61.5</v>
      </c>
      <c r="BW31" s="141"/>
      <c r="BZ31" s="669">
        <f t="shared" si="0"/>
        <v>0</v>
      </c>
      <c r="CA31" s="848">
        <f t="shared" si="1"/>
        <v>1</v>
      </c>
      <c r="CB31" s="666">
        <f t="shared" si="2"/>
        <v>0</v>
      </c>
      <c r="CC31" s="666">
        <f t="shared" si="3"/>
        <v>1</v>
      </c>
      <c r="CD31" s="669">
        <f t="shared" si="4"/>
        <v>0</v>
      </c>
      <c r="CE31" s="666">
        <f t="shared" si="5"/>
        <v>1</v>
      </c>
      <c r="CF31" s="669">
        <f t="shared" si="6"/>
        <v>0</v>
      </c>
      <c r="CG31" s="667">
        <f t="shared" si="7"/>
        <v>1</v>
      </c>
      <c r="CH31" s="665">
        <f t="shared" si="8"/>
        <v>0</v>
      </c>
      <c r="CI31" s="666">
        <f t="shared" si="9"/>
        <v>0</v>
      </c>
      <c r="CJ31" s="669">
        <f t="shared" si="10"/>
        <v>0</v>
      </c>
      <c r="CK31" s="848">
        <f t="shared" si="11"/>
        <v>0</v>
      </c>
      <c r="CL31" s="669">
        <f t="shared" si="12"/>
        <v>2</v>
      </c>
      <c r="CM31" s="667">
        <f t="shared" si="13"/>
        <v>0</v>
      </c>
      <c r="CN31" s="849">
        <f t="shared" si="14"/>
        <v>0</v>
      </c>
      <c r="CO31" s="669">
        <f t="shared" si="15"/>
        <v>0</v>
      </c>
      <c r="CP31" s="848">
        <f t="shared" si="16"/>
        <v>0</v>
      </c>
      <c r="CQ31" s="669">
        <f t="shared" si="17"/>
        <v>1</v>
      </c>
      <c r="CR31" s="848">
        <f t="shared" si="18"/>
        <v>0</v>
      </c>
      <c r="CS31" s="848">
        <f t="shared" si="19"/>
        <v>1</v>
      </c>
      <c r="CT31" s="669">
        <f t="shared" si="20"/>
        <v>0</v>
      </c>
      <c r="CU31" s="666">
        <f t="shared" si="21"/>
        <v>1</v>
      </c>
      <c r="CV31" s="669">
        <f t="shared" si="22"/>
        <v>0</v>
      </c>
      <c r="CW31" s="849">
        <f t="shared" si="23"/>
        <v>0</v>
      </c>
      <c r="CX31" s="669">
        <f t="shared" si="24"/>
        <v>0</v>
      </c>
      <c r="CY31" s="666">
        <f t="shared" si="25"/>
        <v>1</v>
      </c>
      <c r="CZ31" s="669">
        <f t="shared" si="26"/>
        <v>0</v>
      </c>
      <c r="DA31" s="848">
        <f t="shared" si="27"/>
        <v>1</v>
      </c>
      <c r="DB31" s="669">
        <f t="shared" si="28"/>
        <v>0</v>
      </c>
      <c r="DC31" s="666">
        <f t="shared" si="29"/>
        <v>1</v>
      </c>
      <c r="DD31" s="669">
        <f t="shared" si="30"/>
        <v>0</v>
      </c>
      <c r="DE31" s="666">
        <f t="shared" si="31"/>
        <v>2</v>
      </c>
      <c r="DF31" s="669">
        <f t="shared" si="32"/>
        <v>0</v>
      </c>
      <c r="DG31" s="666">
        <f t="shared" si="33"/>
        <v>1</v>
      </c>
      <c r="DH31" s="669">
        <f t="shared" si="34"/>
        <v>0</v>
      </c>
      <c r="DI31" s="666">
        <f t="shared" si="35"/>
        <v>1</v>
      </c>
      <c r="DJ31" s="669">
        <f t="shared" si="36"/>
        <v>0</v>
      </c>
      <c r="DK31" s="666">
        <f t="shared" si="37"/>
        <v>0</v>
      </c>
    </row>
    <row r="32" spans="1:115" s="619" customFormat="1" ht="54" customHeight="1" x14ac:dyDescent="0.15">
      <c r="A32" s="287">
        <v>27</v>
      </c>
      <c r="B32" s="1007" t="s">
        <v>21</v>
      </c>
      <c r="C32" s="1008" t="s">
        <v>309</v>
      </c>
      <c r="D32" s="595"/>
      <c r="E32" s="1189" t="s">
        <v>31</v>
      </c>
      <c r="F32" s="1195" t="s">
        <v>284</v>
      </c>
      <c r="G32" s="1010" t="str">
        <f t="shared" si="38"/>
        <v>髙野</v>
      </c>
      <c r="H32" s="1011" t="s">
        <v>70</v>
      </c>
      <c r="I32" s="1162" t="s">
        <v>237</v>
      </c>
      <c r="J32" s="1582" t="s">
        <v>274</v>
      </c>
      <c r="K32" s="1011"/>
      <c r="L32" s="1014" t="s">
        <v>65</v>
      </c>
      <c r="M32" s="1012" t="s">
        <v>292</v>
      </c>
      <c r="N32" s="1012" t="s">
        <v>284</v>
      </c>
      <c r="O32" s="1187" t="s">
        <v>418</v>
      </c>
      <c r="P32" s="1016" t="s">
        <v>90</v>
      </c>
      <c r="Q32" s="1012"/>
      <c r="R32" s="1012" t="s">
        <v>203</v>
      </c>
      <c r="S32" s="1009" t="s">
        <v>417</v>
      </c>
      <c r="T32" s="1017"/>
      <c r="U32" s="1010" t="s">
        <v>63</v>
      </c>
      <c r="V32" s="1012" t="s">
        <v>299</v>
      </c>
      <c r="W32" s="1010" t="s">
        <v>300</v>
      </c>
      <c r="X32" s="1017"/>
      <c r="Y32" s="1012"/>
      <c r="Z32" s="1012"/>
      <c r="AA32" s="1010" t="s">
        <v>199</v>
      </c>
      <c r="AB32" s="1011" t="s">
        <v>119</v>
      </c>
      <c r="AC32" s="1012" t="s">
        <v>31</v>
      </c>
      <c r="AD32" s="1012" t="s">
        <v>418</v>
      </c>
      <c r="AE32" s="1019" t="s">
        <v>27</v>
      </c>
      <c r="AF32" s="1020" t="str">
        <f t="shared" si="39"/>
        <v>髙野</v>
      </c>
      <c r="AG32" s="439"/>
      <c r="AH32" s="1551"/>
      <c r="AI32" s="1552"/>
      <c r="AJ32" s="1091"/>
      <c r="AK32" s="1089"/>
      <c r="AL32" s="1090"/>
      <c r="AM32" s="1091"/>
      <c r="AN32" s="1103" t="s">
        <v>267</v>
      </c>
      <c r="AO32" s="1091"/>
      <c r="AP32" s="1089" t="s">
        <v>120</v>
      </c>
      <c r="AQ32" s="1094"/>
      <c r="AR32" s="1102" t="s">
        <v>301</v>
      </c>
      <c r="AS32" s="1091" t="s">
        <v>28</v>
      </c>
      <c r="AT32" s="1090"/>
      <c r="AU32" s="1089"/>
      <c r="AV32" s="1128"/>
      <c r="AW32" s="1090"/>
      <c r="AX32" s="1090"/>
      <c r="AY32" s="1127" t="s">
        <v>233</v>
      </c>
      <c r="AZ32" s="1128" t="s">
        <v>381</v>
      </c>
      <c r="BA32" s="1090" t="s">
        <v>233</v>
      </c>
      <c r="BB32" s="1128" t="s">
        <v>627</v>
      </c>
      <c r="BC32" s="1141"/>
      <c r="BD32" s="1088"/>
      <c r="BE32" s="1089"/>
      <c r="BF32" s="1564" t="s">
        <v>609</v>
      </c>
      <c r="BG32" s="1091"/>
      <c r="BH32" s="919"/>
      <c r="BI32" s="655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W32" s="141"/>
      <c r="BZ32" s="669">
        <f t="shared" si="0"/>
        <v>0</v>
      </c>
      <c r="CA32" s="848">
        <f t="shared" si="1"/>
        <v>1</v>
      </c>
      <c r="CB32" s="666">
        <f t="shared" si="2"/>
        <v>0</v>
      </c>
      <c r="CC32" s="666">
        <f t="shared" si="3"/>
        <v>2</v>
      </c>
      <c r="CD32" s="669">
        <f t="shared" si="4"/>
        <v>0</v>
      </c>
      <c r="CE32" s="666">
        <f t="shared" si="5"/>
        <v>1</v>
      </c>
      <c r="CF32" s="669">
        <f t="shared" si="6"/>
        <v>0</v>
      </c>
      <c r="CG32" s="667">
        <f t="shared" si="7"/>
        <v>1</v>
      </c>
      <c r="CH32" s="665">
        <f t="shared" si="8"/>
        <v>0</v>
      </c>
      <c r="CI32" s="666">
        <f t="shared" si="9"/>
        <v>0</v>
      </c>
      <c r="CJ32" s="669">
        <f t="shared" si="10"/>
        <v>0</v>
      </c>
      <c r="CK32" s="848">
        <f t="shared" si="11"/>
        <v>0</v>
      </c>
      <c r="CL32" s="669">
        <f t="shared" si="12"/>
        <v>1</v>
      </c>
      <c r="CM32" s="667">
        <f t="shared" si="13"/>
        <v>0</v>
      </c>
      <c r="CN32" s="849">
        <f t="shared" si="14"/>
        <v>0</v>
      </c>
      <c r="CO32" s="669">
        <f t="shared" si="15"/>
        <v>0</v>
      </c>
      <c r="CP32" s="848">
        <f t="shared" si="16"/>
        <v>0</v>
      </c>
      <c r="CQ32" s="669">
        <f t="shared" si="17"/>
        <v>1</v>
      </c>
      <c r="CR32" s="848">
        <f t="shared" si="18"/>
        <v>0</v>
      </c>
      <c r="CS32" s="848">
        <f t="shared" si="19"/>
        <v>2</v>
      </c>
      <c r="CT32" s="669">
        <f t="shared" si="20"/>
        <v>0</v>
      </c>
      <c r="CU32" s="666">
        <f t="shared" si="21"/>
        <v>1</v>
      </c>
      <c r="CV32" s="669">
        <f t="shared" si="22"/>
        <v>1</v>
      </c>
      <c r="CW32" s="849">
        <f t="shared" si="23"/>
        <v>0</v>
      </c>
      <c r="CX32" s="669">
        <f t="shared" si="24"/>
        <v>0</v>
      </c>
      <c r="CY32" s="666">
        <f t="shared" si="25"/>
        <v>1</v>
      </c>
      <c r="CZ32" s="669">
        <f t="shared" si="26"/>
        <v>0</v>
      </c>
      <c r="DA32" s="848">
        <f t="shared" si="27"/>
        <v>2</v>
      </c>
      <c r="DB32" s="669">
        <f t="shared" si="28"/>
        <v>0</v>
      </c>
      <c r="DC32" s="666">
        <f t="shared" si="29"/>
        <v>1</v>
      </c>
      <c r="DD32" s="669">
        <f t="shared" si="30"/>
        <v>0</v>
      </c>
      <c r="DE32" s="666">
        <f t="shared" si="31"/>
        <v>1</v>
      </c>
      <c r="DF32" s="669">
        <f t="shared" si="32"/>
        <v>0</v>
      </c>
      <c r="DG32" s="666">
        <f t="shared" si="33"/>
        <v>1</v>
      </c>
      <c r="DH32" s="669">
        <f t="shared" si="34"/>
        <v>0</v>
      </c>
      <c r="DI32" s="666">
        <f t="shared" si="35"/>
        <v>1</v>
      </c>
      <c r="DJ32" s="669">
        <f t="shared" si="36"/>
        <v>0</v>
      </c>
      <c r="DK32" s="666">
        <f t="shared" si="37"/>
        <v>0</v>
      </c>
    </row>
    <row r="33" spans="1:115" s="619" customFormat="1" ht="54" customHeight="1" x14ac:dyDescent="0.15">
      <c r="A33" s="287">
        <v>28</v>
      </c>
      <c r="B33" s="1007" t="s">
        <v>22</v>
      </c>
      <c r="C33" s="1008" t="s">
        <v>267</v>
      </c>
      <c r="D33" s="595"/>
      <c r="E33" s="1189" t="s">
        <v>418</v>
      </c>
      <c r="F33" s="1189" t="s">
        <v>31</v>
      </c>
      <c r="G33" s="1010" t="str">
        <f t="shared" si="38"/>
        <v>前澤</v>
      </c>
      <c r="H33" s="1190" t="s">
        <v>301</v>
      </c>
      <c r="I33" s="1197" t="s">
        <v>28</v>
      </c>
      <c r="J33" s="1013"/>
      <c r="K33" s="1011"/>
      <c r="L33" s="1014" t="s">
        <v>65</v>
      </c>
      <c r="M33" s="1012" t="s">
        <v>70</v>
      </c>
      <c r="N33" s="1012" t="s">
        <v>31</v>
      </c>
      <c r="O33" s="1015"/>
      <c r="P33" s="1016" t="s">
        <v>233</v>
      </c>
      <c r="Q33" s="1012" t="s">
        <v>417</v>
      </c>
      <c r="R33" s="1012" t="s">
        <v>203</v>
      </c>
      <c r="S33" s="1009" t="s">
        <v>300</v>
      </c>
      <c r="T33" s="1017"/>
      <c r="U33" s="1309" t="s">
        <v>63</v>
      </c>
      <c r="V33" s="1012" t="s">
        <v>120</v>
      </c>
      <c r="W33" s="1010" t="s">
        <v>599</v>
      </c>
      <c r="X33" s="1017" t="s">
        <v>233</v>
      </c>
      <c r="Y33" s="1012"/>
      <c r="Z33" s="1012"/>
      <c r="AA33" s="1010" t="s">
        <v>199</v>
      </c>
      <c r="AB33" s="1011" t="s">
        <v>284</v>
      </c>
      <c r="AC33" s="1012" t="s">
        <v>301</v>
      </c>
      <c r="AD33" s="1012" t="s">
        <v>418</v>
      </c>
      <c r="AE33" s="1019" t="s">
        <v>38</v>
      </c>
      <c r="AF33" s="1020" t="str">
        <f t="shared" si="39"/>
        <v>前澤</v>
      </c>
      <c r="AG33" s="439"/>
      <c r="AH33" s="1551"/>
      <c r="AI33" s="1552"/>
      <c r="AJ33" s="1091"/>
      <c r="AK33" s="1089"/>
      <c r="AL33" s="1090"/>
      <c r="AM33" s="1091"/>
      <c r="AN33" s="1103"/>
      <c r="AO33" s="1091"/>
      <c r="AP33" s="1102" t="s">
        <v>309</v>
      </c>
      <c r="AQ33" s="1094"/>
      <c r="AR33" s="1102" t="s">
        <v>237</v>
      </c>
      <c r="AS33" s="1091"/>
      <c r="AT33" s="1090"/>
      <c r="AU33" s="1089"/>
      <c r="AV33" s="1128"/>
      <c r="AW33" s="1090"/>
      <c r="AX33" s="1090"/>
      <c r="AY33" s="1127"/>
      <c r="AZ33" s="1128"/>
      <c r="BA33" s="1090"/>
      <c r="BB33" s="1128"/>
      <c r="BC33" s="1141"/>
      <c r="BD33" s="1088"/>
      <c r="BE33" s="1089"/>
      <c r="BF33" s="1251"/>
      <c r="BG33" s="1091"/>
      <c r="BH33" s="918"/>
      <c r="BI33" s="65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W33" s="141"/>
      <c r="BZ33" s="669">
        <f t="shared" si="0"/>
        <v>0</v>
      </c>
      <c r="CA33" s="848">
        <f t="shared" si="1"/>
        <v>1</v>
      </c>
      <c r="CB33" s="666">
        <f t="shared" si="2"/>
        <v>0</v>
      </c>
      <c r="CC33" s="666">
        <f t="shared" si="3"/>
        <v>2</v>
      </c>
      <c r="CD33" s="669">
        <f t="shared" si="4"/>
        <v>0</v>
      </c>
      <c r="CE33" s="666">
        <f t="shared" si="5"/>
        <v>1</v>
      </c>
      <c r="CF33" s="669">
        <f t="shared" si="6"/>
        <v>0</v>
      </c>
      <c r="CG33" s="667">
        <f t="shared" si="7"/>
        <v>1</v>
      </c>
      <c r="CH33" s="665">
        <f t="shared" si="8"/>
        <v>0</v>
      </c>
      <c r="CI33" s="666">
        <f t="shared" si="9"/>
        <v>0</v>
      </c>
      <c r="CJ33" s="669">
        <f t="shared" si="10"/>
        <v>0</v>
      </c>
      <c r="CK33" s="848">
        <f t="shared" si="11"/>
        <v>0</v>
      </c>
      <c r="CL33" s="669">
        <f t="shared" si="12"/>
        <v>1</v>
      </c>
      <c r="CM33" s="667">
        <f t="shared" si="13"/>
        <v>0</v>
      </c>
      <c r="CN33" s="849">
        <f t="shared" si="14"/>
        <v>0</v>
      </c>
      <c r="CO33" s="669">
        <f t="shared" si="15"/>
        <v>0</v>
      </c>
      <c r="CP33" s="848">
        <f t="shared" si="16"/>
        <v>0</v>
      </c>
      <c r="CQ33" s="669">
        <f t="shared" si="17"/>
        <v>1</v>
      </c>
      <c r="CR33" s="848">
        <f t="shared" si="18"/>
        <v>0</v>
      </c>
      <c r="CS33" s="848">
        <f t="shared" si="19"/>
        <v>2</v>
      </c>
      <c r="CT33" s="669">
        <f t="shared" si="20"/>
        <v>0</v>
      </c>
      <c r="CU33" s="666">
        <f t="shared" si="21"/>
        <v>0</v>
      </c>
      <c r="CV33" s="669">
        <f t="shared" si="22"/>
        <v>0</v>
      </c>
      <c r="CW33" s="849">
        <f t="shared" si="23"/>
        <v>0</v>
      </c>
      <c r="CX33" s="669">
        <f t="shared" si="24"/>
        <v>0</v>
      </c>
      <c r="CY33" s="666">
        <f t="shared" si="25"/>
        <v>1</v>
      </c>
      <c r="CZ33" s="669">
        <f t="shared" si="26"/>
        <v>0</v>
      </c>
      <c r="DA33" s="848">
        <f t="shared" si="27"/>
        <v>2</v>
      </c>
      <c r="DB33" s="669">
        <f t="shared" si="28"/>
        <v>0</v>
      </c>
      <c r="DC33" s="666">
        <f t="shared" si="29"/>
        <v>1</v>
      </c>
      <c r="DD33" s="669">
        <f t="shared" si="30"/>
        <v>0</v>
      </c>
      <c r="DE33" s="666">
        <f t="shared" si="31"/>
        <v>2</v>
      </c>
      <c r="DF33" s="669">
        <f t="shared" si="32"/>
        <v>0</v>
      </c>
      <c r="DG33" s="666">
        <f t="shared" si="33"/>
        <v>1</v>
      </c>
      <c r="DH33" s="669">
        <f t="shared" si="34"/>
        <v>0</v>
      </c>
      <c r="DI33" s="666">
        <f t="shared" si="35"/>
        <v>1</v>
      </c>
      <c r="DJ33" s="669">
        <f t="shared" si="36"/>
        <v>0</v>
      </c>
      <c r="DK33" s="666">
        <f t="shared" si="37"/>
        <v>0</v>
      </c>
    </row>
    <row r="34" spans="1:115" s="619" customFormat="1" ht="54" customHeight="1" x14ac:dyDescent="0.15">
      <c r="A34" s="287">
        <v>29</v>
      </c>
      <c r="B34" s="1007" t="s">
        <v>23</v>
      </c>
      <c r="C34" s="1008" t="s">
        <v>267</v>
      </c>
      <c r="D34" s="595"/>
      <c r="E34" s="1009" t="s">
        <v>418</v>
      </c>
      <c r="F34" s="994" t="s">
        <v>31</v>
      </c>
      <c r="G34" s="1010" t="str">
        <f t="shared" si="38"/>
        <v>白原</v>
      </c>
      <c r="H34" s="1190" t="s">
        <v>301</v>
      </c>
      <c r="I34" s="1197" t="s">
        <v>28</v>
      </c>
      <c r="J34" s="1185" t="s">
        <v>313</v>
      </c>
      <c r="K34" s="1011"/>
      <c r="L34" s="1014" t="s">
        <v>65</v>
      </c>
      <c r="M34" s="1012" t="s">
        <v>292</v>
      </c>
      <c r="N34" s="1012" t="s">
        <v>63</v>
      </c>
      <c r="O34" s="1015"/>
      <c r="P34" s="664" t="s">
        <v>467</v>
      </c>
      <c r="Q34" s="1186" t="s">
        <v>630</v>
      </c>
      <c r="R34" s="1162" t="s">
        <v>203</v>
      </c>
      <c r="S34" s="1170" t="s">
        <v>199</v>
      </c>
      <c r="T34" s="1017"/>
      <c r="U34" s="1575" t="s">
        <v>63</v>
      </c>
      <c r="V34" s="1012" t="s">
        <v>299</v>
      </c>
      <c r="W34" s="1010" t="s">
        <v>27</v>
      </c>
      <c r="X34" s="1017"/>
      <c r="Y34" s="1012"/>
      <c r="Z34" s="1012"/>
      <c r="AA34" s="1010" t="s">
        <v>233</v>
      </c>
      <c r="AB34" s="1011" t="s">
        <v>284</v>
      </c>
      <c r="AC34" s="1012" t="s">
        <v>301</v>
      </c>
      <c r="AD34" s="1012"/>
      <c r="AE34" s="1019" t="s">
        <v>417</v>
      </c>
      <c r="AF34" s="1020" t="str">
        <f t="shared" si="39"/>
        <v>白原</v>
      </c>
      <c r="AG34" s="439"/>
      <c r="AH34" s="1551"/>
      <c r="AI34" s="1552"/>
      <c r="AJ34" s="1091"/>
      <c r="AK34" s="1089" t="s">
        <v>300</v>
      </c>
      <c r="AL34" s="1090"/>
      <c r="AM34" s="1091"/>
      <c r="AN34" s="1103" t="s">
        <v>70</v>
      </c>
      <c r="AO34" s="1091" t="s">
        <v>120</v>
      </c>
      <c r="AP34" s="1089"/>
      <c r="AQ34" s="1094"/>
      <c r="AR34" s="1102" t="s">
        <v>237</v>
      </c>
      <c r="AS34" s="1091"/>
      <c r="AT34" s="1090"/>
      <c r="AU34" s="1089"/>
      <c r="AV34" s="1128"/>
      <c r="AW34" s="1090"/>
      <c r="AX34" s="1090"/>
      <c r="AY34" s="1127"/>
      <c r="AZ34" s="1128"/>
      <c r="BA34" s="1090"/>
      <c r="BB34" s="1128"/>
      <c r="BC34" s="1141"/>
      <c r="BD34" s="1088"/>
      <c r="BE34" s="1089"/>
      <c r="BF34" s="1251"/>
      <c r="BG34" s="879" t="s">
        <v>564</v>
      </c>
      <c r="BH34" s="918"/>
      <c r="BI34" s="654"/>
      <c r="BJ34" s="292"/>
      <c r="BK34" s="4"/>
      <c r="BL34" s="4"/>
      <c r="BM34" s="4"/>
      <c r="BN34" s="4"/>
      <c r="BO34" s="4"/>
      <c r="BP34" s="4"/>
      <c r="BQ34" s="4"/>
      <c r="BR34" s="4"/>
      <c r="BS34" s="4"/>
      <c r="BT34" s="4"/>
      <c r="BW34" s="141"/>
      <c r="BZ34" s="669">
        <f t="shared" si="0"/>
        <v>0</v>
      </c>
      <c r="CA34" s="848">
        <f t="shared" si="1"/>
        <v>2</v>
      </c>
      <c r="CB34" s="666">
        <f t="shared" si="2"/>
        <v>0</v>
      </c>
      <c r="CC34" s="666">
        <f t="shared" si="3"/>
        <v>2</v>
      </c>
      <c r="CD34" s="669">
        <f t="shared" si="4"/>
        <v>0</v>
      </c>
      <c r="CE34" s="666">
        <f t="shared" si="5"/>
        <v>1</v>
      </c>
      <c r="CF34" s="669">
        <f t="shared" si="6"/>
        <v>0</v>
      </c>
      <c r="CG34" s="667">
        <f t="shared" si="7"/>
        <v>1</v>
      </c>
      <c r="CH34" s="665">
        <f t="shared" si="8"/>
        <v>0</v>
      </c>
      <c r="CI34" s="666">
        <f t="shared" si="9"/>
        <v>0</v>
      </c>
      <c r="CJ34" s="669">
        <f t="shared" si="10"/>
        <v>0</v>
      </c>
      <c r="CK34" s="848">
        <f t="shared" si="11"/>
        <v>0</v>
      </c>
      <c r="CL34" s="669">
        <f t="shared" si="12"/>
        <v>1</v>
      </c>
      <c r="CM34" s="667">
        <f t="shared" si="13"/>
        <v>0</v>
      </c>
      <c r="CN34" s="849">
        <f t="shared" si="14"/>
        <v>0</v>
      </c>
      <c r="CO34" s="669">
        <f t="shared" si="15"/>
        <v>0</v>
      </c>
      <c r="CP34" s="848">
        <f t="shared" si="16"/>
        <v>0</v>
      </c>
      <c r="CQ34" s="669">
        <f t="shared" si="17"/>
        <v>1</v>
      </c>
      <c r="CR34" s="848">
        <f t="shared" si="18"/>
        <v>0</v>
      </c>
      <c r="CS34" s="848">
        <f t="shared" si="19"/>
        <v>1</v>
      </c>
      <c r="CT34" s="669">
        <f t="shared" si="20"/>
        <v>0</v>
      </c>
      <c r="CU34" s="666">
        <f t="shared" si="21"/>
        <v>0</v>
      </c>
      <c r="CV34" s="669">
        <f t="shared" si="22"/>
        <v>0</v>
      </c>
      <c r="CW34" s="849">
        <f t="shared" si="23"/>
        <v>0</v>
      </c>
      <c r="CX34" s="669">
        <f t="shared" si="24"/>
        <v>0</v>
      </c>
      <c r="CY34" s="666">
        <f t="shared" si="25"/>
        <v>1</v>
      </c>
      <c r="CZ34" s="669">
        <f t="shared" si="26"/>
        <v>0</v>
      </c>
      <c r="DA34" s="848">
        <f t="shared" si="27"/>
        <v>1</v>
      </c>
      <c r="DB34" s="669">
        <f t="shared" si="28"/>
        <v>0</v>
      </c>
      <c r="DC34" s="666">
        <f t="shared" si="29"/>
        <v>1</v>
      </c>
      <c r="DD34" s="669">
        <f t="shared" si="30"/>
        <v>1</v>
      </c>
      <c r="DE34" s="666">
        <f t="shared" si="31"/>
        <v>2</v>
      </c>
      <c r="DF34" s="669">
        <f t="shared" si="32"/>
        <v>0</v>
      </c>
      <c r="DG34" s="666">
        <f t="shared" si="33"/>
        <v>1</v>
      </c>
      <c r="DH34" s="669">
        <f t="shared" si="34"/>
        <v>0</v>
      </c>
      <c r="DI34" s="666">
        <f t="shared" si="35"/>
        <v>1</v>
      </c>
      <c r="DJ34" s="669">
        <f t="shared" si="36"/>
        <v>0</v>
      </c>
      <c r="DK34" s="666">
        <f t="shared" si="37"/>
        <v>0</v>
      </c>
    </row>
    <row r="35" spans="1:115" s="619" customFormat="1" ht="54" customHeight="1" x14ac:dyDescent="0.15">
      <c r="A35" s="287">
        <v>30</v>
      </c>
      <c r="B35" s="1007" t="s">
        <v>24</v>
      </c>
      <c r="C35" s="1188" t="s">
        <v>267</v>
      </c>
      <c r="D35" s="595"/>
      <c r="E35" s="1009" t="s">
        <v>418</v>
      </c>
      <c r="F35" s="1189" t="s">
        <v>31</v>
      </c>
      <c r="G35" s="1010" t="str">
        <f t="shared" si="38"/>
        <v>宮本</v>
      </c>
      <c r="H35" s="1011" t="s">
        <v>301</v>
      </c>
      <c r="I35" s="1012" t="s">
        <v>237</v>
      </c>
      <c r="J35" s="1185"/>
      <c r="K35" s="1011"/>
      <c r="L35" s="1014" t="s">
        <v>70</v>
      </c>
      <c r="M35" s="1162" t="s">
        <v>292</v>
      </c>
      <c r="N35" s="1012" t="s">
        <v>267</v>
      </c>
      <c r="O35" s="1015"/>
      <c r="P35" s="664" t="s">
        <v>567</v>
      </c>
      <c r="Q35" s="1202" t="s">
        <v>63</v>
      </c>
      <c r="R35" s="1197" t="s">
        <v>284</v>
      </c>
      <c r="S35" s="1009" t="s">
        <v>300</v>
      </c>
      <c r="T35" s="1017"/>
      <c r="U35" s="1568" t="s">
        <v>297</v>
      </c>
      <c r="V35" s="1012" t="s">
        <v>120</v>
      </c>
      <c r="W35" s="1010" t="s">
        <v>599</v>
      </c>
      <c r="X35" s="1017" t="s">
        <v>284</v>
      </c>
      <c r="Y35" s="1012"/>
      <c r="Z35" s="1012"/>
      <c r="AA35" s="1010" t="s">
        <v>233</v>
      </c>
      <c r="AB35" s="1011" t="s">
        <v>28</v>
      </c>
      <c r="AC35" s="1012" t="s">
        <v>31</v>
      </c>
      <c r="AD35" s="1012"/>
      <c r="AE35" s="1019" t="s">
        <v>199</v>
      </c>
      <c r="AF35" s="1020" t="str">
        <f t="shared" si="39"/>
        <v>宮本</v>
      </c>
      <c r="AG35" s="439"/>
      <c r="AH35" s="1551"/>
      <c r="AI35" s="1552"/>
      <c r="AJ35" s="1091"/>
      <c r="AK35" s="1089" t="s">
        <v>119</v>
      </c>
      <c r="AL35" s="1090"/>
      <c r="AM35" s="1091"/>
      <c r="AN35" s="1103"/>
      <c r="AO35" s="1135"/>
      <c r="AP35" s="1089"/>
      <c r="AQ35" s="1094"/>
      <c r="AR35" s="1089" t="s">
        <v>27</v>
      </c>
      <c r="AS35" s="1091" t="s">
        <v>65</v>
      </c>
      <c r="AT35" s="1090"/>
      <c r="AU35" s="1089"/>
      <c r="AV35" s="1128"/>
      <c r="AW35" s="1090"/>
      <c r="AX35" s="1090"/>
      <c r="AY35" s="1127"/>
      <c r="AZ35" s="1128"/>
      <c r="BA35" s="1090"/>
      <c r="BB35" s="1128"/>
      <c r="BC35" s="1141"/>
      <c r="BD35" s="1088"/>
      <c r="BE35" s="1089"/>
      <c r="BF35" s="1251"/>
      <c r="BG35" s="1091"/>
      <c r="BH35" s="918"/>
      <c r="BI35" s="65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2"/>
      <c r="BW35" s="141"/>
      <c r="BZ35" s="669">
        <f t="shared" si="0"/>
        <v>0</v>
      </c>
      <c r="CA35" s="848">
        <f t="shared" si="1"/>
        <v>1</v>
      </c>
      <c r="CB35" s="666">
        <f t="shared" si="2"/>
        <v>0</v>
      </c>
      <c r="CC35" s="666">
        <f t="shared" si="3"/>
        <v>2</v>
      </c>
      <c r="CD35" s="669">
        <f t="shared" si="4"/>
        <v>0</v>
      </c>
      <c r="CE35" s="666">
        <f t="shared" si="5"/>
        <v>1</v>
      </c>
      <c r="CF35" s="669">
        <f t="shared" si="6"/>
        <v>0</v>
      </c>
      <c r="CG35" s="667">
        <f t="shared" si="7"/>
        <v>1</v>
      </c>
      <c r="CH35" s="665">
        <f t="shared" si="8"/>
        <v>0</v>
      </c>
      <c r="CI35" s="666">
        <f t="shared" si="9"/>
        <v>0</v>
      </c>
      <c r="CJ35" s="669">
        <f t="shared" si="10"/>
        <v>0</v>
      </c>
      <c r="CK35" s="848">
        <f t="shared" si="11"/>
        <v>0</v>
      </c>
      <c r="CL35" s="669">
        <f t="shared" si="12"/>
        <v>1</v>
      </c>
      <c r="CM35" s="667">
        <f t="shared" si="13"/>
        <v>1</v>
      </c>
      <c r="CN35" s="849">
        <f t="shared" si="14"/>
        <v>0</v>
      </c>
      <c r="CO35" s="669">
        <f t="shared" si="15"/>
        <v>0</v>
      </c>
      <c r="CP35" s="848">
        <f t="shared" si="16"/>
        <v>0</v>
      </c>
      <c r="CQ35" s="669">
        <f t="shared" si="17"/>
        <v>1</v>
      </c>
      <c r="CR35" s="848">
        <f t="shared" si="18"/>
        <v>0</v>
      </c>
      <c r="CS35" s="848">
        <f t="shared" si="19"/>
        <v>1</v>
      </c>
      <c r="CT35" s="669">
        <f t="shared" si="20"/>
        <v>0</v>
      </c>
      <c r="CU35" s="666">
        <f t="shared" si="21"/>
        <v>1</v>
      </c>
      <c r="CV35" s="669">
        <f t="shared" si="22"/>
        <v>0</v>
      </c>
      <c r="CW35" s="849">
        <f t="shared" si="23"/>
        <v>0</v>
      </c>
      <c r="CX35" s="669">
        <f t="shared" si="24"/>
        <v>0</v>
      </c>
      <c r="CY35" s="666">
        <f t="shared" si="25"/>
        <v>1</v>
      </c>
      <c r="CZ35" s="669">
        <f t="shared" si="26"/>
        <v>0</v>
      </c>
      <c r="DA35" s="848">
        <f t="shared" si="27"/>
        <v>2</v>
      </c>
      <c r="DB35" s="669">
        <f t="shared" si="28"/>
        <v>0</v>
      </c>
      <c r="DC35" s="666">
        <f t="shared" si="29"/>
        <v>1</v>
      </c>
      <c r="DD35" s="669">
        <f t="shared" si="30"/>
        <v>0</v>
      </c>
      <c r="DE35" s="666">
        <f t="shared" si="31"/>
        <v>1</v>
      </c>
      <c r="DF35" s="669">
        <f t="shared" si="32"/>
        <v>0</v>
      </c>
      <c r="DG35" s="666">
        <f t="shared" si="33"/>
        <v>1</v>
      </c>
      <c r="DH35" s="669">
        <f t="shared" si="34"/>
        <v>0</v>
      </c>
      <c r="DI35" s="666">
        <f t="shared" si="35"/>
        <v>0</v>
      </c>
      <c r="DJ35" s="669">
        <f t="shared" si="36"/>
        <v>0</v>
      </c>
      <c r="DK35" s="666">
        <f t="shared" si="37"/>
        <v>0</v>
      </c>
    </row>
    <row r="36" spans="1:115" s="619" customFormat="1" ht="54" customHeight="1" thickBot="1" x14ac:dyDescent="0.2">
      <c r="A36" s="287">
        <v>31</v>
      </c>
      <c r="B36" s="1007" t="s">
        <v>25</v>
      </c>
      <c r="C36" s="1008" t="s">
        <v>119</v>
      </c>
      <c r="D36" s="595"/>
      <c r="E36" s="1009" t="s">
        <v>233</v>
      </c>
      <c r="F36" s="1009" t="s">
        <v>31</v>
      </c>
      <c r="G36" s="1010" t="str">
        <f t="shared" si="38"/>
        <v>篠原</v>
      </c>
      <c r="H36" s="1011" t="s">
        <v>301</v>
      </c>
      <c r="I36" s="1012" t="s">
        <v>237</v>
      </c>
      <c r="J36" s="1013" t="s">
        <v>418</v>
      </c>
      <c r="K36" s="1011"/>
      <c r="L36" s="1014" t="s">
        <v>65</v>
      </c>
      <c r="M36" s="1012" t="s">
        <v>592</v>
      </c>
      <c r="N36" s="1012"/>
      <c r="O36" s="1015"/>
      <c r="P36" s="1016" t="s">
        <v>70</v>
      </c>
      <c r="Q36" s="1012"/>
      <c r="R36" s="1012" t="s">
        <v>417</v>
      </c>
      <c r="S36" s="1009" t="s">
        <v>640</v>
      </c>
      <c r="T36" s="1017"/>
      <c r="U36" s="1010" t="s">
        <v>63</v>
      </c>
      <c r="V36" s="1012" t="s">
        <v>120</v>
      </c>
      <c r="W36" s="1163" t="s">
        <v>599</v>
      </c>
      <c r="X36" s="1017"/>
      <c r="Y36" s="1012"/>
      <c r="Z36" s="1012"/>
      <c r="AA36" s="1010" t="s">
        <v>284</v>
      </c>
      <c r="AB36" s="1011" t="s">
        <v>28</v>
      </c>
      <c r="AC36" s="1012"/>
      <c r="AD36" s="1012"/>
      <c r="AE36" s="1019" t="s">
        <v>298</v>
      </c>
      <c r="AF36" s="1020" t="str">
        <f t="shared" si="39"/>
        <v>篠原</v>
      </c>
      <c r="AG36" s="439" t="s">
        <v>299</v>
      </c>
      <c r="AH36" s="1557"/>
      <c r="AI36" s="1558"/>
      <c r="AJ36" s="1150"/>
      <c r="AK36" s="1261" t="s">
        <v>27</v>
      </c>
      <c r="AL36" s="1260"/>
      <c r="AM36" s="1151"/>
      <c r="AN36" s="1182" t="s">
        <v>300</v>
      </c>
      <c r="AO36" s="1151"/>
      <c r="AP36" s="1261"/>
      <c r="AQ36" s="1262"/>
      <c r="AR36" s="1261"/>
      <c r="AS36" s="1151"/>
      <c r="AT36" s="1260"/>
      <c r="AU36" s="1261"/>
      <c r="AV36" s="1559"/>
      <c r="AW36" s="1260"/>
      <c r="AX36" s="1260"/>
      <c r="AY36" s="1560"/>
      <c r="AZ36" s="1559"/>
      <c r="BA36" s="1260"/>
      <c r="BB36" s="1559"/>
      <c r="BC36" s="1561"/>
      <c r="BD36" s="1562"/>
      <c r="BE36" s="1261"/>
      <c r="BF36" s="1259"/>
      <c r="BG36" s="1151"/>
      <c r="BH36" s="954"/>
      <c r="BU36" s="2"/>
      <c r="BV36" s="277"/>
      <c r="BW36" s="141"/>
      <c r="BZ36" s="669">
        <f t="shared" si="0"/>
        <v>0</v>
      </c>
      <c r="CA36" s="848">
        <f t="shared" si="1"/>
        <v>1</v>
      </c>
      <c r="CB36" s="666">
        <f t="shared" si="2"/>
        <v>0</v>
      </c>
      <c r="CC36" s="666">
        <f t="shared" si="3"/>
        <v>1</v>
      </c>
      <c r="CD36" s="669">
        <f t="shared" si="4"/>
        <v>0</v>
      </c>
      <c r="CE36" s="666">
        <f t="shared" si="5"/>
        <v>1</v>
      </c>
      <c r="CF36" s="669">
        <f t="shared" si="6"/>
        <v>0</v>
      </c>
      <c r="CG36" s="667">
        <f t="shared" si="7"/>
        <v>1</v>
      </c>
      <c r="CH36" s="665">
        <f t="shared" si="8"/>
        <v>0</v>
      </c>
      <c r="CI36" s="666">
        <f t="shared" si="9"/>
        <v>0</v>
      </c>
      <c r="CJ36" s="669">
        <f t="shared" si="10"/>
        <v>0</v>
      </c>
      <c r="CK36" s="848">
        <f t="shared" si="11"/>
        <v>0</v>
      </c>
      <c r="CL36" s="669">
        <f t="shared" si="12"/>
        <v>0</v>
      </c>
      <c r="CM36" s="667">
        <f t="shared" si="13"/>
        <v>0</v>
      </c>
      <c r="CN36" s="849">
        <f t="shared" si="14"/>
        <v>0</v>
      </c>
      <c r="CO36" s="669">
        <f t="shared" si="15"/>
        <v>0</v>
      </c>
      <c r="CP36" s="848">
        <f t="shared" si="16"/>
        <v>0</v>
      </c>
      <c r="CQ36" s="669">
        <f t="shared" si="17"/>
        <v>1</v>
      </c>
      <c r="CR36" s="848">
        <f t="shared" si="18"/>
        <v>0</v>
      </c>
      <c r="CS36" s="848">
        <f t="shared" si="19"/>
        <v>1</v>
      </c>
      <c r="CT36" s="669">
        <f t="shared" si="20"/>
        <v>0</v>
      </c>
      <c r="CU36" s="666">
        <f t="shared" si="21"/>
        <v>1</v>
      </c>
      <c r="CV36" s="669">
        <f t="shared" si="22"/>
        <v>0</v>
      </c>
      <c r="CW36" s="849">
        <f t="shared" si="23"/>
        <v>0</v>
      </c>
      <c r="CX36" s="669">
        <f t="shared" si="24"/>
        <v>0</v>
      </c>
      <c r="CY36" s="666">
        <f t="shared" si="25"/>
        <v>1</v>
      </c>
      <c r="CZ36" s="669">
        <f t="shared" si="26"/>
        <v>0</v>
      </c>
      <c r="DA36" s="848">
        <f t="shared" si="27"/>
        <v>1</v>
      </c>
      <c r="DB36" s="669">
        <f t="shared" si="28"/>
        <v>0</v>
      </c>
      <c r="DC36" s="666">
        <f t="shared" si="29"/>
        <v>1</v>
      </c>
      <c r="DD36" s="669">
        <f t="shared" si="30"/>
        <v>0</v>
      </c>
      <c r="DE36" s="666">
        <f t="shared" si="31"/>
        <v>1</v>
      </c>
      <c r="DF36" s="669">
        <f t="shared" si="32"/>
        <v>0</v>
      </c>
      <c r="DG36" s="666">
        <f t="shared" si="33"/>
        <v>1</v>
      </c>
      <c r="DH36" s="669">
        <f t="shared" si="34"/>
        <v>0</v>
      </c>
      <c r="DI36" s="666">
        <f t="shared" si="35"/>
        <v>0</v>
      </c>
      <c r="DJ36" s="669">
        <f t="shared" si="36"/>
        <v>0</v>
      </c>
      <c r="DK36" s="666">
        <f t="shared" si="37"/>
        <v>0</v>
      </c>
    </row>
    <row r="37" spans="1:115" s="4" customFormat="1" ht="30.95" customHeight="1" x14ac:dyDescent="0.15">
      <c r="A37" s="22"/>
      <c r="B37" s="55"/>
      <c r="C37" s="55"/>
      <c r="D37" s="55"/>
      <c r="E37" s="870" t="s">
        <v>638</v>
      </c>
      <c r="F37" s="55"/>
      <c r="H37" s="870"/>
      <c r="I37" s="871"/>
      <c r="J37" s="871"/>
      <c r="K37" s="871"/>
      <c r="L37" s="871"/>
      <c r="M37" s="871"/>
      <c r="N37" s="871"/>
      <c r="O37" s="860" t="s">
        <v>636</v>
      </c>
      <c r="P37" s="871"/>
      <c r="R37" s="871"/>
      <c r="S37" s="871"/>
      <c r="T37" s="860"/>
      <c r="U37" s="860"/>
      <c r="V37" s="860"/>
      <c r="W37" s="860"/>
      <c r="X37" s="860"/>
      <c r="Y37" s="860"/>
      <c r="Z37" s="860"/>
      <c r="AA37" s="860"/>
      <c r="AB37" s="871"/>
      <c r="AC37" s="871"/>
      <c r="AD37" s="871"/>
      <c r="AE37" s="871"/>
      <c r="AF37" s="871"/>
      <c r="AG37" s="1826" t="s">
        <v>83</v>
      </c>
      <c r="AH37" s="1923"/>
      <c r="AI37" s="1207"/>
      <c r="AJ37" s="1923" t="s">
        <v>251</v>
      </c>
      <c r="AK37" s="1827"/>
      <c r="AL37" s="1827"/>
      <c r="AM37" s="1207"/>
      <c r="AN37" s="1827" t="s">
        <v>250</v>
      </c>
      <c r="AO37" s="1827"/>
      <c r="AP37" s="1827"/>
      <c r="AQ37" s="1219"/>
      <c r="AR37" s="1219"/>
      <c r="AS37" s="1219"/>
      <c r="AT37" s="55"/>
      <c r="AU37" s="1863"/>
      <c r="AV37" s="1863"/>
      <c r="AW37" s="1863"/>
      <c r="AX37" s="1863"/>
      <c r="AY37" s="398"/>
      <c r="AZ37" s="398"/>
      <c r="BA37" s="398"/>
      <c r="BB37" s="398"/>
      <c r="BC37" s="398"/>
      <c r="BD37" s="398"/>
      <c r="BE37" s="398"/>
      <c r="BF37" s="398"/>
      <c r="BG37" s="398"/>
      <c r="BH37" s="398"/>
      <c r="BI37" s="398"/>
      <c r="BJ37" s="398"/>
      <c r="BK37" s="398"/>
      <c r="BL37" s="398"/>
      <c r="BM37" s="398"/>
      <c r="BN37" s="398"/>
      <c r="BO37" s="398"/>
      <c r="BQ37"/>
      <c r="BR37"/>
      <c r="BS37"/>
      <c r="BT37" s="2"/>
      <c r="BU37" s="146"/>
      <c r="BV37"/>
      <c r="BW37" s="141"/>
      <c r="BX37" s="277"/>
      <c r="BY37" s="277"/>
      <c r="BZ37" s="277"/>
      <c r="CA37" s="277"/>
      <c r="CB37"/>
      <c r="CC37" s="2"/>
      <c r="CD37" s="2"/>
      <c r="CE37" s="141"/>
      <c r="CG37" s="277"/>
      <c r="CH37" s="323"/>
      <c r="CI37" s="323"/>
      <c r="CJ37" s="277"/>
      <c r="CK37" s="277"/>
      <c r="CL37" s="277"/>
      <c r="CM37" s="40"/>
      <c r="CO37" s="323"/>
    </row>
    <row r="38" spans="1:115" s="4" customFormat="1" ht="30.95" customHeight="1" x14ac:dyDescent="0.2">
      <c r="A38" s="47"/>
      <c r="B38" s="47"/>
      <c r="C38" s="47"/>
      <c r="D38" s="47"/>
      <c r="E38" s="860" t="s">
        <v>326</v>
      </c>
      <c r="F38" s="47"/>
      <c r="H38" s="860"/>
      <c r="I38" s="860"/>
      <c r="J38" s="860"/>
      <c r="K38" s="1205"/>
      <c r="L38" s="1205"/>
      <c r="N38" s="1205"/>
      <c r="O38" s="1205"/>
      <c r="P38" s="1205"/>
      <c r="R38" s="1205"/>
      <c r="S38" s="1205"/>
      <c r="T38" s="1206"/>
      <c r="U38" s="1206"/>
      <c r="V38" s="1206"/>
      <c r="W38" s="1206"/>
      <c r="X38" s="1206"/>
      <c r="Y38" s="1206"/>
      <c r="Z38" s="1206"/>
      <c r="AA38" s="1206"/>
      <c r="AB38" s="1205"/>
      <c r="AC38" s="1205"/>
      <c r="AD38" s="1205"/>
      <c r="AE38" s="1205"/>
      <c r="AF38" s="1205"/>
      <c r="AG38" s="1812" t="s">
        <v>163</v>
      </c>
      <c r="AH38" s="1812"/>
      <c r="AI38" s="1207"/>
      <c r="AJ38" s="1817" t="s">
        <v>413</v>
      </c>
      <c r="AK38" s="1817"/>
      <c r="AL38" s="1817"/>
      <c r="AM38" s="1207"/>
      <c r="AN38" s="1812" t="s">
        <v>414</v>
      </c>
      <c r="AO38" s="1812"/>
      <c r="AP38" s="1812"/>
      <c r="AQ38" s="398"/>
      <c r="AR38" s="398"/>
      <c r="AS38" s="398"/>
      <c r="AT38" s="55"/>
      <c r="AU38" s="276"/>
      <c r="AV38" s="276"/>
      <c r="AW38" s="276"/>
      <c r="AX38" s="276"/>
      <c r="AY38" s="276"/>
      <c r="AZ38" s="276"/>
      <c r="BA38" s="276"/>
      <c r="BB38" s="276"/>
      <c r="BC38" s="276"/>
      <c r="BD38" s="276"/>
      <c r="BE38" s="276"/>
      <c r="BF38" s="276"/>
      <c r="BG38" s="276"/>
      <c r="BH38" s="276"/>
      <c r="BI38" s="276"/>
      <c r="BJ38" s="276"/>
      <c r="BK38" s="276"/>
      <c r="BL38" s="276"/>
      <c r="BM38" s="276"/>
      <c r="BN38" s="276"/>
      <c r="BO38" s="40"/>
      <c r="BQ38"/>
      <c r="BR38"/>
      <c r="BS38"/>
      <c r="BT38" s="2"/>
      <c r="BU38" s="2"/>
      <c r="BV38" s="146"/>
      <c r="BW38" s="141"/>
      <c r="BX38" s="55"/>
      <c r="BY38" s="55"/>
      <c r="BZ38" s="55"/>
      <c r="CA38" s="277"/>
      <c r="CB38" s="2"/>
      <c r="CC38" s="2"/>
      <c r="CD38" s="2"/>
      <c r="CE38" s="141"/>
      <c r="CF38" s="277"/>
      <c r="CG38" s="323"/>
      <c r="CH38"/>
      <c r="CI38"/>
      <c r="CJ38" s="43"/>
      <c r="CM38" s="323"/>
      <c r="CN38" s="323"/>
    </row>
    <row r="39" spans="1:115" s="4" customFormat="1" ht="30.95" customHeight="1" x14ac:dyDescent="0.2">
      <c r="A39" s="47"/>
      <c r="B39" s="47"/>
      <c r="C39" s="47"/>
      <c r="D39" s="47"/>
      <c r="E39" s="860" t="s">
        <v>624</v>
      </c>
      <c r="F39" s="47"/>
      <c r="H39" s="860"/>
      <c r="I39" s="1205"/>
      <c r="J39" s="1205"/>
      <c r="K39" s="1205"/>
      <c r="L39" s="1205"/>
      <c r="M39" s="1205"/>
      <c r="N39" s="1205"/>
      <c r="O39" s="1205"/>
      <c r="P39" s="1205"/>
      <c r="Q39" s="1205"/>
      <c r="R39" s="859"/>
      <c r="S39" s="859"/>
      <c r="T39" s="875"/>
      <c r="U39" s="875"/>
      <c r="V39" s="875"/>
      <c r="W39" s="875"/>
      <c r="X39" s="875"/>
      <c r="Y39" s="875"/>
      <c r="Z39" s="875"/>
      <c r="AA39" s="875"/>
      <c r="AB39" s="874"/>
      <c r="AC39" s="859"/>
      <c r="AD39" s="859"/>
      <c r="AE39" s="859"/>
      <c r="AF39" s="859"/>
      <c r="AG39" s="1812" t="s">
        <v>412</v>
      </c>
      <c r="AH39" s="1812"/>
      <c r="AI39" s="876"/>
      <c r="AJ39" s="1817" t="s">
        <v>325</v>
      </c>
      <c r="AK39" s="1817"/>
      <c r="AL39" s="1817"/>
      <c r="AM39" s="872"/>
      <c r="AN39" s="1207"/>
      <c r="AO39" s="1207"/>
      <c r="AP39" s="1207"/>
      <c r="AQ39" s="388"/>
      <c r="AR39" s="388"/>
      <c r="AS39" s="388"/>
      <c r="AT39" s="398"/>
      <c r="AU39" s="55"/>
      <c r="AV39" s="55"/>
      <c r="AW39" s="55"/>
      <c r="AX39" s="55"/>
      <c r="AY39" s="55"/>
      <c r="AZ39" s="398"/>
      <c r="BA39" s="398"/>
      <c r="BB39" s="398"/>
      <c r="BC39" s="398"/>
      <c r="BD39" s="398"/>
      <c r="BE39" s="398"/>
      <c r="BF39" s="398"/>
      <c r="BG39" s="398"/>
      <c r="BH39" s="398"/>
      <c r="BI39" s="398"/>
      <c r="BJ39" s="398"/>
      <c r="BL39" s="55"/>
      <c r="BM39" s="55"/>
      <c r="BN39" s="55"/>
      <c r="BU39" s="2"/>
      <c r="BV39" s="277"/>
      <c r="BW39" s="141"/>
      <c r="BX39" s="146"/>
      <c r="BY39"/>
      <c r="BZ39"/>
      <c r="CA39"/>
      <c r="CB39" s="2"/>
      <c r="CC39" s="2"/>
      <c r="CD39" s="2"/>
      <c r="CE39" s="2"/>
      <c r="CF39" s="323"/>
      <c r="CG39"/>
      <c r="CH39"/>
      <c r="CI39"/>
      <c r="CJ39" s="323"/>
      <c r="CP39" s="40"/>
    </row>
    <row r="40" spans="1:115" s="40" customFormat="1" ht="27.95" customHeight="1" x14ac:dyDescent="0.15">
      <c r="A40"/>
      <c r="B40" s="55"/>
      <c r="C40" s="55"/>
      <c r="D40" s="55"/>
      <c r="E40" s="870" t="s">
        <v>637</v>
      </c>
      <c r="F40" s="55"/>
      <c r="H40" s="55"/>
      <c r="I40" s="55"/>
      <c r="J40" s="55"/>
      <c r="K40" s="55"/>
      <c r="L40" s="55"/>
      <c r="M40" s="241"/>
      <c r="N40" s="241"/>
      <c r="O40" s="241"/>
      <c r="P40" s="241"/>
      <c r="Q40" s="241"/>
      <c r="R40" s="241"/>
      <c r="S40" s="241"/>
      <c r="T40" s="241"/>
      <c r="U40" s="55"/>
      <c r="V40" s="55"/>
      <c r="W40" s="55"/>
      <c r="X40" s="241"/>
      <c r="Y40" s="241"/>
      <c r="Z40" s="241"/>
      <c r="AA40" s="241"/>
      <c r="AB40" s="241"/>
      <c r="AC40" s="241"/>
      <c r="AD40" s="241"/>
      <c r="AE40" s="241"/>
      <c r="AF40" s="55"/>
      <c r="AG40" s="55"/>
      <c r="AH40" s="55"/>
      <c r="AI40" s="55"/>
      <c r="AJ40" s="55"/>
      <c r="AK40" s="55"/>
      <c r="AL40" s="55"/>
      <c r="AM40" s="55"/>
      <c r="AN40" s="55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141"/>
      <c r="BX40" s="277"/>
      <c r="BY40" s="277"/>
      <c r="BZ40" s="323"/>
      <c r="CA40" s="323"/>
      <c r="CB40" s="323"/>
      <c r="CC40" s="323"/>
      <c r="CD40" s="323"/>
      <c r="CE40" s="323"/>
      <c r="CF40" s="323"/>
      <c r="CG40"/>
      <c r="CH40"/>
      <c r="CI40"/>
      <c r="CJ40"/>
      <c r="CK40"/>
      <c r="CL40"/>
      <c r="CM40"/>
      <c r="CN40"/>
      <c r="CO40"/>
      <c r="CP40" s="277"/>
    </row>
    <row r="41" spans="1:115" s="277" customFormat="1" ht="27.95" customHeight="1" x14ac:dyDescent="0.15">
      <c r="A41"/>
      <c r="B41" s="55"/>
      <c r="C41" s="55"/>
      <c r="D41" s="55"/>
      <c r="F41" s="55"/>
      <c r="H41" s="55"/>
      <c r="I41" s="55"/>
      <c r="J41" s="55"/>
      <c r="K41" s="55"/>
      <c r="L41" s="55"/>
      <c r="M41" s="241"/>
      <c r="N41" s="241"/>
      <c r="O41" s="241"/>
      <c r="P41" s="241"/>
      <c r="Q41" s="241"/>
      <c r="R41" s="241"/>
      <c r="S41" s="241"/>
      <c r="T41" s="241"/>
      <c r="U41" s="55"/>
      <c r="V41" s="55"/>
      <c r="W41" s="55"/>
      <c r="X41" s="241"/>
      <c r="Y41" s="241"/>
      <c r="Z41" s="241"/>
      <c r="AA41" s="241"/>
      <c r="AB41" s="241"/>
      <c r="AC41" s="241"/>
      <c r="AD41" s="241"/>
      <c r="AE41" s="241"/>
      <c r="AF41" s="55"/>
      <c r="AG41" s="55"/>
      <c r="AH41" s="55"/>
      <c r="AI41" s="55"/>
      <c r="AJ41" s="55"/>
      <c r="AK41" s="55"/>
      <c r="AL41" s="55"/>
      <c r="AM41" s="55"/>
      <c r="AN41" s="55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141"/>
      <c r="BX41" s="2"/>
      <c r="BY41" s="101"/>
      <c r="BZ41" s="146"/>
      <c r="CA41"/>
      <c r="CB41"/>
      <c r="CC41"/>
      <c r="CD41"/>
      <c r="CE41" s="4"/>
      <c r="CF41"/>
      <c r="CG41"/>
      <c r="CH41"/>
      <c r="CI41"/>
      <c r="CJ41"/>
      <c r="CK41"/>
      <c r="CL41"/>
      <c r="CM41"/>
      <c r="CN41"/>
      <c r="CO41"/>
      <c r="CP41"/>
    </row>
    <row r="42" spans="1:115" ht="27.95" customHeight="1" x14ac:dyDescent="0.15">
      <c r="B42" s="55"/>
      <c r="BT42" s="2"/>
      <c r="BU42" s="2"/>
      <c r="BV42" s="2"/>
      <c r="BX42" s="2"/>
      <c r="BY42" s="2"/>
      <c r="BZ42"/>
      <c r="CA42"/>
      <c r="CB42" s="141"/>
      <c r="CC42" s="141"/>
      <c r="CD42" s="141"/>
      <c r="CE42" s="277"/>
    </row>
    <row r="43" spans="1:115" ht="24.95" customHeight="1" x14ac:dyDescent="0.15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241"/>
      <c r="N43" s="241"/>
      <c r="O43" s="241"/>
      <c r="P43" s="241"/>
      <c r="Q43" s="241"/>
      <c r="R43" s="241"/>
      <c r="S43" s="241"/>
      <c r="T43" s="241"/>
      <c r="U43" s="55"/>
      <c r="V43" s="55"/>
      <c r="W43" s="55"/>
      <c r="X43" s="241"/>
      <c r="Y43" s="241"/>
      <c r="Z43" s="241"/>
      <c r="AA43" s="241"/>
      <c r="AB43" s="241"/>
      <c r="AC43" s="241"/>
      <c r="AD43" s="241"/>
      <c r="AE43" s="241"/>
      <c r="AF43" s="55"/>
      <c r="AG43" s="55"/>
      <c r="AH43" s="55"/>
      <c r="AI43" s="55"/>
      <c r="AJ43" s="55"/>
      <c r="AK43" s="55"/>
      <c r="AL43" s="55"/>
      <c r="AM43" s="55"/>
      <c r="AN43" s="55"/>
      <c r="BT43" s="2"/>
      <c r="BU43" s="2"/>
      <c r="BV43" s="2"/>
      <c r="BX43" s="2"/>
      <c r="BY43" s="2"/>
      <c r="BZ43"/>
      <c r="CA43"/>
      <c r="CB43" s="141"/>
      <c r="CC43" s="141"/>
      <c r="CD43" s="141"/>
      <c r="CE43" s="323"/>
    </row>
    <row r="44" spans="1:115" ht="24.95" customHeight="1" x14ac:dyDescent="0.15">
      <c r="O44" s="111"/>
      <c r="P44" s="111"/>
      <c r="Q44" s="111"/>
      <c r="R44" s="111"/>
      <c r="S44" s="111"/>
      <c r="T44" s="111"/>
      <c r="V44" s="2"/>
      <c r="W44" s="2"/>
      <c r="AC44" s="111"/>
      <c r="AD44" s="111"/>
      <c r="AE44" s="111"/>
      <c r="BT44" s="2"/>
      <c r="BU44" s="2"/>
      <c r="BV44" s="2"/>
      <c r="BX44" s="2"/>
      <c r="BY44" s="2"/>
      <c r="BZ44"/>
      <c r="CA44"/>
      <c r="CB44" s="141"/>
      <c r="CC44" s="141"/>
      <c r="CD44" s="141"/>
    </row>
    <row r="45" spans="1:115" x14ac:dyDescent="0.15">
      <c r="O45" s="111"/>
      <c r="P45" s="111"/>
      <c r="Q45" s="111"/>
      <c r="R45" s="111"/>
      <c r="S45" s="111"/>
      <c r="T45" s="111"/>
      <c r="V45" s="2"/>
      <c r="W45" s="2"/>
      <c r="AC45" s="111"/>
      <c r="AD45" s="111"/>
      <c r="AE45" s="111"/>
      <c r="BT45" s="2"/>
      <c r="BV45" s="2"/>
      <c r="BX45" s="2"/>
      <c r="BY45" s="2"/>
      <c r="BZ45"/>
      <c r="CA45"/>
      <c r="CB45" s="141"/>
      <c r="CC45" s="141"/>
      <c r="CD45" s="141"/>
    </row>
    <row r="46" spans="1:115" x14ac:dyDescent="0.15">
      <c r="O46" s="111"/>
      <c r="P46" s="111"/>
      <c r="Q46" s="111"/>
      <c r="R46" s="111"/>
      <c r="S46" s="111"/>
      <c r="T46" s="111"/>
      <c r="V46" s="2"/>
      <c r="W46" s="2"/>
      <c r="AC46" s="111"/>
      <c r="AD46" s="111"/>
      <c r="AE46" s="111"/>
      <c r="BT46" s="2"/>
      <c r="BV46" s="2"/>
      <c r="BX46" s="2"/>
      <c r="BY46" s="2"/>
      <c r="BZ46"/>
      <c r="CA46"/>
      <c r="CB46" s="141"/>
      <c r="CC46" s="141"/>
      <c r="CD46" s="141"/>
    </row>
    <row r="47" spans="1:115" x14ac:dyDescent="0.15">
      <c r="BV47" s="2"/>
      <c r="BX47" s="2"/>
      <c r="BY47" s="2"/>
      <c r="BZ47"/>
      <c r="CA47"/>
      <c r="CB47" s="141"/>
      <c r="CC47" s="141"/>
      <c r="CD47" s="141"/>
    </row>
    <row r="48" spans="1:115" x14ac:dyDescent="0.15">
      <c r="BX48" s="2"/>
      <c r="BY48" s="2"/>
      <c r="BZ48"/>
      <c r="CA48"/>
      <c r="CB48" s="141"/>
      <c r="CC48" s="141"/>
      <c r="CD48" s="141"/>
    </row>
  </sheetData>
  <mergeCells count="80">
    <mergeCell ref="A1:R1"/>
    <mergeCell ref="O5:P5"/>
    <mergeCell ref="Q5:R5"/>
    <mergeCell ref="Y5:Z5"/>
    <mergeCell ref="W3:X5"/>
    <mergeCell ref="C3:D3"/>
    <mergeCell ref="U3:V4"/>
    <mergeCell ref="BE3:BG4"/>
    <mergeCell ref="G4:H4"/>
    <mergeCell ref="AU4:AX4"/>
    <mergeCell ref="AY4:BD4"/>
    <mergeCell ref="G3:H3"/>
    <mergeCell ref="I3:K3"/>
    <mergeCell ref="M3:R4"/>
    <mergeCell ref="S3:T3"/>
    <mergeCell ref="AX1:BD1"/>
    <mergeCell ref="AR3:AS5"/>
    <mergeCell ref="AP3:AQ5"/>
    <mergeCell ref="AN3:AO5"/>
    <mergeCell ref="Y3:Z3"/>
    <mergeCell ref="AA3:AB4"/>
    <mergeCell ref="AG3:AG5"/>
    <mergeCell ref="AH3:AJ5"/>
    <mergeCell ref="AT3:AT5"/>
    <mergeCell ref="AK3:AM5"/>
    <mergeCell ref="AU3:BD3"/>
    <mergeCell ref="BW4:BW5"/>
    <mergeCell ref="BX4:BX5"/>
    <mergeCell ref="BY4:BY5"/>
    <mergeCell ref="CE4:CE5"/>
    <mergeCell ref="CF4:CF5"/>
    <mergeCell ref="BZ4:BZ5"/>
    <mergeCell ref="CA4:CA5"/>
    <mergeCell ref="CB4:CB5"/>
    <mergeCell ref="CC4:CC5"/>
    <mergeCell ref="CD4:CD5"/>
    <mergeCell ref="CP4:CP5"/>
    <mergeCell ref="CG4:CG5"/>
    <mergeCell ref="CH4:CH5"/>
    <mergeCell ref="CI4:CI5"/>
    <mergeCell ref="CJ4:CJ5"/>
    <mergeCell ref="CK4:CK5"/>
    <mergeCell ref="CL4:CL5"/>
    <mergeCell ref="CM4:CM5"/>
    <mergeCell ref="CN4:CN5"/>
    <mergeCell ref="CO4:CO5"/>
    <mergeCell ref="DE4:DE5"/>
    <mergeCell ref="DF4:DF5"/>
    <mergeCell ref="DG4:DG5"/>
    <mergeCell ref="DH4:DH5"/>
    <mergeCell ref="CW4:CW5"/>
    <mergeCell ref="CX4:CX5"/>
    <mergeCell ref="CY4:CY5"/>
    <mergeCell ref="CZ4:CZ5"/>
    <mergeCell ref="DA4:DA5"/>
    <mergeCell ref="DB4:DB5"/>
    <mergeCell ref="DD4:DD5"/>
    <mergeCell ref="DC4:DC5"/>
    <mergeCell ref="CQ4:CQ5"/>
    <mergeCell ref="CR4:CR5"/>
    <mergeCell ref="CS4:CS5"/>
    <mergeCell ref="CT4:CT5"/>
    <mergeCell ref="CV4:CV5"/>
    <mergeCell ref="CU4:CU5"/>
    <mergeCell ref="BQ8:BR8"/>
    <mergeCell ref="AU37:AX37"/>
    <mergeCell ref="BK8:BK9"/>
    <mergeCell ref="BL8:BL9"/>
    <mergeCell ref="BM8:BM9"/>
    <mergeCell ref="BN8:BN9"/>
    <mergeCell ref="BO8:BO9"/>
    <mergeCell ref="BP8:BP9"/>
    <mergeCell ref="AG39:AH39"/>
    <mergeCell ref="AJ39:AL39"/>
    <mergeCell ref="AG37:AH37"/>
    <mergeCell ref="AJ37:AL37"/>
    <mergeCell ref="AN37:AP37"/>
    <mergeCell ref="AG38:AH38"/>
    <mergeCell ref="AJ38:AL38"/>
    <mergeCell ref="AN38:AP38"/>
  </mergeCells>
  <phoneticPr fontId="1"/>
  <conditionalFormatting sqref="BZ6:DD36">
    <cfRule type="cellIs" dxfId="23" priority="8" stopIfTrue="1" operator="equal">
      <formula>1</formula>
    </cfRule>
  </conditionalFormatting>
  <conditionalFormatting sqref="DE6:DE36">
    <cfRule type="cellIs" dxfId="22" priority="7" stopIfTrue="1" operator="equal">
      <formula>1</formula>
    </cfRule>
  </conditionalFormatting>
  <conditionalFormatting sqref="DF6:DF36">
    <cfRule type="cellIs" dxfId="21" priority="6" stopIfTrue="1" operator="equal">
      <formula>1</formula>
    </cfRule>
  </conditionalFormatting>
  <conditionalFormatting sqref="DG6:DG36">
    <cfRule type="cellIs" dxfId="20" priority="5" stopIfTrue="1" operator="equal">
      <formula>1</formula>
    </cfRule>
  </conditionalFormatting>
  <conditionalFormatting sqref="DH6:DH36">
    <cfRule type="cellIs" dxfId="19" priority="4" stopIfTrue="1" operator="equal">
      <formula>1</formula>
    </cfRule>
  </conditionalFormatting>
  <conditionalFormatting sqref="DI6:DI36">
    <cfRule type="cellIs" dxfId="18" priority="3" stopIfTrue="1" operator="equal">
      <formula>1</formula>
    </cfRule>
  </conditionalFormatting>
  <conditionalFormatting sqref="DJ6:DJ36">
    <cfRule type="cellIs" dxfId="17" priority="2" stopIfTrue="1" operator="equal">
      <formula>1</formula>
    </cfRule>
  </conditionalFormatting>
  <conditionalFormatting sqref="DK6:DK36">
    <cfRule type="cellIs" dxfId="16" priority="1" stopIfTrue="1" operator="equal">
      <formula>1</formula>
    </cfRule>
  </conditionalFormatting>
  <pageMargins left="0" right="0" top="0.19685039370078741" bottom="0.19685039370078741" header="0.11811023622047245" footer="0.11811023622047245"/>
  <pageSetup paperSize="9" scale="2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L48"/>
  <sheetViews>
    <sheetView zoomScale="50" zoomScaleNormal="50" workbookViewId="0">
      <selection activeCell="AK32" sqref="AK32"/>
    </sheetView>
  </sheetViews>
  <sheetFormatPr defaultColWidth="9" defaultRowHeight="18.75" x14ac:dyDescent="0.2"/>
  <cols>
    <col min="1" max="1" width="5.25" style="660" customWidth="1"/>
    <col min="2" max="2" width="5.5" style="660" customWidth="1"/>
    <col min="3" max="10" width="9.625" style="855" customWidth="1"/>
    <col min="11" max="12" width="9.625" style="854" customWidth="1"/>
    <col min="13" max="19" width="9.625" style="855" customWidth="1"/>
    <col min="20" max="26" width="9.625" style="854" customWidth="1"/>
    <col min="27" max="35" width="9.625" style="855" customWidth="1"/>
    <col min="36" max="49" width="8.625" style="855" customWidth="1"/>
    <col min="50" max="50" width="12.625" style="855" customWidth="1"/>
    <col min="51" max="51" width="8.625" style="855" customWidth="1"/>
    <col min="52" max="52" width="12.625" style="855" customWidth="1"/>
    <col min="53" max="53" width="8.625" style="855" customWidth="1"/>
    <col min="54" max="54" width="12.625" style="855" customWidth="1"/>
    <col min="55" max="55" width="8.625" style="855" customWidth="1"/>
    <col min="56" max="56" width="12.625" style="855" customWidth="1"/>
    <col min="57" max="57" width="8.625" style="855" customWidth="1"/>
    <col min="58" max="58" width="12.625" style="855" customWidth="1"/>
    <col min="59" max="60" width="15.625" style="855" customWidth="1"/>
    <col min="61" max="61" width="30.875" style="855" customWidth="1"/>
    <col min="62" max="73" width="8.625" style="855" customWidth="1"/>
    <col min="74" max="74" width="8.625" style="660" customWidth="1"/>
    <col min="75" max="75" width="8.625" style="858" customWidth="1"/>
    <col min="76" max="76" width="8.625" style="660" customWidth="1"/>
    <col min="77" max="78" width="8.625" style="141" customWidth="1"/>
    <col min="79" max="84" width="8.625" customWidth="1"/>
    <col min="85" max="89" width="8.875" customWidth="1"/>
    <col min="90" max="90" width="12.875" bestFit="1" customWidth="1"/>
    <col min="91" max="93" width="8.875" customWidth="1"/>
    <col min="94" max="94" width="13.375" bestFit="1" customWidth="1"/>
    <col min="95" max="114" width="8.875" customWidth="1"/>
    <col min="115" max="16384" width="9" style="660"/>
  </cols>
  <sheetData>
    <row r="1" spans="1:116" ht="30" customHeight="1" x14ac:dyDescent="0.2">
      <c r="A1" s="1832" t="s">
        <v>281</v>
      </c>
      <c r="B1" s="1832"/>
      <c r="C1" s="1832"/>
      <c r="D1" s="1832"/>
      <c r="E1" s="1832"/>
      <c r="F1" s="1832"/>
      <c r="G1" s="1832"/>
      <c r="H1" s="1832"/>
      <c r="I1" s="1832"/>
      <c r="J1" s="1832"/>
      <c r="K1" s="1832"/>
      <c r="L1" s="1832"/>
      <c r="M1" s="1832"/>
      <c r="N1" s="1832"/>
      <c r="O1" s="1832"/>
      <c r="P1" s="1832"/>
      <c r="Q1" s="1832"/>
      <c r="R1" s="1832"/>
      <c r="S1" s="1300" t="s">
        <v>643</v>
      </c>
      <c r="T1" s="857"/>
      <c r="U1" s="857"/>
      <c r="V1" s="857"/>
      <c r="W1" s="857"/>
      <c r="X1" s="857"/>
      <c r="Y1" s="857"/>
      <c r="Z1" s="857"/>
      <c r="AA1" s="857"/>
      <c r="AB1" s="857"/>
      <c r="AC1" s="857"/>
      <c r="AD1" s="857"/>
      <c r="AE1" s="857"/>
      <c r="AF1" s="656"/>
      <c r="AG1" s="857"/>
      <c r="AH1" s="857"/>
      <c r="AI1" s="857"/>
      <c r="AJ1" s="857"/>
      <c r="AK1" s="857"/>
      <c r="AL1" s="857"/>
      <c r="AM1" s="857"/>
      <c r="AO1" s="1300"/>
      <c r="AP1" s="1300"/>
      <c r="AQ1" s="658"/>
      <c r="AR1" s="657"/>
      <c r="AS1" s="657"/>
      <c r="AT1" s="657"/>
      <c r="AU1" s="657"/>
      <c r="AV1" s="657"/>
      <c r="AW1" s="657"/>
      <c r="AX1" s="1831" t="s">
        <v>206</v>
      </c>
      <c r="AY1" s="1831"/>
      <c r="AZ1" s="1831"/>
      <c r="BA1" s="1831"/>
      <c r="BB1" s="1831"/>
      <c r="BC1" s="1831"/>
      <c r="BD1" s="1831"/>
      <c r="BE1" s="853"/>
      <c r="BF1" s="853"/>
      <c r="BG1" s="657"/>
      <c r="BH1" s="657"/>
      <c r="BI1" s="657"/>
      <c r="BJ1" s="657"/>
      <c r="BK1" s="657"/>
      <c r="BL1" s="657"/>
      <c r="BM1" s="851"/>
      <c r="BN1" s="851"/>
      <c r="BO1" s="851"/>
      <c r="BP1" s="851"/>
      <c r="BQ1" s="851"/>
      <c r="BR1" s="851"/>
      <c r="BS1" s="851"/>
      <c r="BT1" s="851"/>
      <c r="BU1" s="851"/>
    </row>
    <row r="2" spans="1:116" ht="18" customHeight="1" thickBot="1" x14ac:dyDescent="0.25">
      <c r="A2" s="859"/>
      <c r="B2" s="859"/>
      <c r="C2" s="860" t="s">
        <v>47</v>
      </c>
      <c r="D2" s="860"/>
      <c r="E2" s="860"/>
      <c r="F2" s="860"/>
      <c r="G2" s="860"/>
      <c r="H2" s="860"/>
      <c r="I2" s="860"/>
      <c r="J2" s="860"/>
      <c r="K2" s="861"/>
      <c r="L2" s="861"/>
      <c r="M2" s="852"/>
      <c r="N2" s="852"/>
      <c r="O2" s="852"/>
      <c r="P2" s="852"/>
      <c r="Q2" s="852"/>
      <c r="R2" s="852"/>
      <c r="S2" s="852"/>
      <c r="T2" s="861"/>
      <c r="U2" s="861"/>
      <c r="V2" s="861"/>
      <c r="W2" s="861"/>
      <c r="X2" s="861"/>
      <c r="Y2" s="861"/>
      <c r="Z2" s="861"/>
      <c r="AA2" s="852"/>
      <c r="AB2" s="852"/>
      <c r="AC2" s="852"/>
      <c r="AD2" s="852"/>
      <c r="AE2" s="852"/>
      <c r="AF2" s="852"/>
      <c r="AG2" s="852"/>
      <c r="AH2" s="852"/>
      <c r="AI2" s="852"/>
      <c r="AJ2" s="852"/>
      <c r="AK2" s="852"/>
      <c r="AL2" s="852"/>
      <c r="AM2" s="859"/>
      <c r="AN2" s="859"/>
      <c r="AO2" s="859"/>
      <c r="AR2" s="859"/>
      <c r="AS2" s="859"/>
      <c r="AT2" s="859"/>
      <c r="AU2" s="859"/>
      <c r="AV2" s="859"/>
      <c r="AW2" s="859"/>
      <c r="AX2" s="859"/>
      <c r="AY2" s="859"/>
      <c r="AZ2" s="859"/>
      <c r="BA2" s="859"/>
      <c r="BB2" s="859"/>
      <c r="BC2" s="859"/>
      <c r="BD2" s="859"/>
      <c r="BE2" s="859"/>
      <c r="BF2" s="859"/>
      <c r="BG2" s="859"/>
      <c r="BH2" s="859"/>
      <c r="BI2" s="859"/>
      <c r="BJ2" s="859"/>
      <c r="BK2" s="859"/>
      <c r="BL2" s="859"/>
      <c r="BM2" s="859"/>
      <c r="BN2" s="859"/>
      <c r="BO2" s="859"/>
      <c r="BP2" s="859"/>
      <c r="BQ2" s="859"/>
      <c r="BR2" s="859"/>
      <c r="BS2" s="859"/>
      <c r="BT2" s="859"/>
      <c r="BU2" s="859"/>
      <c r="BV2" s="859"/>
      <c r="BW2" s="859"/>
      <c r="BX2" s="862"/>
      <c r="BY2" s="142"/>
      <c r="BZ2"/>
    </row>
    <row r="3" spans="1:116" customFormat="1" ht="21" customHeight="1" x14ac:dyDescent="0.15">
      <c r="A3" s="423"/>
      <c r="B3" s="423"/>
      <c r="C3" s="1662" t="s">
        <v>0</v>
      </c>
      <c r="D3" s="1686"/>
      <c r="E3" s="382" t="s">
        <v>3</v>
      </c>
      <c r="F3" s="168" t="s">
        <v>172</v>
      </c>
      <c r="G3" s="1662" t="s">
        <v>5</v>
      </c>
      <c r="H3" s="1663"/>
      <c r="I3" s="1692" t="s">
        <v>159</v>
      </c>
      <c r="J3" s="1693"/>
      <c r="K3" s="1694"/>
      <c r="L3" s="913" t="s">
        <v>55</v>
      </c>
      <c r="M3" s="1680" t="s">
        <v>54</v>
      </c>
      <c r="N3" s="1681"/>
      <c r="O3" s="1681"/>
      <c r="P3" s="1681"/>
      <c r="Q3" s="1681"/>
      <c r="R3" s="1684"/>
      <c r="S3" s="1680" t="s">
        <v>113</v>
      </c>
      <c r="T3" s="1684"/>
      <c r="U3" s="1680" t="s">
        <v>59</v>
      </c>
      <c r="V3" s="1684"/>
      <c r="W3" s="1813" t="s">
        <v>327</v>
      </c>
      <c r="X3" s="1815"/>
      <c r="Y3" s="1680" t="s">
        <v>323</v>
      </c>
      <c r="Z3" s="1684"/>
      <c r="AA3" s="1685" t="s">
        <v>32</v>
      </c>
      <c r="AB3" s="1663"/>
      <c r="AC3" s="403" t="s">
        <v>7</v>
      </c>
      <c r="AD3" s="372"/>
      <c r="AE3" s="372"/>
      <c r="AF3" s="372"/>
      <c r="AG3" s="382"/>
      <c r="AH3" s="383"/>
      <c r="AI3" s="1758" t="s">
        <v>18</v>
      </c>
      <c r="AJ3" s="1662" t="s">
        <v>10</v>
      </c>
      <c r="AK3" s="1685"/>
      <c r="AL3" s="1686"/>
      <c r="AM3" s="1685" t="s">
        <v>11</v>
      </c>
      <c r="AN3" s="1685"/>
      <c r="AO3" s="1686"/>
      <c r="AP3" s="1662" t="s">
        <v>13</v>
      </c>
      <c r="AQ3" s="1686"/>
      <c r="AR3" s="1662" t="s">
        <v>12</v>
      </c>
      <c r="AS3" s="1686"/>
      <c r="AT3" s="1763" t="s">
        <v>154</v>
      </c>
      <c r="AU3" s="1755"/>
      <c r="AV3" s="1867" t="s">
        <v>246</v>
      </c>
      <c r="AW3" s="1662" t="s">
        <v>61</v>
      </c>
      <c r="AX3" s="1685"/>
      <c r="AY3" s="1685"/>
      <c r="AZ3" s="1685"/>
      <c r="BA3" s="1685"/>
      <c r="BB3" s="1685"/>
      <c r="BC3" s="1685"/>
      <c r="BD3" s="1685"/>
      <c r="BE3" s="1685"/>
      <c r="BF3" s="1686"/>
      <c r="BG3" s="1733" t="s">
        <v>62</v>
      </c>
      <c r="BH3" s="1768"/>
      <c r="BI3" s="1663"/>
      <c r="BJ3" s="610"/>
      <c r="BK3" s="610"/>
      <c r="BL3" s="610"/>
      <c r="BM3" s="610"/>
    </row>
    <row r="4" spans="1:116" customFormat="1" ht="21" customHeight="1" thickBot="1" x14ac:dyDescent="0.2">
      <c r="A4" s="418"/>
      <c r="B4" s="418"/>
      <c r="C4" s="39" t="s">
        <v>1</v>
      </c>
      <c r="D4" s="39"/>
      <c r="E4" s="39" t="s">
        <v>4</v>
      </c>
      <c r="F4" s="39"/>
      <c r="G4" s="1688" t="s">
        <v>6</v>
      </c>
      <c r="H4" s="1665"/>
      <c r="I4" s="914">
        <v>0.35416666666666669</v>
      </c>
      <c r="J4" s="914">
        <v>0.33333333333333331</v>
      </c>
      <c r="K4" s="914">
        <v>0.35416666666666669</v>
      </c>
      <c r="L4" s="299" t="s">
        <v>96</v>
      </c>
      <c r="M4" s="1720"/>
      <c r="N4" s="1715"/>
      <c r="O4" s="1715"/>
      <c r="P4" s="1715"/>
      <c r="Q4" s="1715"/>
      <c r="R4" s="1721"/>
      <c r="S4" s="427" t="s">
        <v>114</v>
      </c>
      <c r="T4" s="428" t="s">
        <v>173</v>
      </c>
      <c r="U4" s="1682"/>
      <c r="V4" s="1687"/>
      <c r="W4" s="1816"/>
      <c r="X4" s="1818"/>
      <c r="Y4" s="444" t="s">
        <v>323</v>
      </c>
      <c r="Z4" s="917" t="s">
        <v>335</v>
      </c>
      <c r="AA4" s="1770"/>
      <c r="AB4" s="1665"/>
      <c r="AC4" s="39" t="s">
        <v>1</v>
      </c>
      <c r="AD4" s="42" t="s">
        <v>2</v>
      </c>
      <c r="AE4" s="611"/>
      <c r="AF4" s="611"/>
      <c r="AG4" s="39" t="s">
        <v>8</v>
      </c>
      <c r="AH4" s="340" t="s">
        <v>9</v>
      </c>
      <c r="AI4" s="1759"/>
      <c r="AJ4" s="1688"/>
      <c r="AK4" s="1678"/>
      <c r="AL4" s="1679"/>
      <c r="AM4" s="1678"/>
      <c r="AN4" s="1678"/>
      <c r="AO4" s="1679"/>
      <c r="AP4" s="1688"/>
      <c r="AQ4" s="1679"/>
      <c r="AR4" s="1688"/>
      <c r="AS4" s="1679"/>
      <c r="AT4" s="1764"/>
      <c r="AU4" s="1756"/>
      <c r="AV4" s="1868"/>
      <c r="AW4" s="1870">
        <v>1</v>
      </c>
      <c r="AX4" s="1766"/>
      <c r="AY4" s="1766"/>
      <c r="AZ4" s="1871"/>
      <c r="BA4" s="1736">
        <v>0.5</v>
      </c>
      <c r="BB4" s="1766"/>
      <c r="BC4" s="1766"/>
      <c r="BD4" s="1766"/>
      <c r="BE4" s="1766"/>
      <c r="BF4" s="1767"/>
      <c r="BG4" s="1664"/>
      <c r="BH4" s="1769"/>
      <c r="BI4" s="1665"/>
      <c r="BJ4" s="610"/>
      <c r="BK4" s="610"/>
      <c r="BL4" s="610"/>
      <c r="BM4" s="610"/>
      <c r="CA4" s="1808" t="s">
        <v>28</v>
      </c>
      <c r="CB4" s="1811" t="s">
        <v>270</v>
      </c>
      <c r="CC4" s="1808" t="s">
        <v>71</v>
      </c>
      <c r="CD4" s="1811" t="s">
        <v>295</v>
      </c>
      <c r="CE4" s="1806" t="s">
        <v>63</v>
      </c>
      <c r="CF4" s="1807" t="s">
        <v>257</v>
      </c>
      <c r="CG4" s="1808" t="s">
        <v>284</v>
      </c>
      <c r="CH4" s="1811" t="s">
        <v>289</v>
      </c>
      <c r="CI4" s="1806" t="s">
        <v>237</v>
      </c>
      <c r="CJ4" s="1807" t="s">
        <v>279</v>
      </c>
      <c r="CK4" s="1808" t="s">
        <v>27</v>
      </c>
      <c r="CL4" s="1811" t="s">
        <v>272</v>
      </c>
      <c r="CM4" s="1808" t="s">
        <v>37</v>
      </c>
      <c r="CN4" s="1811" t="s">
        <v>255</v>
      </c>
      <c r="CO4" s="1811" t="s">
        <v>291</v>
      </c>
      <c r="CP4" s="1806" t="s">
        <v>38</v>
      </c>
      <c r="CQ4" s="1807" t="s">
        <v>269</v>
      </c>
      <c r="CR4" s="1806" t="s">
        <v>243</v>
      </c>
      <c r="CS4" s="1807" t="s">
        <v>273</v>
      </c>
      <c r="CT4" s="1807" t="s">
        <v>293</v>
      </c>
      <c r="CU4" s="1862" t="s">
        <v>200</v>
      </c>
      <c r="CV4" s="1861" t="s">
        <v>296</v>
      </c>
      <c r="CW4" s="1862" t="s">
        <v>233</v>
      </c>
      <c r="CX4" s="1861" t="s">
        <v>268</v>
      </c>
      <c r="CY4" s="1862" t="s">
        <v>267</v>
      </c>
      <c r="CZ4" s="1861" t="s">
        <v>274</v>
      </c>
      <c r="DA4" s="1862" t="s">
        <v>247</v>
      </c>
      <c r="DB4" s="1861" t="s">
        <v>294</v>
      </c>
      <c r="DC4" s="1806" t="s">
        <v>65</v>
      </c>
      <c r="DD4" s="1807" t="s">
        <v>280</v>
      </c>
      <c r="DE4" s="1808" t="s">
        <v>31</v>
      </c>
      <c r="DF4" s="1809" t="s">
        <v>271</v>
      </c>
      <c r="DG4" s="1769" t="s">
        <v>300</v>
      </c>
      <c r="DH4" s="1866" t="s">
        <v>313</v>
      </c>
      <c r="DI4" s="1769" t="s">
        <v>301</v>
      </c>
      <c r="DJ4" s="1866" t="s">
        <v>312</v>
      </c>
      <c r="DK4" s="1769" t="s">
        <v>299</v>
      </c>
      <c r="DL4" s="1866" t="s">
        <v>314</v>
      </c>
    </row>
    <row r="5" spans="1:116" customFormat="1" ht="21" customHeight="1" thickBot="1" x14ac:dyDescent="0.2">
      <c r="A5" s="419"/>
      <c r="B5" s="419"/>
      <c r="C5" s="357">
        <v>0.33333333333333331</v>
      </c>
      <c r="D5" s="357"/>
      <c r="E5" s="357">
        <v>0.33333333333333331</v>
      </c>
      <c r="F5" s="357">
        <v>0.33333333333333331</v>
      </c>
      <c r="G5" s="358" t="s">
        <v>122</v>
      </c>
      <c r="H5" s="351">
        <v>0.33333333333333331</v>
      </c>
      <c r="I5" s="402" t="s">
        <v>52</v>
      </c>
      <c r="J5" s="402" t="s">
        <v>17</v>
      </c>
      <c r="K5" s="417"/>
      <c r="L5" s="354" t="s">
        <v>266</v>
      </c>
      <c r="M5" s="357">
        <v>0.3125</v>
      </c>
      <c r="N5" s="607">
        <v>0.32291666666666669</v>
      </c>
      <c r="O5" s="1872">
        <v>0.33333333333333331</v>
      </c>
      <c r="P5" s="1739"/>
      <c r="Q5" s="1746" t="s">
        <v>58</v>
      </c>
      <c r="R5" s="1746"/>
      <c r="S5" s="354" t="s">
        <v>116</v>
      </c>
      <c r="T5" s="355" t="s">
        <v>174</v>
      </c>
      <c r="U5" s="358">
        <v>0.35416666666666669</v>
      </c>
      <c r="V5" s="351">
        <v>0.35416666666666669</v>
      </c>
      <c r="W5" s="1819"/>
      <c r="X5" s="1821"/>
      <c r="Y5" s="1804" t="s">
        <v>324</v>
      </c>
      <c r="Z5" s="1805"/>
      <c r="AA5" s="356">
        <v>0.3125</v>
      </c>
      <c r="AB5" s="359">
        <v>0.35416666666666669</v>
      </c>
      <c r="AC5" s="357">
        <v>0.3125</v>
      </c>
      <c r="AD5" s="360">
        <v>0.3125</v>
      </c>
      <c r="AE5" s="354"/>
      <c r="AF5" s="354"/>
      <c r="AG5" s="361"/>
      <c r="AH5" s="362"/>
      <c r="AI5" s="1760"/>
      <c r="AJ5" s="1689"/>
      <c r="AK5" s="1690"/>
      <c r="AL5" s="1691"/>
      <c r="AM5" s="1690"/>
      <c r="AN5" s="1690"/>
      <c r="AO5" s="1691"/>
      <c r="AP5" s="1689"/>
      <c r="AQ5" s="1691"/>
      <c r="AR5" s="1689"/>
      <c r="AS5" s="1691"/>
      <c r="AT5" s="1765"/>
      <c r="AU5" s="1757"/>
      <c r="AV5" s="1869"/>
      <c r="AW5" s="361"/>
      <c r="AX5" s="363" t="s">
        <v>62</v>
      </c>
      <c r="AY5" s="1620"/>
      <c r="AZ5" s="363" t="s">
        <v>62</v>
      </c>
      <c r="BA5" s="364"/>
      <c r="BB5" s="365" t="s">
        <v>62</v>
      </c>
      <c r="BC5" s="364"/>
      <c r="BD5" s="365" t="s">
        <v>62</v>
      </c>
      <c r="BE5" s="364"/>
      <c r="BF5" s="365" t="s">
        <v>62</v>
      </c>
      <c r="BG5" s="366"/>
      <c r="BH5" s="349"/>
      <c r="BI5" s="349"/>
      <c r="BJ5" s="615"/>
      <c r="BK5" s="615"/>
      <c r="BL5" s="615"/>
      <c r="BM5" s="615"/>
      <c r="BN5" s="141"/>
      <c r="BO5" s="141"/>
      <c r="BW5" s="1"/>
      <c r="CA5" s="1808"/>
      <c r="CB5" s="1811"/>
      <c r="CC5" s="1808"/>
      <c r="CD5" s="1811"/>
      <c r="CE5" s="1806"/>
      <c r="CF5" s="1807"/>
      <c r="CG5" s="1808"/>
      <c r="CH5" s="1811"/>
      <c r="CI5" s="1806"/>
      <c r="CJ5" s="1807"/>
      <c r="CK5" s="1808"/>
      <c r="CL5" s="1808"/>
      <c r="CM5" s="1808"/>
      <c r="CN5" s="1808"/>
      <c r="CO5" s="1811"/>
      <c r="CP5" s="1806"/>
      <c r="CQ5" s="1806"/>
      <c r="CR5" s="1806"/>
      <c r="CS5" s="1806"/>
      <c r="CT5" s="1807"/>
      <c r="CU5" s="1862"/>
      <c r="CV5" s="1862"/>
      <c r="CW5" s="1862"/>
      <c r="CX5" s="1862"/>
      <c r="CY5" s="1862"/>
      <c r="CZ5" s="1862"/>
      <c r="DA5" s="1862"/>
      <c r="DB5" s="1862"/>
      <c r="DC5" s="1806"/>
      <c r="DD5" s="1806"/>
      <c r="DE5" s="1808"/>
      <c r="DF5" s="1810"/>
      <c r="DG5" s="1769"/>
      <c r="DH5" s="1866"/>
      <c r="DI5" s="1769"/>
      <c r="DJ5" s="1866"/>
      <c r="DK5" s="1769"/>
      <c r="DL5" s="1866"/>
    </row>
    <row r="6" spans="1:116" s="851" customFormat="1" ht="51" customHeight="1" x14ac:dyDescent="0.15">
      <c r="A6" s="1537">
        <v>1</v>
      </c>
      <c r="B6" s="1022" t="s">
        <v>495</v>
      </c>
      <c r="C6" s="1023"/>
      <c r="D6" s="1024"/>
      <c r="E6" s="1025"/>
      <c r="F6" s="1025"/>
      <c r="G6" s="1026" t="s">
        <v>644</v>
      </c>
      <c r="H6" s="1027"/>
      <c r="I6" s="1028"/>
      <c r="J6" s="1029"/>
      <c r="K6" s="1027"/>
      <c r="L6" s="1030"/>
      <c r="M6" s="1028"/>
      <c r="N6" s="1028"/>
      <c r="O6" s="1031"/>
      <c r="P6" s="1032"/>
      <c r="Q6" s="1028"/>
      <c r="R6" s="1028"/>
      <c r="S6" s="1025"/>
      <c r="T6" s="1033"/>
      <c r="U6" s="1026"/>
      <c r="V6" s="1028"/>
      <c r="W6" s="1026" t="s">
        <v>301</v>
      </c>
      <c r="X6" s="1033"/>
      <c r="Y6" s="1028"/>
      <c r="Z6" s="1028"/>
      <c r="AA6" s="1026"/>
      <c r="AB6" s="1027"/>
      <c r="AC6" s="1026"/>
      <c r="AD6" s="1034"/>
      <c r="AE6" s="1028"/>
      <c r="AF6" s="1028"/>
      <c r="AG6" s="1035" t="s">
        <v>258</v>
      </c>
      <c r="AH6" s="1036" t="s">
        <v>644</v>
      </c>
      <c r="AI6" s="1037" t="s">
        <v>27</v>
      </c>
      <c r="AJ6" s="1621"/>
      <c r="AK6" s="1622"/>
      <c r="AL6" s="1624"/>
      <c r="AM6" s="1625"/>
      <c r="AN6" s="1626"/>
      <c r="AO6" s="1624"/>
      <c r="AP6" s="1627"/>
      <c r="AQ6" s="1624"/>
      <c r="AR6" s="1625"/>
      <c r="AS6" s="1628"/>
      <c r="AT6" s="1625"/>
      <c r="AU6" s="1624"/>
      <c r="AV6" s="1626"/>
      <c r="AW6" s="1625"/>
      <c r="AX6" s="1629"/>
      <c r="AY6" s="1630"/>
      <c r="AZ6" s="1626"/>
      <c r="BA6" s="1631"/>
      <c r="BB6" s="1629"/>
      <c r="BC6" s="1626"/>
      <c r="BD6" s="1629"/>
      <c r="BE6" s="1632"/>
      <c r="BF6" s="1633"/>
      <c r="BG6" s="1634"/>
      <c r="BH6" s="1635"/>
      <c r="BI6" s="1624"/>
      <c r="BJ6" s="918"/>
      <c r="BK6" s="864"/>
      <c r="BL6" s="289"/>
      <c r="BM6" s="289"/>
      <c r="BN6" s="289"/>
      <c r="BO6" s="289"/>
      <c r="BP6" s="289"/>
      <c r="BQ6" s="289"/>
      <c r="BR6" s="289"/>
      <c r="BS6" s="289"/>
      <c r="BT6" s="289"/>
      <c r="BU6" s="289"/>
      <c r="BV6" s="289"/>
      <c r="CA6" s="669">
        <f t="shared" ref="CA6:CA36" si="0">COUNTIF(C6:AB6,$CA$4)+COUNTIF(AE6,$CA$4)+COUNTIF(AH6:BH6,$CA$4)</f>
        <v>0</v>
      </c>
      <c r="CB6" s="848">
        <f t="shared" ref="CB6:CB36" si="1">COUNTIF(C6:AB6,$CB$4)+COUNTIF(AE6,$CB$4)+COUNTIF(AH6:BH6,$CB$4)</f>
        <v>0</v>
      </c>
      <c r="CC6" s="666">
        <f t="shared" ref="CC6:CC36" si="2">COUNTIF(C6:AB6,$CC$4)+COUNTIF(AE6,$CC$4)+COUNTIF(AH6:BH6,$CC$4)</f>
        <v>0</v>
      </c>
      <c r="CD6" s="666">
        <f t="shared" ref="CD6:CD36" si="3">COUNTIF(C6:AB6,$CD$4)+COUNTIF(AE6,$CF$4)+COUNTIF(AH6:BH6,$CF$4)</f>
        <v>0</v>
      </c>
      <c r="CE6" s="669">
        <f t="shared" ref="CE6:CE36" si="4">COUNTIF(C6:AB6,$CE$4)+COUNTIF(AE6,$CE$4)+COUNTIF(AH6:BH6,$CE$4)</f>
        <v>0</v>
      </c>
      <c r="CF6" s="666">
        <f t="shared" ref="CF6:CF36" si="5">COUNTIF(C6:AB6,$CF$4)+COUNTIF(AE6,$CF$4)+COUNTIF(AH6:BH6,$CF$4)</f>
        <v>0</v>
      </c>
      <c r="CG6" s="669">
        <f t="shared" ref="CG6:CG36" si="6">COUNTIF(C6:AB6,$CG$4)+COUNTIF(AE6,$CG$4)+COUNTIF(AH6:BH6,$CG$4)</f>
        <v>0</v>
      </c>
      <c r="CH6" s="667">
        <f t="shared" ref="CH6:CH36" si="7">COUNTIF(C6:AB6,$CH$4)+COUNTIF(AE6,$CH$4)+COUNTIF(AH6:BH6,$CH$4)</f>
        <v>0</v>
      </c>
      <c r="CI6" s="665">
        <f t="shared" ref="CI6:CI36" si="8">COUNTIF(C6:AB6,$CI$4)+COUNTIF(AE6,$CI$4)+COUNTIF(AH6:BH6,$CI$4)</f>
        <v>0</v>
      </c>
      <c r="CJ6" s="666">
        <f t="shared" ref="CJ6:CJ36" si="9">COUNTIF(C6:AB6,$CJ$4)+COUNTIF(AE6,$CJ$4)+COUNTIF(AH6:BH6,$CJ$4)</f>
        <v>0</v>
      </c>
      <c r="CK6" s="669">
        <f t="shared" ref="CK6:CK36" si="10">COUNTIF(C6:AB6,$CK$4)+COUNTIF(AE6,$CK$4)+COUNTIF(AH6:BH6,$CK$4)</f>
        <v>1</v>
      </c>
      <c r="CL6" s="848">
        <f t="shared" ref="CL6:CL36" si="11">COUNTIF(C6:AB6,$CL$4)+COUNTIF(AE6,$CL$4)+COUNTIF(AH6:BH6,$CL$4)</f>
        <v>0</v>
      </c>
      <c r="CM6" s="669">
        <f t="shared" ref="CM6:CM36" si="12">COUNTIF(C6:AB6,$CM$4)+COUNTIF(AE6,$CM$4)+COUNTIF(AH6:BH6,$CM$4)</f>
        <v>0</v>
      </c>
      <c r="CN6" s="667">
        <f t="shared" ref="CN6:CN36" si="13">COUNTIF(C6:AB6,$CN$4)+COUNTIF(AE6,$CN$4)+COUNTIF(AH6:BH6,$CN$4)</f>
        <v>0</v>
      </c>
      <c r="CO6" s="849">
        <f t="shared" ref="CO6:CO36" si="14">COUNTIF(C6:AB6,$CO$4)+COUNTIF(AE6,$CO$4)+COUNTIF(AH6:BF6,$CO$4)</f>
        <v>0</v>
      </c>
      <c r="CP6" s="669">
        <f t="shared" ref="CP6:CP36" si="15">COUNTIF(C6:AB6,$CP$4)+COUNTIF(AE6,$CP$4)+COUNTIF(AH6:BF6,$CP$4)</f>
        <v>0</v>
      </c>
      <c r="CQ6" s="848">
        <f t="shared" ref="CQ6:CQ36" si="16">COUNTIF(C6:AB6,$CQ$4)+COUNTIF(AE6,$CQ$4)+COUNTIF(AH6:BF6,$CQ$4)</f>
        <v>0</v>
      </c>
      <c r="CR6" s="669">
        <f t="shared" ref="CR6:CR36" si="17">COUNTIF(C6:AB6,$CR$4)+COUNTIF(AE6,$CR$4)+COUNTIF(AH6:BF6,$CR$4)</f>
        <v>0</v>
      </c>
      <c r="CS6" s="848">
        <f t="shared" ref="CS6:CS36" si="18">COUNTIF(C6:AB6,$CS$4)+COUNTIF(AE6,$CS$4)+COUNTIF(AH6:BF6,$CS$4)</f>
        <v>0</v>
      </c>
      <c r="CT6" s="848">
        <f t="shared" ref="CT6:CT36" si="19">COUNTIF(C6:AB6,$CT$4)+COUNTIF(AE6,$CT$4)+COUNTIF(AH6:BF6,$CT$4)</f>
        <v>0</v>
      </c>
      <c r="CU6" s="669">
        <f t="shared" ref="CU6:CU36" si="20">COUNTIF(C6:AB6,$CU$4)+COUNTIF(AE6,$CU$4)+COUNTIF(AH6:BH6,$CU$4)</f>
        <v>0</v>
      </c>
      <c r="CV6" s="666">
        <f t="shared" ref="CV6:CV36" si="21">COUNTIF(C6:AB6,$CV$4)+COUNTIF(AE6,$CV$4)+COUNTIF(AH6:BH6,$CV$4)</f>
        <v>0</v>
      </c>
      <c r="CW6" s="669">
        <f t="shared" ref="CW6:CW36" si="22">COUNTIF(C6:AB6,$CW$4)+COUNTIF(AE6,$CW$4)+COUNTIF(AH6:BH6,$CW$4)</f>
        <v>0</v>
      </c>
      <c r="CX6" s="849">
        <f t="shared" ref="CX6:CX36" si="23">COUNTIF(C6:AB6,$CX$4)+COUNTIF(AE6,$CX$4)+COUNTIF(AH6:BH6,$CX$4)</f>
        <v>0</v>
      </c>
      <c r="CY6" s="669">
        <f t="shared" ref="CY6:CY36" si="24">COUNTIF(C6:AB6,$CY$4)+COUNTIF(AE6,$CY$4)+COUNTIF(AH6:BH6,$CY$4)</f>
        <v>0</v>
      </c>
      <c r="CZ6" s="666">
        <f t="shared" ref="CZ6:CZ36" si="25">COUNTIF(C6:AB6,$CZ$4)+COUNTIF(AE6,$CZ$4)+COUNTIF(AH6:BH6,$CZ$4)</f>
        <v>0</v>
      </c>
      <c r="DA6" s="669">
        <f t="shared" ref="DA6:DA36" si="26">COUNTIF(C6:AB6,$DA$4)+COUNTIF(AE6,$DA$4)+COUNTIF(AH6:BH6,$DA$4)</f>
        <v>0</v>
      </c>
      <c r="DB6" s="848">
        <f t="shared" ref="DB6:DB36" si="27">COUNTIF(C6:AB6,$DB$4)+COUNTIF(AE6,$DB$4)+COUNTIF(AH6:BH6,$DB$4)</f>
        <v>0</v>
      </c>
      <c r="DC6" s="669">
        <f t="shared" ref="DC6:DC36" si="28">COUNTIF(C6:AB6,$DC$4)+COUNTIF(AE6,$DC$4)+COUNTIF(AH6:BH6,$DC$4)</f>
        <v>0</v>
      </c>
      <c r="DD6" s="666">
        <f t="shared" ref="DD6:DD36" si="29">COUNTIF(C6:AB6,$DD$4)+COUNTIF(AE6,$DD$4)+COUNTIF(AH6:BH6,$DD$4)</f>
        <v>0</v>
      </c>
      <c r="DE6" s="669">
        <f t="shared" ref="DE6:DE36" si="30">COUNTIF(C6:AB6,$DE$4)+COUNTIF(AE6,$DE$4)+COUNTIF(AH6:BH6,$DE$4)</f>
        <v>0</v>
      </c>
      <c r="DF6" s="666">
        <f t="shared" ref="DF6:DF36" si="31">COUNTIF(C6:AB6,$DF$4)+COUNTIF(AE6,$DF$4)+COUNTIF(AH6:BH6,$DF$4)</f>
        <v>0</v>
      </c>
      <c r="DG6" s="669">
        <f t="shared" ref="DG6:DG36" si="32">COUNTIF(C6:AB6,$DG$4)+COUNTIF(AE6,$DG$4)+COUNTIF(AH6:BH6,$DG$4)</f>
        <v>0</v>
      </c>
      <c r="DH6" s="666">
        <f t="shared" ref="DH6:DH36" si="33">COUNTIF(C6:AB6,$DH$4)+COUNTIF(AE6,$DH$4)+COUNTIF(AH6:BH6,$DH$4)</f>
        <v>0</v>
      </c>
      <c r="DI6" s="669">
        <f t="shared" ref="DI6:DI36" si="34">COUNTIF(C6:AB6,$DI$4)+COUNTIF(AE6,$DI$4)+COUNTIF(AH6:BH6,$DI$4)</f>
        <v>1</v>
      </c>
      <c r="DJ6" s="666">
        <f t="shared" ref="DJ6:DJ36" si="35">COUNTIF(G6:AF6,$DF$4)+COUNTIF(AI6,$DF$4)+COUNTIF(AN6:BM6,$DF$4)</f>
        <v>0</v>
      </c>
      <c r="DK6" s="669">
        <f t="shared" ref="DK6:DK36" si="36">COUNTIF(C6:AB6,$DK$4)+COUNTIF(AE6,$DK$4)+COUNTIF(AH6:BH6,$DK$4)</f>
        <v>0</v>
      </c>
      <c r="DL6" s="666">
        <f t="shared" ref="DL6:DL36" si="37">COUNTIF(C6:AB6,$DL$4)+COUNTIF(AE6,$DL$4)+COUNTIF(AH6:BH6,$DL$4)</f>
        <v>0</v>
      </c>
    </row>
    <row r="7" spans="1:116" s="851" customFormat="1" ht="51" customHeight="1" thickBot="1" x14ac:dyDescent="0.2">
      <c r="A7" s="287">
        <v>2</v>
      </c>
      <c r="B7" s="1007" t="s">
        <v>20</v>
      </c>
      <c r="C7" s="1008"/>
      <c r="D7" s="595" t="s">
        <v>309</v>
      </c>
      <c r="E7" s="1009" t="s">
        <v>31</v>
      </c>
      <c r="F7" s="1009" t="s">
        <v>119</v>
      </c>
      <c r="G7" s="1010" t="str">
        <f t="shared" ref="G7:G36" si="38">AG6</f>
        <v>知久</v>
      </c>
      <c r="H7" s="1011" t="s">
        <v>301</v>
      </c>
      <c r="I7" s="1012" t="s">
        <v>237</v>
      </c>
      <c r="J7" s="1566" t="s">
        <v>28</v>
      </c>
      <c r="K7" s="1011" t="s">
        <v>418</v>
      </c>
      <c r="L7" s="1014" t="s">
        <v>65</v>
      </c>
      <c r="M7" s="1012" t="s">
        <v>292</v>
      </c>
      <c r="N7" s="1012"/>
      <c r="O7" s="1015"/>
      <c r="P7" s="1016" t="s">
        <v>309</v>
      </c>
      <c r="Q7" s="1012"/>
      <c r="R7" s="1012" t="s">
        <v>203</v>
      </c>
      <c r="S7" s="1009" t="s">
        <v>27</v>
      </c>
      <c r="T7" s="1017" t="s">
        <v>199</v>
      </c>
      <c r="U7" s="1010" t="s">
        <v>63</v>
      </c>
      <c r="V7" s="1012" t="s">
        <v>299</v>
      </c>
      <c r="W7" s="1010"/>
      <c r="X7" s="1017"/>
      <c r="Y7" s="1012"/>
      <c r="Z7" s="1012"/>
      <c r="AA7" s="1010" t="s">
        <v>284</v>
      </c>
      <c r="AB7" s="1011" t="s">
        <v>233</v>
      </c>
      <c r="AC7" s="1010" t="s">
        <v>267</v>
      </c>
      <c r="AD7" s="1018" t="s">
        <v>417</v>
      </c>
      <c r="AE7" s="1012" t="s">
        <v>70</v>
      </c>
      <c r="AF7" s="1012" t="s">
        <v>120</v>
      </c>
      <c r="AG7" s="1019" t="s">
        <v>343</v>
      </c>
      <c r="AH7" s="1020" t="str">
        <f t="shared" ref="AH7:AH36" si="39">AG6</f>
        <v>知久</v>
      </c>
      <c r="AI7" s="439"/>
      <c r="AJ7" s="1164"/>
      <c r="AK7" s="1165"/>
      <c r="AL7" s="1091"/>
      <c r="AM7" s="1089"/>
      <c r="AN7" s="1090"/>
      <c r="AO7" s="1091"/>
      <c r="AP7" s="1092"/>
      <c r="AQ7" s="1093"/>
      <c r="AR7" s="1089"/>
      <c r="AS7" s="1094"/>
      <c r="AT7" s="1089"/>
      <c r="AU7" s="1091"/>
      <c r="AV7" s="1090"/>
      <c r="AW7" s="1089"/>
      <c r="AX7" s="1128"/>
      <c r="AY7" s="1636"/>
      <c r="AZ7" s="1090"/>
      <c r="BA7" s="1127"/>
      <c r="BB7" s="1128"/>
      <c r="BC7" s="1090"/>
      <c r="BD7" s="1128"/>
      <c r="BE7" s="1141"/>
      <c r="BF7" s="1088"/>
      <c r="BG7" s="1089"/>
      <c r="BH7" s="1251"/>
      <c r="BI7" s="1489" t="s">
        <v>646</v>
      </c>
      <c r="BJ7" s="947"/>
      <c r="BK7" s="864"/>
      <c r="BL7" s="289"/>
      <c r="BM7" s="289"/>
      <c r="BN7" s="289"/>
      <c r="BO7" s="289"/>
      <c r="BP7" s="289"/>
      <c r="BQ7" s="289"/>
      <c r="BR7" s="289"/>
      <c r="BS7" s="289"/>
      <c r="BT7" s="289"/>
      <c r="BU7" s="289"/>
      <c r="BV7" s="289"/>
      <c r="CA7" s="669">
        <f t="shared" si="0"/>
        <v>1</v>
      </c>
      <c r="CB7" s="848">
        <f t="shared" si="1"/>
        <v>0</v>
      </c>
      <c r="CC7" s="666">
        <f t="shared" si="2"/>
        <v>0</v>
      </c>
      <c r="CD7" s="666">
        <f t="shared" si="3"/>
        <v>0</v>
      </c>
      <c r="CE7" s="669">
        <f t="shared" si="4"/>
        <v>1</v>
      </c>
      <c r="CF7" s="666">
        <f t="shared" si="5"/>
        <v>0</v>
      </c>
      <c r="CG7" s="669">
        <f t="shared" si="6"/>
        <v>1</v>
      </c>
      <c r="CH7" s="667">
        <f t="shared" si="7"/>
        <v>0</v>
      </c>
      <c r="CI7" s="665">
        <f t="shared" si="8"/>
        <v>1</v>
      </c>
      <c r="CJ7" s="666">
        <f t="shared" si="9"/>
        <v>0</v>
      </c>
      <c r="CK7" s="669">
        <f t="shared" si="10"/>
        <v>1</v>
      </c>
      <c r="CL7" s="848">
        <f t="shared" si="11"/>
        <v>0</v>
      </c>
      <c r="CM7" s="669">
        <f t="shared" si="12"/>
        <v>0</v>
      </c>
      <c r="CN7" s="667">
        <f t="shared" si="13"/>
        <v>0</v>
      </c>
      <c r="CO7" s="849">
        <f t="shared" si="14"/>
        <v>0</v>
      </c>
      <c r="CP7" s="669">
        <f t="shared" si="15"/>
        <v>1</v>
      </c>
      <c r="CQ7" s="848">
        <f t="shared" si="16"/>
        <v>0</v>
      </c>
      <c r="CR7" s="669">
        <f t="shared" si="17"/>
        <v>0</v>
      </c>
      <c r="CS7" s="848">
        <f t="shared" si="18"/>
        <v>0</v>
      </c>
      <c r="CT7" s="848">
        <f t="shared" si="19"/>
        <v>0</v>
      </c>
      <c r="CU7" s="669">
        <f t="shared" si="20"/>
        <v>1</v>
      </c>
      <c r="CV7" s="666">
        <f t="shared" si="21"/>
        <v>0</v>
      </c>
      <c r="CW7" s="669">
        <f t="shared" si="22"/>
        <v>1</v>
      </c>
      <c r="CX7" s="849">
        <f t="shared" si="23"/>
        <v>0</v>
      </c>
      <c r="CY7" s="669">
        <f t="shared" si="24"/>
        <v>0</v>
      </c>
      <c r="CZ7" s="666">
        <f t="shared" si="25"/>
        <v>0</v>
      </c>
      <c r="DA7" s="669">
        <f t="shared" si="26"/>
        <v>0</v>
      </c>
      <c r="DB7" s="848">
        <f t="shared" si="27"/>
        <v>0</v>
      </c>
      <c r="DC7" s="669">
        <f t="shared" si="28"/>
        <v>1</v>
      </c>
      <c r="DD7" s="666">
        <f t="shared" si="29"/>
        <v>0</v>
      </c>
      <c r="DE7" s="669">
        <f t="shared" si="30"/>
        <v>1</v>
      </c>
      <c r="DF7" s="666">
        <f t="shared" si="31"/>
        <v>0</v>
      </c>
      <c r="DG7" s="669">
        <f t="shared" si="32"/>
        <v>0</v>
      </c>
      <c r="DH7" s="666">
        <f t="shared" si="33"/>
        <v>0</v>
      </c>
      <c r="DI7" s="669">
        <f t="shared" si="34"/>
        <v>1</v>
      </c>
      <c r="DJ7" s="666">
        <f t="shared" si="35"/>
        <v>0</v>
      </c>
      <c r="DK7" s="669">
        <f t="shared" si="36"/>
        <v>1</v>
      </c>
      <c r="DL7" s="666">
        <f t="shared" si="37"/>
        <v>0</v>
      </c>
    </row>
    <row r="8" spans="1:116" s="851" customFormat="1" ht="51" customHeight="1" x14ac:dyDescent="0.2">
      <c r="A8" s="287">
        <v>3</v>
      </c>
      <c r="B8" s="1007" t="s">
        <v>21</v>
      </c>
      <c r="C8" s="1008"/>
      <c r="D8" s="595" t="s">
        <v>309</v>
      </c>
      <c r="E8" s="1009" t="s">
        <v>31</v>
      </c>
      <c r="F8" s="1009" t="s">
        <v>119</v>
      </c>
      <c r="G8" s="1010" t="str">
        <f t="shared" si="38"/>
        <v>バタ</v>
      </c>
      <c r="H8" s="1011" t="s">
        <v>301</v>
      </c>
      <c r="I8" s="1012" t="s">
        <v>28</v>
      </c>
      <c r="J8" s="1566" t="s">
        <v>237</v>
      </c>
      <c r="K8" s="1011" t="s">
        <v>418</v>
      </c>
      <c r="L8" s="1014" t="s">
        <v>65</v>
      </c>
      <c r="M8" s="1012" t="s">
        <v>292</v>
      </c>
      <c r="N8" s="1012"/>
      <c r="O8" s="1015"/>
      <c r="P8" s="1016" t="s">
        <v>309</v>
      </c>
      <c r="Q8" s="1012"/>
      <c r="R8" s="1012" t="s">
        <v>203</v>
      </c>
      <c r="S8" s="1009" t="s">
        <v>27</v>
      </c>
      <c r="T8" s="1017" t="s">
        <v>199</v>
      </c>
      <c r="U8" s="1010" t="s">
        <v>63</v>
      </c>
      <c r="V8" s="1012" t="s">
        <v>299</v>
      </c>
      <c r="W8" s="1010"/>
      <c r="X8" s="1017"/>
      <c r="Y8" s="1012"/>
      <c r="Z8" s="1012"/>
      <c r="AA8" s="1010" t="s">
        <v>284</v>
      </c>
      <c r="AB8" s="1011" t="s">
        <v>233</v>
      </c>
      <c r="AC8" s="1010" t="s">
        <v>267</v>
      </c>
      <c r="AD8" s="1018" t="s">
        <v>417</v>
      </c>
      <c r="AE8" s="1012" t="s">
        <v>70</v>
      </c>
      <c r="AF8" s="1012" t="s">
        <v>120</v>
      </c>
      <c r="AG8" s="1019" t="s">
        <v>276</v>
      </c>
      <c r="AH8" s="1020" t="str">
        <f t="shared" si="39"/>
        <v>バタ</v>
      </c>
      <c r="AI8" s="439"/>
      <c r="AJ8" s="1164"/>
      <c r="AK8" s="1165"/>
      <c r="AL8" s="1091"/>
      <c r="AM8" s="1089"/>
      <c r="AN8" s="1090"/>
      <c r="AO8" s="1091"/>
      <c r="AP8" s="1103"/>
      <c r="AQ8" s="1091"/>
      <c r="AR8" s="1089"/>
      <c r="AS8" s="1094"/>
      <c r="AT8" s="1089"/>
      <c r="AU8" s="1091"/>
      <c r="AV8" s="1090"/>
      <c r="AW8" s="1089"/>
      <c r="AX8" s="1128"/>
      <c r="AY8" s="1636"/>
      <c r="AZ8" s="1090"/>
      <c r="BA8" s="1127"/>
      <c r="BB8" s="1128"/>
      <c r="BC8" s="1090"/>
      <c r="BD8" s="1128"/>
      <c r="BE8" s="1141"/>
      <c r="BF8" s="1088"/>
      <c r="BG8" s="1089"/>
      <c r="BH8" s="1251"/>
      <c r="BI8" s="1489" t="s">
        <v>647</v>
      </c>
      <c r="BJ8" s="918"/>
      <c r="BK8" s="864"/>
      <c r="BL8" s="392"/>
      <c r="BM8" s="1824" t="s">
        <v>41</v>
      </c>
      <c r="BN8" s="1824" t="s">
        <v>42</v>
      </c>
      <c r="BO8" s="1824" t="s">
        <v>45</v>
      </c>
      <c r="BP8" s="1824" t="s">
        <v>44</v>
      </c>
      <c r="BQ8" s="1824" t="s">
        <v>154</v>
      </c>
      <c r="BR8" s="1824" t="s">
        <v>246</v>
      </c>
      <c r="BS8" s="1822" t="s">
        <v>46</v>
      </c>
      <c r="BT8" s="1823"/>
      <c r="BU8" s="660"/>
      <c r="BV8" s="660"/>
      <c r="CA8" s="669">
        <f t="shared" si="0"/>
        <v>1</v>
      </c>
      <c r="CB8" s="848">
        <f t="shared" si="1"/>
        <v>0</v>
      </c>
      <c r="CC8" s="666">
        <f t="shared" si="2"/>
        <v>0</v>
      </c>
      <c r="CD8" s="666">
        <f t="shared" si="3"/>
        <v>0</v>
      </c>
      <c r="CE8" s="669">
        <f t="shared" si="4"/>
        <v>1</v>
      </c>
      <c r="CF8" s="666">
        <f t="shared" si="5"/>
        <v>0</v>
      </c>
      <c r="CG8" s="669">
        <f t="shared" si="6"/>
        <v>1</v>
      </c>
      <c r="CH8" s="667">
        <f t="shared" si="7"/>
        <v>0</v>
      </c>
      <c r="CI8" s="665">
        <f t="shared" si="8"/>
        <v>1</v>
      </c>
      <c r="CJ8" s="666">
        <f t="shared" si="9"/>
        <v>0</v>
      </c>
      <c r="CK8" s="669">
        <f t="shared" si="10"/>
        <v>1</v>
      </c>
      <c r="CL8" s="848">
        <f t="shared" si="11"/>
        <v>0</v>
      </c>
      <c r="CM8" s="669">
        <f t="shared" si="12"/>
        <v>0</v>
      </c>
      <c r="CN8" s="667">
        <f t="shared" si="13"/>
        <v>0</v>
      </c>
      <c r="CO8" s="849">
        <f t="shared" si="14"/>
        <v>0</v>
      </c>
      <c r="CP8" s="669">
        <f t="shared" si="15"/>
        <v>1</v>
      </c>
      <c r="CQ8" s="848">
        <f t="shared" si="16"/>
        <v>0</v>
      </c>
      <c r="CR8" s="669">
        <f t="shared" si="17"/>
        <v>0</v>
      </c>
      <c r="CS8" s="848">
        <f t="shared" si="18"/>
        <v>0</v>
      </c>
      <c r="CT8" s="848">
        <f t="shared" si="19"/>
        <v>0</v>
      </c>
      <c r="CU8" s="669">
        <f t="shared" si="20"/>
        <v>1</v>
      </c>
      <c r="CV8" s="666">
        <f t="shared" si="21"/>
        <v>0</v>
      </c>
      <c r="CW8" s="669">
        <f t="shared" si="22"/>
        <v>1</v>
      </c>
      <c r="CX8" s="849">
        <f t="shared" si="23"/>
        <v>0</v>
      </c>
      <c r="CY8" s="669">
        <f t="shared" si="24"/>
        <v>0</v>
      </c>
      <c r="CZ8" s="666">
        <f t="shared" si="25"/>
        <v>0</v>
      </c>
      <c r="DA8" s="669">
        <f t="shared" si="26"/>
        <v>0</v>
      </c>
      <c r="DB8" s="848">
        <f t="shared" si="27"/>
        <v>0</v>
      </c>
      <c r="DC8" s="669">
        <f t="shared" si="28"/>
        <v>1</v>
      </c>
      <c r="DD8" s="666">
        <f t="shared" si="29"/>
        <v>0</v>
      </c>
      <c r="DE8" s="669">
        <f t="shared" si="30"/>
        <v>1</v>
      </c>
      <c r="DF8" s="666">
        <f t="shared" si="31"/>
        <v>0</v>
      </c>
      <c r="DG8" s="669">
        <f t="shared" si="32"/>
        <v>2</v>
      </c>
      <c r="DH8" s="666">
        <f t="shared" si="33"/>
        <v>0</v>
      </c>
      <c r="DI8" s="669">
        <f t="shared" si="34"/>
        <v>1</v>
      </c>
      <c r="DJ8" s="666">
        <f t="shared" si="35"/>
        <v>0</v>
      </c>
      <c r="DK8" s="669">
        <f t="shared" si="36"/>
        <v>1</v>
      </c>
      <c r="DL8" s="666">
        <f t="shared" si="37"/>
        <v>0</v>
      </c>
    </row>
    <row r="9" spans="1:116" s="851" customFormat="1" ht="51" customHeight="1" thickBot="1" x14ac:dyDescent="0.2">
      <c r="A9" s="287">
        <v>4</v>
      </c>
      <c r="B9" s="1007" t="s">
        <v>22</v>
      </c>
      <c r="C9" s="1008" t="s">
        <v>300</v>
      </c>
      <c r="D9" s="595" t="s">
        <v>309</v>
      </c>
      <c r="E9" s="1009" t="s">
        <v>31</v>
      </c>
      <c r="F9" s="1009" t="s">
        <v>119</v>
      </c>
      <c r="G9" s="1010" t="str">
        <f t="shared" si="38"/>
        <v>村山</v>
      </c>
      <c r="H9" s="1011"/>
      <c r="I9" s="1012" t="s">
        <v>237</v>
      </c>
      <c r="J9" s="1013" t="s">
        <v>28</v>
      </c>
      <c r="K9" s="1011" t="s">
        <v>418</v>
      </c>
      <c r="L9" s="1014" t="s">
        <v>65</v>
      </c>
      <c r="M9" s="1012" t="s">
        <v>70</v>
      </c>
      <c r="N9" s="1012"/>
      <c r="O9" s="1015"/>
      <c r="P9" s="1016" t="s">
        <v>309</v>
      </c>
      <c r="Q9" s="1012"/>
      <c r="R9" s="1012" t="s">
        <v>203</v>
      </c>
      <c r="S9" s="1009" t="s">
        <v>27</v>
      </c>
      <c r="T9" s="1017" t="s">
        <v>199</v>
      </c>
      <c r="U9" s="1010" t="s">
        <v>63</v>
      </c>
      <c r="V9" s="1012" t="s">
        <v>299</v>
      </c>
      <c r="W9" s="1010"/>
      <c r="X9" s="1017"/>
      <c r="Y9" s="1012"/>
      <c r="Z9" s="1012"/>
      <c r="AA9" s="1010" t="s">
        <v>284</v>
      </c>
      <c r="AB9" s="1011" t="s">
        <v>233</v>
      </c>
      <c r="AC9" s="1010" t="s">
        <v>267</v>
      </c>
      <c r="AD9" s="1018" t="s">
        <v>417</v>
      </c>
      <c r="AE9" s="1012"/>
      <c r="AF9" s="1012" t="s">
        <v>120</v>
      </c>
      <c r="AG9" s="1019" t="s">
        <v>301</v>
      </c>
      <c r="AH9" s="1020" t="str">
        <f t="shared" si="39"/>
        <v>村山</v>
      </c>
      <c r="AI9" s="439"/>
      <c r="AJ9" s="1164"/>
      <c r="AK9" s="1165"/>
      <c r="AL9" s="1091"/>
      <c r="AM9" s="1089"/>
      <c r="AN9" s="1090"/>
      <c r="AO9" s="1091"/>
      <c r="AP9" s="1134"/>
      <c r="AQ9" s="1135"/>
      <c r="AR9" s="1089"/>
      <c r="AS9" s="1094"/>
      <c r="AT9" s="1089"/>
      <c r="AU9" s="1091"/>
      <c r="AV9" s="1090"/>
      <c r="AW9" s="1089"/>
      <c r="AX9" s="1128"/>
      <c r="AY9" s="1636"/>
      <c r="AZ9" s="1090"/>
      <c r="BA9" s="1127"/>
      <c r="BB9" s="1128"/>
      <c r="BC9" s="1491"/>
      <c r="BD9" s="1128"/>
      <c r="BE9" s="1141"/>
      <c r="BF9" s="1088"/>
      <c r="BG9" s="1492"/>
      <c r="BH9" s="1642"/>
      <c r="BI9" s="1091"/>
      <c r="BJ9" s="918"/>
      <c r="BK9" s="864"/>
      <c r="BL9" s="608"/>
      <c r="BM9" s="1825"/>
      <c r="BN9" s="1825"/>
      <c r="BO9" s="1825"/>
      <c r="BP9" s="1825"/>
      <c r="BQ9" s="1925"/>
      <c r="BR9" s="1825"/>
      <c r="BS9" s="865">
        <v>1</v>
      </c>
      <c r="BT9" s="866">
        <v>0.5</v>
      </c>
      <c r="BU9" s="289"/>
      <c r="BV9" s="289"/>
      <c r="CA9" s="669">
        <f t="shared" si="0"/>
        <v>1</v>
      </c>
      <c r="CB9" s="848">
        <f t="shared" si="1"/>
        <v>0</v>
      </c>
      <c r="CC9" s="666">
        <f t="shared" si="2"/>
        <v>0</v>
      </c>
      <c r="CD9" s="666">
        <f t="shared" si="3"/>
        <v>0</v>
      </c>
      <c r="CE9" s="669">
        <f t="shared" si="4"/>
        <v>1</v>
      </c>
      <c r="CF9" s="666">
        <f t="shared" si="5"/>
        <v>0</v>
      </c>
      <c r="CG9" s="669">
        <f t="shared" si="6"/>
        <v>1</v>
      </c>
      <c r="CH9" s="667">
        <f t="shared" si="7"/>
        <v>0</v>
      </c>
      <c r="CI9" s="665">
        <f t="shared" si="8"/>
        <v>1</v>
      </c>
      <c r="CJ9" s="666">
        <f t="shared" si="9"/>
        <v>0</v>
      </c>
      <c r="CK9" s="669">
        <f t="shared" si="10"/>
        <v>1</v>
      </c>
      <c r="CL9" s="848">
        <f t="shared" si="11"/>
        <v>0</v>
      </c>
      <c r="CM9" s="669">
        <f t="shared" si="12"/>
        <v>0</v>
      </c>
      <c r="CN9" s="667">
        <f t="shared" si="13"/>
        <v>0</v>
      </c>
      <c r="CO9" s="849">
        <f t="shared" si="14"/>
        <v>0</v>
      </c>
      <c r="CP9" s="669">
        <f t="shared" si="15"/>
        <v>1</v>
      </c>
      <c r="CQ9" s="848">
        <f t="shared" si="16"/>
        <v>0</v>
      </c>
      <c r="CR9" s="669">
        <f t="shared" si="17"/>
        <v>0</v>
      </c>
      <c r="CS9" s="848">
        <f t="shared" si="18"/>
        <v>0</v>
      </c>
      <c r="CT9" s="848">
        <f t="shared" si="19"/>
        <v>0</v>
      </c>
      <c r="CU9" s="669">
        <f t="shared" si="20"/>
        <v>1</v>
      </c>
      <c r="CV9" s="666">
        <f t="shared" si="21"/>
        <v>0</v>
      </c>
      <c r="CW9" s="669">
        <f t="shared" si="22"/>
        <v>1</v>
      </c>
      <c r="CX9" s="849">
        <f t="shared" si="23"/>
        <v>0</v>
      </c>
      <c r="CY9" s="669">
        <f t="shared" si="24"/>
        <v>0</v>
      </c>
      <c r="CZ9" s="666">
        <f t="shared" si="25"/>
        <v>0</v>
      </c>
      <c r="DA9" s="669">
        <f t="shared" si="26"/>
        <v>0</v>
      </c>
      <c r="DB9" s="848">
        <f t="shared" si="27"/>
        <v>0</v>
      </c>
      <c r="DC9" s="669">
        <f t="shared" si="28"/>
        <v>1</v>
      </c>
      <c r="DD9" s="666">
        <f t="shared" si="29"/>
        <v>0</v>
      </c>
      <c r="DE9" s="669">
        <f t="shared" si="30"/>
        <v>1</v>
      </c>
      <c r="DF9" s="666">
        <f t="shared" si="31"/>
        <v>0</v>
      </c>
      <c r="DG9" s="669">
        <f t="shared" si="32"/>
        <v>1</v>
      </c>
      <c r="DH9" s="666">
        <f t="shared" si="33"/>
        <v>0</v>
      </c>
      <c r="DI9" s="669">
        <f t="shared" si="34"/>
        <v>0</v>
      </c>
      <c r="DJ9" s="666">
        <f t="shared" si="35"/>
        <v>0</v>
      </c>
      <c r="DK9" s="669">
        <f t="shared" si="36"/>
        <v>1</v>
      </c>
      <c r="DL9" s="666">
        <f t="shared" si="37"/>
        <v>0</v>
      </c>
    </row>
    <row r="10" spans="1:116" s="851" customFormat="1" ht="51" customHeight="1" x14ac:dyDescent="0.15">
      <c r="A10" s="287">
        <v>5</v>
      </c>
      <c r="B10" s="1007" t="s">
        <v>23</v>
      </c>
      <c r="C10" s="1008" t="s">
        <v>300</v>
      </c>
      <c r="D10" s="595"/>
      <c r="E10" s="1009" t="s">
        <v>31</v>
      </c>
      <c r="F10" s="1009" t="s">
        <v>119</v>
      </c>
      <c r="G10" s="1010" t="str">
        <f t="shared" si="38"/>
        <v>戸田</v>
      </c>
      <c r="H10" s="1011"/>
      <c r="I10" s="1012" t="s">
        <v>237</v>
      </c>
      <c r="J10" s="1013" t="s">
        <v>28</v>
      </c>
      <c r="K10" s="1011" t="s">
        <v>418</v>
      </c>
      <c r="L10" s="1014" t="s">
        <v>65</v>
      </c>
      <c r="M10" s="1012" t="s">
        <v>292</v>
      </c>
      <c r="N10" s="1012"/>
      <c r="O10" s="1015"/>
      <c r="P10" s="1016"/>
      <c r="Q10" s="1012"/>
      <c r="R10" s="1012"/>
      <c r="S10" s="1009"/>
      <c r="T10" s="1017" t="s">
        <v>199</v>
      </c>
      <c r="U10" s="1010" t="s">
        <v>63</v>
      </c>
      <c r="V10" s="1012" t="s">
        <v>299</v>
      </c>
      <c r="W10" s="1010"/>
      <c r="X10" s="1017"/>
      <c r="Y10" s="1012"/>
      <c r="Z10" s="1012"/>
      <c r="AA10" s="1010" t="s">
        <v>284</v>
      </c>
      <c r="AB10" s="1011" t="s">
        <v>233</v>
      </c>
      <c r="AC10" s="1010" t="s">
        <v>267</v>
      </c>
      <c r="AD10" s="1018" t="s">
        <v>417</v>
      </c>
      <c r="AE10" s="1012"/>
      <c r="AF10" s="1012" t="s">
        <v>120</v>
      </c>
      <c r="AG10" s="1019" t="s">
        <v>70</v>
      </c>
      <c r="AH10" s="1020" t="str">
        <f t="shared" si="39"/>
        <v>戸田</v>
      </c>
      <c r="AI10" s="439"/>
      <c r="AJ10" s="1045" t="s">
        <v>27</v>
      </c>
      <c r="AK10" s="1165"/>
      <c r="AL10" s="1091"/>
      <c r="AM10" s="1089"/>
      <c r="AN10" s="1090"/>
      <c r="AO10" s="1091"/>
      <c r="AP10" s="1103"/>
      <c r="AQ10" s="1091"/>
      <c r="AR10" s="1089"/>
      <c r="AS10" s="1094"/>
      <c r="AT10" s="1089"/>
      <c r="AU10" s="1091"/>
      <c r="AV10" s="1090"/>
      <c r="AW10" s="1089"/>
      <c r="AX10" s="1128"/>
      <c r="AY10" s="1636"/>
      <c r="AZ10" s="1090"/>
      <c r="BA10" s="1127"/>
      <c r="BB10" s="1128"/>
      <c r="BC10" s="1090"/>
      <c r="BD10" s="1128"/>
      <c r="BE10" s="1141"/>
      <c r="BF10" s="1088"/>
      <c r="BG10" s="1643"/>
      <c r="BH10" s="1644" t="s">
        <v>606</v>
      </c>
      <c r="BI10" s="1091"/>
      <c r="BJ10" s="918"/>
      <c r="BK10" s="864"/>
      <c r="BL10" s="438" t="s">
        <v>28</v>
      </c>
      <c r="BM10" s="286">
        <f>COUNTIF($AJ$6:$AL$36,BL10)</f>
        <v>0</v>
      </c>
      <c r="BN10" s="287">
        <f>COUNTIF($AM$6:$AO$36,BL10)</f>
        <v>1</v>
      </c>
      <c r="BO10" s="287">
        <f>COUNTIF($AP$6:$AQ$36,BL10)</f>
        <v>0</v>
      </c>
      <c r="BP10" s="287">
        <f>COUNTIF($AR$6:$AS$36,BL10)</f>
        <v>0</v>
      </c>
      <c r="BQ10" s="287">
        <f>COUNTIF($AT$6:$AU$36,BL10)</f>
        <v>0</v>
      </c>
      <c r="BR10" s="287">
        <f>COUNTIF($AV$6:$AV$36,BL10)</f>
        <v>0</v>
      </c>
      <c r="BS10" s="287">
        <f>COUNTIF($AW$6:$AZ$36,BL10)</f>
        <v>0</v>
      </c>
      <c r="BT10" s="587">
        <f>COUNTIF($BA$6:$BF$36,BL10)</f>
        <v>0</v>
      </c>
      <c r="BU10" s="401">
        <v>0</v>
      </c>
      <c r="BV10" s="401">
        <f t="shared" ref="BV10:BV28" si="40">BM10+BN10*0.5+BO10*0.5+BP10+BQ10+BS10+BT10*0.5+BR10</f>
        <v>0.5</v>
      </c>
      <c r="CA10" s="669">
        <f t="shared" si="0"/>
        <v>1</v>
      </c>
      <c r="CB10" s="848">
        <f t="shared" si="1"/>
        <v>0</v>
      </c>
      <c r="CC10" s="666">
        <f t="shared" si="2"/>
        <v>0</v>
      </c>
      <c r="CD10" s="666">
        <f t="shared" si="3"/>
        <v>0</v>
      </c>
      <c r="CE10" s="669">
        <f t="shared" si="4"/>
        <v>1</v>
      </c>
      <c r="CF10" s="666">
        <f t="shared" si="5"/>
        <v>0</v>
      </c>
      <c r="CG10" s="669">
        <f t="shared" si="6"/>
        <v>1</v>
      </c>
      <c r="CH10" s="667">
        <f t="shared" si="7"/>
        <v>0</v>
      </c>
      <c r="CI10" s="665">
        <f t="shared" si="8"/>
        <v>1</v>
      </c>
      <c r="CJ10" s="666">
        <f t="shared" si="9"/>
        <v>0</v>
      </c>
      <c r="CK10" s="669">
        <f t="shared" si="10"/>
        <v>1</v>
      </c>
      <c r="CL10" s="848">
        <f t="shared" si="11"/>
        <v>0</v>
      </c>
      <c r="CM10" s="669">
        <f t="shared" si="12"/>
        <v>0</v>
      </c>
      <c r="CN10" s="667">
        <f t="shared" si="13"/>
        <v>0</v>
      </c>
      <c r="CO10" s="849">
        <f t="shared" si="14"/>
        <v>0</v>
      </c>
      <c r="CP10" s="669">
        <f t="shared" si="15"/>
        <v>1</v>
      </c>
      <c r="CQ10" s="848">
        <f t="shared" si="16"/>
        <v>0</v>
      </c>
      <c r="CR10" s="669">
        <f t="shared" si="17"/>
        <v>0</v>
      </c>
      <c r="CS10" s="848">
        <f t="shared" si="18"/>
        <v>0</v>
      </c>
      <c r="CT10" s="848">
        <f t="shared" si="19"/>
        <v>0</v>
      </c>
      <c r="CU10" s="669">
        <f t="shared" si="20"/>
        <v>1</v>
      </c>
      <c r="CV10" s="666">
        <f t="shared" si="21"/>
        <v>0</v>
      </c>
      <c r="CW10" s="669">
        <f t="shared" si="22"/>
        <v>1</v>
      </c>
      <c r="CX10" s="849">
        <f t="shared" si="23"/>
        <v>0</v>
      </c>
      <c r="CY10" s="669">
        <f t="shared" si="24"/>
        <v>0</v>
      </c>
      <c r="CZ10" s="666">
        <f t="shared" si="25"/>
        <v>0</v>
      </c>
      <c r="DA10" s="669">
        <f t="shared" si="26"/>
        <v>0</v>
      </c>
      <c r="DB10" s="848">
        <f t="shared" si="27"/>
        <v>0</v>
      </c>
      <c r="DC10" s="669">
        <f t="shared" si="28"/>
        <v>1</v>
      </c>
      <c r="DD10" s="666">
        <f t="shared" si="29"/>
        <v>0</v>
      </c>
      <c r="DE10" s="669">
        <f t="shared" si="30"/>
        <v>1</v>
      </c>
      <c r="DF10" s="666">
        <f t="shared" si="31"/>
        <v>0</v>
      </c>
      <c r="DG10" s="669">
        <f t="shared" si="32"/>
        <v>1</v>
      </c>
      <c r="DH10" s="666">
        <f t="shared" si="33"/>
        <v>0</v>
      </c>
      <c r="DI10" s="669">
        <f t="shared" si="34"/>
        <v>2</v>
      </c>
      <c r="DJ10" s="666">
        <f t="shared" si="35"/>
        <v>0</v>
      </c>
      <c r="DK10" s="669">
        <f t="shared" si="36"/>
        <v>1</v>
      </c>
      <c r="DL10" s="666">
        <f t="shared" si="37"/>
        <v>0</v>
      </c>
    </row>
    <row r="11" spans="1:116" s="851" customFormat="1" ht="51" customHeight="1" x14ac:dyDescent="0.15">
      <c r="A11" s="287">
        <v>6</v>
      </c>
      <c r="B11" s="1007" t="s">
        <v>24</v>
      </c>
      <c r="C11" s="1008" t="s">
        <v>300</v>
      </c>
      <c r="D11" s="595"/>
      <c r="E11" s="1009" t="s">
        <v>31</v>
      </c>
      <c r="F11" s="1009" t="s">
        <v>119</v>
      </c>
      <c r="G11" s="1010" t="str">
        <f t="shared" si="38"/>
        <v>山口</v>
      </c>
      <c r="H11" s="1011" t="s">
        <v>301</v>
      </c>
      <c r="I11" s="1012" t="s">
        <v>237</v>
      </c>
      <c r="J11" s="1013" t="s">
        <v>28</v>
      </c>
      <c r="K11" s="1011" t="s">
        <v>418</v>
      </c>
      <c r="L11" s="1014" t="s">
        <v>65</v>
      </c>
      <c r="M11" s="1012"/>
      <c r="N11" s="1012"/>
      <c r="O11" s="1015"/>
      <c r="P11" s="1016"/>
      <c r="Q11" s="1012"/>
      <c r="R11" s="1012"/>
      <c r="S11" s="1009" t="s">
        <v>27</v>
      </c>
      <c r="T11" s="1017"/>
      <c r="U11" s="1010" t="s">
        <v>63</v>
      </c>
      <c r="V11" s="1012" t="s">
        <v>299</v>
      </c>
      <c r="W11" s="1010"/>
      <c r="X11" s="1017"/>
      <c r="Y11" s="1012"/>
      <c r="Z11" s="1012"/>
      <c r="AA11" s="1010" t="s">
        <v>284</v>
      </c>
      <c r="AB11" s="1011" t="s">
        <v>233</v>
      </c>
      <c r="AC11" s="1010" t="s">
        <v>267</v>
      </c>
      <c r="AD11" s="1018" t="s">
        <v>417</v>
      </c>
      <c r="AE11" s="1012"/>
      <c r="AF11" s="1012" t="s">
        <v>120</v>
      </c>
      <c r="AG11" s="1019" t="s">
        <v>259</v>
      </c>
      <c r="AH11" s="1020" t="str">
        <f t="shared" si="39"/>
        <v>山口</v>
      </c>
      <c r="AI11" s="439"/>
      <c r="AJ11" s="1045" t="s">
        <v>199</v>
      </c>
      <c r="AK11" s="1165"/>
      <c r="AL11" s="1091"/>
      <c r="AM11" s="1089"/>
      <c r="AN11" s="1090"/>
      <c r="AO11" s="1091"/>
      <c r="AP11" s="1103"/>
      <c r="AQ11" s="1091"/>
      <c r="AR11" s="1089"/>
      <c r="AS11" s="1094"/>
      <c r="AT11" s="1089"/>
      <c r="AU11" s="1091"/>
      <c r="AV11" s="1090"/>
      <c r="AW11" s="1089"/>
      <c r="AX11" s="1128"/>
      <c r="AY11" s="1636"/>
      <c r="AZ11" s="1090"/>
      <c r="BA11" s="1127"/>
      <c r="BB11" s="1128"/>
      <c r="BC11" s="1090"/>
      <c r="BD11" s="1128"/>
      <c r="BE11" s="1141"/>
      <c r="BF11" s="1088"/>
      <c r="BG11" s="1089"/>
      <c r="BH11" s="1251"/>
      <c r="BI11" s="1091"/>
      <c r="BJ11" s="918"/>
      <c r="BK11" s="864"/>
      <c r="BL11" s="439" t="s">
        <v>237</v>
      </c>
      <c r="BM11" s="286">
        <f t="shared" ref="BM11:BM28" si="41">COUNTIF($AJ$6:$AL$36,BL11)</f>
        <v>0</v>
      </c>
      <c r="BN11" s="287">
        <f t="shared" ref="BN11:BN28" si="42">COUNTIF($AM$6:$AO$36,BL11)</f>
        <v>0</v>
      </c>
      <c r="BO11" s="287">
        <f t="shared" ref="BO11:BO28" si="43">COUNTIF($AP$6:$AQ$36,BL11)</f>
        <v>0</v>
      </c>
      <c r="BP11" s="287">
        <f t="shared" ref="BP11:BP28" si="44">COUNTIF($AR$6:$AS$36,BL11)</f>
        <v>0</v>
      </c>
      <c r="BQ11" s="287">
        <f t="shared" ref="BQ11:BQ28" si="45">COUNTIF($AT$6:$AU$36,BL11)</f>
        <v>0</v>
      </c>
      <c r="BR11" s="287">
        <f t="shared" ref="BR11:BR28" si="46">COUNTIF($AV$6:$AV$36,BL11)</f>
        <v>0</v>
      </c>
      <c r="BS11" s="287">
        <f t="shared" ref="BS11:BS28" si="47">COUNTIF($AW$6:$AZ$36,BL11)</f>
        <v>0</v>
      </c>
      <c r="BT11" s="587">
        <f t="shared" ref="BT11:BT28" si="48">COUNTIF($BA$6:$BF$36,BL11)</f>
        <v>0</v>
      </c>
      <c r="BU11" s="401">
        <v>0</v>
      </c>
      <c r="BV11" s="401">
        <f>BM11+BN11*0.5+BO11*0.5+BP11+BQ11+BS11+BT11*0.5+BR11</f>
        <v>0</v>
      </c>
      <c r="CA11" s="669">
        <f t="shared" si="0"/>
        <v>1</v>
      </c>
      <c r="CB11" s="848">
        <f t="shared" si="1"/>
        <v>0</v>
      </c>
      <c r="CC11" s="666">
        <f t="shared" si="2"/>
        <v>0</v>
      </c>
      <c r="CD11" s="666">
        <f t="shared" si="3"/>
        <v>0</v>
      </c>
      <c r="CE11" s="669">
        <f t="shared" si="4"/>
        <v>1</v>
      </c>
      <c r="CF11" s="666">
        <f t="shared" si="5"/>
        <v>0</v>
      </c>
      <c r="CG11" s="669">
        <f t="shared" si="6"/>
        <v>1</v>
      </c>
      <c r="CH11" s="667">
        <f t="shared" si="7"/>
        <v>0</v>
      </c>
      <c r="CI11" s="665">
        <f t="shared" si="8"/>
        <v>1</v>
      </c>
      <c r="CJ11" s="666">
        <f t="shared" si="9"/>
        <v>0</v>
      </c>
      <c r="CK11" s="669">
        <f t="shared" si="10"/>
        <v>1</v>
      </c>
      <c r="CL11" s="848">
        <f t="shared" si="11"/>
        <v>0</v>
      </c>
      <c r="CM11" s="669">
        <f t="shared" si="12"/>
        <v>0</v>
      </c>
      <c r="CN11" s="667">
        <f t="shared" si="13"/>
        <v>0</v>
      </c>
      <c r="CO11" s="849">
        <f t="shared" si="14"/>
        <v>0</v>
      </c>
      <c r="CP11" s="669">
        <f t="shared" si="15"/>
        <v>1</v>
      </c>
      <c r="CQ11" s="848">
        <f t="shared" si="16"/>
        <v>0</v>
      </c>
      <c r="CR11" s="669">
        <f t="shared" si="17"/>
        <v>0</v>
      </c>
      <c r="CS11" s="848">
        <f t="shared" si="18"/>
        <v>0</v>
      </c>
      <c r="CT11" s="848">
        <f t="shared" si="19"/>
        <v>0</v>
      </c>
      <c r="CU11" s="669">
        <f t="shared" si="20"/>
        <v>1</v>
      </c>
      <c r="CV11" s="666">
        <f t="shared" si="21"/>
        <v>0</v>
      </c>
      <c r="CW11" s="669">
        <f t="shared" si="22"/>
        <v>1</v>
      </c>
      <c r="CX11" s="849">
        <f t="shared" si="23"/>
        <v>0</v>
      </c>
      <c r="CY11" s="669">
        <f t="shared" si="24"/>
        <v>0</v>
      </c>
      <c r="CZ11" s="666">
        <f t="shared" si="25"/>
        <v>0</v>
      </c>
      <c r="DA11" s="669">
        <f t="shared" si="26"/>
        <v>0</v>
      </c>
      <c r="DB11" s="848">
        <f t="shared" si="27"/>
        <v>0</v>
      </c>
      <c r="DC11" s="669">
        <f t="shared" si="28"/>
        <v>1</v>
      </c>
      <c r="DD11" s="666">
        <f t="shared" si="29"/>
        <v>0</v>
      </c>
      <c r="DE11" s="669">
        <f t="shared" si="30"/>
        <v>1</v>
      </c>
      <c r="DF11" s="666">
        <f t="shared" si="31"/>
        <v>0</v>
      </c>
      <c r="DG11" s="669">
        <f t="shared" si="32"/>
        <v>1</v>
      </c>
      <c r="DH11" s="666">
        <f t="shared" si="33"/>
        <v>0</v>
      </c>
      <c r="DI11" s="669">
        <f t="shared" si="34"/>
        <v>1</v>
      </c>
      <c r="DJ11" s="666">
        <f t="shared" si="35"/>
        <v>0</v>
      </c>
      <c r="DK11" s="669">
        <f t="shared" si="36"/>
        <v>1</v>
      </c>
      <c r="DL11" s="666">
        <f t="shared" si="37"/>
        <v>0</v>
      </c>
    </row>
    <row r="12" spans="1:116" s="851" customFormat="1" ht="51" customHeight="1" x14ac:dyDescent="0.15">
      <c r="A12" s="287">
        <v>7</v>
      </c>
      <c r="B12" s="1007" t="s">
        <v>25</v>
      </c>
      <c r="C12" s="1008" t="s">
        <v>300</v>
      </c>
      <c r="D12" s="595"/>
      <c r="E12" s="1009" t="s">
        <v>31</v>
      </c>
      <c r="F12" s="1009" t="s">
        <v>119</v>
      </c>
      <c r="G12" s="1010" t="str">
        <f t="shared" si="38"/>
        <v>小清水</v>
      </c>
      <c r="H12" s="1011" t="s">
        <v>301</v>
      </c>
      <c r="I12" s="1162" t="s">
        <v>418</v>
      </c>
      <c r="J12" s="1013" t="s">
        <v>28</v>
      </c>
      <c r="K12" s="1011" t="s">
        <v>237</v>
      </c>
      <c r="L12" s="1014" t="s">
        <v>65</v>
      </c>
      <c r="M12" s="1012" t="s">
        <v>70</v>
      </c>
      <c r="N12" s="1012"/>
      <c r="O12" s="1015"/>
      <c r="P12" s="1016"/>
      <c r="Q12" s="1012"/>
      <c r="R12" s="1012"/>
      <c r="S12" s="1009" t="s">
        <v>27</v>
      </c>
      <c r="T12" s="1017"/>
      <c r="U12" s="1010" t="s">
        <v>63</v>
      </c>
      <c r="V12" s="1012" t="s">
        <v>299</v>
      </c>
      <c r="W12" s="1010"/>
      <c r="X12" s="1017"/>
      <c r="Y12" s="1012"/>
      <c r="Z12" s="1012"/>
      <c r="AA12" s="1010" t="s">
        <v>284</v>
      </c>
      <c r="AB12" s="1011"/>
      <c r="AC12" s="1010" t="s">
        <v>267</v>
      </c>
      <c r="AD12" s="1018" t="s">
        <v>417</v>
      </c>
      <c r="AE12" s="1012"/>
      <c r="AF12" s="1012" t="s">
        <v>120</v>
      </c>
      <c r="AG12" s="1019" t="s">
        <v>233</v>
      </c>
      <c r="AH12" s="1020" t="str">
        <f t="shared" si="39"/>
        <v>小清水</v>
      </c>
      <c r="AI12" s="439" t="s">
        <v>418</v>
      </c>
      <c r="AJ12" s="1164"/>
      <c r="AK12" s="1165"/>
      <c r="AL12" s="1091"/>
      <c r="AM12" s="1102" t="s">
        <v>199</v>
      </c>
      <c r="AN12" s="1090"/>
      <c r="AO12" s="1091"/>
      <c r="AP12" s="1103"/>
      <c r="AQ12" s="1091"/>
      <c r="AR12" s="1089"/>
      <c r="AS12" s="1094"/>
      <c r="AT12" s="1089"/>
      <c r="AU12" s="1091"/>
      <c r="AV12" s="1090"/>
      <c r="AW12" s="1089"/>
      <c r="AX12" s="1128"/>
      <c r="AY12" s="1636"/>
      <c r="AZ12" s="1090"/>
      <c r="BA12" s="1127"/>
      <c r="BB12" s="1128"/>
      <c r="BC12" s="1090"/>
      <c r="BD12" s="1128"/>
      <c r="BE12" s="1141"/>
      <c r="BF12" s="1088"/>
      <c r="BG12" s="1089"/>
      <c r="BH12" s="1251"/>
      <c r="BI12" s="1091"/>
      <c r="BJ12" s="918"/>
      <c r="BK12" s="864"/>
      <c r="BL12" s="439" t="s">
        <v>63</v>
      </c>
      <c r="BM12" s="286">
        <f t="shared" si="41"/>
        <v>0</v>
      </c>
      <c r="BN12" s="287">
        <f t="shared" si="42"/>
        <v>0</v>
      </c>
      <c r="BO12" s="287">
        <f t="shared" si="43"/>
        <v>0</v>
      </c>
      <c r="BP12" s="287">
        <f t="shared" si="44"/>
        <v>0</v>
      </c>
      <c r="BQ12" s="287">
        <f t="shared" si="45"/>
        <v>0</v>
      </c>
      <c r="BR12" s="287">
        <f t="shared" si="46"/>
        <v>0</v>
      </c>
      <c r="BS12" s="287">
        <f t="shared" si="47"/>
        <v>0</v>
      </c>
      <c r="BT12" s="587">
        <f t="shared" si="48"/>
        <v>0</v>
      </c>
      <c r="BU12" s="401">
        <v>0</v>
      </c>
      <c r="BV12" s="401">
        <f t="shared" si="40"/>
        <v>0</v>
      </c>
      <c r="CA12" s="669">
        <f t="shared" si="0"/>
        <v>1</v>
      </c>
      <c r="CB12" s="848">
        <f t="shared" si="1"/>
        <v>0</v>
      </c>
      <c r="CC12" s="666">
        <f t="shared" si="2"/>
        <v>0</v>
      </c>
      <c r="CD12" s="666">
        <f t="shared" si="3"/>
        <v>0</v>
      </c>
      <c r="CE12" s="669">
        <f t="shared" si="4"/>
        <v>1</v>
      </c>
      <c r="CF12" s="666">
        <f t="shared" si="5"/>
        <v>0</v>
      </c>
      <c r="CG12" s="669">
        <f t="shared" si="6"/>
        <v>1</v>
      </c>
      <c r="CH12" s="667">
        <f t="shared" si="7"/>
        <v>0</v>
      </c>
      <c r="CI12" s="665">
        <f t="shared" si="8"/>
        <v>1</v>
      </c>
      <c r="CJ12" s="666">
        <f t="shared" si="9"/>
        <v>0</v>
      </c>
      <c r="CK12" s="669">
        <f t="shared" si="10"/>
        <v>1</v>
      </c>
      <c r="CL12" s="848">
        <f t="shared" si="11"/>
        <v>0</v>
      </c>
      <c r="CM12" s="669">
        <f t="shared" si="12"/>
        <v>0</v>
      </c>
      <c r="CN12" s="667">
        <f t="shared" si="13"/>
        <v>0</v>
      </c>
      <c r="CO12" s="849">
        <f t="shared" si="14"/>
        <v>0</v>
      </c>
      <c r="CP12" s="669">
        <f t="shared" si="15"/>
        <v>1</v>
      </c>
      <c r="CQ12" s="848">
        <f t="shared" si="16"/>
        <v>0</v>
      </c>
      <c r="CR12" s="669">
        <f t="shared" si="17"/>
        <v>0</v>
      </c>
      <c r="CS12" s="848">
        <f t="shared" si="18"/>
        <v>0</v>
      </c>
      <c r="CT12" s="848">
        <f t="shared" si="19"/>
        <v>0</v>
      </c>
      <c r="CU12" s="669">
        <f t="shared" si="20"/>
        <v>1</v>
      </c>
      <c r="CV12" s="666">
        <f t="shared" si="21"/>
        <v>0</v>
      </c>
      <c r="CW12" s="669">
        <f t="shared" si="22"/>
        <v>0</v>
      </c>
      <c r="CX12" s="849">
        <f t="shared" si="23"/>
        <v>0</v>
      </c>
      <c r="CY12" s="669">
        <f t="shared" si="24"/>
        <v>0</v>
      </c>
      <c r="CZ12" s="666">
        <f t="shared" si="25"/>
        <v>0</v>
      </c>
      <c r="DA12" s="669">
        <f t="shared" si="26"/>
        <v>0</v>
      </c>
      <c r="DB12" s="848">
        <f t="shared" si="27"/>
        <v>0</v>
      </c>
      <c r="DC12" s="669">
        <f t="shared" si="28"/>
        <v>1</v>
      </c>
      <c r="DD12" s="666">
        <f t="shared" si="29"/>
        <v>0</v>
      </c>
      <c r="DE12" s="669">
        <f t="shared" si="30"/>
        <v>1</v>
      </c>
      <c r="DF12" s="666">
        <f t="shared" si="31"/>
        <v>0</v>
      </c>
      <c r="DG12" s="669">
        <f t="shared" si="32"/>
        <v>1</v>
      </c>
      <c r="DH12" s="666">
        <f t="shared" si="33"/>
        <v>0</v>
      </c>
      <c r="DI12" s="669">
        <f t="shared" si="34"/>
        <v>1</v>
      </c>
      <c r="DJ12" s="666">
        <f t="shared" si="35"/>
        <v>0</v>
      </c>
      <c r="DK12" s="669">
        <f t="shared" si="36"/>
        <v>1</v>
      </c>
      <c r="DL12" s="666">
        <f t="shared" si="37"/>
        <v>0</v>
      </c>
    </row>
    <row r="13" spans="1:116" s="851" customFormat="1" ht="51" customHeight="1" x14ac:dyDescent="0.15">
      <c r="A13" s="1537">
        <v>8</v>
      </c>
      <c r="B13" s="1022" t="s">
        <v>19</v>
      </c>
      <c r="C13" s="1023"/>
      <c r="D13" s="1024"/>
      <c r="E13" s="1025"/>
      <c r="F13" s="1025"/>
      <c r="G13" s="1026" t="str">
        <f t="shared" si="38"/>
        <v>大橋</v>
      </c>
      <c r="H13" s="1027"/>
      <c r="I13" s="1028"/>
      <c r="J13" s="1029"/>
      <c r="K13" s="1027"/>
      <c r="L13" s="1030"/>
      <c r="M13" s="1028"/>
      <c r="N13" s="1028"/>
      <c r="O13" s="1031"/>
      <c r="P13" s="1032"/>
      <c r="Q13" s="1028"/>
      <c r="R13" s="1028"/>
      <c r="S13" s="1025"/>
      <c r="T13" s="1033"/>
      <c r="U13" s="1026"/>
      <c r="V13" s="1028"/>
      <c r="W13" s="1026" t="s">
        <v>299</v>
      </c>
      <c r="X13" s="1033"/>
      <c r="Y13" s="1028"/>
      <c r="Z13" s="1028"/>
      <c r="AA13" s="1026"/>
      <c r="AB13" s="1027"/>
      <c r="AC13" s="1026"/>
      <c r="AD13" s="1034"/>
      <c r="AE13" s="1028"/>
      <c r="AF13" s="1028"/>
      <c r="AG13" s="1035" t="s">
        <v>277</v>
      </c>
      <c r="AH13" s="1036" t="str">
        <f t="shared" si="39"/>
        <v>大橋</v>
      </c>
      <c r="AI13" s="1037" t="s">
        <v>237</v>
      </c>
      <c r="AJ13" s="1623"/>
      <c r="AK13" s="1494"/>
      <c r="AL13" s="1108"/>
      <c r="AM13" s="1106"/>
      <c r="AN13" s="1107"/>
      <c r="AO13" s="1108"/>
      <c r="AP13" s="1129"/>
      <c r="AQ13" s="1108"/>
      <c r="AR13" s="1106"/>
      <c r="AS13" s="1112"/>
      <c r="AT13" s="1106"/>
      <c r="AU13" s="1108"/>
      <c r="AV13" s="1107"/>
      <c r="AW13" s="1106"/>
      <c r="AX13" s="1113"/>
      <c r="AY13" s="1637"/>
      <c r="AZ13" s="1107"/>
      <c r="BA13" s="1114"/>
      <c r="BB13" s="1113"/>
      <c r="BC13" s="1107"/>
      <c r="BD13" s="1113"/>
      <c r="BE13" s="1495"/>
      <c r="BF13" s="1105"/>
      <c r="BG13" s="1106"/>
      <c r="BH13" s="1258"/>
      <c r="BI13" s="1108"/>
      <c r="BJ13" s="918"/>
      <c r="BK13" s="864"/>
      <c r="BL13" s="437" t="s">
        <v>284</v>
      </c>
      <c r="BM13" s="286">
        <f t="shared" si="41"/>
        <v>0</v>
      </c>
      <c r="BN13" s="287">
        <f t="shared" si="42"/>
        <v>0</v>
      </c>
      <c r="BO13" s="287">
        <f t="shared" si="43"/>
        <v>0</v>
      </c>
      <c r="BP13" s="287">
        <f t="shared" si="44"/>
        <v>0</v>
      </c>
      <c r="BQ13" s="287">
        <f t="shared" si="45"/>
        <v>0</v>
      </c>
      <c r="BR13" s="287">
        <f t="shared" si="46"/>
        <v>0</v>
      </c>
      <c r="BS13" s="287">
        <f t="shared" si="47"/>
        <v>0</v>
      </c>
      <c r="BT13" s="587">
        <f t="shared" si="48"/>
        <v>0</v>
      </c>
      <c r="BU13" s="401">
        <v>0</v>
      </c>
      <c r="BV13" s="401">
        <f t="shared" si="40"/>
        <v>0</v>
      </c>
      <c r="CA13" s="669">
        <f t="shared" si="0"/>
        <v>0</v>
      </c>
      <c r="CB13" s="848">
        <f t="shared" si="1"/>
        <v>0</v>
      </c>
      <c r="CC13" s="666">
        <f t="shared" si="2"/>
        <v>0</v>
      </c>
      <c r="CD13" s="666">
        <f t="shared" si="3"/>
        <v>0</v>
      </c>
      <c r="CE13" s="669">
        <f t="shared" si="4"/>
        <v>0</v>
      </c>
      <c r="CF13" s="666">
        <f t="shared" si="5"/>
        <v>0</v>
      </c>
      <c r="CG13" s="669">
        <f t="shared" si="6"/>
        <v>0</v>
      </c>
      <c r="CH13" s="667">
        <f t="shared" si="7"/>
        <v>0</v>
      </c>
      <c r="CI13" s="665">
        <f t="shared" si="8"/>
        <v>1</v>
      </c>
      <c r="CJ13" s="666">
        <f t="shared" si="9"/>
        <v>0</v>
      </c>
      <c r="CK13" s="669">
        <f t="shared" si="10"/>
        <v>0</v>
      </c>
      <c r="CL13" s="848">
        <f t="shared" si="11"/>
        <v>0</v>
      </c>
      <c r="CM13" s="669">
        <f t="shared" si="12"/>
        <v>0</v>
      </c>
      <c r="CN13" s="667">
        <f t="shared" si="13"/>
        <v>0</v>
      </c>
      <c r="CO13" s="849">
        <f t="shared" si="14"/>
        <v>0</v>
      </c>
      <c r="CP13" s="669">
        <f t="shared" si="15"/>
        <v>0</v>
      </c>
      <c r="CQ13" s="848">
        <f t="shared" si="16"/>
        <v>0</v>
      </c>
      <c r="CR13" s="669">
        <f t="shared" si="17"/>
        <v>0</v>
      </c>
      <c r="CS13" s="848">
        <f t="shared" si="18"/>
        <v>0</v>
      </c>
      <c r="CT13" s="848">
        <f t="shared" si="19"/>
        <v>0</v>
      </c>
      <c r="CU13" s="669">
        <f t="shared" si="20"/>
        <v>0</v>
      </c>
      <c r="CV13" s="666">
        <f t="shared" si="21"/>
        <v>0</v>
      </c>
      <c r="CW13" s="669">
        <f t="shared" si="22"/>
        <v>2</v>
      </c>
      <c r="CX13" s="849">
        <f t="shared" si="23"/>
        <v>0</v>
      </c>
      <c r="CY13" s="669">
        <f t="shared" si="24"/>
        <v>0</v>
      </c>
      <c r="CZ13" s="666">
        <f t="shared" si="25"/>
        <v>0</v>
      </c>
      <c r="DA13" s="669">
        <f t="shared" si="26"/>
        <v>0</v>
      </c>
      <c r="DB13" s="848">
        <f t="shared" si="27"/>
        <v>0</v>
      </c>
      <c r="DC13" s="669">
        <f t="shared" si="28"/>
        <v>0</v>
      </c>
      <c r="DD13" s="666">
        <f t="shared" si="29"/>
        <v>0</v>
      </c>
      <c r="DE13" s="669">
        <f t="shared" si="30"/>
        <v>0</v>
      </c>
      <c r="DF13" s="666">
        <f t="shared" si="31"/>
        <v>0</v>
      </c>
      <c r="DG13" s="669">
        <f t="shared" si="32"/>
        <v>0</v>
      </c>
      <c r="DH13" s="666">
        <f t="shared" si="33"/>
        <v>0</v>
      </c>
      <c r="DI13" s="669">
        <f t="shared" si="34"/>
        <v>0</v>
      </c>
      <c r="DJ13" s="666">
        <f t="shared" si="35"/>
        <v>0</v>
      </c>
      <c r="DK13" s="669">
        <f t="shared" si="36"/>
        <v>1</v>
      </c>
      <c r="DL13" s="666">
        <f t="shared" si="37"/>
        <v>0</v>
      </c>
    </row>
    <row r="14" spans="1:116" s="851" customFormat="1" ht="51" customHeight="1" x14ac:dyDescent="0.15">
      <c r="A14" s="1537">
        <v>9</v>
      </c>
      <c r="B14" s="1022" t="s">
        <v>20</v>
      </c>
      <c r="C14" s="1023"/>
      <c r="D14" s="1024"/>
      <c r="E14" s="1025"/>
      <c r="F14" s="1025"/>
      <c r="G14" s="1026" t="str">
        <f t="shared" si="38"/>
        <v>福島</v>
      </c>
      <c r="H14" s="1027"/>
      <c r="I14" s="1028"/>
      <c r="J14" s="1029"/>
      <c r="K14" s="1027"/>
      <c r="L14" s="1030"/>
      <c r="M14" s="1028"/>
      <c r="N14" s="1028"/>
      <c r="O14" s="1031"/>
      <c r="P14" s="1032"/>
      <c r="Q14" s="1028"/>
      <c r="R14" s="1028"/>
      <c r="S14" s="1025"/>
      <c r="T14" s="1033"/>
      <c r="U14" s="1026"/>
      <c r="V14" s="1028"/>
      <c r="W14" s="1026" t="s">
        <v>237</v>
      </c>
      <c r="X14" s="1033"/>
      <c r="Y14" s="1028"/>
      <c r="Z14" s="1028"/>
      <c r="AA14" s="1026"/>
      <c r="AB14" s="1027"/>
      <c r="AC14" s="1026"/>
      <c r="AD14" s="1034"/>
      <c r="AE14" s="1028"/>
      <c r="AF14" s="1028"/>
      <c r="AG14" s="1035" t="s">
        <v>426</v>
      </c>
      <c r="AH14" s="1036" t="str">
        <f t="shared" si="39"/>
        <v>福島</v>
      </c>
      <c r="AI14" s="1037" t="s">
        <v>284</v>
      </c>
      <c r="AJ14" s="1623"/>
      <c r="AK14" s="1494"/>
      <c r="AL14" s="1108"/>
      <c r="AM14" s="1106"/>
      <c r="AN14" s="1107"/>
      <c r="AO14" s="1108"/>
      <c r="AP14" s="1257"/>
      <c r="AQ14" s="1123"/>
      <c r="AR14" s="1106"/>
      <c r="AS14" s="1112"/>
      <c r="AT14" s="1106"/>
      <c r="AU14" s="1108"/>
      <c r="AV14" s="1107"/>
      <c r="AW14" s="1106"/>
      <c r="AX14" s="1113"/>
      <c r="AY14" s="1637"/>
      <c r="AZ14" s="1107"/>
      <c r="BA14" s="1114"/>
      <c r="BB14" s="1113"/>
      <c r="BC14" s="1107"/>
      <c r="BD14" s="1113"/>
      <c r="BE14" s="1495"/>
      <c r="BF14" s="1105"/>
      <c r="BG14" s="1106"/>
      <c r="BH14" s="1258"/>
      <c r="BI14" s="1108"/>
      <c r="BJ14" s="918"/>
      <c r="BK14" s="864"/>
      <c r="BL14" s="437" t="s">
        <v>27</v>
      </c>
      <c r="BM14" s="286">
        <f t="shared" si="41"/>
        <v>1</v>
      </c>
      <c r="BN14" s="287">
        <f t="shared" si="42"/>
        <v>0</v>
      </c>
      <c r="BO14" s="287">
        <f t="shared" si="43"/>
        <v>0</v>
      </c>
      <c r="BP14" s="287">
        <f t="shared" si="44"/>
        <v>0</v>
      </c>
      <c r="BQ14" s="287">
        <f t="shared" si="45"/>
        <v>2</v>
      </c>
      <c r="BR14" s="287">
        <f t="shared" si="46"/>
        <v>0</v>
      </c>
      <c r="BS14" s="287">
        <f t="shared" si="47"/>
        <v>0</v>
      </c>
      <c r="BT14" s="587">
        <f t="shared" si="48"/>
        <v>0</v>
      </c>
      <c r="BU14" s="401">
        <v>3</v>
      </c>
      <c r="BV14" s="401">
        <f t="shared" si="40"/>
        <v>3</v>
      </c>
      <c r="CA14" s="669">
        <f t="shared" si="0"/>
        <v>0</v>
      </c>
      <c r="CB14" s="848">
        <f t="shared" si="1"/>
        <v>0</v>
      </c>
      <c r="CC14" s="666">
        <f t="shared" si="2"/>
        <v>0</v>
      </c>
      <c r="CD14" s="666">
        <f t="shared" si="3"/>
        <v>0</v>
      </c>
      <c r="CE14" s="669">
        <f t="shared" si="4"/>
        <v>0</v>
      </c>
      <c r="CF14" s="666">
        <f t="shared" si="5"/>
        <v>0</v>
      </c>
      <c r="CG14" s="669">
        <f t="shared" si="6"/>
        <v>1</v>
      </c>
      <c r="CH14" s="667">
        <f t="shared" si="7"/>
        <v>0</v>
      </c>
      <c r="CI14" s="665">
        <f t="shared" si="8"/>
        <v>1</v>
      </c>
      <c r="CJ14" s="666">
        <f t="shared" si="9"/>
        <v>0</v>
      </c>
      <c r="CK14" s="669">
        <f t="shared" si="10"/>
        <v>0</v>
      </c>
      <c r="CL14" s="848">
        <f t="shared" si="11"/>
        <v>0</v>
      </c>
      <c r="CM14" s="669">
        <f t="shared" si="12"/>
        <v>0</v>
      </c>
      <c r="CN14" s="667">
        <f t="shared" si="13"/>
        <v>0</v>
      </c>
      <c r="CO14" s="849">
        <f t="shared" si="14"/>
        <v>0</v>
      </c>
      <c r="CP14" s="669">
        <f t="shared" si="15"/>
        <v>0</v>
      </c>
      <c r="CQ14" s="848">
        <f t="shared" si="16"/>
        <v>0</v>
      </c>
      <c r="CR14" s="669">
        <f t="shared" si="17"/>
        <v>0</v>
      </c>
      <c r="CS14" s="848">
        <f t="shared" si="18"/>
        <v>0</v>
      </c>
      <c r="CT14" s="848">
        <f t="shared" si="19"/>
        <v>0</v>
      </c>
      <c r="CU14" s="669">
        <f t="shared" si="20"/>
        <v>0</v>
      </c>
      <c r="CV14" s="666">
        <f t="shared" si="21"/>
        <v>0</v>
      </c>
      <c r="CW14" s="669">
        <f t="shared" si="22"/>
        <v>0</v>
      </c>
      <c r="CX14" s="849">
        <f t="shared" si="23"/>
        <v>0</v>
      </c>
      <c r="CY14" s="669">
        <f t="shared" si="24"/>
        <v>0</v>
      </c>
      <c r="CZ14" s="666">
        <f t="shared" si="25"/>
        <v>0</v>
      </c>
      <c r="DA14" s="669">
        <f t="shared" si="26"/>
        <v>0</v>
      </c>
      <c r="DB14" s="848">
        <f t="shared" si="27"/>
        <v>0</v>
      </c>
      <c r="DC14" s="669">
        <f t="shared" si="28"/>
        <v>0</v>
      </c>
      <c r="DD14" s="666">
        <f t="shared" si="29"/>
        <v>0</v>
      </c>
      <c r="DE14" s="669">
        <f t="shared" si="30"/>
        <v>0</v>
      </c>
      <c r="DF14" s="666">
        <f t="shared" si="31"/>
        <v>0</v>
      </c>
      <c r="DG14" s="669">
        <f t="shared" si="32"/>
        <v>0</v>
      </c>
      <c r="DH14" s="666">
        <f t="shared" si="33"/>
        <v>0</v>
      </c>
      <c r="DI14" s="669">
        <f t="shared" si="34"/>
        <v>0</v>
      </c>
      <c r="DJ14" s="666">
        <f t="shared" si="35"/>
        <v>0</v>
      </c>
      <c r="DK14" s="669">
        <f t="shared" si="36"/>
        <v>0</v>
      </c>
      <c r="DL14" s="666">
        <f t="shared" si="37"/>
        <v>0</v>
      </c>
    </row>
    <row r="15" spans="1:116" s="851" customFormat="1" ht="51" customHeight="1" x14ac:dyDescent="0.15">
      <c r="A15" s="287">
        <v>10</v>
      </c>
      <c r="B15" s="1007" t="s">
        <v>21</v>
      </c>
      <c r="C15" s="1008"/>
      <c r="D15" s="595" t="s">
        <v>309</v>
      </c>
      <c r="E15" s="1009" t="s">
        <v>31</v>
      </c>
      <c r="F15" s="1009" t="s">
        <v>119</v>
      </c>
      <c r="G15" s="1010" t="str">
        <f t="shared" si="38"/>
        <v>堀田</v>
      </c>
      <c r="H15" s="1011" t="s">
        <v>301</v>
      </c>
      <c r="I15" s="1012" t="s">
        <v>28</v>
      </c>
      <c r="J15" s="1013" t="s">
        <v>237</v>
      </c>
      <c r="K15" s="1011" t="s">
        <v>267</v>
      </c>
      <c r="L15" s="1014" t="s">
        <v>65</v>
      </c>
      <c r="M15" s="1012" t="s">
        <v>292</v>
      </c>
      <c r="N15" s="1012"/>
      <c r="O15" s="1015"/>
      <c r="P15" s="1016" t="s">
        <v>309</v>
      </c>
      <c r="Q15" s="1012"/>
      <c r="R15" s="1012" t="s">
        <v>203</v>
      </c>
      <c r="S15" s="1009" t="s">
        <v>417</v>
      </c>
      <c r="T15" s="1017" t="s">
        <v>27</v>
      </c>
      <c r="U15" s="1010" t="s">
        <v>63</v>
      </c>
      <c r="V15" s="1012"/>
      <c r="W15" s="1010"/>
      <c r="X15" s="1017"/>
      <c r="Y15" s="1012"/>
      <c r="Z15" s="1012"/>
      <c r="AA15" s="1010" t="s">
        <v>233</v>
      </c>
      <c r="AB15" s="1011" t="s">
        <v>284</v>
      </c>
      <c r="AC15" s="1010" t="s">
        <v>70</v>
      </c>
      <c r="AD15" s="1018" t="s">
        <v>300</v>
      </c>
      <c r="AE15" s="1012" t="s">
        <v>199</v>
      </c>
      <c r="AF15" s="1012" t="s">
        <v>120</v>
      </c>
      <c r="AG15" s="1019" t="s">
        <v>299</v>
      </c>
      <c r="AH15" s="1020" t="str">
        <f t="shared" si="39"/>
        <v>堀田</v>
      </c>
      <c r="AI15" s="439"/>
      <c r="AJ15" s="1164"/>
      <c r="AK15" s="1165"/>
      <c r="AL15" s="1091"/>
      <c r="AM15" s="1089"/>
      <c r="AN15" s="1090"/>
      <c r="AO15" s="1091"/>
      <c r="AP15" s="1092"/>
      <c r="AQ15" s="1093"/>
      <c r="AR15" s="1089"/>
      <c r="AS15" s="1094"/>
      <c r="AT15" s="1089"/>
      <c r="AU15" s="1091"/>
      <c r="AV15" s="1090"/>
      <c r="AW15" s="1089"/>
      <c r="AX15" s="1128"/>
      <c r="AY15" s="1636"/>
      <c r="AZ15" s="1090"/>
      <c r="BA15" s="1127"/>
      <c r="BB15" s="1128"/>
      <c r="BC15" s="1090"/>
      <c r="BD15" s="1128"/>
      <c r="BE15" s="1141"/>
      <c r="BF15" s="1088"/>
      <c r="BG15" s="1089"/>
      <c r="BH15" s="1251"/>
      <c r="BI15" s="1489"/>
      <c r="BJ15" s="947"/>
      <c r="BK15" s="864"/>
      <c r="BL15" s="437" t="s">
        <v>120</v>
      </c>
      <c r="BM15" s="286">
        <f t="shared" si="41"/>
        <v>0</v>
      </c>
      <c r="BN15" s="287">
        <f t="shared" si="42"/>
        <v>0</v>
      </c>
      <c r="BO15" s="287">
        <f t="shared" si="43"/>
        <v>0</v>
      </c>
      <c r="BP15" s="287">
        <f t="shared" si="44"/>
        <v>0</v>
      </c>
      <c r="BQ15" s="287">
        <f t="shared" si="45"/>
        <v>0</v>
      </c>
      <c r="BR15" s="287">
        <f t="shared" si="46"/>
        <v>0</v>
      </c>
      <c r="BS15" s="287">
        <f t="shared" si="47"/>
        <v>0</v>
      </c>
      <c r="BT15" s="587">
        <f t="shared" si="48"/>
        <v>0</v>
      </c>
      <c r="BU15" s="401">
        <v>0</v>
      </c>
      <c r="BV15" s="401">
        <f t="shared" si="40"/>
        <v>0</v>
      </c>
      <c r="CA15" s="669">
        <f t="shared" si="0"/>
        <v>1</v>
      </c>
      <c r="CB15" s="848">
        <f t="shared" si="1"/>
        <v>0</v>
      </c>
      <c r="CC15" s="666">
        <f t="shared" si="2"/>
        <v>0</v>
      </c>
      <c r="CD15" s="666">
        <f t="shared" si="3"/>
        <v>0</v>
      </c>
      <c r="CE15" s="669">
        <f t="shared" si="4"/>
        <v>1</v>
      </c>
      <c r="CF15" s="666">
        <f t="shared" si="5"/>
        <v>0</v>
      </c>
      <c r="CG15" s="669">
        <f t="shared" si="6"/>
        <v>1</v>
      </c>
      <c r="CH15" s="667">
        <f t="shared" si="7"/>
        <v>0</v>
      </c>
      <c r="CI15" s="665">
        <f t="shared" si="8"/>
        <v>1</v>
      </c>
      <c r="CJ15" s="666">
        <f t="shared" si="9"/>
        <v>0</v>
      </c>
      <c r="CK15" s="669">
        <f t="shared" si="10"/>
        <v>1</v>
      </c>
      <c r="CL15" s="848">
        <f t="shared" si="11"/>
        <v>0</v>
      </c>
      <c r="CM15" s="669">
        <f t="shared" si="12"/>
        <v>0</v>
      </c>
      <c r="CN15" s="667">
        <f t="shared" si="13"/>
        <v>0</v>
      </c>
      <c r="CO15" s="849">
        <f t="shared" si="14"/>
        <v>0</v>
      </c>
      <c r="CP15" s="669">
        <f t="shared" si="15"/>
        <v>1</v>
      </c>
      <c r="CQ15" s="848">
        <f t="shared" si="16"/>
        <v>0</v>
      </c>
      <c r="CR15" s="669">
        <f t="shared" si="17"/>
        <v>0</v>
      </c>
      <c r="CS15" s="848">
        <f t="shared" si="18"/>
        <v>0</v>
      </c>
      <c r="CT15" s="848">
        <f t="shared" si="19"/>
        <v>0</v>
      </c>
      <c r="CU15" s="669">
        <f t="shared" si="20"/>
        <v>1</v>
      </c>
      <c r="CV15" s="666">
        <f t="shared" si="21"/>
        <v>0</v>
      </c>
      <c r="CW15" s="669">
        <f t="shared" si="22"/>
        <v>1</v>
      </c>
      <c r="CX15" s="849">
        <f t="shared" si="23"/>
        <v>0</v>
      </c>
      <c r="CY15" s="669">
        <f t="shared" si="24"/>
        <v>1</v>
      </c>
      <c r="CZ15" s="666">
        <f t="shared" si="25"/>
        <v>0</v>
      </c>
      <c r="DA15" s="669">
        <f t="shared" si="26"/>
        <v>0</v>
      </c>
      <c r="DB15" s="848">
        <f t="shared" si="27"/>
        <v>0</v>
      </c>
      <c r="DC15" s="669">
        <f t="shared" si="28"/>
        <v>1</v>
      </c>
      <c r="DD15" s="666">
        <f t="shared" si="29"/>
        <v>0</v>
      </c>
      <c r="DE15" s="669">
        <f t="shared" si="30"/>
        <v>1</v>
      </c>
      <c r="DF15" s="666">
        <f t="shared" si="31"/>
        <v>0</v>
      </c>
      <c r="DG15" s="669">
        <f t="shared" si="32"/>
        <v>0</v>
      </c>
      <c r="DH15" s="666">
        <f t="shared" si="33"/>
        <v>0</v>
      </c>
      <c r="DI15" s="669">
        <f t="shared" si="34"/>
        <v>1</v>
      </c>
      <c r="DJ15" s="666">
        <f t="shared" si="35"/>
        <v>0</v>
      </c>
      <c r="DK15" s="669">
        <f t="shared" si="36"/>
        <v>0</v>
      </c>
      <c r="DL15" s="666">
        <f t="shared" si="37"/>
        <v>0</v>
      </c>
    </row>
    <row r="16" spans="1:116" s="851" customFormat="1" ht="51" customHeight="1" x14ac:dyDescent="0.15">
      <c r="A16" s="287">
        <v>11</v>
      </c>
      <c r="B16" s="1007" t="s">
        <v>22</v>
      </c>
      <c r="C16" s="1008" t="s">
        <v>418</v>
      </c>
      <c r="D16" s="595" t="s">
        <v>309</v>
      </c>
      <c r="E16" s="1009" t="s">
        <v>31</v>
      </c>
      <c r="F16" s="1009" t="s">
        <v>119</v>
      </c>
      <c r="G16" s="1010" t="str">
        <f t="shared" si="38"/>
        <v>斎藤</v>
      </c>
      <c r="H16" s="1011" t="s">
        <v>301</v>
      </c>
      <c r="I16" s="1012" t="s">
        <v>28</v>
      </c>
      <c r="J16" s="1013"/>
      <c r="K16" s="1011" t="s">
        <v>267</v>
      </c>
      <c r="L16" s="1014" t="s">
        <v>65</v>
      </c>
      <c r="M16" s="1012" t="s">
        <v>199</v>
      </c>
      <c r="N16" s="1012"/>
      <c r="O16" s="1015"/>
      <c r="P16" s="1016" t="s">
        <v>309</v>
      </c>
      <c r="Q16" s="1012"/>
      <c r="R16" s="1012" t="s">
        <v>203</v>
      </c>
      <c r="S16" s="1009" t="s">
        <v>417</v>
      </c>
      <c r="T16" s="1017" t="s">
        <v>27</v>
      </c>
      <c r="U16" s="1010" t="s">
        <v>63</v>
      </c>
      <c r="V16" s="1012"/>
      <c r="W16" s="1010"/>
      <c r="X16" s="1017"/>
      <c r="Y16" s="1012"/>
      <c r="Z16" s="1012"/>
      <c r="AA16" s="1010" t="s">
        <v>233</v>
      </c>
      <c r="AB16" s="1011" t="s">
        <v>284</v>
      </c>
      <c r="AC16" s="1010" t="s">
        <v>70</v>
      </c>
      <c r="AD16" s="1018" t="s">
        <v>300</v>
      </c>
      <c r="AE16" s="1012"/>
      <c r="AF16" s="1012" t="s">
        <v>120</v>
      </c>
      <c r="AG16" s="1019" t="s">
        <v>237</v>
      </c>
      <c r="AH16" s="1020" t="str">
        <f t="shared" si="39"/>
        <v>斎藤</v>
      </c>
      <c r="AI16" s="439"/>
      <c r="AJ16" s="1164"/>
      <c r="AK16" s="1165"/>
      <c r="AL16" s="1091"/>
      <c r="AM16" s="1089"/>
      <c r="AN16" s="1090"/>
      <c r="AO16" s="1091"/>
      <c r="AP16" s="1092"/>
      <c r="AQ16" s="1093"/>
      <c r="AR16" s="1089"/>
      <c r="AS16" s="1094"/>
      <c r="AT16" s="1089"/>
      <c r="AU16" s="1091"/>
      <c r="AV16" s="1090"/>
      <c r="AW16" s="1089"/>
      <c r="AX16" s="1128"/>
      <c r="AY16" s="1636"/>
      <c r="AZ16" s="1090"/>
      <c r="BA16" s="1127"/>
      <c r="BB16" s="1128"/>
      <c r="BC16" s="1090"/>
      <c r="BD16" s="1128"/>
      <c r="BE16" s="1141"/>
      <c r="BF16" s="1088"/>
      <c r="BG16" s="1089"/>
      <c r="BH16" s="1251"/>
      <c r="BI16" s="879" t="s">
        <v>480</v>
      </c>
      <c r="BJ16" s="918"/>
      <c r="BK16" s="864"/>
      <c r="BL16" s="440" t="s">
        <v>38</v>
      </c>
      <c r="BM16" s="286">
        <f t="shared" si="41"/>
        <v>0</v>
      </c>
      <c r="BN16" s="287">
        <f t="shared" si="42"/>
        <v>0</v>
      </c>
      <c r="BO16" s="287">
        <f t="shared" si="43"/>
        <v>0</v>
      </c>
      <c r="BP16" s="287">
        <f t="shared" si="44"/>
        <v>0</v>
      </c>
      <c r="BQ16" s="287">
        <f t="shared" si="45"/>
        <v>0</v>
      </c>
      <c r="BR16" s="287">
        <f t="shared" si="46"/>
        <v>0</v>
      </c>
      <c r="BS16" s="287">
        <f t="shared" si="47"/>
        <v>0</v>
      </c>
      <c r="BT16" s="587">
        <f t="shared" si="48"/>
        <v>0</v>
      </c>
      <c r="BU16" s="401">
        <v>0</v>
      </c>
      <c r="BV16" s="401">
        <f t="shared" si="40"/>
        <v>0</v>
      </c>
      <c r="CA16" s="669">
        <f t="shared" si="0"/>
        <v>1</v>
      </c>
      <c r="CB16" s="848">
        <f t="shared" si="1"/>
        <v>0</v>
      </c>
      <c r="CC16" s="666">
        <f t="shared" si="2"/>
        <v>0</v>
      </c>
      <c r="CD16" s="666">
        <f t="shared" si="3"/>
        <v>0</v>
      </c>
      <c r="CE16" s="669">
        <f t="shared" si="4"/>
        <v>1</v>
      </c>
      <c r="CF16" s="666">
        <f t="shared" si="5"/>
        <v>0</v>
      </c>
      <c r="CG16" s="669">
        <f t="shared" si="6"/>
        <v>1</v>
      </c>
      <c r="CH16" s="667">
        <f t="shared" si="7"/>
        <v>0</v>
      </c>
      <c r="CI16" s="665">
        <f t="shared" si="8"/>
        <v>0</v>
      </c>
      <c r="CJ16" s="666">
        <f t="shared" si="9"/>
        <v>0</v>
      </c>
      <c r="CK16" s="669">
        <f t="shared" si="10"/>
        <v>1</v>
      </c>
      <c r="CL16" s="848">
        <f t="shared" si="11"/>
        <v>0</v>
      </c>
      <c r="CM16" s="669">
        <f t="shared" si="12"/>
        <v>0</v>
      </c>
      <c r="CN16" s="667">
        <f t="shared" si="13"/>
        <v>0</v>
      </c>
      <c r="CO16" s="849">
        <f t="shared" si="14"/>
        <v>0</v>
      </c>
      <c r="CP16" s="669">
        <f t="shared" si="15"/>
        <v>1</v>
      </c>
      <c r="CQ16" s="848">
        <f t="shared" si="16"/>
        <v>0</v>
      </c>
      <c r="CR16" s="669">
        <f t="shared" si="17"/>
        <v>0</v>
      </c>
      <c r="CS16" s="848">
        <f t="shared" si="18"/>
        <v>0</v>
      </c>
      <c r="CT16" s="848">
        <f t="shared" si="19"/>
        <v>0</v>
      </c>
      <c r="CU16" s="669">
        <f t="shared" si="20"/>
        <v>1</v>
      </c>
      <c r="CV16" s="666">
        <f t="shared" si="21"/>
        <v>0</v>
      </c>
      <c r="CW16" s="669">
        <f t="shared" si="22"/>
        <v>1</v>
      </c>
      <c r="CX16" s="849">
        <f t="shared" si="23"/>
        <v>0</v>
      </c>
      <c r="CY16" s="669">
        <f t="shared" si="24"/>
        <v>1</v>
      </c>
      <c r="CZ16" s="666">
        <f t="shared" si="25"/>
        <v>0</v>
      </c>
      <c r="DA16" s="669">
        <f t="shared" si="26"/>
        <v>0</v>
      </c>
      <c r="DB16" s="848">
        <f t="shared" si="27"/>
        <v>0</v>
      </c>
      <c r="DC16" s="669">
        <f t="shared" si="28"/>
        <v>1</v>
      </c>
      <c r="DD16" s="666">
        <f t="shared" si="29"/>
        <v>0</v>
      </c>
      <c r="DE16" s="669">
        <f t="shared" si="30"/>
        <v>1</v>
      </c>
      <c r="DF16" s="666">
        <f t="shared" si="31"/>
        <v>0</v>
      </c>
      <c r="DG16" s="669">
        <f t="shared" si="32"/>
        <v>0</v>
      </c>
      <c r="DH16" s="666">
        <f t="shared" si="33"/>
        <v>0</v>
      </c>
      <c r="DI16" s="669">
        <f t="shared" si="34"/>
        <v>1</v>
      </c>
      <c r="DJ16" s="666">
        <f t="shared" si="35"/>
        <v>0</v>
      </c>
      <c r="DK16" s="669">
        <f t="shared" si="36"/>
        <v>2</v>
      </c>
      <c r="DL16" s="666">
        <f t="shared" si="37"/>
        <v>0</v>
      </c>
    </row>
    <row r="17" spans="1:116" s="851" customFormat="1" ht="51" customHeight="1" x14ac:dyDescent="0.15">
      <c r="A17" s="287">
        <v>12</v>
      </c>
      <c r="B17" s="1007" t="s">
        <v>23</v>
      </c>
      <c r="C17" s="1008" t="s">
        <v>418</v>
      </c>
      <c r="D17" s="595"/>
      <c r="E17" s="1009" t="s">
        <v>31</v>
      </c>
      <c r="F17" s="1009" t="s">
        <v>119</v>
      </c>
      <c r="G17" s="1010" t="str">
        <f t="shared" si="38"/>
        <v>渡辺</v>
      </c>
      <c r="H17" s="1011" t="s">
        <v>301</v>
      </c>
      <c r="I17" s="1012" t="s">
        <v>28</v>
      </c>
      <c r="J17" s="1013"/>
      <c r="K17" s="1011" t="s">
        <v>267</v>
      </c>
      <c r="L17" s="1014" t="s">
        <v>65</v>
      </c>
      <c r="M17" s="1012" t="s">
        <v>292</v>
      </c>
      <c r="N17" s="1012"/>
      <c r="O17" s="1015"/>
      <c r="P17" s="1016"/>
      <c r="Q17" s="1012"/>
      <c r="R17" s="1012"/>
      <c r="S17" s="1009" t="s">
        <v>417</v>
      </c>
      <c r="T17" s="1017" t="s">
        <v>27</v>
      </c>
      <c r="U17" s="1010" t="s">
        <v>63</v>
      </c>
      <c r="V17" s="1012" t="s">
        <v>299</v>
      </c>
      <c r="W17" s="1010"/>
      <c r="X17" s="1017"/>
      <c r="Y17" s="1012"/>
      <c r="Z17" s="1012"/>
      <c r="AA17" s="1010" t="s">
        <v>233</v>
      </c>
      <c r="AB17" s="1011" t="s">
        <v>284</v>
      </c>
      <c r="AC17" s="1010" t="s">
        <v>70</v>
      </c>
      <c r="AD17" s="1018" t="s">
        <v>300</v>
      </c>
      <c r="AE17" s="1012" t="s">
        <v>199</v>
      </c>
      <c r="AF17" s="1012" t="s">
        <v>120</v>
      </c>
      <c r="AG17" s="1019" t="s">
        <v>278</v>
      </c>
      <c r="AH17" s="1020" t="str">
        <f t="shared" si="39"/>
        <v>渡辺</v>
      </c>
      <c r="AI17" s="439"/>
      <c r="AJ17" s="1164"/>
      <c r="AK17" s="1165"/>
      <c r="AL17" s="1091"/>
      <c r="AM17" s="1089"/>
      <c r="AN17" s="1090"/>
      <c r="AO17" s="1091"/>
      <c r="AP17" s="1092"/>
      <c r="AQ17" s="1093"/>
      <c r="AR17" s="1089"/>
      <c r="AS17" s="1094"/>
      <c r="AT17" s="1089"/>
      <c r="AU17" s="1091"/>
      <c r="AV17" s="1090"/>
      <c r="AW17" s="1089"/>
      <c r="AX17" s="1128"/>
      <c r="AY17" s="1636"/>
      <c r="AZ17" s="1090"/>
      <c r="BA17" s="1127"/>
      <c r="BB17" s="1128"/>
      <c r="BC17" s="1090"/>
      <c r="BD17" s="1128"/>
      <c r="BE17" s="1141"/>
      <c r="BF17" s="1088"/>
      <c r="BG17" s="1089"/>
      <c r="BH17" s="1251"/>
      <c r="BI17" s="879" t="s">
        <v>645</v>
      </c>
      <c r="BJ17" s="948"/>
      <c r="BK17" s="864"/>
      <c r="BL17" s="440" t="s">
        <v>243</v>
      </c>
      <c r="BM17" s="286">
        <f t="shared" si="41"/>
        <v>0</v>
      </c>
      <c r="BN17" s="287">
        <f t="shared" si="42"/>
        <v>0</v>
      </c>
      <c r="BO17" s="287">
        <f t="shared" si="43"/>
        <v>0</v>
      </c>
      <c r="BP17" s="287">
        <f t="shared" si="44"/>
        <v>0</v>
      </c>
      <c r="BQ17" s="287">
        <f t="shared" si="45"/>
        <v>0</v>
      </c>
      <c r="BR17" s="287">
        <f t="shared" si="46"/>
        <v>0</v>
      </c>
      <c r="BS17" s="287">
        <f t="shared" si="47"/>
        <v>0</v>
      </c>
      <c r="BT17" s="587">
        <f t="shared" si="48"/>
        <v>0</v>
      </c>
      <c r="BU17" s="401">
        <v>0</v>
      </c>
      <c r="BV17" s="401">
        <f t="shared" si="40"/>
        <v>0</v>
      </c>
      <c r="CA17" s="669">
        <f t="shared" si="0"/>
        <v>1</v>
      </c>
      <c r="CB17" s="848">
        <f t="shared" si="1"/>
        <v>0</v>
      </c>
      <c r="CC17" s="666">
        <f t="shared" si="2"/>
        <v>0</v>
      </c>
      <c r="CD17" s="666">
        <f t="shared" si="3"/>
        <v>0</v>
      </c>
      <c r="CE17" s="669">
        <f t="shared" si="4"/>
        <v>1</v>
      </c>
      <c r="CF17" s="666">
        <f t="shared" si="5"/>
        <v>0</v>
      </c>
      <c r="CG17" s="669">
        <f t="shared" si="6"/>
        <v>1</v>
      </c>
      <c r="CH17" s="667">
        <f t="shared" si="7"/>
        <v>0</v>
      </c>
      <c r="CI17" s="665">
        <f t="shared" si="8"/>
        <v>2</v>
      </c>
      <c r="CJ17" s="666">
        <f t="shared" si="9"/>
        <v>0</v>
      </c>
      <c r="CK17" s="669">
        <f t="shared" si="10"/>
        <v>1</v>
      </c>
      <c r="CL17" s="848">
        <f t="shared" si="11"/>
        <v>0</v>
      </c>
      <c r="CM17" s="669">
        <f t="shared" si="12"/>
        <v>0</v>
      </c>
      <c r="CN17" s="667">
        <f t="shared" si="13"/>
        <v>0</v>
      </c>
      <c r="CO17" s="849">
        <f t="shared" si="14"/>
        <v>0</v>
      </c>
      <c r="CP17" s="669">
        <f t="shared" si="15"/>
        <v>1</v>
      </c>
      <c r="CQ17" s="848">
        <f t="shared" si="16"/>
        <v>0</v>
      </c>
      <c r="CR17" s="669">
        <f t="shared" si="17"/>
        <v>0</v>
      </c>
      <c r="CS17" s="848">
        <f t="shared" si="18"/>
        <v>0</v>
      </c>
      <c r="CT17" s="848">
        <f t="shared" si="19"/>
        <v>0</v>
      </c>
      <c r="CU17" s="669">
        <f t="shared" si="20"/>
        <v>1</v>
      </c>
      <c r="CV17" s="666">
        <f t="shared" si="21"/>
        <v>0</v>
      </c>
      <c r="CW17" s="669">
        <f t="shared" si="22"/>
        <v>1</v>
      </c>
      <c r="CX17" s="849">
        <f t="shared" si="23"/>
        <v>0</v>
      </c>
      <c r="CY17" s="669">
        <f t="shared" si="24"/>
        <v>1</v>
      </c>
      <c r="CZ17" s="666">
        <f t="shared" si="25"/>
        <v>0</v>
      </c>
      <c r="DA17" s="669">
        <f t="shared" si="26"/>
        <v>0</v>
      </c>
      <c r="DB17" s="848">
        <f t="shared" si="27"/>
        <v>0</v>
      </c>
      <c r="DC17" s="669">
        <f t="shared" si="28"/>
        <v>1</v>
      </c>
      <c r="DD17" s="666">
        <f t="shared" si="29"/>
        <v>0</v>
      </c>
      <c r="DE17" s="669">
        <f t="shared" si="30"/>
        <v>1</v>
      </c>
      <c r="DF17" s="666">
        <f t="shared" si="31"/>
        <v>0</v>
      </c>
      <c r="DG17" s="669">
        <f t="shared" si="32"/>
        <v>0</v>
      </c>
      <c r="DH17" s="666">
        <f t="shared" si="33"/>
        <v>0</v>
      </c>
      <c r="DI17" s="669">
        <f t="shared" si="34"/>
        <v>1</v>
      </c>
      <c r="DJ17" s="666">
        <f t="shared" si="35"/>
        <v>0</v>
      </c>
      <c r="DK17" s="669">
        <f t="shared" si="36"/>
        <v>1</v>
      </c>
      <c r="DL17" s="666">
        <f t="shared" si="37"/>
        <v>0</v>
      </c>
    </row>
    <row r="18" spans="1:116" s="851" customFormat="1" ht="51" customHeight="1" x14ac:dyDescent="0.15">
      <c r="A18" s="287">
        <v>13</v>
      </c>
      <c r="B18" s="1007" t="s">
        <v>24</v>
      </c>
      <c r="C18" s="1008" t="s">
        <v>418</v>
      </c>
      <c r="D18" s="595"/>
      <c r="E18" s="1009" t="s">
        <v>31</v>
      </c>
      <c r="F18" s="1009" t="s">
        <v>119</v>
      </c>
      <c r="G18" s="1010" t="str">
        <f t="shared" si="38"/>
        <v>石橋</v>
      </c>
      <c r="H18" s="1011" t="s">
        <v>301</v>
      </c>
      <c r="I18" s="1012" t="s">
        <v>28</v>
      </c>
      <c r="J18" s="1013" t="s">
        <v>237</v>
      </c>
      <c r="K18" s="1011" t="s">
        <v>267</v>
      </c>
      <c r="L18" s="1014" t="s">
        <v>65</v>
      </c>
      <c r="M18" s="1012" t="s">
        <v>199</v>
      </c>
      <c r="N18" s="1012"/>
      <c r="O18" s="1015"/>
      <c r="P18" s="1016"/>
      <c r="Q18" s="1012"/>
      <c r="R18" s="1012"/>
      <c r="S18" s="1009" t="s">
        <v>417</v>
      </c>
      <c r="T18" s="1017" t="s">
        <v>27</v>
      </c>
      <c r="U18" s="1010" t="s">
        <v>63</v>
      </c>
      <c r="V18" s="1012" t="s">
        <v>299</v>
      </c>
      <c r="W18" s="1010"/>
      <c r="X18" s="1017"/>
      <c r="Y18" s="1012"/>
      <c r="Z18" s="1012"/>
      <c r="AA18" s="1010" t="s">
        <v>233</v>
      </c>
      <c r="AB18" s="1011"/>
      <c r="AC18" s="1010" t="s">
        <v>70</v>
      </c>
      <c r="AD18" s="1018" t="s">
        <v>300</v>
      </c>
      <c r="AE18" s="1012"/>
      <c r="AF18" s="1012" t="s">
        <v>120</v>
      </c>
      <c r="AG18" s="1019" t="s">
        <v>284</v>
      </c>
      <c r="AH18" s="1020" t="str">
        <f t="shared" si="39"/>
        <v>石橋</v>
      </c>
      <c r="AI18" s="439"/>
      <c r="AJ18" s="1164"/>
      <c r="AK18" s="1165"/>
      <c r="AL18" s="1091"/>
      <c r="AM18" s="1089"/>
      <c r="AN18" s="1090"/>
      <c r="AO18" s="1091"/>
      <c r="AP18" s="1092"/>
      <c r="AQ18" s="1093"/>
      <c r="AR18" s="1089"/>
      <c r="AS18" s="1094"/>
      <c r="AT18" s="1089"/>
      <c r="AU18" s="1091"/>
      <c r="AV18" s="1090"/>
      <c r="AW18" s="1089"/>
      <c r="AX18" s="1128"/>
      <c r="AY18" s="1636"/>
      <c r="AZ18" s="1090"/>
      <c r="BA18" s="1127"/>
      <c r="BB18" s="1128"/>
      <c r="BC18" s="1090"/>
      <c r="BD18" s="1128"/>
      <c r="BE18" s="1141"/>
      <c r="BF18" s="1088"/>
      <c r="BG18" s="1089"/>
      <c r="BH18" s="1251"/>
      <c r="BI18" s="1091"/>
      <c r="BJ18" s="918"/>
      <c r="BK18" s="864"/>
      <c r="BL18" s="440" t="s">
        <v>200</v>
      </c>
      <c r="BM18" s="286">
        <f t="shared" si="41"/>
        <v>1</v>
      </c>
      <c r="BN18" s="287">
        <f t="shared" si="42"/>
        <v>1</v>
      </c>
      <c r="BO18" s="287">
        <f t="shared" si="43"/>
        <v>0</v>
      </c>
      <c r="BP18" s="287">
        <f t="shared" si="44"/>
        <v>0</v>
      </c>
      <c r="BQ18" s="287">
        <f t="shared" si="45"/>
        <v>0</v>
      </c>
      <c r="BR18" s="287">
        <f t="shared" si="46"/>
        <v>0</v>
      </c>
      <c r="BS18" s="287">
        <f t="shared" si="47"/>
        <v>0</v>
      </c>
      <c r="BT18" s="587">
        <f t="shared" si="48"/>
        <v>0</v>
      </c>
      <c r="BU18" s="401">
        <v>1.5</v>
      </c>
      <c r="BV18" s="401">
        <f t="shared" si="40"/>
        <v>1.5</v>
      </c>
      <c r="CA18" s="669">
        <f t="shared" si="0"/>
        <v>1</v>
      </c>
      <c r="CB18" s="848">
        <f t="shared" si="1"/>
        <v>0</v>
      </c>
      <c r="CC18" s="666">
        <f t="shared" si="2"/>
        <v>0</v>
      </c>
      <c r="CD18" s="666">
        <f t="shared" si="3"/>
        <v>0</v>
      </c>
      <c r="CE18" s="669">
        <f t="shared" si="4"/>
        <v>1</v>
      </c>
      <c r="CF18" s="666">
        <f t="shared" si="5"/>
        <v>0</v>
      </c>
      <c r="CG18" s="669">
        <f t="shared" si="6"/>
        <v>0</v>
      </c>
      <c r="CH18" s="667">
        <f t="shared" si="7"/>
        <v>0</v>
      </c>
      <c r="CI18" s="665">
        <f t="shared" si="8"/>
        <v>1</v>
      </c>
      <c r="CJ18" s="666">
        <f t="shared" si="9"/>
        <v>0</v>
      </c>
      <c r="CK18" s="669">
        <f t="shared" si="10"/>
        <v>1</v>
      </c>
      <c r="CL18" s="848">
        <f t="shared" si="11"/>
        <v>0</v>
      </c>
      <c r="CM18" s="669">
        <f t="shared" si="12"/>
        <v>0</v>
      </c>
      <c r="CN18" s="667">
        <f t="shared" si="13"/>
        <v>0</v>
      </c>
      <c r="CO18" s="849">
        <f t="shared" si="14"/>
        <v>0</v>
      </c>
      <c r="CP18" s="669">
        <f t="shared" si="15"/>
        <v>1</v>
      </c>
      <c r="CQ18" s="848">
        <f t="shared" si="16"/>
        <v>0</v>
      </c>
      <c r="CR18" s="669">
        <f t="shared" si="17"/>
        <v>0</v>
      </c>
      <c r="CS18" s="848">
        <f t="shared" si="18"/>
        <v>0</v>
      </c>
      <c r="CT18" s="848">
        <f t="shared" si="19"/>
        <v>0</v>
      </c>
      <c r="CU18" s="669">
        <f t="shared" si="20"/>
        <v>1</v>
      </c>
      <c r="CV18" s="666">
        <f t="shared" si="21"/>
        <v>0</v>
      </c>
      <c r="CW18" s="669">
        <f t="shared" si="22"/>
        <v>1</v>
      </c>
      <c r="CX18" s="849">
        <f t="shared" si="23"/>
        <v>0</v>
      </c>
      <c r="CY18" s="669">
        <f t="shared" si="24"/>
        <v>1</v>
      </c>
      <c r="CZ18" s="666">
        <f t="shared" si="25"/>
        <v>0</v>
      </c>
      <c r="DA18" s="669">
        <f t="shared" si="26"/>
        <v>0</v>
      </c>
      <c r="DB18" s="848">
        <f t="shared" si="27"/>
        <v>0</v>
      </c>
      <c r="DC18" s="669">
        <f t="shared" si="28"/>
        <v>1</v>
      </c>
      <c r="DD18" s="666">
        <f t="shared" si="29"/>
        <v>0</v>
      </c>
      <c r="DE18" s="669">
        <f t="shared" si="30"/>
        <v>1</v>
      </c>
      <c r="DF18" s="666">
        <f t="shared" si="31"/>
        <v>0</v>
      </c>
      <c r="DG18" s="669">
        <f t="shared" si="32"/>
        <v>0</v>
      </c>
      <c r="DH18" s="666">
        <f t="shared" si="33"/>
        <v>0</v>
      </c>
      <c r="DI18" s="669">
        <f t="shared" si="34"/>
        <v>1</v>
      </c>
      <c r="DJ18" s="666">
        <f t="shared" si="35"/>
        <v>0</v>
      </c>
      <c r="DK18" s="669">
        <f t="shared" si="36"/>
        <v>1</v>
      </c>
      <c r="DL18" s="666">
        <f t="shared" si="37"/>
        <v>0</v>
      </c>
    </row>
    <row r="19" spans="1:116" s="851" customFormat="1" ht="51" customHeight="1" x14ac:dyDescent="0.15">
      <c r="A19" s="287">
        <v>14</v>
      </c>
      <c r="B19" s="1007" t="s">
        <v>25</v>
      </c>
      <c r="C19" s="1008" t="s">
        <v>418</v>
      </c>
      <c r="D19" s="595"/>
      <c r="E19" s="1009" t="s">
        <v>31</v>
      </c>
      <c r="F19" s="1009" t="s">
        <v>119</v>
      </c>
      <c r="G19" s="1010" t="str">
        <f t="shared" si="38"/>
        <v>中村</v>
      </c>
      <c r="H19" s="1011" t="s">
        <v>301</v>
      </c>
      <c r="I19" s="1162" t="s">
        <v>233</v>
      </c>
      <c r="J19" s="1013" t="s">
        <v>237</v>
      </c>
      <c r="K19" s="1011" t="s">
        <v>267</v>
      </c>
      <c r="L19" s="1014" t="s">
        <v>65</v>
      </c>
      <c r="M19" s="1012" t="s">
        <v>199</v>
      </c>
      <c r="N19" s="1012"/>
      <c r="O19" s="1015"/>
      <c r="P19" s="1016"/>
      <c r="Q19" s="1012"/>
      <c r="R19" s="1012"/>
      <c r="S19" s="1009" t="s">
        <v>417</v>
      </c>
      <c r="T19" s="1017" t="s">
        <v>27</v>
      </c>
      <c r="U19" s="1010" t="s">
        <v>63</v>
      </c>
      <c r="V19" s="1012" t="s">
        <v>299</v>
      </c>
      <c r="W19" s="1010"/>
      <c r="X19" s="1017"/>
      <c r="Y19" s="1012"/>
      <c r="Z19" s="1012"/>
      <c r="AA19" s="1010"/>
      <c r="AB19" s="1011" t="s">
        <v>28</v>
      </c>
      <c r="AC19" s="1010" t="s">
        <v>70</v>
      </c>
      <c r="AD19" s="1018" t="s">
        <v>300</v>
      </c>
      <c r="AE19" s="1012"/>
      <c r="AF19" s="1012" t="s">
        <v>120</v>
      </c>
      <c r="AG19" s="1019" t="s">
        <v>290</v>
      </c>
      <c r="AH19" s="1020" t="str">
        <f t="shared" si="39"/>
        <v>中村</v>
      </c>
      <c r="AI19" s="439" t="s">
        <v>233</v>
      </c>
      <c r="AJ19" s="1164"/>
      <c r="AK19" s="1165"/>
      <c r="AL19" s="1091"/>
      <c r="AM19" s="1089"/>
      <c r="AN19" s="1090"/>
      <c r="AO19" s="1091"/>
      <c r="AP19" s="1103"/>
      <c r="AQ19" s="1091"/>
      <c r="AR19" s="1089"/>
      <c r="AS19" s="1094"/>
      <c r="AT19" s="1089"/>
      <c r="AU19" s="1091"/>
      <c r="AV19" s="1090"/>
      <c r="AW19" s="1089"/>
      <c r="AX19" s="1128"/>
      <c r="AY19" s="1636"/>
      <c r="AZ19" s="1090"/>
      <c r="BA19" s="1127"/>
      <c r="BB19" s="1128"/>
      <c r="BC19" s="1090"/>
      <c r="BD19" s="1128"/>
      <c r="BE19" s="1141"/>
      <c r="BF19" s="1088"/>
      <c r="BG19" s="1089"/>
      <c r="BH19" s="1251"/>
      <c r="BI19" s="1091"/>
      <c r="BJ19" s="918"/>
      <c r="BK19" s="864"/>
      <c r="BL19" s="440" t="s">
        <v>233</v>
      </c>
      <c r="BM19" s="286">
        <f t="shared" si="41"/>
        <v>0</v>
      </c>
      <c r="BN19" s="287">
        <f t="shared" si="42"/>
        <v>0</v>
      </c>
      <c r="BO19" s="287">
        <f t="shared" si="43"/>
        <v>0</v>
      </c>
      <c r="BP19" s="287">
        <f t="shared" si="44"/>
        <v>0</v>
      </c>
      <c r="BQ19" s="287">
        <f t="shared" si="45"/>
        <v>0</v>
      </c>
      <c r="BR19" s="287">
        <f t="shared" si="46"/>
        <v>0</v>
      </c>
      <c r="BS19" s="287">
        <f t="shared" si="47"/>
        <v>0</v>
      </c>
      <c r="BT19" s="587">
        <f t="shared" si="48"/>
        <v>0</v>
      </c>
      <c r="BU19" s="401">
        <v>0</v>
      </c>
      <c r="BV19" s="401">
        <f t="shared" si="40"/>
        <v>0</v>
      </c>
      <c r="CA19" s="669">
        <f t="shared" si="0"/>
        <v>1</v>
      </c>
      <c r="CB19" s="848">
        <f t="shared" si="1"/>
        <v>0</v>
      </c>
      <c r="CC19" s="666">
        <f t="shared" si="2"/>
        <v>0</v>
      </c>
      <c r="CD19" s="666">
        <f t="shared" si="3"/>
        <v>0</v>
      </c>
      <c r="CE19" s="669">
        <f t="shared" si="4"/>
        <v>1</v>
      </c>
      <c r="CF19" s="666">
        <f t="shared" si="5"/>
        <v>0</v>
      </c>
      <c r="CG19" s="669">
        <f t="shared" si="6"/>
        <v>2</v>
      </c>
      <c r="CH19" s="667">
        <f t="shared" si="7"/>
        <v>0</v>
      </c>
      <c r="CI19" s="665">
        <f t="shared" si="8"/>
        <v>1</v>
      </c>
      <c r="CJ19" s="666">
        <f t="shared" si="9"/>
        <v>0</v>
      </c>
      <c r="CK19" s="669">
        <f t="shared" si="10"/>
        <v>1</v>
      </c>
      <c r="CL19" s="848">
        <f t="shared" si="11"/>
        <v>0</v>
      </c>
      <c r="CM19" s="669">
        <f t="shared" si="12"/>
        <v>0</v>
      </c>
      <c r="CN19" s="667">
        <f t="shared" si="13"/>
        <v>0</v>
      </c>
      <c r="CO19" s="849">
        <f t="shared" si="14"/>
        <v>0</v>
      </c>
      <c r="CP19" s="669">
        <f t="shared" si="15"/>
        <v>1</v>
      </c>
      <c r="CQ19" s="848">
        <f t="shared" si="16"/>
        <v>0</v>
      </c>
      <c r="CR19" s="669">
        <f t="shared" si="17"/>
        <v>0</v>
      </c>
      <c r="CS19" s="848">
        <f t="shared" si="18"/>
        <v>0</v>
      </c>
      <c r="CT19" s="848">
        <f t="shared" si="19"/>
        <v>0</v>
      </c>
      <c r="CU19" s="669">
        <f t="shared" si="20"/>
        <v>1</v>
      </c>
      <c r="CV19" s="666">
        <f t="shared" si="21"/>
        <v>0</v>
      </c>
      <c r="CW19" s="669">
        <f t="shared" si="22"/>
        <v>2</v>
      </c>
      <c r="CX19" s="849">
        <f t="shared" si="23"/>
        <v>0</v>
      </c>
      <c r="CY19" s="669">
        <f t="shared" si="24"/>
        <v>1</v>
      </c>
      <c r="CZ19" s="666">
        <f t="shared" si="25"/>
        <v>0</v>
      </c>
      <c r="DA19" s="669">
        <f t="shared" si="26"/>
        <v>0</v>
      </c>
      <c r="DB19" s="848">
        <f t="shared" si="27"/>
        <v>0</v>
      </c>
      <c r="DC19" s="669">
        <f t="shared" si="28"/>
        <v>1</v>
      </c>
      <c r="DD19" s="666">
        <f t="shared" si="29"/>
        <v>0</v>
      </c>
      <c r="DE19" s="669">
        <f t="shared" si="30"/>
        <v>1</v>
      </c>
      <c r="DF19" s="666">
        <f t="shared" si="31"/>
        <v>0</v>
      </c>
      <c r="DG19" s="669">
        <f t="shared" si="32"/>
        <v>0</v>
      </c>
      <c r="DH19" s="666">
        <f t="shared" si="33"/>
        <v>0</v>
      </c>
      <c r="DI19" s="669">
        <f t="shared" si="34"/>
        <v>1</v>
      </c>
      <c r="DJ19" s="666">
        <f t="shared" si="35"/>
        <v>0</v>
      </c>
      <c r="DK19" s="669">
        <f t="shared" si="36"/>
        <v>1</v>
      </c>
      <c r="DL19" s="666">
        <f t="shared" si="37"/>
        <v>0</v>
      </c>
    </row>
    <row r="20" spans="1:116" s="851" customFormat="1" ht="51" customHeight="1" x14ac:dyDescent="0.15">
      <c r="A20" s="1537">
        <v>15</v>
      </c>
      <c r="B20" s="1022" t="s">
        <v>19</v>
      </c>
      <c r="C20" s="1023"/>
      <c r="D20" s="1024"/>
      <c r="E20" s="1025"/>
      <c r="F20" s="1025"/>
      <c r="G20" s="1026" t="str">
        <f t="shared" si="38"/>
        <v>髙野</v>
      </c>
      <c r="H20" s="1027"/>
      <c r="I20" s="1028"/>
      <c r="J20" s="1029"/>
      <c r="K20" s="1027"/>
      <c r="L20" s="1030"/>
      <c r="M20" s="1028"/>
      <c r="N20" s="1028"/>
      <c r="O20" s="1031"/>
      <c r="P20" s="1032"/>
      <c r="Q20" s="1028"/>
      <c r="R20" s="1028"/>
      <c r="S20" s="1025"/>
      <c r="T20" s="1033"/>
      <c r="U20" s="1026"/>
      <c r="V20" s="1028"/>
      <c r="W20" s="1026" t="s">
        <v>284</v>
      </c>
      <c r="X20" s="1033"/>
      <c r="Y20" s="1028"/>
      <c r="Z20" s="1028"/>
      <c r="AA20" s="1026"/>
      <c r="AB20" s="1027"/>
      <c r="AC20" s="1026"/>
      <c r="AD20" s="1034"/>
      <c r="AE20" s="1028"/>
      <c r="AF20" s="1028"/>
      <c r="AG20" s="1035" t="s">
        <v>119</v>
      </c>
      <c r="AH20" s="1036" t="str">
        <f t="shared" si="39"/>
        <v>髙野</v>
      </c>
      <c r="AI20" s="1037" t="s">
        <v>259</v>
      </c>
      <c r="AJ20" s="1623"/>
      <c r="AK20" s="1494"/>
      <c r="AL20" s="1108"/>
      <c r="AM20" s="1106"/>
      <c r="AN20" s="1107"/>
      <c r="AO20" s="1108"/>
      <c r="AP20" s="1257"/>
      <c r="AQ20" s="1123"/>
      <c r="AR20" s="1106"/>
      <c r="AS20" s="1112"/>
      <c r="AT20" s="1106"/>
      <c r="AU20" s="1108"/>
      <c r="AV20" s="1107"/>
      <c r="AW20" s="1106"/>
      <c r="AX20" s="1113"/>
      <c r="AY20" s="1637"/>
      <c r="AZ20" s="1107"/>
      <c r="BA20" s="1114"/>
      <c r="BB20" s="1113"/>
      <c r="BC20" s="1107"/>
      <c r="BD20" s="1113"/>
      <c r="BE20" s="1495"/>
      <c r="BF20" s="1105"/>
      <c r="BG20" s="1106"/>
      <c r="BH20" s="1258"/>
      <c r="BI20" s="1108"/>
      <c r="BJ20" s="918"/>
      <c r="BK20" s="864"/>
      <c r="BL20" s="440" t="s">
        <v>267</v>
      </c>
      <c r="BM20" s="286">
        <f t="shared" si="41"/>
        <v>0</v>
      </c>
      <c r="BN20" s="287">
        <f t="shared" si="42"/>
        <v>0</v>
      </c>
      <c r="BO20" s="287">
        <f t="shared" si="43"/>
        <v>0</v>
      </c>
      <c r="BP20" s="287">
        <f t="shared" si="44"/>
        <v>0</v>
      </c>
      <c r="BQ20" s="287">
        <f t="shared" si="45"/>
        <v>0</v>
      </c>
      <c r="BR20" s="287">
        <f t="shared" si="46"/>
        <v>0</v>
      </c>
      <c r="BS20" s="287">
        <f t="shared" si="47"/>
        <v>0</v>
      </c>
      <c r="BT20" s="587">
        <f t="shared" si="48"/>
        <v>0</v>
      </c>
      <c r="BU20" s="401">
        <v>0</v>
      </c>
      <c r="BV20" s="401">
        <f>BM20+BN20*0.5+BO20*0.5+BP20+BQ20+BS20+BT20*0.5+BR20</f>
        <v>0</v>
      </c>
      <c r="CA20" s="669">
        <f t="shared" si="0"/>
        <v>0</v>
      </c>
      <c r="CB20" s="848">
        <f t="shared" si="1"/>
        <v>0</v>
      </c>
      <c r="CC20" s="666">
        <f t="shared" si="2"/>
        <v>0</v>
      </c>
      <c r="CD20" s="666">
        <f t="shared" si="3"/>
        <v>0</v>
      </c>
      <c r="CE20" s="669">
        <f t="shared" si="4"/>
        <v>0</v>
      </c>
      <c r="CF20" s="666">
        <f t="shared" si="5"/>
        <v>0</v>
      </c>
      <c r="CG20" s="669">
        <f t="shared" si="6"/>
        <v>1</v>
      </c>
      <c r="CH20" s="667">
        <f t="shared" si="7"/>
        <v>0</v>
      </c>
      <c r="CI20" s="665">
        <f t="shared" si="8"/>
        <v>0</v>
      </c>
      <c r="CJ20" s="666">
        <f t="shared" si="9"/>
        <v>0</v>
      </c>
      <c r="CK20" s="669">
        <f t="shared" si="10"/>
        <v>0</v>
      </c>
      <c r="CL20" s="848">
        <f t="shared" si="11"/>
        <v>0</v>
      </c>
      <c r="CM20" s="669">
        <f t="shared" si="12"/>
        <v>0</v>
      </c>
      <c r="CN20" s="667">
        <f t="shared" si="13"/>
        <v>0</v>
      </c>
      <c r="CO20" s="849">
        <f t="shared" si="14"/>
        <v>0</v>
      </c>
      <c r="CP20" s="669">
        <f t="shared" si="15"/>
        <v>0</v>
      </c>
      <c r="CQ20" s="848">
        <f t="shared" si="16"/>
        <v>0</v>
      </c>
      <c r="CR20" s="669">
        <f t="shared" si="17"/>
        <v>0</v>
      </c>
      <c r="CS20" s="848">
        <f t="shared" si="18"/>
        <v>0</v>
      </c>
      <c r="CT20" s="848">
        <f t="shared" si="19"/>
        <v>0</v>
      </c>
      <c r="CU20" s="669">
        <f t="shared" si="20"/>
        <v>0</v>
      </c>
      <c r="CV20" s="666">
        <f t="shared" si="21"/>
        <v>0</v>
      </c>
      <c r="CW20" s="669">
        <f t="shared" si="22"/>
        <v>0</v>
      </c>
      <c r="CX20" s="849">
        <f t="shared" si="23"/>
        <v>0</v>
      </c>
      <c r="CY20" s="669">
        <f t="shared" si="24"/>
        <v>0</v>
      </c>
      <c r="CZ20" s="666">
        <f t="shared" si="25"/>
        <v>0</v>
      </c>
      <c r="DA20" s="669">
        <f t="shared" si="26"/>
        <v>0</v>
      </c>
      <c r="DB20" s="848">
        <f t="shared" si="27"/>
        <v>0</v>
      </c>
      <c r="DC20" s="669">
        <f t="shared" si="28"/>
        <v>0</v>
      </c>
      <c r="DD20" s="666">
        <f t="shared" si="29"/>
        <v>0</v>
      </c>
      <c r="DE20" s="669">
        <f t="shared" si="30"/>
        <v>0</v>
      </c>
      <c r="DF20" s="666">
        <f t="shared" si="31"/>
        <v>0</v>
      </c>
      <c r="DG20" s="669">
        <f t="shared" si="32"/>
        <v>0</v>
      </c>
      <c r="DH20" s="666">
        <f t="shared" si="33"/>
        <v>0</v>
      </c>
      <c r="DI20" s="669">
        <f t="shared" si="34"/>
        <v>0</v>
      </c>
      <c r="DJ20" s="666">
        <f t="shared" si="35"/>
        <v>0</v>
      </c>
      <c r="DK20" s="669">
        <f t="shared" si="36"/>
        <v>0</v>
      </c>
      <c r="DL20" s="666">
        <f t="shared" si="37"/>
        <v>0</v>
      </c>
    </row>
    <row r="21" spans="1:116" s="851" customFormat="1" ht="51" customHeight="1" x14ac:dyDescent="0.15">
      <c r="A21" s="287">
        <v>16</v>
      </c>
      <c r="B21" s="1007" t="s">
        <v>20</v>
      </c>
      <c r="C21" s="1008" t="s">
        <v>267</v>
      </c>
      <c r="D21" s="595" t="s">
        <v>309</v>
      </c>
      <c r="E21" s="1009" t="s">
        <v>31</v>
      </c>
      <c r="F21" s="1009" t="s">
        <v>119</v>
      </c>
      <c r="G21" s="1010" t="str">
        <f t="shared" si="38"/>
        <v>白原</v>
      </c>
      <c r="H21" s="1011" t="s">
        <v>301</v>
      </c>
      <c r="I21" s="1012" t="s">
        <v>237</v>
      </c>
      <c r="J21" s="1566" t="s">
        <v>28</v>
      </c>
      <c r="K21" s="1011" t="s">
        <v>70</v>
      </c>
      <c r="L21" s="1014" t="s">
        <v>65</v>
      </c>
      <c r="M21" s="1012" t="s">
        <v>292</v>
      </c>
      <c r="N21" s="1012"/>
      <c r="O21" s="1015"/>
      <c r="P21" s="1016" t="s">
        <v>309</v>
      </c>
      <c r="Q21" s="1012"/>
      <c r="R21" s="1012" t="s">
        <v>203</v>
      </c>
      <c r="S21" s="1009" t="s">
        <v>300</v>
      </c>
      <c r="T21" s="1017" t="s">
        <v>417</v>
      </c>
      <c r="U21" s="1010" t="s">
        <v>63</v>
      </c>
      <c r="V21" s="1012" t="s">
        <v>299</v>
      </c>
      <c r="W21" s="1010"/>
      <c r="X21" s="1017"/>
      <c r="Y21" s="1012"/>
      <c r="Z21" s="1012"/>
      <c r="AA21" s="1010" t="s">
        <v>284</v>
      </c>
      <c r="AB21" s="1011" t="s">
        <v>233</v>
      </c>
      <c r="AC21" s="1010" t="s">
        <v>199</v>
      </c>
      <c r="AD21" s="1018" t="s">
        <v>418</v>
      </c>
      <c r="AE21" s="1012"/>
      <c r="AF21" s="1012" t="s">
        <v>120</v>
      </c>
      <c r="AG21" s="1019" t="s">
        <v>27</v>
      </c>
      <c r="AH21" s="1020" t="str">
        <f t="shared" si="39"/>
        <v>白原</v>
      </c>
      <c r="AI21" s="439"/>
      <c r="AJ21" s="1164"/>
      <c r="AK21" s="1165"/>
      <c r="AL21" s="1091"/>
      <c r="AM21" s="1089"/>
      <c r="AN21" s="1090"/>
      <c r="AO21" s="1091"/>
      <c r="AP21" s="1103"/>
      <c r="AQ21" s="1091"/>
      <c r="AR21" s="1089"/>
      <c r="AS21" s="1094"/>
      <c r="AT21" s="1089"/>
      <c r="AU21" s="1091"/>
      <c r="AV21" s="1090"/>
      <c r="AW21" s="1089"/>
      <c r="AX21" s="1128"/>
      <c r="AY21" s="1636"/>
      <c r="AZ21" s="1090"/>
      <c r="BA21" s="1127"/>
      <c r="BB21" s="1128"/>
      <c r="BC21" s="1090"/>
      <c r="BD21" s="1128"/>
      <c r="BE21" s="1141"/>
      <c r="BF21" s="1088"/>
      <c r="BG21" s="1089"/>
      <c r="BH21" s="1251"/>
      <c r="BI21" s="1489" t="s">
        <v>646</v>
      </c>
      <c r="BJ21" s="918"/>
      <c r="BK21" s="864"/>
      <c r="BL21" s="440" t="s">
        <v>70</v>
      </c>
      <c r="BM21" s="286">
        <f t="shared" si="41"/>
        <v>0</v>
      </c>
      <c r="BN21" s="287">
        <f t="shared" si="42"/>
        <v>0</v>
      </c>
      <c r="BO21" s="287">
        <f t="shared" si="43"/>
        <v>0</v>
      </c>
      <c r="BP21" s="287">
        <f t="shared" si="44"/>
        <v>0</v>
      </c>
      <c r="BQ21" s="287">
        <f t="shared" si="45"/>
        <v>0</v>
      </c>
      <c r="BR21" s="287">
        <f t="shared" si="46"/>
        <v>0</v>
      </c>
      <c r="BS21" s="287">
        <f t="shared" si="47"/>
        <v>0</v>
      </c>
      <c r="BT21" s="587">
        <f t="shared" si="48"/>
        <v>0</v>
      </c>
      <c r="BU21" s="401">
        <v>0</v>
      </c>
      <c r="BV21" s="401">
        <f>BM21+BN21*0.5+BO21*0.5+BP21+BQ21+BS21+BT21*0.5+BR21</f>
        <v>0</v>
      </c>
      <c r="CA21" s="669">
        <f t="shared" si="0"/>
        <v>1</v>
      </c>
      <c r="CB21" s="848">
        <f t="shared" si="1"/>
        <v>0</v>
      </c>
      <c r="CC21" s="666">
        <f t="shared" si="2"/>
        <v>0</v>
      </c>
      <c r="CD21" s="666">
        <f t="shared" si="3"/>
        <v>0</v>
      </c>
      <c r="CE21" s="669">
        <f t="shared" si="4"/>
        <v>1</v>
      </c>
      <c r="CF21" s="666">
        <f t="shared" si="5"/>
        <v>0</v>
      </c>
      <c r="CG21" s="669">
        <f t="shared" si="6"/>
        <v>1</v>
      </c>
      <c r="CH21" s="667">
        <f t="shared" si="7"/>
        <v>0</v>
      </c>
      <c r="CI21" s="665">
        <f t="shared" si="8"/>
        <v>1</v>
      </c>
      <c r="CJ21" s="666">
        <f t="shared" si="9"/>
        <v>0</v>
      </c>
      <c r="CK21" s="669">
        <f t="shared" si="10"/>
        <v>0</v>
      </c>
      <c r="CL21" s="848">
        <f t="shared" si="11"/>
        <v>0</v>
      </c>
      <c r="CM21" s="669">
        <f t="shared" si="12"/>
        <v>0</v>
      </c>
      <c r="CN21" s="667">
        <f t="shared" si="13"/>
        <v>0</v>
      </c>
      <c r="CO21" s="849">
        <f t="shared" si="14"/>
        <v>0</v>
      </c>
      <c r="CP21" s="669">
        <f t="shared" si="15"/>
        <v>3</v>
      </c>
      <c r="CQ21" s="848">
        <f t="shared" si="16"/>
        <v>0</v>
      </c>
      <c r="CR21" s="669">
        <f t="shared" si="17"/>
        <v>0</v>
      </c>
      <c r="CS21" s="848">
        <f t="shared" si="18"/>
        <v>0</v>
      </c>
      <c r="CT21" s="848">
        <f t="shared" si="19"/>
        <v>0</v>
      </c>
      <c r="CU21" s="669">
        <f t="shared" si="20"/>
        <v>0</v>
      </c>
      <c r="CV21" s="666">
        <f t="shared" si="21"/>
        <v>0</v>
      </c>
      <c r="CW21" s="669">
        <f t="shared" si="22"/>
        <v>1</v>
      </c>
      <c r="CX21" s="849">
        <f t="shared" si="23"/>
        <v>0</v>
      </c>
      <c r="CY21" s="669">
        <f t="shared" si="24"/>
        <v>1</v>
      </c>
      <c r="CZ21" s="666">
        <f t="shared" si="25"/>
        <v>0</v>
      </c>
      <c r="DA21" s="669">
        <f t="shared" si="26"/>
        <v>0</v>
      </c>
      <c r="DB21" s="848">
        <f t="shared" si="27"/>
        <v>0</v>
      </c>
      <c r="DC21" s="669">
        <f t="shared" si="28"/>
        <v>1</v>
      </c>
      <c r="DD21" s="666">
        <f t="shared" si="29"/>
        <v>0</v>
      </c>
      <c r="DE21" s="669">
        <f t="shared" si="30"/>
        <v>1</v>
      </c>
      <c r="DF21" s="666">
        <f t="shared" si="31"/>
        <v>0</v>
      </c>
      <c r="DG21" s="669">
        <f t="shared" si="32"/>
        <v>1</v>
      </c>
      <c r="DH21" s="666">
        <f t="shared" si="33"/>
        <v>0</v>
      </c>
      <c r="DI21" s="669">
        <f t="shared" si="34"/>
        <v>1</v>
      </c>
      <c r="DJ21" s="666">
        <f t="shared" si="35"/>
        <v>0</v>
      </c>
      <c r="DK21" s="669">
        <f t="shared" si="36"/>
        <v>1</v>
      </c>
      <c r="DL21" s="666">
        <f t="shared" si="37"/>
        <v>0</v>
      </c>
    </row>
    <row r="22" spans="1:116" s="851" customFormat="1" ht="51" customHeight="1" x14ac:dyDescent="0.15">
      <c r="A22" s="287">
        <v>17</v>
      </c>
      <c r="B22" s="1007" t="s">
        <v>21</v>
      </c>
      <c r="C22" s="1008" t="s">
        <v>267</v>
      </c>
      <c r="D22" s="595" t="s">
        <v>309</v>
      </c>
      <c r="E22" s="1009" t="s">
        <v>31</v>
      </c>
      <c r="F22" s="1009" t="s">
        <v>119</v>
      </c>
      <c r="G22" s="1010" t="str">
        <f t="shared" si="38"/>
        <v>前澤</v>
      </c>
      <c r="H22" s="1011" t="s">
        <v>301</v>
      </c>
      <c r="I22" s="1012" t="s">
        <v>237</v>
      </c>
      <c r="J22" s="1013" t="s">
        <v>28</v>
      </c>
      <c r="K22" s="1011" t="s">
        <v>70</v>
      </c>
      <c r="L22" s="1014" t="s">
        <v>65</v>
      </c>
      <c r="M22" s="1012" t="s">
        <v>292</v>
      </c>
      <c r="N22" s="1012"/>
      <c r="O22" s="1015"/>
      <c r="P22" s="1016" t="s">
        <v>309</v>
      </c>
      <c r="Q22" s="1012"/>
      <c r="R22" s="1012" t="s">
        <v>203</v>
      </c>
      <c r="S22" s="1009" t="s">
        <v>300</v>
      </c>
      <c r="T22" s="1017" t="s">
        <v>417</v>
      </c>
      <c r="U22" s="1010" t="s">
        <v>63</v>
      </c>
      <c r="V22" s="1012" t="s">
        <v>299</v>
      </c>
      <c r="W22" s="1010"/>
      <c r="X22" s="1017"/>
      <c r="Y22" s="1012"/>
      <c r="Z22" s="1012"/>
      <c r="AA22" s="1010" t="s">
        <v>284</v>
      </c>
      <c r="AB22" s="1011" t="s">
        <v>233</v>
      </c>
      <c r="AC22" s="1010" t="s">
        <v>199</v>
      </c>
      <c r="AD22" s="1018" t="s">
        <v>418</v>
      </c>
      <c r="AE22" s="1012"/>
      <c r="AF22" s="1012" t="s">
        <v>120</v>
      </c>
      <c r="AG22" s="1019" t="s">
        <v>298</v>
      </c>
      <c r="AH22" s="1020" t="str">
        <f t="shared" si="39"/>
        <v>前澤</v>
      </c>
      <c r="AI22" s="439"/>
      <c r="AJ22" s="1164"/>
      <c r="AK22" s="1165"/>
      <c r="AL22" s="1091"/>
      <c r="AM22" s="1089"/>
      <c r="AN22" s="1090"/>
      <c r="AO22" s="1091"/>
      <c r="AP22" s="1103"/>
      <c r="AQ22" s="1091"/>
      <c r="AR22" s="1089"/>
      <c r="AS22" s="1094"/>
      <c r="AT22" s="1089"/>
      <c r="AU22" s="1091"/>
      <c r="AV22" s="1090"/>
      <c r="AW22" s="1089"/>
      <c r="AX22" s="1128"/>
      <c r="AY22" s="1636"/>
      <c r="AZ22" s="1090"/>
      <c r="BA22" s="1127"/>
      <c r="BB22" s="1128"/>
      <c r="BC22" s="1090"/>
      <c r="BD22" s="1128"/>
      <c r="BE22" s="1141"/>
      <c r="BF22" s="1088"/>
      <c r="BG22" s="1089"/>
      <c r="BH22" s="1251"/>
      <c r="BI22" s="1091"/>
      <c r="BJ22" s="918"/>
      <c r="BK22" s="864"/>
      <c r="BL22" s="440" t="s">
        <v>300</v>
      </c>
      <c r="BM22" s="286">
        <f t="shared" si="41"/>
        <v>0</v>
      </c>
      <c r="BN22" s="287">
        <f t="shared" si="42"/>
        <v>0</v>
      </c>
      <c r="BO22" s="287">
        <f t="shared" si="43"/>
        <v>0</v>
      </c>
      <c r="BP22" s="287">
        <f t="shared" si="44"/>
        <v>0</v>
      </c>
      <c r="BQ22" s="287">
        <f t="shared" si="45"/>
        <v>0</v>
      </c>
      <c r="BR22" s="287">
        <f t="shared" si="46"/>
        <v>0</v>
      </c>
      <c r="BS22" s="287">
        <f t="shared" si="47"/>
        <v>0</v>
      </c>
      <c r="BT22" s="587">
        <f t="shared" si="48"/>
        <v>0</v>
      </c>
      <c r="BU22" s="401">
        <v>0</v>
      </c>
      <c r="BV22" s="401">
        <f t="shared" si="40"/>
        <v>0</v>
      </c>
      <c r="CA22" s="669">
        <f t="shared" si="0"/>
        <v>1</v>
      </c>
      <c r="CB22" s="848">
        <f t="shared" si="1"/>
        <v>0</v>
      </c>
      <c r="CC22" s="666">
        <f t="shared" si="2"/>
        <v>0</v>
      </c>
      <c r="CD22" s="666">
        <f t="shared" si="3"/>
        <v>0</v>
      </c>
      <c r="CE22" s="669">
        <f t="shared" si="4"/>
        <v>1</v>
      </c>
      <c r="CF22" s="666">
        <f t="shared" si="5"/>
        <v>0</v>
      </c>
      <c r="CG22" s="669">
        <f t="shared" si="6"/>
        <v>1</v>
      </c>
      <c r="CH22" s="667">
        <f t="shared" si="7"/>
        <v>0</v>
      </c>
      <c r="CI22" s="665">
        <f t="shared" si="8"/>
        <v>1</v>
      </c>
      <c r="CJ22" s="666">
        <f t="shared" si="9"/>
        <v>0</v>
      </c>
      <c r="CK22" s="669">
        <f t="shared" si="10"/>
        <v>2</v>
      </c>
      <c r="CL22" s="848">
        <f t="shared" si="11"/>
        <v>0</v>
      </c>
      <c r="CM22" s="669">
        <f t="shared" si="12"/>
        <v>0</v>
      </c>
      <c r="CN22" s="667">
        <f t="shared" si="13"/>
        <v>0</v>
      </c>
      <c r="CO22" s="849">
        <f t="shared" si="14"/>
        <v>0</v>
      </c>
      <c r="CP22" s="669">
        <f t="shared" si="15"/>
        <v>1</v>
      </c>
      <c r="CQ22" s="848">
        <f t="shared" si="16"/>
        <v>0</v>
      </c>
      <c r="CR22" s="669">
        <f t="shared" si="17"/>
        <v>0</v>
      </c>
      <c r="CS22" s="848">
        <f t="shared" si="18"/>
        <v>0</v>
      </c>
      <c r="CT22" s="848">
        <f t="shared" si="19"/>
        <v>0</v>
      </c>
      <c r="CU22" s="669">
        <f t="shared" si="20"/>
        <v>0</v>
      </c>
      <c r="CV22" s="666">
        <f t="shared" si="21"/>
        <v>0</v>
      </c>
      <c r="CW22" s="669">
        <f t="shared" si="22"/>
        <v>1</v>
      </c>
      <c r="CX22" s="849">
        <f t="shared" si="23"/>
        <v>0</v>
      </c>
      <c r="CY22" s="669">
        <f t="shared" si="24"/>
        <v>1</v>
      </c>
      <c r="CZ22" s="666">
        <f t="shared" si="25"/>
        <v>0</v>
      </c>
      <c r="DA22" s="669">
        <f t="shared" si="26"/>
        <v>0</v>
      </c>
      <c r="DB22" s="848">
        <f t="shared" si="27"/>
        <v>0</v>
      </c>
      <c r="DC22" s="669">
        <f t="shared" si="28"/>
        <v>1</v>
      </c>
      <c r="DD22" s="666">
        <f t="shared" si="29"/>
        <v>0</v>
      </c>
      <c r="DE22" s="669">
        <f t="shared" si="30"/>
        <v>1</v>
      </c>
      <c r="DF22" s="666">
        <f t="shared" si="31"/>
        <v>0</v>
      </c>
      <c r="DG22" s="669">
        <f t="shared" si="32"/>
        <v>1</v>
      </c>
      <c r="DH22" s="666">
        <f t="shared" si="33"/>
        <v>0</v>
      </c>
      <c r="DI22" s="669">
        <f t="shared" si="34"/>
        <v>1</v>
      </c>
      <c r="DJ22" s="666">
        <f t="shared" si="35"/>
        <v>0</v>
      </c>
      <c r="DK22" s="669">
        <f t="shared" si="36"/>
        <v>1</v>
      </c>
      <c r="DL22" s="666">
        <f t="shared" si="37"/>
        <v>0</v>
      </c>
    </row>
    <row r="23" spans="1:116" s="851" customFormat="1" ht="51" customHeight="1" x14ac:dyDescent="0.15">
      <c r="A23" s="287">
        <v>18</v>
      </c>
      <c r="B23" s="1007" t="s">
        <v>22</v>
      </c>
      <c r="C23" s="1008" t="s">
        <v>267</v>
      </c>
      <c r="D23" s="595" t="s">
        <v>309</v>
      </c>
      <c r="E23" s="1009" t="s">
        <v>31</v>
      </c>
      <c r="F23" s="1009" t="s">
        <v>119</v>
      </c>
      <c r="G23" s="1010" t="str">
        <f t="shared" si="38"/>
        <v>岸井</v>
      </c>
      <c r="H23" s="1011" t="s">
        <v>301</v>
      </c>
      <c r="I23" s="1012" t="s">
        <v>237</v>
      </c>
      <c r="J23" s="1013" t="s">
        <v>28</v>
      </c>
      <c r="K23" s="1011" t="s">
        <v>70</v>
      </c>
      <c r="L23" s="1014" t="s">
        <v>65</v>
      </c>
      <c r="M23" s="1012" t="s">
        <v>27</v>
      </c>
      <c r="N23" s="1012"/>
      <c r="O23" s="1015"/>
      <c r="P23" s="1016" t="s">
        <v>309</v>
      </c>
      <c r="Q23" s="1012"/>
      <c r="R23" s="1012" t="s">
        <v>203</v>
      </c>
      <c r="S23" s="1009" t="s">
        <v>300</v>
      </c>
      <c r="T23" s="1017" t="s">
        <v>417</v>
      </c>
      <c r="U23" s="1010" t="s">
        <v>63</v>
      </c>
      <c r="V23" s="1012" t="s">
        <v>299</v>
      </c>
      <c r="W23" s="1010"/>
      <c r="X23" s="1017"/>
      <c r="Y23" s="1012"/>
      <c r="Z23" s="1012"/>
      <c r="AA23" s="1010" t="s">
        <v>284</v>
      </c>
      <c r="AB23" s="1011" t="s">
        <v>233</v>
      </c>
      <c r="AC23" s="1010"/>
      <c r="AD23" s="1018" t="s">
        <v>418</v>
      </c>
      <c r="AE23" s="1012"/>
      <c r="AF23" s="1012" t="s">
        <v>120</v>
      </c>
      <c r="AG23" s="1019" t="s">
        <v>199</v>
      </c>
      <c r="AH23" s="1020" t="str">
        <f t="shared" si="39"/>
        <v>岸井</v>
      </c>
      <c r="AI23" s="439"/>
      <c r="AJ23" s="1164"/>
      <c r="AK23" s="1165"/>
      <c r="AL23" s="1091"/>
      <c r="AM23" s="1089"/>
      <c r="AN23" s="1090"/>
      <c r="AO23" s="1091"/>
      <c r="AP23" s="1103"/>
      <c r="AQ23" s="1135"/>
      <c r="AR23" s="1089"/>
      <c r="AS23" s="1094"/>
      <c r="AT23" s="1089"/>
      <c r="AU23" s="1091"/>
      <c r="AV23" s="1090"/>
      <c r="AW23" s="1089"/>
      <c r="AX23" s="1638"/>
      <c r="AY23" s="1639"/>
      <c r="AZ23" s="1491"/>
      <c r="BA23" s="1136"/>
      <c r="BB23" s="1128"/>
      <c r="BC23" s="1090"/>
      <c r="BD23" s="1128"/>
      <c r="BE23" s="1141"/>
      <c r="BF23" s="1088"/>
      <c r="BG23" s="1089" t="s">
        <v>604</v>
      </c>
      <c r="BH23" s="1251"/>
      <c r="BI23" s="1489"/>
      <c r="BJ23" s="947"/>
      <c r="BK23" s="864"/>
      <c r="BL23" s="440" t="s">
        <v>301</v>
      </c>
      <c r="BM23" s="286">
        <f t="shared" si="41"/>
        <v>0</v>
      </c>
      <c r="BN23" s="287">
        <f t="shared" si="42"/>
        <v>0</v>
      </c>
      <c r="BO23" s="287">
        <f t="shared" si="43"/>
        <v>0</v>
      </c>
      <c r="BP23" s="287">
        <f t="shared" si="44"/>
        <v>0</v>
      </c>
      <c r="BQ23" s="287">
        <f t="shared" si="45"/>
        <v>0</v>
      </c>
      <c r="BR23" s="287">
        <f t="shared" si="46"/>
        <v>0</v>
      </c>
      <c r="BS23" s="287">
        <f t="shared" si="47"/>
        <v>0</v>
      </c>
      <c r="BT23" s="587">
        <f t="shared" si="48"/>
        <v>0</v>
      </c>
      <c r="BU23" s="401">
        <v>0</v>
      </c>
      <c r="BV23" s="401">
        <f>BM23+BN23*0.5+BO23*0.5+BP23+BQ23+BS23+BT23*0.5+BR23</f>
        <v>0</v>
      </c>
      <c r="CA23" s="669">
        <f t="shared" si="0"/>
        <v>1</v>
      </c>
      <c r="CB23" s="848">
        <f t="shared" si="1"/>
        <v>0</v>
      </c>
      <c r="CC23" s="666">
        <f t="shared" si="2"/>
        <v>0</v>
      </c>
      <c r="CD23" s="666">
        <f t="shared" si="3"/>
        <v>0</v>
      </c>
      <c r="CE23" s="669">
        <f t="shared" si="4"/>
        <v>1</v>
      </c>
      <c r="CF23" s="666">
        <f t="shared" si="5"/>
        <v>0</v>
      </c>
      <c r="CG23" s="669">
        <f t="shared" si="6"/>
        <v>1</v>
      </c>
      <c r="CH23" s="667">
        <f t="shared" si="7"/>
        <v>0</v>
      </c>
      <c r="CI23" s="665">
        <f t="shared" si="8"/>
        <v>1</v>
      </c>
      <c r="CJ23" s="666">
        <f t="shared" si="9"/>
        <v>0</v>
      </c>
      <c r="CK23" s="669">
        <f t="shared" si="10"/>
        <v>1</v>
      </c>
      <c r="CL23" s="848">
        <f t="shared" si="11"/>
        <v>0</v>
      </c>
      <c r="CM23" s="669">
        <f t="shared" si="12"/>
        <v>0</v>
      </c>
      <c r="CN23" s="667">
        <f t="shared" si="13"/>
        <v>0</v>
      </c>
      <c r="CO23" s="849">
        <f t="shared" si="14"/>
        <v>0</v>
      </c>
      <c r="CP23" s="669">
        <f t="shared" si="15"/>
        <v>1</v>
      </c>
      <c r="CQ23" s="848">
        <f t="shared" si="16"/>
        <v>0</v>
      </c>
      <c r="CR23" s="669">
        <f t="shared" si="17"/>
        <v>0</v>
      </c>
      <c r="CS23" s="848">
        <f t="shared" si="18"/>
        <v>0</v>
      </c>
      <c r="CT23" s="848">
        <f t="shared" si="19"/>
        <v>0</v>
      </c>
      <c r="CU23" s="669">
        <f t="shared" si="20"/>
        <v>0</v>
      </c>
      <c r="CV23" s="666">
        <f t="shared" si="21"/>
        <v>0</v>
      </c>
      <c r="CW23" s="669">
        <f t="shared" si="22"/>
        <v>1</v>
      </c>
      <c r="CX23" s="849">
        <f t="shared" si="23"/>
        <v>0</v>
      </c>
      <c r="CY23" s="669">
        <f t="shared" si="24"/>
        <v>1</v>
      </c>
      <c r="CZ23" s="666">
        <f t="shared" si="25"/>
        <v>0</v>
      </c>
      <c r="DA23" s="669">
        <f t="shared" si="26"/>
        <v>0</v>
      </c>
      <c r="DB23" s="848">
        <f t="shared" si="27"/>
        <v>0</v>
      </c>
      <c r="DC23" s="669">
        <f t="shared" si="28"/>
        <v>1</v>
      </c>
      <c r="DD23" s="666">
        <f t="shared" si="29"/>
        <v>0</v>
      </c>
      <c r="DE23" s="669">
        <f t="shared" si="30"/>
        <v>1</v>
      </c>
      <c r="DF23" s="666">
        <f t="shared" si="31"/>
        <v>0</v>
      </c>
      <c r="DG23" s="669">
        <f t="shared" si="32"/>
        <v>1</v>
      </c>
      <c r="DH23" s="666">
        <f t="shared" si="33"/>
        <v>0</v>
      </c>
      <c r="DI23" s="669">
        <f t="shared" si="34"/>
        <v>1</v>
      </c>
      <c r="DJ23" s="666">
        <f t="shared" si="35"/>
        <v>0</v>
      </c>
      <c r="DK23" s="669">
        <f t="shared" si="36"/>
        <v>1</v>
      </c>
      <c r="DL23" s="666">
        <f t="shared" si="37"/>
        <v>0</v>
      </c>
    </row>
    <row r="24" spans="1:116" s="851" customFormat="1" ht="51" customHeight="1" x14ac:dyDescent="0.15">
      <c r="A24" s="287">
        <v>19</v>
      </c>
      <c r="B24" s="1007" t="s">
        <v>23</v>
      </c>
      <c r="C24" s="1008" t="s">
        <v>267</v>
      </c>
      <c r="D24" s="595"/>
      <c r="E24" s="1009" t="s">
        <v>31</v>
      </c>
      <c r="F24" s="1009" t="s">
        <v>119</v>
      </c>
      <c r="G24" s="1010" t="str">
        <f t="shared" si="38"/>
        <v>篠原</v>
      </c>
      <c r="H24" s="1011" t="s">
        <v>301</v>
      </c>
      <c r="I24" s="1012" t="s">
        <v>237</v>
      </c>
      <c r="J24" s="1013" t="s">
        <v>28</v>
      </c>
      <c r="K24" s="1011" t="s">
        <v>70</v>
      </c>
      <c r="L24" s="1014" t="s">
        <v>65</v>
      </c>
      <c r="M24" s="1012" t="s">
        <v>292</v>
      </c>
      <c r="N24" s="1012"/>
      <c r="O24" s="1015"/>
      <c r="P24" s="1016"/>
      <c r="Q24" s="1012"/>
      <c r="R24" s="1012"/>
      <c r="S24" s="1009" t="s">
        <v>300</v>
      </c>
      <c r="T24" s="1017"/>
      <c r="U24" s="1010" t="s">
        <v>63</v>
      </c>
      <c r="V24" s="1012" t="s">
        <v>299</v>
      </c>
      <c r="W24" s="1010"/>
      <c r="X24" s="1017"/>
      <c r="Y24" s="1012"/>
      <c r="Z24" s="1012"/>
      <c r="AA24" s="1010" t="s">
        <v>284</v>
      </c>
      <c r="AB24" s="1011" t="s">
        <v>233</v>
      </c>
      <c r="AC24" s="1010"/>
      <c r="AD24" s="1018" t="s">
        <v>418</v>
      </c>
      <c r="AE24" s="1012" t="s">
        <v>27</v>
      </c>
      <c r="AF24" s="1012" t="s">
        <v>120</v>
      </c>
      <c r="AG24" s="1019" t="s">
        <v>417</v>
      </c>
      <c r="AH24" s="1020" t="str">
        <f t="shared" si="39"/>
        <v>篠原</v>
      </c>
      <c r="AI24" s="439"/>
      <c r="AJ24" s="1164"/>
      <c r="AK24" s="1165"/>
      <c r="AL24" s="1091"/>
      <c r="AM24" s="1089"/>
      <c r="AN24" s="1090"/>
      <c r="AO24" s="1091"/>
      <c r="AP24" s="1134"/>
      <c r="AQ24" s="1135"/>
      <c r="AR24" s="1089"/>
      <c r="AS24" s="1094"/>
      <c r="AT24" s="1089"/>
      <c r="AU24" s="1091"/>
      <c r="AV24" s="1090"/>
      <c r="AW24" s="1089"/>
      <c r="AX24" s="1128"/>
      <c r="AY24" s="1636"/>
      <c r="AZ24" s="1090"/>
      <c r="BA24" s="1136"/>
      <c r="BB24" s="1128"/>
      <c r="BC24" s="1090"/>
      <c r="BD24" s="1128"/>
      <c r="BE24" s="1141"/>
      <c r="BF24" s="1088"/>
      <c r="BG24" s="1089"/>
      <c r="BH24" s="1251"/>
      <c r="BI24" s="1091"/>
      <c r="BJ24" s="919"/>
      <c r="BK24" s="867"/>
      <c r="BL24" s="440" t="s">
        <v>299</v>
      </c>
      <c r="BM24" s="286">
        <f t="shared" si="41"/>
        <v>0</v>
      </c>
      <c r="BN24" s="287">
        <f t="shared" si="42"/>
        <v>0</v>
      </c>
      <c r="BO24" s="287">
        <f t="shared" si="43"/>
        <v>0</v>
      </c>
      <c r="BP24" s="287">
        <f t="shared" si="44"/>
        <v>0</v>
      </c>
      <c r="BQ24" s="287">
        <f t="shared" si="45"/>
        <v>0</v>
      </c>
      <c r="BR24" s="287">
        <f t="shared" si="46"/>
        <v>0</v>
      </c>
      <c r="BS24" s="287">
        <f t="shared" si="47"/>
        <v>0</v>
      </c>
      <c r="BT24" s="587">
        <f t="shared" si="48"/>
        <v>0</v>
      </c>
      <c r="BU24" s="401">
        <v>0</v>
      </c>
      <c r="BV24" s="401">
        <f>BM24+BN24*0.5+BO24*0.5+BP24+BQ24+BS24+BT24*0.5+BR24</f>
        <v>0</v>
      </c>
      <c r="CA24" s="669">
        <f t="shared" si="0"/>
        <v>1</v>
      </c>
      <c r="CB24" s="848">
        <f t="shared" si="1"/>
        <v>0</v>
      </c>
      <c r="CC24" s="666">
        <f t="shared" si="2"/>
        <v>0</v>
      </c>
      <c r="CD24" s="666">
        <f t="shared" si="3"/>
        <v>0</v>
      </c>
      <c r="CE24" s="669">
        <f t="shared" si="4"/>
        <v>1</v>
      </c>
      <c r="CF24" s="666">
        <f t="shared" si="5"/>
        <v>0</v>
      </c>
      <c r="CG24" s="669">
        <f t="shared" si="6"/>
        <v>1</v>
      </c>
      <c r="CH24" s="667">
        <f t="shared" si="7"/>
        <v>0</v>
      </c>
      <c r="CI24" s="665">
        <f t="shared" si="8"/>
        <v>1</v>
      </c>
      <c r="CJ24" s="666">
        <f t="shared" si="9"/>
        <v>0</v>
      </c>
      <c r="CK24" s="669">
        <f t="shared" si="10"/>
        <v>1</v>
      </c>
      <c r="CL24" s="848">
        <f t="shared" si="11"/>
        <v>0</v>
      </c>
      <c r="CM24" s="669">
        <f t="shared" si="12"/>
        <v>0</v>
      </c>
      <c r="CN24" s="667">
        <f t="shared" si="13"/>
        <v>0</v>
      </c>
      <c r="CO24" s="849">
        <f t="shared" si="14"/>
        <v>0</v>
      </c>
      <c r="CP24" s="669">
        <f t="shared" si="15"/>
        <v>1</v>
      </c>
      <c r="CQ24" s="848">
        <f t="shared" si="16"/>
        <v>0</v>
      </c>
      <c r="CR24" s="669">
        <f t="shared" si="17"/>
        <v>0</v>
      </c>
      <c r="CS24" s="848">
        <f t="shared" si="18"/>
        <v>0</v>
      </c>
      <c r="CT24" s="848">
        <f t="shared" si="19"/>
        <v>0</v>
      </c>
      <c r="CU24" s="669">
        <f t="shared" si="20"/>
        <v>2</v>
      </c>
      <c r="CV24" s="666">
        <f t="shared" si="21"/>
        <v>0</v>
      </c>
      <c r="CW24" s="669">
        <f t="shared" si="22"/>
        <v>1</v>
      </c>
      <c r="CX24" s="849">
        <f t="shared" si="23"/>
        <v>0</v>
      </c>
      <c r="CY24" s="669">
        <f t="shared" si="24"/>
        <v>1</v>
      </c>
      <c r="CZ24" s="666">
        <f t="shared" si="25"/>
        <v>0</v>
      </c>
      <c r="DA24" s="669">
        <f t="shared" si="26"/>
        <v>0</v>
      </c>
      <c r="DB24" s="848">
        <f t="shared" si="27"/>
        <v>0</v>
      </c>
      <c r="DC24" s="669">
        <f t="shared" si="28"/>
        <v>1</v>
      </c>
      <c r="DD24" s="666">
        <f t="shared" si="29"/>
        <v>0</v>
      </c>
      <c r="DE24" s="669">
        <f t="shared" si="30"/>
        <v>1</v>
      </c>
      <c r="DF24" s="666">
        <f t="shared" si="31"/>
        <v>0</v>
      </c>
      <c r="DG24" s="669">
        <f t="shared" si="32"/>
        <v>1</v>
      </c>
      <c r="DH24" s="666">
        <f t="shared" si="33"/>
        <v>0</v>
      </c>
      <c r="DI24" s="669">
        <f t="shared" si="34"/>
        <v>1</v>
      </c>
      <c r="DJ24" s="666">
        <f t="shared" si="35"/>
        <v>0</v>
      </c>
      <c r="DK24" s="669">
        <f t="shared" si="36"/>
        <v>1</v>
      </c>
      <c r="DL24" s="666">
        <f t="shared" si="37"/>
        <v>0</v>
      </c>
    </row>
    <row r="25" spans="1:116" s="851" customFormat="1" ht="51" customHeight="1" x14ac:dyDescent="0.15">
      <c r="A25" s="287">
        <v>20</v>
      </c>
      <c r="B25" s="1007" t="s">
        <v>24</v>
      </c>
      <c r="C25" s="1008" t="s">
        <v>267</v>
      </c>
      <c r="D25" s="595"/>
      <c r="E25" s="1009" t="s">
        <v>31</v>
      </c>
      <c r="F25" s="1009" t="s">
        <v>119</v>
      </c>
      <c r="G25" s="1010" t="str">
        <f t="shared" si="38"/>
        <v>宮本</v>
      </c>
      <c r="H25" s="1011" t="s">
        <v>301</v>
      </c>
      <c r="I25" s="1012" t="s">
        <v>237</v>
      </c>
      <c r="J25" s="1013"/>
      <c r="K25" s="1011" t="s">
        <v>70</v>
      </c>
      <c r="L25" s="1014" t="s">
        <v>65</v>
      </c>
      <c r="M25" s="1012" t="s">
        <v>27</v>
      </c>
      <c r="N25" s="1012"/>
      <c r="O25" s="1015"/>
      <c r="P25" s="1016"/>
      <c r="Q25" s="1012"/>
      <c r="R25" s="1012"/>
      <c r="S25" s="1009" t="s">
        <v>300</v>
      </c>
      <c r="T25" s="1017"/>
      <c r="U25" s="1010" t="s">
        <v>63</v>
      </c>
      <c r="V25" s="1012" t="s">
        <v>299</v>
      </c>
      <c r="W25" s="1010"/>
      <c r="X25" s="1017"/>
      <c r="Y25" s="1012"/>
      <c r="Z25" s="1012"/>
      <c r="AA25" s="1010" t="s">
        <v>284</v>
      </c>
      <c r="AB25" s="1011" t="s">
        <v>233</v>
      </c>
      <c r="AC25" s="1010" t="s">
        <v>199</v>
      </c>
      <c r="AD25" s="1018" t="s">
        <v>418</v>
      </c>
      <c r="AE25" s="1012"/>
      <c r="AF25" s="1012" t="s">
        <v>120</v>
      </c>
      <c r="AG25" s="1019" t="s">
        <v>258</v>
      </c>
      <c r="AH25" s="1020" t="str">
        <f t="shared" si="39"/>
        <v>宮本</v>
      </c>
      <c r="AI25" s="439"/>
      <c r="AJ25" s="1045" t="s">
        <v>652</v>
      </c>
      <c r="AK25" s="1165"/>
      <c r="AL25" s="1091"/>
      <c r="AM25" s="1089" t="s">
        <v>28</v>
      </c>
      <c r="AN25" s="1090"/>
      <c r="AO25" s="1091"/>
      <c r="AP25" s="1103"/>
      <c r="AQ25" s="1091"/>
      <c r="AR25" s="1089"/>
      <c r="AS25" s="1094"/>
      <c r="AT25" s="1089"/>
      <c r="AU25" s="1091"/>
      <c r="AV25" s="1090"/>
      <c r="AW25" s="1089"/>
      <c r="AX25" s="1128"/>
      <c r="AY25" s="1636"/>
      <c r="AZ25" s="1090"/>
      <c r="BA25" s="1136"/>
      <c r="BB25" s="1128"/>
      <c r="BC25" s="1090"/>
      <c r="BD25" s="1128"/>
      <c r="BE25" s="1141"/>
      <c r="BF25" s="1088"/>
      <c r="BG25" s="1089"/>
      <c r="BH25" s="1251"/>
      <c r="BI25" s="879" t="s">
        <v>369</v>
      </c>
      <c r="BJ25" s="918"/>
      <c r="BK25" s="864"/>
      <c r="BL25" s="440" t="s">
        <v>31</v>
      </c>
      <c r="BM25" s="286">
        <f t="shared" si="41"/>
        <v>1</v>
      </c>
      <c r="BN25" s="287">
        <f t="shared" si="42"/>
        <v>1</v>
      </c>
      <c r="BO25" s="287">
        <f t="shared" si="43"/>
        <v>0</v>
      </c>
      <c r="BP25" s="287">
        <f t="shared" si="44"/>
        <v>0</v>
      </c>
      <c r="BQ25" s="287">
        <f t="shared" si="45"/>
        <v>0</v>
      </c>
      <c r="BR25" s="287">
        <f t="shared" si="46"/>
        <v>0</v>
      </c>
      <c r="BS25" s="287">
        <f t="shared" si="47"/>
        <v>0</v>
      </c>
      <c r="BT25" s="587">
        <f t="shared" si="48"/>
        <v>0</v>
      </c>
      <c r="BU25" s="401">
        <v>1.5</v>
      </c>
      <c r="BV25" s="401">
        <f>BM25+BN25*0.5+BO25*0.5+BP25+BQ25+BS25+BT25*0.5+BR25</f>
        <v>1.5</v>
      </c>
      <c r="CA25" s="669">
        <f t="shared" si="0"/>
        <v>1</v>
      </c>
      <c r="CB25" s="848">
        <f t="shared" si="1"/>
        <v>0</v>
      </c>
      <c r="CC25" s="666">
        <f t="shared" si="2"/>
        <v>0</v>
      </c>
      <c r="CD25" s="666">
        <f t="shared" si="3"/>
        <v>0</v>
      </c>
      <c r="CE25" s="669">
        <f t="shared" si="4"/>
        <v>1</v>
      </c>
      <c r="CF25" s="666">
        <f t="shared" si="5"/>
        <v>0</v>
      </c>
      <c r="CG25" s="669">
        <f t="shared" si="6"/>
        <v>1</v>
      </c>
      <c r="CH25" s="667">
        <f t="shared" si="7"/>
        <v>0</v>
      </c>
      <c r="CI25" s="665">
        <f t="shared" si="8"/>
        <v>1</v>
      </c>
      <c r="CJ25" s="666">
        <f t="shared" si="9"/>
        <v>0</v>
      </c>
      <c r="CK25" s="669">
        <f t="shared" si="10"/>
        <v>1</v>
      </c>
      <c r="CL25" s="848">
        <f t="shared" si="11"/>
        <v>0</v>
      </c>
      <c r="CM25" s="669">
        <f t="shared" si="12"/>
        <v>0</v>
      </c>
      <c r="CN25" s="667">
        <f t="shared" si="13"/>
        <v>0</v>
      </c>
      <c r="CO25" s="849">
        <f t="shared" si="14"/>
        <v>0</v>
      </c>
      <c r="CP25" s="669">
        <f t="shared" si="15"/>
        <v>1</v>
      </c>
      <c r="CQ25" s="848">
        <f t="shared" si="16"/>
        <v>0</v>
      </c>
      <c r="CR25" s="669">
        <f t="shared" si="17"/>
        <v>0</v>
      </c>
      <c r="CS25" s="848">
        <f t="shared" si="18"/>
        <v>0</v>
      </c>
      <c r="CT25" s="848">
        <f t="shared" si="19"/>
        <v>0</v>
      </c>
      <c r="CU25" s="669">
        <f t="shared" si="20"/>
        <v>0</v>
      </c>
      <c r="CV25" s="666">
        <f t="shared" si="21"/>
        <v>0</v>
      </c>
      <c r="CW25" s="669">
        <f t="shared" si="22"/>
        <v>1</v>
      </c>
      <c r="CX25" s="849">
        <f t="shared" si="23"/>
        <v>0</v>
      </c>
      <c r="CY25" s="669">
        <f t="shared" si="24"/>
        <v>1</v>
      </c>
      <c r="CZ25" s="666">
        <f t="shared" si="25"/>
        <v>0</v>
      </c>
      <c r="DA25" s="669">
        <f t="shared" si="26"/>
        <v>0</v>
      </c>
      <c r="DB25" s="848">
        <f t="shared" si="27"/>
        <v>0</v>
      </c>
      <c r="DC25" s="669">
        <f t="shared" si="28"/>
        <v>1</v>
      </c>
      <c r="DD25" s="666">
        <f t="shared" si="29"/>
        <v>0</v>
      </c>
      <c r="DE25" s="669">
        <f t="shared" si="30"/>
        <v>2</v>
      </c>
      <c r="DF25" s="666">
        <f t="shared" si="31"/>
        <v>0</v>
      </c>
      <c r="DG25" s="669">
        <f t="shared" si="32"/>
        <v>1</v>
      </c>
      <c r="DH25" s="666">
        <f t="shared" si="33"/>
        <v>0</v>
      </c>
      <c r="DI25" s="669">
        <f t="shared" si="34"/>
        <v>1</v>
      </c>
      <c r="DJ25" s="666">
        <f t="shared" si="35"/>
        <v>0</v>
      </c>
      <c r="DK25" s="669">
        <f t="shared" si="36"/>
        <v>1</v>
      </c>
      <c r="DL25" s="666">
        <f t="shared" si="37"/>
        <v>0</v>
      </c>
    </row>
    <row r="26" spans="1:116" s="851" customFormat="1" ht="51" customHeight="1" x14ac:dyDescent="0.15">
      <c r="A26" s="1537">
        <v>21</v>
      </c>
      <c r="B26" s="1022" t="s">
        <v>25</v>
      </c>
      <c r="C26" s="1023"/>
      <c r="D26" s="1024"/>
      <c r="E26" s="1025"/>
      <c r="F26" s="1025"/>
      <c r="G26" s="1026" t="str">
        <f t="shared" si="38"/>
        <v>知久</v>
      </c>
      <c r="H26" s="1027"/>
      <c r="I26" s="1028"/>
      <c r="J26" s="1029"/>
      <c r="K26" s="1027"/>
      <c r="L26" s="1030"/>
      <c r="M26" s="1028"/>
      <c r="N26" s="1028"/>
      <c r="O26" s="1031"/>
      <c r="P26" s="1032"/>
      <c r="Q26" s="1028"/>
      <c r="R26" s="1028"/>
      <c r="S26" s="1025"/>
      <c r="T26" s="1033"/>
      <c r="U26" s="1026"/>
      <c r="V26" s="1028"/>
      <c r="W26" s="1026" t="s">
        <v>199</v>
      </c>
      <c r="X26" s="1033"/>
      <c r="Y26" s="1028"/>
      <c r="Z26" s="1028"/>
      <c r="AA26" s="1026"/>
      <c r="AB26" s="1027"/>
      <c r="AC26" s="1026"/>
      <c r="AD26" s="1034"/>
      <c r="AE26" s="1028"/>
      <c r="AF26" s="1028"/>
      <c r="AG26" s="1035" t="s">
        <v>343</v>
      </c>
      <c r="AH26" s="1036" t="str">
        <f t="shared" si="39"/>
        <v>知久</v>
      </c>
      <c r="AI26" s="1037" t="s">
        <v>435</v>
      </c>
      <c r="AJ26" s="1623"/>
      <c r="AK26" s="1494"/>
      <c r="AL26" s="1108"/>
      <c r="AM26" s="1106"/>
      <c r="AN26" s="1107"/>
      <c r="AO26" s="1108"/>
      <c r="AP26" s="1129"/>
      <c r="AQ26" s="1108"/>
      <c r="AR26" s="1106"/>
      <c r="AS26" s="1112"/>
      <c r="AT26" s="1106"/>
      <c r="AU26" s="1108"/>
      <c r="AV26" s="1107"/>
      <c r="AW26" s="1106"/>
      <c r="AX26" s="1113"/>
      <c r="AY26" s="1637"/>
      <c r="AZ26" s="1107"/>
      <c r="BA26" s="1114"/>
      <c r="BB26" s="1113"/>
      <c r="BC26" s="1107"/>
      <c r="BD26" s="1113"/>
      <c r="BE26" s="1495"/>
      <c r="BF26" s="1105"/>
      <c r="BG26" s="1106"/>
      <c r="BH26" s="1258"/>
      <c r="BI26" s="1108"/>
      <c r="BJ26" s="918"/>
      <c r="BK26" s="864"/>
      <c r="BL26" s="440" t="s">
        <v>417</v>
      </c>
      <c r="BM26" s="286">
        <f t="shared" si="41"/>
        <v>0</v>
      </c>
      <c r="BN26" s="287">
        <f t="shared" si="42"/>
        <v>0</v>
      </c>
      <c r="BO26" s="287">
        <f t="shared" si="43"/>
        <v>0</v>
      </c>
      <c r="BP26" s="287">
        <f t="shared" si="44"/>
        <v>0</v>
      </c>
      <c r="BQ26" s="287">
        <f t="shared" si="45"/>
        <v>0</v>
      </c>
      <c r="BR26" s="287">
        <f t="shared" si="46"/>
        <v>0</v>
      </c>
      <c r="BS26" s="287">
        <f t="shared" si="47"/>
        <v>0</v>
      </c>
      <c r="BT26" s="587">
        <f t="shared" si="48"/>
        <v>0</v>
      </c>
      <c r="BU26" s="401">
        <v>0</v>
      </c>
      <c r="BV26" s="401">
        <f t="shared" ref="BV26:BV27" si="49">BM26+BN26*0.5+BO26*0.5+BP26+BQ26+BS26+BT26*0.5+BR26</f>
        <v>0</v>
      </c>
      <c r="CA26" s="669">
        <f t="shared" si="0"/>
        <v>0</v>
      </c>
      <c r="CB26" s="848">
        <f t="shared" si="1"/>
        <v>0</v>
      </c>
      <c r="CC26" s="666">
        <f t="shared" si="2"/>
        <v>0</v>
      </c>
      <c r="CD26" s="666">
        <f t="shared" si="3"/>
        <v>0</v>
      </c>
      <c r="CE26" s="669">
        <f t="shared" si="4"/>
        <v>0</v>
      </c>
      <c r="CF26" s="666">
        <f t="shared" si="5"/>
        <v>0</v>
      </c>
      <c r="CG26" s="669">
        <f t="shared" si="6"/>
        <v>0</v>
      </c>
      <c r="CH26" s="667">
        <f t="shared" si="7"/>
        <v>0</v>
      </c>
      <c r="CI26" s="665">
        <f t="shared" si="8"/>
        <v>0</v>
      </c>
      <c r="CJ26" s="666">
        <f t="shared" si="9"/>
        <v>0</v>
      </c>
      <c r="CK26" s="669">
        <f t="shared" si="10"/>
        <v>0</v>
      </c>
      <c r="CL26" s="848">
        <f t="shared" si="11"/>
        <v>0</v>
      </c>
      <c r="CM26" s="669">
        <f t="shared" si="12"/>
        <v>0</v>
      </c>
      <c r="CN26" s="667">
        <f t="shared" si="13"/>
        <v>0</v>
      </c>
      <c r="CO26" s="849">
        <f t="shared" si="14"/>
        <v>0</v>
      </c>
      <c r="CP26" s="669">
        <f t="shared" si="15"/>
        <v>0</v>
      </c>
      <c r="CQ26" s="848">
        <f t="shared" si="16"/>
        <v>0</v>
      </c>
      <c r="CR26" s="669">
        <f t="shared" si="17"/>
        <v>0</v>
      </c>
      <c r="CS26" s="848">
        <f t="shared" si="18"/>
        <v>0</v>
      </c>
      <c r="CT26" s="848">
        <f t="shared" si="19"/>
        <v>0</v>
      </c>
      <c r="CU26" s="669">
        <f t="shared" si="20"/>
        <v>1</v>
      </c>
      <c r="CV26" s="666">
        <f t="shared" si="21"/>
        <v>0</v>
      </c>
      <c r="CW26" s="669">
        <f t="shared" si="22"/>
        <v>0</v>
      </c>
      <c r="CX26" s="849">
        <f t="shared" si="23"/>
        <v>0</v>
      </c>
      <c r="CY26" s="669">
        <f t="shared" si="24"/>
        <v>0</v>
      </c>
      <c r="CZ26" s="666">
        <f t="shared" si="25"/>
        <v>0</v>
      </c>
      <c r="DA26" s="669">
        <f t="shared" si="26"/>
        <v>0</v>
      </c>
      <c r="DB26" s="848">
        <f t="shared" si="27"/>
        <v>0</v>
      </c>
      <c r="DC26" s="669">
        <f t="shared" si="28"/>
        <v>0</v>
      </c>
      <c r="DD26" s="666">
        <f t="shared" si="29"/>
        <v>0</v>
      </c>
      <c r="DE26" s="669">
        <f t="shared" si="30"/>
        <v>0</v>
      </c>
      <c r="DF26" s="666">
        <f t="shared" si="31"/>
        <v>0</v>
      </c>
      <c r="DG26" s="669">
        <f t="shared" si="32"/>
        <v>0</v>
      </c>
      <c r="DH26" s="666">
        <f t="shared" si="33"/>
        <v>0</v>
      </c>
      <c r="DI26" s="669">
        <f t="shared" si="34"/>
        <v>0</v>
      </c>
      <c r="DJ26" s="666">
        <f t="shared" si="35"/>
        <v>0</v>
      </c>
      <c r="DK26" s="669">
        <f t="shared" si="36"/>
        <v>0</v>
      </c>
      <c r="DL26" s="666">
        <f t="shared" si="37"/>
        <v>0</v>
      </c>
    </row>
    <row r="27" spans="1:116" s="851" customFormat="1" ht="51" customHeight="1" x14ac:dyDescent="0.15">
      <c r="A27" s="1537">
        <v>22</v>
      </c>
      <c r="B27" s="1022" t="s">
        <v>19</v>
      </c>
      <c r="C27" s="1023"/>
      <c r="D27" s="1024"/>
      <c r="E27" s="1025"/>
      <c r="F27" s="1025"/>
      <c r="G27" s="1026" t="str">
        <f t="shared" si="38"/>
        <v>バタ</v>
      </c>
      <c r="H27" s="1027"/>
      <c r="I27" s="1028"/>
      <c r="J27" s="1029"/>
      <c r="K27" s="1027"/>
      <c r="L27" s="1030"/>
      <c r="M27" s="1028"/>
      <c r="N27" s="1028"/>
      <c r="O27" s="1031"/>
      <c r="P27" s="1032"/>
      <c r="Q27" s="1028"/>
      <c r="R27" s="1028"/>
      <c r="S27" s="1025"/>
      <c r="T27" s="1033"/>
      <c r="U27" s="1026"/>
      <c r="V27" s="1028"/>
      <c r="W27" s="1026" t="s">
        <v>27</v>
      </c>
      <c r="X27" s="1033"/>
      <c r="Y27" s="1028"/>
      <c r="Z27" s="1028"/>
      <c r="AA27" s="1026"/>
      <c r="AB27" s="1027"/>
      <c r="AC27" s="1026"/>
      <c r="AD27" s="1034"/>
      <c r="AE27" s="1028"/>
      <c r="AF27" s="1028"/>
      <c r="AG27" s="1035" t="s">
        <v>276</v>
      </c>
      <c r="AH27" s="1036" t="str">
        <f t="shared" si="39"/>
        <v>バタ</v>
      </c>
      <c r="AI27" s="1037" t="s">
        <v>278</v>
      </c>
      <c r="AJ27" s="1623"/>
      <c r="AK27" s="1494"/>
      <c r="AL27" s="1108"/>
      <c r="AM27" s="1106"/>
      <c r="AN27" s="1107"/>
      <c r="AO27" s="1108"/>
      <c r="AP27" s="1129"/>
      <c r="AQ27" s="1108"/>
      <c r="AR27" s="1106"/>
      <c r="AS27" s="1112"/>
      <c r="AT27" s="1106"/>
      <c r="AU27" s="1108"/>
      <c r="AV27" s="1107"/>
      <c r="AW27" s="1106"/>
      <c r="AX27" s="1113"/>
      <c r="AY27" s="1637"/>
      <c r="AZ27" s="1107"/>
      <c r="BA27" s="1114"/>
      <c r="BB27" s="1113"/>
      <c r="BC27" s="1107"/>
      <c r="BD27" s="1113"/>
      <c r="BE27" s="1495"/>
      <c r="BF27" s="1105"/>
      <c r="BG27" s="1106"/>
      <c r="BH27" s="1258"/>
      <c r="BI27" s="1108"/>
      <c r="BJ27" s="919"/>
      <c r="BK27" s="867"/>
      <c r="BL27" s="440" t="s">
        <v>418</v>
      </c>
      <c r="BM27" s="286">
        <f t="shared" si="41"/>
        <v>0</v>
      </c>
      <c r="BN27" s="287">
        <f t="shared" si="42"/>
        <v>0</v>
      </c>
      <c r="BO27" s="287">
        <f t="shared" si="43"/>
        <v>0</v>
      </c>
      <c r="BP27" s="287">
        <f t="shared" si="44"/>
        <v>0</v>
      </c>
      <c r="BQ27" s="287">
        <f t="shared" si="45"/>
        <v>0</v>
      </c>
      <c r="BR27" s="287">
        <f t="shared" si="46"/>
        <v>0</v>
      </c>
      <c r="BS27" s="287">
        <f t="shared" si="47"/>
        <v>0</v>
      </c>
      <c r="BT27" s="587">
        <f t="shared" si="48"/>
        <v>0</v>
      </c>
      <c r="BU27" s="401">
        <v>0</v>
      </c>
      <c r="BV27" s="401">
        <f t="shared" si="49"/>
        <v>0</v>
      </c>
      <c r="CA27" s="669">
        <f t="shared" si="0"/>
        <v>0</v>
      </c>
      <c r="CB27" s="848">
        <f t="shared" si="1"/>
        <v>0</v>
      </c>
      <c r="CC27" s="666">
        <f t="shared" si="2"/>
        <v>0</v>
      </c>
      <c r="CD27" s="666">
        <f t="shared" si="3"/>
        <v>0</v>
      </c>
      <c r="CE27" s="669">
        <f t="shared" si="4"/>
        <v>0</v>
      </c>
      <c r="CF27" s="666">
        <f t="shared" si="5"/>
        <v>0</v>
      </c>
      <c r="CG27" s="669">
        <f t="shared" si="6"/>
        <v>0</v>
      </c>
      <c r="CH27" s="667">
        <f t="shared" si="7"/>
        <v>0</v>
      </c>
      <c r="CI27" s="665">
        <f t="shared" si="8"/>
        <v>0</v>
      </c>
      <c r="CJ27" s="666">
        <f t="shared" si="9"/>
        <v>0</v>
      </c>
      <c r="CK27" s="669">
        <f t="shared" si="10"/>
        <v>1</v>
      </c>
      <c r="CL27" s="848">
        <f t="shared" si="11"/>
        <v>0</v>
      </c>
      <c r="CM27" s="669">
        <f t="shared" si="12"/>
        <v>0</v>
      </c>
      <c r="CN27" s="667">
        <f t="shared" si="13"/>
        <v>0</v>
      </c>
      <c r="CO27" s="849">
        <f t="shared" si="14"/>
        <v>0</v>
      </c>
      <c r="CP27" s="669">
        <f t="shared" si="15"/>
        <v>0</v>
      </c>
      <c r="CQ27" s="848">
        <f t="shared" si="16"/>
        <v>0</v>
      </c>
      <c r="CR27" s="669">
        <f t="shared" si="17"/>
        <v>0</v>
      </c>
      <c r="CS27" s="848">
        <f t="shared" si="18"/>
        <v>0</v>
      </c>
      <c r="CT27" s="848">
        <f t="shared" si="19"/>
        <v>0</v>
      </c>
      <c r="CU27" s="669">
        <f t="shared" si="20"/>
        <v>0</v>
      </c>
      <c r="CV27" s="666">
        <f t="shared" si="21"/>
        <v>0</v>
      </c>
      <c r="CW27" s="669">
        <f t="shared" si="22"/>
        <v>0</v>
      </c>
      <c r="CX27" s="849">
        <f t="shared" si="23"/>
        <v>0</v>
      </c>
      <c r="CY27" s="669">
        <f t="shared" si="24"/>
        <v>0</v>
      </c>
      <c r="CZ27" s="666">
        <f t="shared" si="25"/>
        <v>0</v>
      </c>
      <c r="DA27" s="669">
        <f t="shared" si="26"/>
        <v>0</v>
      </c>
      <c r="DB27" s="848">
        <f t="shared" si="27"/>
        <v>0</v>
      </c>
      <c r="DC27" s="669">
        <f t="shared" si="28"/>
        <v>0</v>
      </c>
      <c r="DD27" s="666">
        <f t="shared" si="29"/>
        <v>0</v>
      </c>
      <c r="DE27" s="669">
        <f t="shared" si="30"/>
        <v>0</v>
      </c>
      <c r="DF27" s="666">
        <f t="shared" si="31"/>
        <v>0</v>
      </c>
      <c r="DG27" s="669">
        <f t="shared" si="32"/>
        <v>2</v>
      </c>
      <c r="DH27" s="666">
        <f t="shared" si="33"/>
        <v>0</v>
      </c>
      <c r="DI27" s="669">
        <f t="shared" si="34"/>
        <v>0</v>
      </c>
      <c r="DJ27" s="666">
        <f t="shared" si="35"/>
        <v>0</v>
      </c>
      <c r="DK27" s="669">
        <f t="shared" si="36"/>
        <v>0</v>
      </c>
      <c r="DL27" s="666">
        <f t="shared" si="37"/>
        <v>0</v>
      </c>
    </row>
    <row r="28" spans="1:116" s="851" customFormat="1" ht="51" customHeight="1" x14ac:dyDescent="0.15">
      <c r="A28" s="287">
        <v>23</v>
      </c>
      <c r="B28" s="1007" t="s">
        <v>20</v>
      </c>
      <c r="C28" s="1008" t="s">
        <v>70</v>
      </c>
      <c r="D28" s="595" t="s">
        <v>309</v>
      </c>
      <c r="E28" s="1009" t="s">
        <v>31</v>
      </c>
      <c r="F28" s="1009" t="s">
        <v>119</v>
      </c>
      <c r="G28" s="1010" t="str">
        <f t="shared" si="38"/>
        <v>村山</v>
      </c>
      <c r="H28" s="1011"/>
      <c r="I28" s="1012" t="s">
        <v>28</v>
      </c>
      <c r="J28" s="1013" t="s">
        <v>237</v>
      </c>
      <c r="K28" s="1011" t="s">
        <v>199</v>
      </c>
      <c r="L28" s="1014" t="s">
        <v>65</v>
      </c>
      <c r="M28" s="1012" t="s">
        <v>292</v>
      </c>
      <c r="N28" s="1012"/>
      <c r="O28" s="1015"/>
      <c r="P28" s="1016" t="s">
        <v>309</v>
      </c>
      <c r="Q28" s="1012"/>
      <c r="R28" s="1012" t="s">
        <v>203</v>
      </c>
      <c r="S28" s="1009" t="s">
        <v>418</v>
      </c>
      <c r="T28" s="1017" t="s">
        <v>300</v>
      </c>
      <c r="U28" s="1010" t="s">
        <v>63</v>
      </c>
      <c r="V28" s="1012" t="s">
        <v>120</v>
      </c>
      <c r="W28" s="1010" t="s">
        <v>299</v>
      </c>
      <c r="X28" s="1017"/>
      <c r="Y28" s="1012"/>
      <c r="Z28" s="1012"/>
      <c r="AA28" s="1010" t="s">
        <v>233</v>
      </c>
      <c r="AB28" s="1011" t="s">
        <v>284</v>
      </c>
      <c r="AC28" s="1010"/>
      <c r="AD28" s="1018" t="s">
        <v>267</v>
      </c>
      <c r="AE28" s="1012" t="s">
        <v>417</v>
      </c>
      <c r="AF28" s="1012"/>
      <c r="AG28" s="1019" t="s">
        <v>301</v>
      </c>
      <c r="AH28" s="1020" t="str">
        <f t="shared" si="39"/>
        <v>村山</v>
      </c>
      <c r="AI28" s="439"/>
      <c r="AJ28" s="1164"/>
      <c r="AK28" s="1165"/>
      <c r="AL28" s="1091"/>
      <c r="AM28" s="1089"/>
      <c r="AN28" s="1090"/>
      <c r="AO28" s="1091"/>
      <c r="AP28" s="1092"/>
      <c r="AQ28" s="1093"/>
      <c r="AR28" s="1089"/>
      <c r="AS28" s="1094"/>
      <c r="AT28" s="1102" t="s">
        <v>27</v>
      </c>
      <c r="AU28" s="1091"/>
      <c r="AV28" s="1090"/>
      <c r="AW28" s="1089"/>
      <c r="AX28" s="1128"/>
      <c r="AY28" s="1636"/>
      <c r="AZ28" s="1090"/>
      <c r="BA28" s="1127"/>
      <c r="BB28" s="1128"/>
      <c r="BC28" s="1090"/>
      <c r="BD28" s="1128"/>
      <c r="BE28" s="1141"/>
      <c r="BF28" s="1088"/>
      <c r="BG28" s="1089" t="s">
        <v>607</v>
      </c>
      <c r="BH28" s="1251"/>
      <c r="BI28" s="1091"/>
      <c r="BJ28" s="919"/>
      <c r="BK28" s="867"/>
      <c r="BL28" s="437" t="s">
        <v>65</v>
      </c>
      <c r="BM28" s="286">
        <f t="shared" si="41"/>
        <v>0</v>
      </c>
      <c r="BN28" s="287">
        <f t="shared" si="42"/>
        <v>0</v>
      </c>
      <c r="BO28" s="287">
        <f t="shared" si="43"/>
        <v>0</v>
      </c>
      <c r="BP28" s="287">
        <f t="shared" si="44"/>
        <v>0</v>
      </c>
      <c r="BQ28" s="287">
        <f t="shared" si="45"/>
        <v>0</v>
      </c>
      <c r="BR28" s="287">
        <f t="shared" si="46"/>
        <v>0</v>
      </c>
      <c r="BS28" s="287">
        <f t="shared" si="47"/>
        <v>0</v>
      </c>
      <c r="BT28" s="587">
        <f t="shared" si="48"/>
        <v>0</v>
      </c>
      <c r="BU28" s="401">
        <v>0</v>
      </c>
      <c r="BV28" s="401">
        <f t="shared" si="40"/>
        <v>0</v>
      </c>
      <c r="CA28" s="669">
        <f t="shared" si="0"/>
        <v>1</v>
      </c>
      <c r="CB28" s="848">
        <f t="shared" si="1"/>
        <v>0</v>
      </c>
      <c r="CC28" s="666">
        <f t="shared" si="2"/>
        <v>0</v>
      </c>
      <c r="CD28" s="666">
        <f t="shared" si="3"/>
        <v>0</v>
      </c>
      <c r="CE28" s="669">
        <f t="shared" si="4"/>
        <v>1</v>
      </c>
      <c r="CF28" s="666">
        <f t="shared" si="5"/>
        <v>0</v>
      </c>
      <c r="CG28" s="669">
        <f t="shared" si="6"/>
        <v>1</v>
      </c>
      <c r="CH28" s="667">
        <f t="shared" si="7"/>
        <v>0</v>
      </c>
      <c r="CI28" s="665">
        <f t="shared" si="8"/>
        <v>1</v>
      </c>
      <c r="CJ28" s="666">
        <f t="shared" si="9"/>
        <v>0</v>
      </c>
      <c r="CK28" s="669">
        <f t="shared" si="10"/>
        <v>1</v>
      </c>
      <c r="CL28" s="848">
        <f t="shared" si="11"/>
        <v>0</v>
      </c>
      <c r="CM28" s="669">
        <f t="shared" si="12"/>
        <v>0</v>
      </c>
      <c r="CN28" s="667">
        <f t="shared" si="13"/>
        <v>0</v>
      </c>
      <c r="CO28" s="849">
        <f t="shared" si="14"/>
        <v>0</v>
      </c>
      <c r="CP28" s="669">
        <f t="shared" si="15"/>
        <v>1</v>
      </c>
      <c r="CQ28" s="848">
        <f t="shared" si="16"/>
        <v>0</v>
      </c>
      <c r="CR28" s="669">
        <f t="shared" si="17"/>
        <v>0</v>
      </c>
      <c r="CS28" s="848">
        <f t="shared" si="18"/>
        <v>0</v>
      </c>
      <c r="CT28" s="848">
        <f t="shared" si="19"/>
        <v>0</v>
      </c>
      <c r="CU28" s="669">
        <f t="shared" si="20"/>
        <v>1</v>
      </c>
      <c r="CV28" s="666">
        <f t="shared" si="21"/>
        <v>0</v>
      </c>
      <c r="CW28" s="669">
        <f t="shared" si="22"/>
        <v>1</v>
      </c>
      <c r="CX28" s="849">
        <f t="shared" si="23"/>
        <v>0</v>
      </c>
      <c r="CY28" s="669">
        <f t="shared" si="24"/>
        <v>0</v>
      </c>
      <c r="CZ28" s="666">
        <f t="shared" si="25"/>
        <v>0</v>
      </c>
      <c r="DA28" s="669">
        <f t="shared" si="26"/>
        <v>0</v>
      </c>
      <c r="DB28" s="848">
        <f t="shared" si="27"/>
        <v>0</v>
      </c>
      <c r="DC28" s="669">
        <f t="shared" si="28"/>
        <v>1</v>
      </c>
      <c r="DD28" s="666">
        <f t="shared" si="29"/>
        <v>0</v>
      </c>
      <c r="DE28" s="669">
        <f t="shared" si="30"/>
        <v>1</v>
      </c>
      <c r="DF28" s="666">
        <f t="shared" si="31"/>
        <v>0</v>
      </c>
      <c r="DG28" s="669">
        <f t="shared" si="32"/>
        <v>1</v>
      </c>
      <c r="DH28" s="666">
        <f t="shared" si="33"/>
        <v>0</v>
      </c>
      <c r="DI28" s="669">
        <f t="shared" si="34"/>
        <v>0</v>
      </c>
      <c r="DJ28" s="666">
        <f t="shared" si="35"/>
        <v>0</v>
      </c>
      <c r="DK28" s="669">
        <f t="shared" si="36"/>
        <v>1</v>
      </c>
      <c r="DL28" s="666">
        <f t="shared" si="37"/>
        <v>0</v>
      </c>
    </row>
    <row r="29" spans="1:116" s="851" customFormat="1" ht="51" customHeight="1" x14ac:dyDescent="0.15">
      <c r="A29" s="287">
        <v>24</v>
      </c>
      <c r="B29" s="1007" t="s">
        <v>21</v>
      </c>
      <c r="C29" s="1008"/>
      <c r="D29" s="595" t="s">
        <v>309</v>
      </c>
      <c r="E29" s="1009" t="s">
        <v>31</v>
      </c>
      <c r="F29" s="1009" t="s">
        <v>119</v>
      </c>
      <c r="G29" s="1010" t="str">
        <f t="shared" si="38"/>
        <v>戸田</v>
      </c>
      <c r="H29" s="1011"/>
      <c r="I29" s="1012" t="s">
        <v>28</v>
      </c>
      <c r="J29" s="1013" t="s">
        <v>237</v>
      </c>
      <c r="K29" s="1011" t="s">
        <v>199</v>
      </c>
      <c r="L29" s="1014" t="s">
        <v>65</v>
      </c>
      <c r="M29" s="1012" t="s">
        <v>292</v>
      </c>
      <c r="N29" s="1012"/>
      <c r="O29" s="1015"/>
      <c r="P29" s="1016" t="s">
        <v>309</v>
      </c>
      <c r="Q29" s="1012"/>
      <c r="R29" s="1012" t="s">
        <v>203</v>
      </c>
      <c r="S29" s="1009" t="s">
        <v>418</v>
      </c>
      <c r="T29" s="1017" t="s">
        <v>300</v>
      </c>
      <c r="U29" s="1010" t="s">
        <v>63</v>
      </c>
      <c r="V29" s="1012" t="s">
        <v>120</v>
      </c>
      <c r="W29" s="1010" t="s">
        <v>299</v>
      </c>
      <c r="X29" s="1017"/>
      <c r="Y29" s="1012"/>
      <c r="Z29" s="1012"/>
      <c r="AA29" s="1010" t="s">
        <v>233</v>
      </c>
      <c r="AB29" s="1011" t="s">
        <v>284</v>
      </c>
      <c r="AC29" s="1010" t="s">
        <v>27</v>
      </c>
      <c r="AD29" s="1018" t="s">
        <v>267</v>
      </c>
      <c r="AE29" s="1012" t="s">
        <v>417</v>
      </c>
      <c r="AF29" s="1012"/>
      <c r="AG29" s="1019" t="s">
        <v>70</v>
      </c>
      <c r="AH29" s="1020" t="str">
        <f t="shared" si="39"/>
        <v>戸田</v>
      </c>
      <c r="AI29" s="439"/>
      <c r="AJ29" s="1164"/>
      <c r="AK29" s="1165"/>
      <c r="AL29" s="1091"/>
      <c r="AM29" s="1089"/>
      <c r="AN29" s="1090"/>
      <c r="AO29" s="1091"/>
      <c r="AP29" s="1103"/>
      <c r="AQ29" s="1091"/>
      <c r="AR29" s="1089"/>
      <c r="AS29" s="1094"/>
      <c r="AT29" s="1089"/>
      <c r="AU29" s="1091"/>
      <c r="AV29" s="1090"/>
      <c r="AW29" s="1089"/>
      <c r="AX29" s="1128"/>
      <c r="AY29" s="1636"/>
      <c r="AZ29" s="1090"/>
      <c r="BA29" s="1127"/>
      <c r="BB29" s="1128"/>
      <c r="BC29" s="1140"/>
      <c r="BD29" s="1128"/>
      <c r="BE29" s="1141"/>
      <c r="BF29" s="1088"/>
      <c r="BG29" s="1089" t="s">
        <v>648</v>
      </c>
      <c r="BH29" s="1251" t="s">
        <v>619</v>
      </c>
      <c r="BI29" s="1091" t="s">
        <v>620</v>
      </c>
      <c r="BJ29" s="919"/>
      <c r="BK29" s="867"/>
      <c r="BL29" s="1204"/>
      <c r="BM29" s="1204"/>
      <c r="BN29" s="1204"/>
      <c r="BO29" s="1204"/>
      <c r="BP29" s="1204"/>
      <c r="BQ29" s="1204"/>
      <c r="BR29" s="1204"/>
      <c r="BS29" s="1204"/>
      <c r="BT29" s="1204"/>
      <c r="BU29" s="401">
        <f>SUM(BU10:BU28)</f>
        <v>6</v>
      </c>
      <c r="BV29" s="1204"/>
      <c r="CA29" s="669">
        <f t="shared" si="0"/>
        <v>1</v>
      </c>
      <c r="CB29" s="848">
        <f t="shared" si="1"/>
        <v>0</v>
      </c>
      <c r="CC29" s="666">
        <f t="shared" si="2"/>
        <v>0</v>
      </c>
      <c r="CD29" s="666">
        <f t="shared" si="3"/>
        <v>0</v>
      </c>
      <c r="CE29" s="669">
        <f t="shared" si="4"/>
        <v>1</v>
      </c>
      <c r="CF29" s="666">
        <f t="shared" si="5"/>
        <v>0</v>
      </c>
      <c r="CG29" s="669">
        <f t="shared" si="6"/>
        <v>1</v>
      </c>
      <c r="CH29" s="667">
        <f t="shared" si="7"/>
        <v>0</v>
      </c>
      <c r="CI29" s="665">
        <f t="shared" si="8"/>
        <v>1</v>
      </c>
      <c r="CJ29" s="666">
        <f t="shared" si="9"/>
        <v>0</v>
      </c>
      <c r="CK29" s="669">
        <f t="shared" si="10"/>
        <v>0</v>
      </c>
      <c r="CL29" s="848">
        <f t="shared" si="11"/>
        <v>0</v>
      </c>
      <c r="CM29" s="669">
        <f t="shared" si="12"/>
        <v>0</v>
      </c>
      <c r="CN29" s="667">
        <f t="shared" si="13"/>
        <v>0</v>
      </c>
      <c r="CO29" s="849">
        <f t="shared" si="14"/>
        <v>0</v>
      </c>
      <c r="CP29" s="669">
        <f t="shared" si="15"/>
        <v>1</v>
      </c>
      <c r="CQ29" s="848">
        <f t="shared" si="16"/>
        <v>0</v>
      </c>
      <c r="CR29" s="669">
        <f t="shared" si="17"/>
        <v>0</v>
      </c>
      <c r="CS29" s="848">
        <f t="shared" si="18"/>
        <v>0</v>
      </c>
      <c r="CT29" s="848">
        <f t="shared" si="19"/>
        <v>0</v>
      </c>
      <c r="CU29" s="669">
        <f t="shared" si="20"/>
        <v>1</v>
      </c>
      <c r="CV29" s="666">
        <f t="shared" si="21"/>
        <v>0</v>
      </c>
      <c r="CW29" s="669">
        <f t="shared" si="22"/>
        <v>1</v>
      </c>
      <c r="CX29" s="849">
        <f t="shared" si="23"/>
        <v>0</v>
      </c>
      <c r="CY29" s="669">
        <f t="shared" si="24"/>
        <v>0</v>
      </c>
      <c r="CZ29" s="666">
        <f t="shared" si="25"/>
        <v>0</v>
      </c>
      <c r="DA29" s="669">
        <f t="shared" si="26"/>
        <v>0</v>
      </c>
      <c r="DB29" s="848">
        <f t="shared" si="27"/>
        <v>0</v>
      </c>
      <c r="DC29" s="669">
        <f t="shared" si="28"/>
        <v>1</v>
      </c>
      <c r="DD29" s="666">
        <f t="shared" si="29"/>
        <v>0</v>
      </c>
      <c r="DE29" s="669">
        <f t="shared" si="30"/>
        <v>1</v>
      </c>
      <c r="DF29" s="666">
        <f t="shared" si="31"/>
        <v>0</v>
      </c>
      <c r="DG29" s="669">
        <f t="shared" si="32"/>
        <v>1</v>
      </c>
      <c r="DH29" s="666">
        <f t="shared" si="33"/>
        <v>0</v>
      </c>
      <c r="DI29" s="669">
        <f t="shared" si="34"/>
        <v>2</v>
      </c>
      <c r="DJ29" s="666">
        <f t="shared" si="35"/>
        <v>0</v>
      </c>
      <c r="DK29" s="669">
        <f t="shared" si="36"/>
        <v>1</v>
      </c>
      <c r="DL29" s="666">
        <f t="shared" si="37"/>
        <v>0</v>
      </c>
    </row>
    <row r="30" spans="1:116" s="851" customFormat="1" ht="51" customHeight="1" x14ac:dyDescent="0.15">
      <c r="A30" s="287">
        <v>25</v>
      </c>
      <c r="B30" s="1007" t="s">
        <v>22</v>
      </c>
      <c r="C30" s="1008"/>
      <c r="D30" s="595"/>
      <c r="E30" s="1009" t="s">
        <v>31</v>
      </c>
      <c r="F30" s="1009" t="s">
        <v>119</v>
      </c>
      <c r="G30" s="1010" t="str">
        <f t="shared" si="38"/>
        <v>山口</v>
      </c>
      <c r="H30" s="1011" t="s">
        <v>301</v>
      </c>
      <c r="I30" s="1012" t="s">
        <v>28</v>
      </c>
      <c r="J30" s="1013" t="s">
        <v>237</v>
      </c>
      <c r="K30" s="1011" t="s">
        <v>199</v>
      </c>
      <c r="L30" s="1014" t="s">
        <v>65</v>
      </c>
      <c r="M30" s="1012" t="s">
        <v>417</v>
      </c>
      <c r="N30" s="1012"/>
      <c r="O30" s="1015"/>
      <c r="P30" s="1016" t="s">
        <v>309</v>
      </c>
      <c r="Q30" s="1012"/>
      <c r="R30" s="1012" t="s">
        <v>203</v>
      </c>
      <c r="S30" s="1009" t="s">
        <v>418</v>
      </c>
      <c r="T30" s="1017" t="s">
        <v>300</v>
      </c>
      <c r="U30" s="1010" t="s">
        <v>63</v>
      </c>
      <c r="V30" s="1012" t="s">
        <v>120</v>
      </c>
      <c r="W30" s="1010" t="s">
        <v>299</v>
      </c>
      <c r="X30" s="1017"/>
      <c r="Y30" s="1012"/>
      <c r="Z30" s="1012"/>
      <c r="AA30" s="1010" t="s">
        <v>233</v>
      </c>
      <c r="AB30" s="1011" t="s">
        <v>284</v>
      </c>
      <c r="AC30" s="1010" t="s">
        <v>27</v>
      </c>
      <c r="AD30" s="1018" t="s">
        <v>267</v>
      </c>
      <c r="AE30" s="1012"/>
      <c r="AF30" s="1012"/>
      <c r="AG30" s="1019" t="s">
        <v>259</v>
      </c>
      <c r="AH30" s="1020" t="str">
        <f t="shared" si="39"/>
        <v>山口</v>
      </c>
      <c r="AI30" s="439"/>
      <c r="AJ30" s="1164"/>
      <c r="AK30" s="1165"/>
      <c r="AL30" s="1091"/>
      <c r="AM30" s="1089"/>
      <c r="AN30" s="1090"/>
      <c r="AO30" s="1091"/>
      <c r="AP30" s="1134"/>
      <c r="AQ30" s="1135"/>
      <c r="AR30" s="1102" t="s">
        <v>309</v>
      </c>
      <c r="AS30" s="1094"/>
      <c r="AT30" s="1089"/>
      <c r="AU30" s="1091"/>
      <c r="AV30" s="1090"/>
      <c r="AW30" s="1089"/>
      <c r="AX30" s="1128"/>
      <c r="AY30" s="1636"/>
      <c r="AZ30" s="1090"/>
      <c r="BA30" s="1127"/>
      <c r="BB30" s="1128"/>
      <c r="BC30" s="1090"/>
      <c r="BD30" s="1128"/>
      <c r="BE30" s="1141"/>
      <c r="BF30" s="1088"/>
      <c r="BG30" s="1089"/>
      <c r="BH30" s="1251"/>
      <c r="BI30" s="1091"/>
      <c r="BJ30" s="919"/>
      <c r="BK30" s="867"/>
      <c r="BL30" s="1204"/>
      <c r="BM30" s="1204">
        <f t="shared" ref="BM30:BT30" si="50">SUM(BM10:BM28)</f>
        <v>3</v>
      </c>
      <c r="BN30" s="1204">
        <f t="shared" si="50"/>
        <v>3</v>
      </c>
      <c r="BO30" s="1204">
        <f t="shared" si="50"/>
        <v>0</v>
      </c>
      <c r="BP30" s="1204">
        <f t="shared" si="50"/>
        <v>0</v>
      </c>
      <c r="BQ30" s="1204">
        <f t="shared" si="50"/>
        <v>2</v>
      </c>
      <c r="BR30" s="1204">
        <f t="shared" si="50"/>
        <v>0</v>
      </c>
      <c r="BS30" s="1204">
        <f t="shared" si="50"/>
        <v>0</v>
      </c>
      <c r="BT30" s="1204">
        <f t="shared" si="50"/>
        <v>0</v>
      </c>
      <c r="BU30" s="1204"/>
      <c r="BV30" s="401">
        <f>SUM(BV10:BV28)</f>
        <v>6.5</v>
      </c>
      <c r="CA30" s="669">
        <f t="shared" si="0"/>
        <v>1</v>
      </c>
      <c r="CB30" s="848">
        <f t="shared" si="1"/>
        <v>0</v>
      </c>
      <c r="CC30" s="666">
        <f t="shared" si="2"/>
        <v>0</v>
      </c>
      <c r="CD30" s="666">
        <f t="shared" si="3"/>
        <v>0</v>
      </c>
      <c r="CE30" s="669">
        <f t="shared" si="4"/>
        <v>1</v>
      </c>
      <c r="CF30" s="666">
        <f t="shared" si="5"/>
        <v>0</v>
      </c>
      <c r="CG30" s="669">
        <f t="shared" si="6"/>
        <v>1</v>
      </c>
      <c r="CH30" s="667">
        <f t="shared" si="7"/>
        <v>0</v>
      </c>
      <c r="CI30" s="665">
        <f t="shared" si="8"/>
        <v>1</v>
      </c>
      <c r="CJ30" s="666">
        <f t="shared" si="9"/>
        <v>0</v>
      </c>
      <c r="CK30" s="669">
        <f t="shared" si="10"/>
        <v>0</v>
      </c>
      <c r="CL30" s="848">
        <f t="shared" si="11"/>
        <v>0</v>
      </c>
      <c r="CM30" s="669">
        <f t="shared" si="12"/>
        <v>0</v>
      </c>
      <c r="CN30" s="667">
        <f t="shared" si="13"/>
        <v>0</v>
      </c>
      <c r="CO30" s="849">
        <f t="shared" si="14"/>
        <v>0</v>
      </c>
      <c r="CP30" s="669">
        <f t="shared" si="15"/>
        <v>1</v>
      </c>
      <c r="CQ30" s="848">
        <f t="shared" si="16"/>
        <v>0</v>
      </c>
      <c r="CR30" s="669">
        <f t="shared" si="17"/>
        <v>0</v>
      </c>
      <c r="CS30" s="848">
        <f t="shared" si="18"/>
        <v>0</v>
      </c>
      <c r="CT30" s="848">
        <f t="shared" si="19"/>
        <v>0</v>
      </c>
      <c r="CU30" s="669">
        <f t="shared" si="20"/>
        <v>1</v>
      </c>
      <c r="CV30" s="666">
        <f t="shared" si="21"/>
        <v>0</v>
      </c>
      <c r="CW30" s="669">
        <f t="shared" si="22"/>
        <v>1</v>
      </c>
      <c r="CX30" s="849">
        <f t="shared" si="23"/>
        <v>0</v>
      </c>
      <c r="CY30" s="669">
        <f t="shared" si="24"/>
        <v>0</v>
      </c>
      <c r="CZ30" s="666">
        <f t="shared" si="25"/>
        <v>0</v>
      </c>
      <c r="DA30" s="669">
        <f t="shared" si="26"/>
        <v>0</v>
      </c>
      <c r="DB30" s="848">
        <f t="shared" si="27"/>
        <v>0</v>
      </c>
      <c r="DC30" s="669">
        <f t="shared" si="28"/>
        <v>1</v>
      </c>
      <c r="DD30" s="666">
        <f t="shared" si="29"/>
        <v>0</v>
      </c>
      <c r="DE30" s="669">
        <f t="shared" si="30"/>
        <v>1</v>
      </c>
      <c r="DF30" s="666">
        <f t="shared" si="31"/>
        <v>0</v>
      </c>
      <c r="DG30" s="669">
        <f t="shared" si="32"/>
        <v>1</v>
      </c>
      <c r="DH30" s="666">
        <f t="shared" si="33"/>
        <v>0</v>
      </c>
      <c r="DI30" s="669">
        <f t="shared" si="34"/>
        <v>1</v>
      </c>
      <c r="DJ30" s="666">
        <f t="shared" si="35"/>
        <v>0</v>
      </c>
      <c r="DK30" s="669">
        <f t="shared" si="36"/>
        <v>1</v>
      </c>
      <c r="DL30" s="666">
        <f t="shared" si="37"/>
        <v>0</v>
      </c>
    </row>
    <row r="31" spans="1:116" s="851" customFormat="1" ht="51" customHeight="1" x14ac:dyDescent="0.15">
      <c r="A31" s="287">
        <v>26</v>
      </c>
      <c r="B31" s="1007" t="s">
        <v>23</v>
      </c>
      <c r="C31" s="1008" t="s">
        <v>70</v>
      </c>
      <c r="D31" s="595"/>
      <c r="E31" s="1009" t="s">
        <v>31</v>
      </c>
      <c r="F31" s="1009" t="s">
        <v>119</v>
      </c>
      <c r="G31" s="1010" t="str">
        <f t="shared" si="38"/>
        <v>小清水</v>
      </c>
      <c r="H31" s="1011" t="s">
        <v>301</v>
      </c>
      <c r="I31" s="1012" t="s">
        <v>28</v>
      </c>
      <c r="J31" s="1013" t="s">
        <v>237</v>
      </c>
      <c r="K31" s="1011" t="s">
        <v>199</v>
      </c>
      <c r="L31" s="1014" t="s">
        <v>65</v>
      </c>
      <c r="M31" s="1012" t="s">
        <v>292</v>
      </c>
      <c r="N31" s="1012"/>
      <c r="O31" s="1015"/>
      <c r="P31" s="1016"/>
      <c r="Q31" s="1012"/>
      <c r="R31" s="1012"/>
      <c r="S31" s="1009" t="s">
        <v>418</v>
      </c>
      <c r="T31" s="1017" t="s">
        <v>300</v>
      </c>
      <c r="U31" s="1010" t="s">
        <v>63</v>
      </c>
      <c r="V31" s="1012" t="s">
        <v>120</v>
      </c>
      <c r="W31" s="1010" t="s">
        <v>299</v>
      </c>
      <c r="X31" s="1017"/>
      <c r="Y31" s="1012"/>
      <c r="Z31" s="1012"/>
      <c r="AA31" s="1010"/>
      <c r="AB31" s="1011" t="s">
        <v>284</v>
      </c>
      <c r="AC31" s="1010" t="s">
        <v>27</v>
      </c>
      <c r="AD31" s="1018" t="s">
        <v>267</v>
      </c>
      <c r="AE31" s="1012" t="s">
        <v>417</v>
      </c>
      <c r="AF31" s="1012"/>
      <c r="AG31" s="1019" t="s">
        <v>233</v>
      </c>
      <c r="AH31" s="1020" t="str">
        <f t="shared" si="39"/>
        <v>小清水</v>
      </c>
      <c r="AI31" s="439"/>
      <c r="AJ31" s="1164"/>
      <c r="AK31" s="1165"/>
      <c r="AL31" s="1091"/>
      <c r="AM31" s="1089"/>
      <c r="AN31" s="1090"/>
      <c r="AO31" s="1091"/>
      <c r="AP31" s="1103"/>
      <c r="AQ31" s="1135"/>
      <c r="AR31" s="1089"/>
      <c r="AS31" s="1094"/>
      <c r="AT31" s="1089"/>
      <c r="AU31" s="1091"/>
      <c r="AV31" s="1090"/>
      <c r="AW31" s="1089"/>
      <c r="AX31" s="1128"/>
      <c r="AY31" s="1636"/>
      <c r="AZ31" s="1090"/>
      <c r="BA31" s="1127"/>
      <c r="BB31" s="1128"/>
      <c r="BC31" s="1090"/>
      <c r="BD31" s="1128"/>
      <c r="BE31" s="1141"/>
      <c r="BF31" s="1088"/>
      <c r="BG31" s="1089" t="s">
        <v>621</v>
      </c>
      <c r="BH31" s="1251"/>
      <c r="BI31" s="879" t="s">
        <v>645</v>
      </c>
      <c r="BJ31" s="948"/>
      <c r="BK31" s="867"/>
      <c r="BL31" s="1204"/>
      <c r="BM31" s="1204">
        <f>BM30+BN30*0.5</f>
        <v>4.5</v>
      </c>
      <c r="BN31" s="1204"/>
      <c r="BO31" s="1204">
        <f>BP30+BO30*0.5</f>
        <v>0</v>
      </c>
      <c r="BP31" s="1204"/>
      <c r="BQ31" s="1204">
        <f>BQ30</f>
        <v>2</v>
      </c>
      <c r="BR31" s="1204">
        <f>BR30</f>
        <v>0</v>
      </c>
      <c r="BS31" s="1204">
        <f>BS30+0.5*BT30</f>
        <v>0</v>
      </c>
      <c r="BT31" s="1204"/>
      <c r="BU31" s="1204"/>
      <c r="BV31" s="401">
        <f>SUM(BM31:BT31)</f>
        <v>6.5</v>
      </c>
      <c r="CA31" s="669">
        <f t="shared" si="0"/>
        <v>1</v>
      </c>
      <c r="CB31" s="848">
        <f t="shared" si="1"/>
        <v>0</v>
      </c>
      <c r="CC31" s="666">
        <f t="shared" si="2"/>
        <v>0</v>
      </c>
      <c r="CD31" s="666">
        <f t="shared" si="3"/>
        <v>0</v>
      </c>
      <c r="CE31" s="669">
        <f t="shared" si="4"/>
        <v>1</v>
      </c>
      <c r="CF31" s="666">
        <f t="shared" si="5"/>
        <v>0</v>
      </c>
      <c r="CG31" s="669">
        <f t="shared" si="6"/>
        <v>1</v>
      </c>
      <c r="CH31" s="667">
        <f t="shared" si="7"/>
        <v>0</v>
      </c>
      <c r="CI31" s="665">
        <f t="shared" si="8"/>
        <v>1</v>
      </c>
      <c r="CJ31" s="666">
        <f t="shared" si="9"/>
        <v>0</v>
      </c>
      <c r="CK31" s="669">
        <f t="shared" si="10"/>
        <v>0</v>
      </c>
      <c r="CL31" s="848">
        <f t="shared" si="11"/>
        <v>0</v>
      </c>
      <c r="CM31" s="669">
        <f t="shared" si="12"/>
        <v>0</v>
      </c>
      <c r="CN31" s="667">
        <f t="shared" si="13"/>
        <v>0</v>
      </c>
      <c r="CO31" s="849">
        <f t="shared" si="14"/>
        <v>0</v>
      </c>
      <c r="CP31" s="669">
        <f t="shared" si="15"/>
        <v>1</v>
      </c>
      <c r="CQ31" s="848">
        <f t="shared" si="16"/>
        <v>0</v>
      </c>
      <c r="CR31" s="669">
        <f t="shared" si="17"/>
        <v>0</v>
      </c>
      <c r="CS31" s="848">
        <f t="shared" si="18"/>
        <v>0</v>
      </c>
      <c r="CT31" s="848">
        <f t="shared" si="19"/>
        <v>0</v>
      </c>
      <c r="CU31" s="669">
        <f t="shared" si="20"/>
        <v>1</v>
      </c>
      <c r="CV31" s="666">
        <f t="shared" si="21"/>
        <v>0</v>
      </c>
      <c r="CW31" s="669">
        <f t="shared" si="22"/>
        <v>0</v>
      </c>
      <c r="CX31" s="849">
        <f t="shared" si="23"/>
        <v>0</v>
      </c>
      <c r="CY31" s="669">
        <f t="shared" si="24"/>
        <v>0</v>
      </c>
      <c r="CZ31" s="666">
        <f t="shared" si="25"/>
        <v>0</v>
      </c>
      <c r="DA31" s="669">
        <f t="shared" si="26"/>
        <v>0</v>
      </c>
      <c r="DB31" s="848">
        <f t="shared" si="27"/>
        <v>0</v>
      </c>
      <c r="DC31" s="669">
        <f t="shared" si="28"/>
        <v>1</v>
      </c>
      <c r="DD31" s="666">
        <f t="shared" si="29"/>
        <v>0</v>
      </c>
      <c r="DE31" s="669">
        <f t="shared" si="30"/>
        <v>1</v>
      </c>
      <c r="DF31" s="666">
        <f t="shared" si="31"/>
        <v>0</v>
      </c>
      <c r="DG31" s="669">
        <f t="shared" si="32"/>
        <v>1</v>
      </c>
      <c r="DH31" s="666">
        <f t="shared" si="33"/>
        <v>0</v>
      </c>
      <c r="DI31" s="669">
        <f t="shared" si="34"/>
        <v>1</v>
      </c>
      <c r="DJ31" s="666">
        <f t="shared" si="35"/>
        <v>0</v>
      </c>
      <c r="DK31" s="669">
        <f t="shared" si="36"/>
        <v>1</v>
      </c>
      <c r="DL31" s="666">
        <f t="shared" si="37"/>
        <v>0</v>
      </c>
    </row>
    <row r="32" spans="1:116" s="851" customFormat="1" ht="51" customHeight="1" x14ac:dyDescent="0.15">
      <c r="A32" s="287">
        <v>27</v>
      </c>
      <c r="B32" s="1007" t="s">
        <v>24</v>
      </c>
      <c r="C32" s="1008" t="s">
        <v>70</v>
      </c>
      <c r="D32" s="595"/>
      <c r="E32" s="1009"/>
      <c r="F32" s="1009" t="s">
        <v>119</v>
      </c>
      <c r="G32" s="1010" t="str">
        <f t="shared" si="38"/>
        <v>大橋</v>
      </c>
      <c r="H32" s="1011" t="s">
        <v>301</v>
      </c>
      <c r="I32" s="1012" t="s">
        <v>28</v>
      </c>
      <c r="J32" s="1013" t="s">
        <v>237</v>
      </c>
      <c r="K32" s="1011" t="s">
        <v>199</v>
      </c>
      <c r="L32" s="1014" t="s">
        <v>65</v>
      </c>
      <c r="M32" s="1012" t="s">
        <v>417</v>
      </c>
      <c r="N32" s="1012"/>
      <c r="O32" s="1015"/>
      <c r="P32" s="1016"/>
      <c r="Q32" s="1012"/>
      <c r="R32" s="1012"/>
      <c r="S32" s="1009"/>
      <c r="T32" s="1017" t="s">
        <v>300</v>
      </c>
      <c r="U32" s="1010" t="s">
        <v>63</v>
      </c>
      <c r="V32" s="1012" t="s">
        <v>120</v>
      </c>
      <c r="W32" s="1010" t="s">
        <v>299</v>
      </c>
      <c r="X32" s="1017"/>
      <c r="Y32" s="1012"/>
      <c r="Z32" s="1012"/>
      <c r="AA32" s="1010"/>
      <c r="AB32" s="1011" t="s">
        <v>284</v>
      </c>
      <c r="AC32" s="1010" t="s">
        <v>27</v>
      </c>
      <c r="AD32" s="1018" t="s">
        <v>267</v>
      </c>
      <c r="AE32" s="1012"/>
      <c r="AF32" s="1012"/>
      <c r="AG32" s="1019" t="s">
        <v>426</v>
      </c>
      <c r="AH32" s="1020" t="str">
        <f t="shared" si="39"/>
        <v>大橋</v>
      </c>
      <c r="AI32" s="439"/>
      <c r="AJ32" s="1164"/>
      <c r="AK32" s="1165"/>
      <c r="AL32" s="1091"/>
      <c r="AM32" s="1089"/>
      <c r="AN32" s="1090"/>
      <c r="AO32" s="1091"/>
      <c r="AP32" s="1103"/>
      <c r="AQ32" s="1091"/>
      <c r="AR32" s="1089"/>
      <c r="AS32" s="1094"/>
      <c r="AT32" s="1089"/>
      <c r="AU32" s="1091"/>
      <c r="AV32" s="1090"/>
      <c r="AW32" s="1089"/>
      <c r="AX32" s="1128"/>
      <c r="AY32" s="1636"/>
      <c r="AZ32" s="1090"/>
      <c r="BA32" s="1127"/>
      <c r="BB32" s="1128"/>
      <c r="BC32" s="1090"/>
      <c r="BD32" s="1128"/>
      <c r="BE32" s="1141"/>
      <c r="BF32" s="1088"/>
      <c r="BG32" s="1089"/>
      <c r="BH32" s="1251"/>
      <c r="BI32" s="1091"/>
      <c r="BJ32" s="919"/>
      <c r="BK32" s="867"/>
      <c r="BL32" s="289"/>
      <c r="BM32" s="289"/>
      <c r="BN32" s="289"/>
      <c r="BO32" s="289"/>
      <c r="BP32" s="289"/>
      <c r="BQ32" s="289"/>
      <c r="BR32" s="289"/>
      <c r="BS32" s="289"/>
      <c r="BT32" s="289"/>
      <c r="BU32" s="289"/>
      <c r="BV32" s="289"/>
      <c r="CA32" s="669">
        <f t="shared" si="0"/>
        <v>1</v>
      </c>
      <c r="CB32" s="848">
        <f t="shared" si="1"/>
        <v>0</v>
      </c>
      <c r="CC32" s="666">
        <f t="shared" si="2"/>
        <v>0</v>
      </c>
      <c r="CD32" s="666">
        <f t="shared" si="3"/>
        <v>0</v>
      </c>
      <c r="CE32" s="669">
        <f t="shared" si="4"/>
        <v>1</v>
      </c>
      <c r="CF32" s="666">
        <f t="shared" si="5"/>
        <v>0</v>
      </c>
      <c r="CG32" s="669">
        <f t="shared" si="6"/>
        <v>1</v>
      </c>
      <c r="CH32" s="667">
        <f t="shared" si="7"/>
        <v>0</v>
      </c>
      <c r="CI32" s="665">
        <f t="shared" si="8"/>
        <v>1</v>
      </c>
      <c r="CJ32" s="666">
        <f t="shared" si="9"/>
        <v>0</v>
      </c>
      <c r="CK32" s="669">
        <f t="shared" si="10"/>
        <v>0</v>
      </c>
      <c r="CL32" s="848">
        <f t="shared" si="11"/>
        <v>0</v>
      </c>
      <c r="CM32" s="669">
        <f t="shared" si="12"/>
        <v>0</v>
      </c>
      <c r="CN32" s="667">
        <f t="shared" si="13"/>
        <v>0</v>
      </c>
      <c r="CO32" s="849">
        <f t="shared" si="14"/>
        <v>0</v>
      </c>
      <c r="CP32" s="669">
        <f t="shared" si="15"/>
        <v>1</v>
      </c>
      <c r="CQ32" s="848">
        <f t="shared" si="16"/>
        <v>0</v>
      </c>
      <c r="CR32" s="669">
        <f t="shared" si="17"/>
        <v>0</v>
      </c>
      <c r="CS32" s="848">
        <f t="shared" si="18"/>
        <v>0</v>
      </c>
      <c r="CT32" s="848">
        <f t="shared" si="19"/>
        <v>0</v>
      </c>
      <c r="CU32" s="669">
        <f t="shared" si="20"/>
        <v>1</v>
      </c>
      <c r="CV32" s="666">
        <f t="shared" si="21"/>
        <v>0</v>
      </c>
      <c r="CW32" s="669">
        <f t="shared" si="22"/>
        <v>2</v>
      </c>
      <c r="CX32" s="849">
        <f t="shared" si="23"/>
        <v>0</v>
      </c>
      <c r="CY32" s="669">
        <f t="shared" si="24"/>
        <v>0</v>
      </c>
      <c r="CZ32" s="666">
        <f t="shared" si="25"/>
        <v>0</v>
      </c>
      <c r="DA32" s="669">
        <f t="shared" si="26"/>
        <v>0</v>
      </c>
      <c r="DB32" s="848">
        <f t="shared" si="27"/>
        <v>0</v>
      </c>
      <c r="DC32" s="669">
        <f t="shared" si="28"/>
        <v>1</v>
      </c>
      <c r="DD32" s="666">
        <f t="shared" si="29"/>
        <v>0</v>
      </c>
      <c r="DE32" s="669">
        <f t="shared" si="30"/>
        <v>0</v>
      </c>
      <c r="DF32" s="666">
        <f t="shared" si="31"/>
        <v>0</v>
      </c>
      <c r="DG32" s="669">
        <f t="shared" si="32"/>
        <v>1</v>
      </c>
      <c r="DH32" s="666">
        <f t="shared" si="33"/>
        <v>0</v>
      </c>
      <c r="DI32" s="669">
        <f t="shared" si="34"/>
        <v>1</v>
      </c>
      <c r="DJ32" s="666">
        <f t="shared" si="35"/>
        <v>0</v>
      </c>
      <c r="DK32" s="669">
        <f t="shared" si="36"/>
        <v>1</v>
      </c>
      <c r="DL32" s="666">
        <f t="shared" si="37"/>
        <v>0</v>
      </c>
    </row>
    <row r="33" spans="1:116" s="851" customFormat="1" ht="51" customHeight="1" x14ac:dyDescent="0.15">
      <c r="A33" s="287">
        <v>28</v>
      </c>
      <c r="B33" s="1007" t="s">
        <v>25</v>
      </c>
      <c r="C33" s="1008" t="s">
        <v>70</v>
      </c>
      <c r="D33" s="595"/>
      <c r="E33" s="1009"/>
      <c r="F33" s="1009" t="s">
        <v>119</v>
      </c>
      <c r="G33" s="1010" t="str">
        <f t="shared" si="38"/>
        <v>堀田</v>
      </c>
      <c r="H33" s="1011" t="s">
        <v>301</v>
      </c>
      <c r="I33" s="1012" t="s">
        <v>28</v>
      </c>
      <c r="J33" s="1013" t="s">
        <v>237</v>
      </c>
      <c r="K33" s="1011" t="s">
        <v>199</v>
      </c>
      <c r="L33" s="1014" t="s">
        <v>65</v>
      </c>
      <c r="M33" s="1012" t="s">
        <v>417</v>
      </c>
      <c r="N33" s="1012"/>
      <c r="O33" s="1015"/>
      <c r="P33" s="1016"/>
      <c r="Q33" s="1012"/>
      <c r="R33" s="1012"/>
      <c r="S33" s="1009"/>
      <c r="T33" s="1017" t="s">
        <v>300</v>
      </c>
      <c r="U33" s="1010" t="s">
        <v>63</v>
      </c>
      <c r="V33" s="1012" t="s">
        <v>120</v>
      </c>
      <c r="W33" s="1010" t="s">
        <v>299</v>
      </c>
      <c r="X33" s="1017"/>
      <c r="Y33" s="1012"/>
      <c r="Z33" s="1012"/>
      <c r="AA33" s="1010" t="s">
        <v>233</v>
      </c>
      <c r="AB33" s="1011"/>
      <c r="AC33" s="1010" t="s">
        <v>27</v>
      </c>
      <c r="AD33" s="1018" t="s">
        <v>267</v>
      </c>
      <c r="AE33" s="1012"/>
      <c r="AF33" s="1012"/>
      <c r="AG33" s="1019" t="s">
        <v>284</v>
      </c>
      <c r="AH33" s="1020" t="str">
        <f t="shared" si="39"/>
        <v>堀田</v>
      </c>
      <c r="AI33" s="439" t="s">
        <v>277</v>
      </c>
      <c r="AJ33" s="1164"/>
      <c r="AK33" s="1165"/>
      <c r="AL33" s="1091"/>
      <c r="AM33" s="1102" t="s">
        <v>31</v>
      </c>
      <c r="AN33" s="1090"/>
      <c r="AO33" s="1091"/>
      <c r="AP33" s="1103"/>
      <c r="AQ33" s="1091"/>
      <c r="AR33" s="1089"/>
      <c r="AS33" s="1094"/>
      <c r="AT33" s="1089"/>
      <c r="AU33" s="1091"/>
      <c r="AV33" s="1090"/>
      <c r="AW33" s="1089"/>
      <c r="AX33" s="1128"/>
      <c r="AY33" s="1636"/>
      <c r="AZ33" s="1090"/>
      <c r="BA33" s="1127"/>
      <c r="BB33" s="1128"/>
      <c r="BC33" s="1090"/>
      <c r="BD33" s="1128"/>
      <c r="BE33" s="1141"/>
      <c r="BF33" s="1088"/>
      <c r="BG33" s="1089"/>
      <c r="BH33" s="1251"/>
      <c r="BI33" s="1091"/>
      <c r="BJ33" s="918"/>
      <c r="BK33" s="864"/>
      <c r="BL33" s="289"/>
      <c r="BM33" s="289"/>
      <c r="BN33" s="289"/>
      <c r="BO33" s="289"/>
      <c r="BP33" s="289"/>
      <c r="BQ33" s="289"/>
      <c r="BR33" s="289"/>
      <c r="BS33" s="289"/>
      <c r="BT33" s="289"/>
      <c r="BU33" s="289"/>
      <c r="BV33" s="289"/>
      <c r="CA33" s="669">
        <f t="shared" si="0"/>
        <v>1</v>
      </c>
      <c r="CB33" s="848">
        <f t="shared" si="1"/>
        <v>0</v>
      </c>
      <c r="CC33" s="666">
        <f t="shared" si="2"/>
        <v>0</v>
      </c>
      <c r="CD33" s="666">
        <f t="shared" si="3"/>
        <v>0</v>
      </c>
      <c r="CE33" s="669">
        <f t="shared" si="4"/>
        <v>1</v>
      </c>
      <c r="CF33" s="666">
        <f t="shared" si="5"/>
        <v>0</v>
      </c>
      <c r="CG33" s="669">
        <f t="shared" si="6"/>
        <v>0</v>
      </c>
      <c r="CH33" s="667">
        <f t="shared" si="7"/>
        <v>0</v>
      </c>
      <c r="CI33" s="665">
        <f t="shared" si="8"/>
        <v>1</v>
      </c>
      <c r="CJ33" s="666">
        <f t="shared" si="9"/>
        <v>0</v>
      </c>
      <c r="CK33" s="669">
        <f t="shared" si="10"/>
        <v>0</v>
      </c>
      <c r="CL33" s="848">
        <f t="shared" si="11"/>
        <v>0</v>
      </c>
      <c r="CM33" s="669">
        <f t="shared" si="12"/>
        <v>0</v>
      </c>
      <c r="CN33" s="667">
        <f t="shared" si="13"/>
        <v>0</v>
      </c>
      <c r="CO33" s="849">
        <f t="shared" si="14"/>
        <v>0</v>
      </c>
      <c r="CP33" s="669">
        <f t="shared" si="15"/>
        <v>1</v>
      </c>
      <c r="CQ33" s="848">
        <f t="shared" si="16"/>
        <v>0</v>
      </c>
      <c r="CR33" s="669">
        <f t="shared" si="17"/>
        <v>0</v>
      </c>
      <c r="CS33" s="848">
        <f t="shared" si="18"/>
        <v>0</v>
      </c>
      <c r="CT33" s="848">
        <f t="shared" si="19"/>
        <v>0</v>
      </c>
      <c r="CU33" s="669">
        <f t="shared" si="20"/>
        <v>1</v>
      </c>
      <c r="CV33" s="666">
        <f t="shared" si="21"/>
        <v>0</v>
      </c>
      <c r="CW33" s="669">
        <f t="shared" si="22"/>
        <v>1</v>
      </c>
      <c r="CX33" s="849">
        <f t="shared" si="23"/>
        <v>0</v>
      </c>
      <c r="CY33" s="669">
        <f t="shared" si="24"/>
        <v>0</v>
      </c>
      <c r="CZ33" s="666">
        <f t="shared" si="25"/>
        <v>0</v>
      </c>
      <c r="DA33" s="669">
        <f t="shared" si="26"/>
        <v>0</v>
      </c>
      <c r="DB33" s="848">
        <f t="shared" si="27"/>
        <v>0</v>
      </c>
      <c r="DC33" s="669">
        <f t="shared" si="28"/>
        <v>1</v>
      </c>
      <c r="DD33" s="666">
        <f t="shared" si="29"/>
        <v>0</v>
      </c>
      <c r="DE33" s="669">
        <f t="shared" si="30"/>
        <v>1</v>
      </c>
      <c r="DF33" s="666">
        <f t="shared" si="31"/>
        <v>0</v>
      </c>
      <c r="DG33" s="669">
        <f t="shared" si="32"/>
        <v>1</v>
      </c>
      <c r="DH33" s="666">
        <f t="shared" si="33"/>
        <v>0</v>
      </c>
      <c r="DI33" s="669">
        <f t="shared" si="34"/>
        <v>1</v>
      </c>
      <c r="DJ33" s="666">
        <f t="shared" si="35"/>
        <v>0</v>
      </c>
      <c r="DK33" s="669">
        <f t="shared" si="36"/>
        <v>1</v>
      </c>
      <c r="DL33" s="666">
        <f t="shared" si="37"/>
        <v>0</v>
      </c>
    </row>
    <row r="34" spans="1:116" s="851" customFormat="1" ht="51" customHeight="1" x14ac:dyDescent="0.15">
      <c r="A34" s="1537">
        <v>29</v>
      </c>
      <c r="B34" s="1022" t="s">
        <v>19</v>
      </c>
      <c r="C34" s="1023"/>
      <c r="D34" s="1024"/>
      <c r="E34" s="1025"/>
      <c r="F34" s="1025"/>
      <c r="G34" s="1026" t="str">
        <f t="shared" si="38"/>
        <v>中村</v>
      </c>
      <c r="H34" s="1027"/>
      <c r="I34" s="1028"/>
      <c r="J34" s="1029"/>
      <c r="K34" s="1027"/>
      <c r="L34" s="1030"/>
      <c r="M34" s="1028"/>
      <c r="N34" s="1028"/>
      <c r="O34" s="1031"/>
      <c r="P34" s="1032"/>
      <c r="Q34" s="1028"/>
      <c r="R34" s="1028"/>
      <c r="S34" s="1025"/>
      <c r="T34" s="1033"/>
      <c r="U34" s="1026"/>
      <c r="V34" s="1028"/>
      <c r="W34" s="1026" t="s">
        <v>119</v>
      </c>
      <c r="X34" s="1033"/>
      <c r="Y34" s="1028"/>
      <c r="Z34" s="1028"/>
      <c r="AA34" s="1026"/>
      <c r="AB34" s="1027"/>
      <c r="AC34" s="1026"/>
      <c r="AD34" s="1034"/>
      <c r="AE34" s="1028"/>
      <c r="AF34" s="1028"/>
      <c r="AG34" s="1035" t="s">
        <v>278</v>
      </c>
      <c r="AH34" s="1036" t="str">
        <f t="shared" si="39"/>
        <v>中村</v>
      </c>
      <c r="AI34" s="1037" t="s">
        <v>299</v>
      </c>
      <c r="AJ34" s="1623"/>
      <c r="AK34" s="1494"/>
      <c r="AL34" s="1108"/>
      <c r="AM34" s="1106"/>
      <c r="AN34" s="1107"/>
      <c r="AO34" s="1108"/>
      <c r="AP34" s="1129"/>
      <c r="AQ34" s="1108"/>
      <c r="AR34" s="1106"/>
      <c r="AS34" s="1112"/>
      <c r="AT34" s="1106"/>
      <c r="AU34" s="1108"/>
      <c r="AV34" s="1107"/>
      <c r="AW34" s="1106"/>
      <c r="AX34" s="1113"/>
      <c r="AY34" s="1637"/>
      <c r="AZ34" s="1107"/>
      <c r="BA34" s="1114"/>
      <c r="BB34" s="1113"/>
      <c r="BC34" s="1107"/>
      <c r="BD34" s="1113"/>
      <c r="BE34" s="1495"/>
      <c r="BF34" s="1105"/>
      <c r="BG34" s="1106"/>
      <c r="BH34" s="1258"/>
      <c r="BI34" s="1108"/>
      <c r="BJ34" s="918"/>
      <c r="BK34" s="864"/>
      <c r="BL34" s="868"/>
      <c r="BM34" s="289"/>
      <c r="BN34" s="289"/>
      <c r="BO34" s="289"/>
      <c r="BP34" s="289"/>
      <c r="BQ34" s="289"/>
      <c r="BR34" s="289"/>
      <c r="BS34" s="289"/>
      <c r="BT34" s="289"/>
      <c r="BU34" s="289"/>
      <c r="BV34" s="289"/>
      <c r="CA34" s="669">
        <f t="shared" si="0"/>
        <v>0</v>
      </c>
      <c r="CB34" s="848">
        <f t="shared" si="1"/>
        <v>0</v>
      </c>
      <c r="CC34" s="666">
        <f t="shared" si="2"/>
        <v>0</v>
      </c>
      <c r="CD34" s="666">
        <f t="shared" si="3"/>
        <v>0</v>
      </c>
      <c r="CE34" s="669">
        <f t="shared" si="4"/>
        <v>0</v>
      </c>
      <c r="CF34" s="666">
        <f t="shared" si="5"/>
        <v>0</v>
      </c>
      <c r="CG34" s="669">
        <f t="shared" si="6"/>
        <v>2</v>
      </c>
      <c r="CH34" s="667">
        <f t="shared" si="7"/>
        <v>0</v>
      </c>
      <c r="CI34" s="665">
        <f t="shared" si="8"/>
        <v>0</v>
      </c>
      <c r="CJ34" s="666">
        <f t="shared" si="9"/>
        <v>0</v>
      </c>
      <c r="CK34" s="669">
        <f t="shared" si="10"/>
        <v>0</v>
      </c>
      <c r="CL34" s="848">
        <f t="shared" si="11"/>
        <v>0</v>
      </c>
      <c r="CM34" s="669">
        <f t="shared" si="12"/>
        <v>0</v>
      </c>
      <c r="CN34" s="667">
        <f t="shared" si="13"/>
        <v>0</v>
      </c>
      <c r="CO34" s="849">
        <f t="shared" si="14"/>
        <v>0</v>
      </c>
      <c r="CP34" s="669">
        <f t="shared" si="15"/>
        <v>1</v>
      </c>
      <c r="CQ34" s="848">
        <f t="shared" si="16"/>
        <v>0</v>
      </c>
      <c r="CR34" s="669">
        <f t="shared" si="17"/>
        <v>0</v>
      </c>
      <c r="CS34" s="848">
        <f t="shared" si="18"/>
        <v>0</v>
      </c>
      <c r="CT34" s="848">
        <f t="shared" si="19"/>
        <v>0</v>
      </c>
      <c r="CU34" s="669">
        <f t="shared" si="20"/>
        <v>0</v>
      </c>
      <c r="CV34" s="666">
        <f t="shared" si="21"/>
        <v>0</v>
      </c>
      <c r="CW34" s="669">
        <f t="shared" si="22"/>
        <v>0</v>
      </c>
      <c r="CX34" s="849">
        <f t="shared" si="23"/>
        <v>0</v>
      </c>
      <c r="CY34" s="669">
        <f t="shared" si="24"/>
        <v>0</v>
      </c>
      <c r="CZ34" s="666">
        <f t="shared" si="25"/>
        <v>0</v>
      </c>
      <c r="DA34" s="669">
        <f t="shared" si="26"/>
        <v>0</v>
      </c>
      <c r="DB34" s="848">
        <f t="shared" si="27"/>
        <v>0</v>
      </c>
      <c r="DC34" s="669">
        <f t="shared" si="28"/>
        <v>0</v>
      </c>
      <c r="DD34" s="666">
        <f t="shared" si="29"/>
        <v>0</v>
      </c>
      <c r="DE34" s="669">
        <f t="shared" si="30"/>
        <v>0</v>
      </c>
      <c r="DF34" s="666">
        <f t="shared" si="31"/>
        <v>0</v>
      </c>
      <c r="DG34" s="669">
        <f t="shared" si="32"/>
        <v>0</v>
      </c>
      <c r="DH34" s="666">
        <f t="shared" si="33"/>
        <v>0</v>
      </c>
      <c r="DI34" s="669">
        <f t="shared" si="34"/>
        <v>0</v>
      </c>
      <c r="DJ34" s="666">
        <f t="shared" si="35"/>
        <v>0</v>
      </c>
      <c r="DK34" s="669">
        <f t="shared" si="36"/>
        <v>1</v>
      </c>
      <c r="DL34" s="666">
        <f t="shared" si="37"/>
        <v>0</v>
      </c>
    </row>
    <row r="35" spans="1:116" s="851" customFormat="1" ht="51" customHeight="1" x14ac:dyDescent="0.15">
      <c r="A35" s="287">
        <v>30</v>
      </c>
      <c r="B35" s="1007" t="s">
        <v>20</v>
      </c>
      <c r="C35" s="1008" t="s">
        <v>199</v>
      </c>
      <c r="D35" s="595" t="s">
        <v>309</v>
      </c>
      <c r="E35" s="1009" t="s">
        <v>31</v>
      </c>
      <c r="F35" s="1009" t="s">
        <v>119</v>
      </c>
      <c r="G35" s="1010" t="str">
        <f t="shared" si="38"/>
        <v>石橋</v>
      </c>
      <c r="H35" s="1011" t="s">
        <v>301</v>
      </c>
      <c r="I35" s="1012" t="s">
        <v>237</v>
      </c>
      <c r="J35" s="1013" t="s">
        <v>28</v>
      </c>
      <c r="K35" s="1011"/>
      <c r="L35" s="1014" t="s">
        <v>65</v>
      </c>
      <c r="M35" s="1012" t="s">
        <v>292</v>
      </c>
      <c r="N35" s="1012"/>
      <c r="O35" s="1015"/>
      <c r="P35" s="1016" t="s">
        <v>309</v>
      </c>
      <c r="Q35" s="1012"/>
      <c r="R35" s="1012" t="s">
        <v>203</v>
      </c>
      <c r="S35" s="1009" t="s">
        <v>267</v>
      </c>
      <c r="T35" s="1017" t="s">
        <v>418</v>
      </c>
      <c r="U35" s="1010" t="s">
        <v>120</v>
      </c>
      <c r="V35" s="1012" t="s">
        <v>63</v>
      </c>
      <c r="W35" s="1010"/>
      <c r="X35" s="1017"/>
      <c r="Y35" s="1012"/>
      <c r="Z35" s="1012"/>
      <c r="AA35" s="1010" t="s">
        <v>284</v>
      </c>
      <c r="AB35" s="1011" t="s">
        <v>233</v>
      </c>
      <c r="AC35" s="1010" t="s">
        <v>417</v>
      </c>
      <c r="AD35" s="1018" t="s">
        <v>70</v>
      </c>
      <c r="AE35" s="1012" t="s">
        <v>300</v>
      </c>
      <c r="AF35" s="1012"/>
      <c r="AG35" s="1019" t="s">
        <v>299</v>
      </c>
      <c r="AH35" s="1020" t="str">
        <f t="shared" si="39"/>
        <v>石橋</v>
      </c>
      <c r="AI35" s="439"/>
      <c r="AJ35" s="1164"/>
      <c r="AK35" s="1165"/>
      <c r="AL35" s="1091"/>
      <c r="AM35" s="1089"/>
      <c r="AN35" s="1090"/>
      <c r="AO35" s="1091"/>
      <c r="AP35" s="1103"/>
      <c r="AQ35" s="1091"/>
      <c r="AR35" s="1089"/>
      <c r="AS35" s="1094"/>
      <c r="AT35" s="1102" t="s">
        <v>27</v>
      </c>
      <c r="AU35" s="1091"/>
      <c r="AV35" s="1090"/>
      <c r="AW35" s="1089"/>
      <c r="AX35" s="1128"/>
      <c r="AY35" s="1636"/>
      <c r="AZ35" s="1090"/>
      <c r="BA35" s="1127"/>
      <c r="BB35" s="1128"/>
      <c r="BC35" s="1090"/>
      <c r="BD35" s="1128"/>
      <c r="BE35" s="1141"/>
      <c r="BF35" s="1088"/>
      <c r="BG35" s="1089"/>
      <c r="BH35" s="1251"/>
      <c r="BI35" s="1091"/>
      <c r="BJ35" s="918"/>
      <c r="BK35" s="864"/>
      <c r="BL35" s="289"/>
      <c r="BM35" s="289"/>
      <c r="BN35" s="289"/>
      <c r="BO35" s="289"/>
      <c r="BP35" s="289"/>
      <c r="BQ35" s="289"/>
      <c r="BR35" s="289"/>
      <c r="BS35" s="289"/>
      <c r="BT35" s="289"/>
      <c r="BU35" s="289"/>
      <c r="BV35" s="289"/>
      <c r="CA35" s="669">
        <f t="shared" si="0"/>
        <v>1</v>
      </c>
      <c r="CB35" s="848">
        <f t="shared" si="1"/>
        <v>0</v>
      </c>
      <c r="CC35" s="666">
        <f t="shared" si="2"/>
        <v>0</v>
      </c>
      <c r="CD35" s="666">
        <f t="shared" si="3"/>
        <v>0</v>
      </c>
      <c r="CE35" s="669">
        <f t="shared" si="4"/>
        <v>1</v>
      </c>
      <c r="CF35" s="666">
        <f t="shared" si="5"/>
        <v>0</v>
      </c>
      <c r="CG35" s="669">
        <f t="shared" si="6"/>
        <v>1</v>
      </c>
      <c r="CH35" s="667">
        <f t="shared" si="7"/>
        <v>0</v>
      </c>
      <c r="CI35" s="665">
        <f t="shared" si="8"/>
        <v>1</v>
      </c>
      <c r="CJ35" s="666">
        <f t="shared" si="9"/>
        <v>0</v>
      </c>
      <c r="CK35" s="669">
        <f t="shared" si="10"/>
        <v>1</v>
      </c>
      <c r="CL35" s="848">
        <f t="shared" si="11"/>
        <v>0</v>
      </c>
      <c r="CM35" s="669">
        <f t="shared" si="12"/>
        <v>0</v>
      </c>
      <c r="CN35" s="667">
        <f t="shared" si="13"/>
        <v>0</v>
      </c>
      <c r="CO35" s="849">
        <f t="shared" si="14"/>
        <v>0</v>
      </c>
      <c r="CP35" s="669">
        <f t="shared" si="15"/>
        <v>1</v>
      </c>
      <c r="CQ35" s="848">
        <f t="shared" si="16"/>
        <v>0</v>
      </c>
      <c r="CR35" s="669">
        <f t="shared" si="17"/>
        <v>0</v>
      </c>
      <c r="CS35" s="848">
        <f t="shared" si="18"/>
        <v>0</v>
      </c>
      <c r="CT35" s="848">
        <f t="shared" si="19"/>
        <v>0</v>
      </c>
      <c r="CU35" s="669">
        <f t="shared" si="20"/>
        <v>1</v>
      </c>
      <c r="CV35" s="666">
        <f t="shared" si="21"/>
        <v>0</v>
      </c>
      <c r="CW35" s="669">
        <f t="shared" si="22"/>
        <v>1</v>
      </c>
      <c r="CX35" s="849">
        <f t="shared" si="23"/>
        <v>0</v>
      </c>
      <c r="CY35" s="669">
        <f t="shared" si="24"/>
        <v>1</v>
      </c>
      <c r="CZ35" s="666">
        <f t="shared" si="25"/>
        <v>0</v>
      </c>
      <c r="DA35" s="669">
        <f t="shared" si="26"/>
        <v>0</v>
      </c>
      <c r="DB35" s="848">
        <f t="shared" si="27"/>
        <v>0</v>
      </c>
      <c r="DC35" s="669">
        <f t="shared" si="28"/>
        <v>1</v>
      </c>
      <c r="DD35" s="666">
        <f t="shared" si="29"/>
        <v>0</v>
      </c>
      <c r="DE35" s="669">
        <f t="shared" si="30"/>
        <v>1</v>
      </c>
      <c r="DF35" s="666">
        <f t="shared" si="31"/>
        <v>0</v>
      </c>
      <c r="DG35" s="669">
        <f t="shared" si="32"/>
        <v>1</v>
      </c>
      <c r="DH35" s="666">
        <f t="shared" si="33"/>
        <v>0</v>
      </c>
      <c r="DI35" s="669">
        <f t="shared" si="34"/>
        <v>1</v>
      </c>
      <c r="DJ35" s="666">
        <f t="shared" si="35"/>
        <v>0</v>
      </c>
      <c r="DK35" s="669">
        <f t="shared" si="36"/>
        <v>0</v>
      </c>
      <c r="DL35" s="666">
        <f t="shared" si="37"/>
        <v>0</v>
      </c>
    </row>
    <row r="36" spans="1:116" s="851" customFormat="1" ht="51" customHeight="1" thickBot="1" x14ac:dyDescent="0.2">
      <c r="A36" s="287">
        <v>31</v>
      </c>
      <c r="B36" s="1007" t="s">
        <v>21</v>
      </c>
      <c r="C36" s="1008" t="s">
        <v>199</v>
      </c>
      <c r="D36" s="595" t="s">
        <v>309</v>
      </c>
      <c r="E36" s="1009" t="s">
        <v>31</v>
      </c>
      <c r="F36" s="1009" t="s">
        <v>119</v>
      </c>
      <c r="G36" s="1010" t="str">
        <f t="shared" si="38"/>
        <v>斎藤</v>
      </c>
      <c r="H36" s="1011" t="s">
        <v>301</v>
      </c>
      <c r="I36" s="1012" t="s">
        <v>237</v>
      </c>
      <c r="J36" s="1013" t="s">
        <v>28</v>
      </c>
      <c r="K36" s="1011" t="s">
        <v>27</v>
      </c>
      <c r="L36" s="1014" t="s">
        <v>65</v>
      </c>
      <c r="M36" s="1012" t="s">
        <v>292</v>
      </c>
      <c r="N36" s="1012"/>
      <c r="O36" s="1015"/>
      <c r="P36" s="1016" t="s">
        <v>309</v>
      </c>
      <c r="Q36" s="1012"/>
      <c r="R36" s="1012" t="s">
        <v>203</v>
      </c>
      <c r="S36" s="1009" t="s">
        <v>267</v>
      </c>
      <c r="T36" s="1017" t="s">
        <v>418</v>
      </c>
      <c r="U36" s="1010" t="s">
        <v>120</v>
      </c>
      <c r="V36" s="1012" t="s">
        <v>63</v>
      </c>
      <c r="W36" s="1010"/>
      <c r="X36" s="1017"/>
      <c r="Y36" s="1012"/>
      <c r="Z36" s="1012"/>
      <c r="AA36" s="1010" t="s">
        <v>284</v>
      </c>
      <c r="AB36" s="1011" t="s">
        <v>233</v>
      </c>
      <c r="AC36" s="1010" t="s">
        <v>417</v>
      </c>
      <c r="AD36" s="1018" t="s">
        <v>70</v>
      </c>
      <c r="AE36" s="1012" t="s">
        <v>300</v>
      </c>
      <c r="AF36" s="1012"/>
      <c r="AG36" s="1019" t="s">
        <v>290</v>
      </c>
      <c r="AH36" s="1020" t="str">
        <f t="shared" si="39"/>
        <v>斎藤</v>
      </c>
      <c r="AI36" s="439"/>
      <c r="AJ36" s="1180"/>
      <c r="AK36" s="1181"/>
      <c r="AL36" s="1150"/>
      <c r="AM36" s="1152"/>
      <c r="AN36" s="1149"/>
      <c r="AO36" s="1150"/>
      <c r="AP36" s="1640"/>
      <c r="AQ36" s="1150"/>
      <c r="AR36" s="1152"/>
      <c r="AS36" s="1153"/>
      <c r="AT36" s="1152"/>
      <c r="AU36" s="1150"/>
      <c r="AV36" s="1149"/>
      <c r="AW36" s="1152"/>
      <c r="AX36" s="1183"/>
      <c r="AY36" s="1641"/>
      <c r="AZ36" s="1149"/>
      <c r="BA36" s="1184"/>
      <c r="BB36" s="1183"/>
      <c r="BC36" s="1149"/>
      <c r="BD36" s="1183"/>
      <c r="BE36" s="1499"/>
      <c r="BF36" s="1148"/>
      <c r="BG36" s="1152"/>
      <c r="BH36" s="1500"/>
      <c r="BI36" s="1150"/>
      <c r="BJ36" s="918"/>
      <c r="CA36" s="669">
        <f t="shared" si="0"/>
        <v>1</v>
      </c>
      <c r="CB36" s="848">
        <f t="shared" si="1"/>
        <v>0</v>
      </c>
      <c r="CC36" s="666">
        <f t="shared" si="2"/>
        <v>0</v>
      </c>
      <c r="CD36" s="666">
        <f t="shared" si="3"/>
        <v>0</v>
      </c>
      <c r="CE36" s="669">
        <f t="shared" si="4"/>
        <v>1</v>
      </c>
      <c r="CF36" s="666">
        <f t="shared" si="5"/>
        <v>0</v>
      </c>
      <c r="CG36" s="669">
        <f t="shared" si="6"/>
        <v>1</v>
      </c>
      <c r="CH36" s="667">
        <f t="shared" si="7"/>
        <v>0</v>
      </c>
      <c r="CI36" s="665">
        <f t="shared" si="8"/>
        <v>1</v>
      </c>
      <c r="CJ36" s="666">
        <f t="shared" si="9"/>
        <v>0</v>
      </c>
      <c r="CK36" s="669">
        <f t="shared" si="10"/>
        <v>1</v>
      </c>
      <c r="CL36" s="848">
        <f t="shared" si="11"/>
        <v>0</v>
      </c>
      <c r="CM36" s="669">
        <f t="shared" si="12"/>
        <v>0</v>
      </c>
      <c r="CN36" s="667">
        <f t="shared" si="13"/>
        <v>0</v>
      </c>
      <c r="CO36" s="849">
        <f t="shared" si="14"/>
        <v>0</v>
      </c>
      <c r="CP36" s="669">
        <f t="shared" si="15"/>
        <v>1</v>
      </c>
      <c r="CQ36" s="848">
        <f t="shared" si="16"/>
        <v>0</v>
      </c>
      <c r="CR36" s="669">
        <f t="shared" si="17"/>
        <v>0</v>
      </c>
      <c r="CS36" s="848">
        <f t="shared" si="18"/>
        <v>0</v>
      </c>
      <c r="CT36" s="848">
        <f t="shared" si="19"/>
        <v>0</v>
      </c>
      <c r="CU36" s="669">
        <f t="shared" si="20"/>
        <v>1</v>
      </c>
      <c r="CV36" s="666">
        <f t="shared" si="21"/>
        <v>0</v>
      </c>
      <c r="CW36" s="669">
        <f t="shared" si="22"/>
        <v>1</v>
      </c>
      <c r="CX36" s="849">
        <f t="shared" si="23"/>
        <v>0</v>
      </c>
      <c r="CY36" s="669">
        <f t="shared" si="24"/>
        <v>1</v>
      </c>
      <c r="CZ36" s="666">
        <f t="shared" si="25"/>
        <v>0</v>
      </c>
      <c r="DA36" s="669">
        <f t="shared" si="26"/>
        <v>0</v>
      </c>
      <c r="DB36" s="848">
        <f t="shared" si="27"/>
        <v>0</v>
      </c>
      <c r="DC36" s="669">
        <f t="shared" si="28"/>
        <v>1</v>
      </c>
      <c r="DD36" s="666">
        <f t="shared" si="29"/>
        <v>0</v>
      </c>
      <c r="DE36" s="669">
        <f t="shared" si="30"/>
        <v>1</v>
      </c>
      <c r="DF36" s="666">
        <f t="shared" si="31"/>
        <v>0</v>
      </c>
      <c r="DG36" s="669">
        <f t="shared" si="32"/>
        <v>1</v>
      </c>
      <c r="DH36" s="666">
        <f t="shared" si="33"/>
        <v>0</v>
      </c>
      <c r="DI36" s="669">
        <f t="shared" si="34"/>
        <v>1</v>
      </c>
      <c r="DJ36" s="666">
        <f t="shared" si="35"/>
        <v>0</v>
      </c>
      <c r="DK36" s="669">
        <f t="shared" si="36"/>
        <v>2</v>
      </c>
      <c r="DL36" s="666">
        <f t="shared" si="37"/>
        <v>0</v>
      </c>
    </row>
    <row r="37" spans="1:116" s="289" customFormat="1" ht="30.95" customHeight="1" x14ac:dyDescent="0.2">
      <c r="A37" s="852"/>
      <c r="B37" s="869"/>
      <c r="C37" s="869"/>
      <c r="D37" s="869"/>
      <c r="E37" s="870" t="s">
        <v>401</v>
      </c>
      <c r="F37" s="870"/>
      <c r="G37" s="871"/>
      <c r="H37" s="871"/>
      <c r="I37" s="871"/>
      <c r="J37" s="871"/>
      <c r="K37" s="871"/>
      <c r="L37" s="871"/>
      <c r="M37" s="871"/>
      <c r="N37" s="871"/>
      <c r="O37" s="871"/>
      <c r="P37" s="871"/>
      <c r="Q37" s="871"/>
      <c r="R37" s="860"/>
      <c r="S37" s="860"/>
      <c r="T37" s="860"/>
      <c r="U37" s="860"/>
      <c r="V37" s="860"/>
      <c r="W37" s="860"/>
      <c r="X37" s="860"/>
      <c r="Y37" s="860"/>
      <c r="Z37" s="871"/>
      <c r="AA37" s="871"/>
      <c r="AB37" s="871"/>
      <c r="AC37" s="871"/>
      <c r="AD37" s="871"/>
      <c r="AE37" s="1826" t="s">
        <v>83</v>
      </c>
      <c r="AF37" s="1826"/>
      <c r="AG37" s="1207"/>
      <c r="AH37" s="1827" t="s">
        <v>251</v>
      </c>
      <c r="AI37" s="1827"/>
      <c r="AJ37" s="1923"/>
      <c r="AK37" s="1207"/>
      <c r="AL37" s="1923" t="s">
        <v>250</v>
      </c>
      <c r="AM37" s="1827"/>
      <c r="AN37" s="1827"/>
      <c r="AO37" s="1207"/>
      <c r="AP37" s="1220"/>
      <c r="AQ37" s="1220"/>
      <c r="AR37" s="1220"/>
      <c r="AS37" s="1220"/>
      <c r="AT37" s="1207"/>
      <c r="AU37" s="1220"/>
      <c r="AV37" s="1220"/>
      <c r="AW37" s="1220"/>
      <c r="AX37" s="1220"/>
      <c r="AY37" s="872"/>
      <c r="AZ37" s="872"/>
      <c r="BA37" s="872"/>
      <c r="BB37" s="872"/>
      <c r="BC37" s="872"/>
      <c r="BD37" s="872"/>
      <c r="BE37" s="872"/>
      <c r="BF37" s="872"/>
      <c r="BG37" s="872"/>
      <c r="BH37" s="872"/>
      <c r="BI37" s="872"/>
      <c r="BJ37" s="872"/>
      <c r="BK37" s="872"/>
      <c r="BL37" s="872"/>
      <c r="BM37" s="872"/>
      <c r="BN37" s="872"/>
      <c r="BO37" s="872"/>
      <c r="BP37" s="872"/>
      <c r="BQ37" s="872"/>
      <c r="BS37" s="660"/>
      <c r="BT37" s="660"/>
      <c r="BU37" s="660"/>
      <c r="BV37" s="855"/>
      <c r="BW37" s="855"/>
      <c r="BX37" s="657"/>
      <c r="BY37" s="277"/>
      <c r="BZ37" s="277"/>
      <c r="CA37"/>
      <c r="CB37" s="2"/>
      <c r="CC37" s="2"/>
      <c r="CD37" s="141"/>
      <c r="CE37" s="4"/>
      <c r="CF37" s="277"/>
      <c r="CG37" s="323"/>
      <c r="CH37" s="323"/>
      <c r="CI37" s="277"/>
      <c r="CJ37" s="277"/>
      <c r="CK37" s="277"/>
      <c r="CL37" s="40"/>
      <c r="CM37" s="4"/>
      <c r="CN37" s="323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</row>
    <row r="38" spans="1:116" s="289" customFormat="1" ht="30.95" customHeight="1" x14ac:dyDescent="0.2">
      <c r="A38" s="873"/>
      <c r="B38" s="873"/>
      <c r="C38" s="873"/>
      <c r="D38" s="873"/>
      <c r="E38" s="860" t="s">
        <v>326</v>
      </c>
      <c r="F38" s="860"/>
      <c r="G38" s="860"/>
      <c r="H38" s="860"/>
      <c r="I38" s="1205"/>
      <c r="J38" s="1205"/>
      <c r="K38" s="1205"/>
      <c r="L38" s="1205"/>
      <c r="M38" s="1205"/>
      <c r="N38" s="1205"/>
      <c r="O38" s="1204"/>
      <c r="P38" s="1205"/>
      <c r="Q38" s="1205"/>
      <c r="R38" s="1206"/>
      <c r="S38" s="1206"/>
      <c r="T38" s="1206"/>
      <c r="U38" s="1206"/>
      <c r="V38" s="1206"/>
      <c r="W38" s="1206"/>
      <c r="X38" s="1206"/>
      <c r="Y38" s="1206"/>
      <c r="Z38" s="1205"/>
      <c r="AA38" s="1205"/>
      <c r="AB38" s="1205"/>
      <c r="AC38" s="1205"/>
      <c r="AD38" s="1205"/>
      <c r="AE38" s="1812" t="s">
        <v>163</v>
      </c>
      <c r="AF38" s="1812"/>
      <c r="AG38" s="1207"/>
      <c r="AH38" s="1817" t="s">
        <v>413</v>
      </c>
      <c r="AI38" s="1817"/>
      <c r="AJ38" s="1817"/>
      <c r="AK38" s="1207"/>
      <c r="AL38" s="1812" t="s">
        <v>414</v>
      </c>
      <c r="AM38" s="1812"/>
      <c r="AN38" s="1812"/>
      <c r="AO38" s="1207"/>
      <c r="AP38" s="872"/>
      <c r="AQ38" s="872"/>
      <c r="AR38" s="872"/>
      <c r="AS38" s="872"/>
      <c r="AT38" s="1207"/>
      <c r="AU38" s="1207"/>
      <c r="AV38" s="1207"/>
      <c r="AW38" s="1207"/>
      <c r="AX38" s="1207"/>
      <c r="AY38" s="869"/>
      <c r="AZ38" s="869"/>
      <c r="BA38" s="869"/>
      <c r="BB38" s="869"/>
      <c r="BC38" s="869"/>
      <c r="BD38" s="869"/>
      <c r="BE38" s="869"/>
      <c r="BF38" s="869"/>
      <c r="BG38" s="869"/>
      <c r="BH38" s="869"/>
      <c r="BI38" s="869"/>
      <c r="BJ38" s="869"/>
      <c r="BK38" s="869"/>
      <c r="BL38" s="869"/>
      <c r="BM38" s="869"/>
      <c r="BN38" s="869"/>
      <c r="BO38" s="869"/>
      <c r="BP38" s="869"/>
      <c r="BQ38" s="851"/>
      <c r="BS38" s="660"/>
      <c r="BT38" s="660"/>
      <c r="BU38" s="660"/>
      <c r="BV38" s="855"/>
      <c r="BW38" s="855"/>
      <c r="BX38" s="660"/>
      <c r="BY38" s="55"/>
      <c r="BZ38" s="277"/>
      <c r="CA38" s="2"/>
      <c r="CB38" s="2"/>
      <c r="CC38" s="2"/>
      <c r="CD38" s="141"/>
      <c r="CE38" s="277"/>
      <c r="CF38" s="323"/>
      <c r="CG38"/>
      <c r="CH38"/>
      <c r="CI38" s="43"/>
      <c r="CJ38" s="4"/>
      <c r="CK38" s="4"/>
      <c r="CL38" s="323"/>
      <c r="CM38" s="323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</row>
    <row r="39" spans="1:116" s="289" customFormat="1" ht="30.95" customHeight="1" x14ac:dyDescent="0.2">
      <c r="A39" s="873"/>
      <c r="B39" s="873"/>
      <c r="C39" s="873"/>
      <c r="D39" s="873"/>
      <c r="E39" s="860" t="s">
        <v>624</v>
      </c>
      <c r="F39" s="860"/>
      <c r="G39" s="1205"/>
      <c r="H39" s="1205"/>
      <c r="I39" s="1205"/>
      <c r="J39" s="1205"/>
      <c r="K39" s="1205"/>
      <c r="L39" s="1205"/>
      <c r="M39" s="1205"/>
      <c r="N39" s="1205"/>
      <c r="O39" s="1205"/>
      <c r="P39" s="859"/>
      <c r="Q39" s="859"/>
      <c r="R39" s="875"/>
      <c r="S39" s="875"/>
      <c r="T39" s="875"/>
      <c r="U39" s="875"/>
      <c r="V39" s="875"/>
      <c r="W39" s="875"/>
      <c r="X39" s="875"/>
      <c r="Y39" s="875"/>
      <c r="Z39" s="874"/>
      <c r="AA39" s="859"/>
      <c r="AB39" s="859"/>
      <c r="AC39" s="859"/>
      <c r="AD39" s="859"/>
      <c r="AE39" s="1812" t="s">
        <v>412</v>
      </c>
      <c r="AF39" s="1812"/>
      <c r="AG39" s="876"/>
      <c r="AH39" s="1817" t="s">
        <v>325</v>
      </c>
      <c r="AI39" s="1817"/>
      <c r="AJ39" s="1817"/>
      <c r="AK39" s="872"/>
      <c r="AL39" s="1207"/>
      <c r="AM39" s="1207"/>
      <c r="AN39" s="1207"/>
      <c r="AO39" s="876"/>
      <c r="AP39" s="860"/>
      <c r="AQ39" s="860"/>
      <c r="AR39" s="860"/>
      <c r="AS39" s="860"/>
      <c r="AT39" s="872"/>
      <c r="AU39" s="1207"/>
      <c r="AV39" s="1207"/>
      <c r="AW39" s="1207"/>
      <c r="AX39" s="1207"/>
      <c r="AY39" s="869"/>
      <c r="AZ39" s="872"/>
      <c r="BA39" s="872"/>
      <c r="BB39" s="872"/>
      <c r="BC39" s="872"/>
      <c r="BD39" s="872"/>
      <c r="BE39" s="872"/>
      <c r="BF39" s="872"/>
      <c r="BG39" s="872"/>
      <c r="BH39" s="872"/>
      <c r="BI39" s="872"/>
      <c r="BJ39" s="872"/>
      <c r="BK39" s="872"/>
      <c r="BL39" s="872"/>
      <c r="BN39" s="869"/>
      <c r="BO39" s="869"/>
      <c r="BP39" s="869"/>
      <c r="BW39" s="877"/>
      <c r="BX39" s="877"/>
      <c r="BY39"/>
      <c r="BZ39"/>
      <c r="CA39" s="2"/>
      <c r="CB39" s="2"/>
      <c r="CC39" s="2"/>
      <c r="CD39" s="2"/>
      <c r="CE39" s="323"/>
      <c r="CF39"/>
      <c r="CG39"/>
      <c r="CH39"/>
      <c r="CI39" s="323"/>
      <c r="CJ39" s="4"/>
      <c r="CK39" s="4"/>
      <c r="CL39" s="4"/>
      <c r="CM39" s="4"/>
      <c r="CN39" s="4"/>
      <c r="CO39" s="40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</row>
    <row r="40" spans="1:116" s="851" customFormat="1" ht="27.95" customHeight="1" x14ac:dyDescent="0.2">
      <c r="A40" s="660"/>
      <c r="B40" s="869"/>
      <c r="C40" s="869"/>
      <c r="D40" s="869"/>
      <c r="E40" s="869"/>
      <c r="F40" s="869"/>
      <c r="G40" s="869"/>
      <c r="H40" s="869"/>
      <c r="I40" s="869"/>
      <c r="J40" s="869"/>
      <c r="K40" s="878"/>
      <c r="L40" s="878"/>
      <c r="M40" s="878"/>
      <c r="N40" s="878"/>
      <c r="O40" s="878"/>
      <c r="P40" s="878"/>
      <c r="Q40" s="878"/>
      <c r="R40" s="878"/>
      <c r="S40" s="869"/>
      <c r="T40" s="869"/>
      <c r="U40" s="869"/>
      <c r="V40" s="878"/>
      <c r="W40" s="878"/>
      <c r="X40" s="878"/>
      <c r="Y40" s="878"/>
      <c r="Z40" s="878"/>
      <c r="AA40" s="878"/>
      <c r="AB40" s="878"/>
      <c r="AC40" s="878"/>
      <c r="AD40" s="869"/>
      <c r="AE40" s="869"/>
      <c r="AF40" s="869"/>
      <c r="AG40" s="869"/>
      <c r="AH40" s="869"/>
      <c r="AI40" s="869"/>
      <c r="AJ40" s="869"/>
      <c r="AK40" s="869"/>
      <c r="AL40" s="869"/>
      <c r="AM40" s="869"/>
      <c r="AN40" s="869"/>
      <c r="AO40" s="855"/>
      <c r="AP40" s="855"/>
      <c r="AQ40" s="855"/>
      <c r="AR40" s="855"/>
      <c r="AS40" s="855"/>
      <c r="AT40" s="855"/>
      <c r="AU40" s="855"/>
      <c r="AV40" s="855"/>
      <c r="AW40" s="855"/>
      <c r="AX40" s="855"/>
      <c r="AY40" s="855"/>
      <c r="AZ40" s="855"/>
      <c r="BA40" s="855"/>
      <c r="BB40" s="855"/>
      <c r="BC40" s="855"/>
      <c r="BD40" s="855"/>
      <c r="BE40" s="855"/>
      <c r="BF40" s="855"/>
      <c r="BG40" s="855"/>
      <c r="BH40" s="855"/>
      <c r="BI40" s="855"/>
      <c r="BJ40" s="855"/>
      <c r="BK40" s="855"/>
      <c r="BL40" s="855"/>
      <c r="BM40" s="855"/>
      <c r="BN40" s="855"/>
      <c r="BO40" s="855"/>
      <c r="BP40" s="855"/>
      <c r="BQ40" s="855"/>
      <c r="BR40" s="855"/>
      <c r="BS40" s="855"/>
      <c r="BT40" s="855"/>
      <c r="BU40" s="855"/>
      <c r="BV40" s="855"/>
      <c r="BW40" s="855"/>
      <c r="BX40" s="657"/>
      <c r="BY40" s="323"/>
      <c r="BZ40" s="323"/>
      <c r="CA40" s="323"/>
      <c r="CB40" s="323"/>
      <c r="CC40" s="323"/>
      <c r="CD40" s="323"/>
      <c r="CE40" s="323"/>
      <c r="CF40"/>
      <c r="CG40"/>
      <c r="CH40"/>
      <c r="CI40"/>
      <c r="CJ40"/>
      <c r="CK40"/>
      <c r="CL40"/>
      <c r="CM40"/>
      <c r="CN40"/>
      <c r="CO40" s="277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</row>
    <row r="41" spans="1:116" s="657" customFormat="1" ht="27.95" customHeight="1" x14ac:dyDescent="0.2">
      <c r="A41" s="660"/>
      <c r="B41" s="869"/>
      <c r="C41" s="869"/>
      <c r="D41" s="869"/>
      <c r="E41" s="869"/>
      <c r="F41" s="869"/>
      <c r="G41" s="869"/>
      <c r="H41" s="869"/>
      <c r="I41" s="869"/>
      <c r="J41" s="869"/>
      <c r="K41" s="878"/>
      <c r="L41" s="878"/>
      <c r="M41" s="878"/>
      <c r="N41" s="878"/>
      <c r="O41" s="878"/>
      <c r="P41" s="878"/>
      <c r="Q41" s="878"/>
      <c r="R41" s="878"/>
      <c r="S41" s="869"/>
      <c r="T41" s="869"/>
      <c r="U41" s="869"/>
      <c r="V41" s="878"/>
      <c r="W41" s="878"/>
      <c r="X41" s="878"/>
      <c r="Y41" s="878"/>
      <c r="Z41" s="878"/>
      <c r="AA41" s="878"/>
      <c r="AB41" s="878"/>
      <c r="AC41" s="878"/>
      <c r="AD41" s="869"/>
      <c r="AE41" s="869"/>
      <c r="AF41" s="869"/>
      <c r="AG41" s="869"/>
      <c r="AH41" s="869"/>
      <c r="AI41" s="869"/>
      <c r="AJ41" s="869"/>
      <c r="AK41" s="869"/>
      <c r="AL41" s="869"/>
      <c r="AM41" s="869"/>
      <c r="AN41" s="869"/>
      <c r="AO41" s="855"/>
      <c r="AP41" s="855"/>
      <c r="AQ41" s="855"/>
      <c r="AR41" s="855"/>
      <c r="AS41" s="855"/>
      <c r="AT41" s="855"/>
      <c r="AU41" s="855"/>
      <c r="AV41" s="855"/>
      <c r="AW41" s="855"/>
      <c r="AX41" s="855"/>
      <c r="AY41" s="855"/>
      <c r="AZ41" s="855"/>
      <c r="BA41" s="855"/>
      <c r="BB41" s="855"/>
      <c r="BC41" s="855"/>
      <c r="BD41" s="855"/>
      <c r="BE41" s="855"/>
      <c r="BF41" s="855"/>
      <c r="BG41" s="855"/>
      <c r="BH41" s="855"/>
      <c r="BI41" s="855"/>
      <c r="BJ41" s="855"/>
      <c r="BK41" s="855"/>
      <c r="BL41" s="855"/>
      <c r="BM41" s="855"/>
      <c r="BN41" s="855"/>
      <c r="BO41" s="855"/>
      <c r="BP41" s="855"/>
      <c r="BQ41" s="855"/>
      <c r="BR41" s="855"/>
      <c r="BS41" s="855"/>
      <c r="BT41" s="855"/>
      <c r="BU41" s="855"/>
      <c r="BV41" s="855"/>
      <c r="BW41" s="855"/>
      <c r="BX41" s="855"/>
      <c r="BY41" s="146"/>
      <c r="BZ41"/>
      <c r="CA41"/>
      <c r="CB41"/>
      <c r="CC41"/>
      <c r="CD41" s="4"/>
      <c r="CE41"/>
      <c r="CF41"/>
      <c r="CG41"/>
      <c r="CH41"/>
      <c r="CI41"/>
      <c r="CJ41"/>
      <c r="CK41"/>
      <c r="CL41"/>
      <c r="CM41"/>
      <c r="CN41"/>
      <c r="CO41"/>
      <c r="CP41" s="277"/>
      <c r="CQ41" s="277"/>
      <c r="CR41" s="277"/>
      <c r="CS41" s="277"/>
      <c r="CT41" s="277"/>
      <c r="CU41" s="277"/>
      <c r="CV41" s="277"/>
      <c r="CW41" s="277"/>
      <c r="CX41" s="277"/>
      <c r="CY41" s="277"/>
      <c r="CZ41" s="277"/>
      <c r="DA41" s="277"/>
      <c r="DB41" s="277"/>
      <c r="DC41" s="277"/>
      <c r="DD41" s="277"/>
      <c r="DE41" s="277"/>
      <c r="DF41" s="277"/>
      <c r="DG41" s="277"/>
      <c r="DH41" s="277"/>
      <c r="DI41" s="277"/>
      <c r="DJ41" s="277"/>
    </row>
    <row r="42" spans="1:116" ht="27.95" customHeight="1" x14ac:dyDescent="0.2">
      <c r="B42" s="869"/>
      <c r="C42" s="869"/>
      <c r="D42" s="869"/>
      <c r="E42" s="869"/>
      <c r="F42" s="869"/>
      <c r="G42" s="869"/>
      <c r="H42" s="869"/>
      <c r="I42" s="869"/>
      <c r="J42" s="869"/>
      <c r="K42" s="878"/>
      <c r="L42" s="878"/>
      <c r="M42" s="878"/>
      <c r="N42" s="878"/>
      <c r="O42" s="878"/>
      <c r="P42" s="878"/>
      <c r="Q42" s="878"/>
      <c r="R42" s="878"/>
      <c r="S42" s="869"/>
      <c r="T42" s="869"/>
      <c r="U42" s="869"/>
      <c r="V42" s="878"/>
      <c r="W42" s="878"/>
      <c r="X42" s="878"/>
      <c r="Y42" s="878"/>
      <c r="Z42" s="878"/>
      <c r="AA42" s="878"/>
      <c r="AB42" s="878"/>
      <c r="AC42" s="878"/>
      <c r="AD42" s="869"/>
      <c r="AE42" s="869"/>
      <c r="AF42" s="869"/>
      <c r="AG42" s="869"/>
      <c r="AH42" s="869"/>
      <c r="AI42" s="869"/>
      <c r="AJ42" s="869"/>
      <c r="AK42" s="869"/>
      <c r="AL42" s="869"/>
      <c r="AM42" s="869"/>
      <c r="AN42" s="869"/>
      <c r="BV42" s="855"/>
      <c r="BW42" s="855"/>
      <c r="BX42" s="855"/>
      <c r="BY42"/>
      <c r="BZ42"/>
      <c r="CA42" s="141"/>
      <c r="CB42" s="141"/>
      <c r="CC42" s="141"/>
      <c r="CD42" s="277"/>
    </row>
    <row r="43" spans="1:116" ht="24.95" customHeight="1" x14ac:dyDescent="0.2">
      <c r="B43" s="869"/>
      <c r="C43" s="869"/>
      <c r="D43" s="869"/>
      <c r="E43" s="869"/>
      <c r="F43" s="869"/>
      <c r="G43" s="869"/>
      <c r="H43" s="869"/>
      <c r="I43" s="869"/>
      <c r="J43" s="869"/>
      <c r="K43" s="878"/>
      <c r="L43" s="878"/>
      <c r="M43" s="878"/>
      <c r="N43" s="878"/>
      <c r="O43" s="878"/>
      <c r="P43" s="878"/>
      <c r="Q43" s="878"/>
      <c r="R43" s="878"/>
      <c r="S43" s="869"/>
      <c r="T43" s="869"/>
      <c r="U43" s="869"/>
      <c r="V43" s="878"/>
      <c r="W43" s="878"/>
      <c r="X43" s="878"/>
      <c r="Y43" s="878"/>
      <c r="Z43" s="878"/>
      <c r="AA43" s="878"/>
      <c r="AB43" s="878"/>
      <c r="AC43" s="878"/>
      <c r="AD43" s="869"/>
      <c r="AE43" s="869"/>
      <c r="AF43" s="869"/>
      <c r="AG43" s="869"/>
      <c r="AH43" s="869"/>
      <c r="AI43" s="869"/>
      <c r="AJ43" s="869"/>
      <c r="AK43" s="869"/>
      <c r="AL43" s="869"/>
      <c r="AM43" s="869"/>
      <c r="AN43" s="869"/>
      <c r="BV43" s="855"/>
      <c r="BW43" s="855"/>
      <c r="BX43" s="855"/>
      <c r="BY43"/>
      <c r="BZ43"/>
      <c r="CA43" s="141"/>
      <c r="CB43" s="141"/>
      <c r="CC43" s="141"/>
      <c r="CD43" s="323"/>
    </row>
    <row r="44" spans="1:116" ht="24.95" customHeight="1" x14ac:dyDescent="0.2">
      <c r="M44" s="854"/>
      <c r="N44" s="854"/>
      <c r="O44" s="854"/>
      <c r="P44" s="854"/>
      <c r="Q44" s="854"/>
      <c r="R44" s="854"/>
      <c r="T44" s="855"/>
      <c r="U44" s="855"/>
      <c r="AA44" s="854"/>
      <c r="AB44" s="854"/>
      <c r="AC44" s="854"/>
      <c r="BV44" s="855"/>
      <c r="BW44" s="855"/>
      <c r="BX44" s="855"/>
      <c r="BY44"/>
      <c r="BZ44"/>
      <c r="CA44" s="141"/>
      <c r="CB44" s="141"/>
      <c r="CC44" s="141"/>
    </row>
    <row r="45" spans="1:116" x14ac:dyDescent="0.2">
      <c r="M45" s="854"/>
      <c r="N45" s="854"/>
      <c r="O45" s="854"/>
      <c r="P45" s="854"/>
      <c r="Q45" s="854"/>
      <c r="R45" s="854"/>
      <c r="T45" s="855"/>
      <c r="U45" s="855"/>
      <c r="AA45" s="854"/>
      <c r="AB45" s="854"/>
      <c r="AC45" s="854"/>
      <c r="BV45" s="855"/>
      <c r="BW45" s="855"/>
      <c r="BX45" s="855"/>
      <c r="BY45"/>
      <c r="BZ45"/>
      <c r="CA45" s="141"/>
      <c r="CB45" s="141"/>
      <c r="CC45" s="141"/>
    </row>
    <row r="46" spans="1:116" x14ac:dyDescent="0.2">
      <c r="M46" s="854"/>
      <c r="N46" s="854"/>
      <c r="O46" s="854"/>
      <c r="P46" s="854"/>
      <c r="Q46" s="854"/>
      <c r="R46" s="854"/>
      <c r="T46" s="855"/>
      <c r="U46" s="855"/>
      <c r="AA46" s="854"/>
      <c r="AB46" s="854"/>
      <c r="AC46" s="854"/>
      <c r="BV46" s="855"/>
      <c r="BW46" s="855"/>
      <c r="BX46" s="855"/>
      <c r="BY46"/>
      <c r="BZ46"/>
      <c r="CA46" s="141"/>
      <c r="CB46" s="141"/>
      <c r="CC46" s="141"/>
    </row>
    <row r="47" spans="1:116" x14ac:dyDescent="0.2">
      <c r="BX47" s="855"/>
      <c r="BY47"/>
      <c r="BZ47"/>
      <c r="CA47" s="141"/>
      <c r="CB47" s="141"/>
      <c r="CC47" s="141"/>
    </row>
    <row r="48" spans="1:116" x14ac:dyDescent="0.2">
      <c r="BX48" s="855"/>
      <c r="BY48"/>
      <c r="BZ48"/>
      <c r="CA48" s="141"/>
      <c r="CB48" s="141"/>
      <c r="CC48" s="141"/>
    </row>
  </sheetData>
  <mergeCells count="79">
    <mergeCell ref="DA4:DA5"/>
    <mergeCell ref="CV4:CV5"/>
    <mergeCell ref="CW4:CW5"/>
    <mergeCell ref="CX4:CX5"/>
    <mergeCell ref="CY4:CY5"/>
    <mergeCell ref="DB4:DB5"/>
    <mergeCell ref="DC4:DC5"/>
    <mergeCell ref="DD4:DD5"/>
    <mergeCell ref="DK4:DK5"/>
    <mergeCell ref="C3:D3"/>
    <mergeCell ref="I3:K3"/>
    <mergeCell ref="M3:R4"/>
    <mergeCell ref="AW3:BF3"/>
    <mergeCell ref="O5:P5"/>
    <mergeCell ref="CU4:CU5"/>
    <mergeCell ref="CZ4:CZ5"/>
    <mergeCell ref="CN4:CN5"/>
    <mergeCell ref="CO4:CO5"/>
    <mergeCell ref="CP4:CP5"/>
    <mergeCell ref="CQ4:CQ5"/>
    <mergeCell ref="CR4:CR5"/>
    <mergeCell ref="DL4:DL5"/>
    <mergeCell ref="DE4:DE5"/>
    <mergeCell ref="DF4:DF5"/>
    <mergeCell ref="DG4:DG5"/>
    <mergeCell ref="DH4:DH5"/>
    <mergeCell ref="DI4:DI5"/>
    <mergeCell ref="DJ4:DJ5"/>
    <mergeCell ref="CS4:CS5"/>
    <mergeCell ref="CT4:CT5"/>
    <mergeCell ref="CH4:CH5"/>
    <mergeCell ref="CI4:CI5"/>
    <mergeCell ref="CJ4:CJ5"/>
    <mergeCell ref="CK4:CK5"/>
    <mergeCell ref="CL4:CL5"/>
    <mergeCell ref="CM4:CM5"/>
    <mergeCell ref="CG4:CG5"/>
    <mergeCell ref="CA4:CA5"/>
    <mergeCell ref="BS8:BT8"/>
    <mergeCell ref="BM8:BM9"/>
    <mergeCell ref="BN8:BN9"/>
    <mergeCell ref="BO8:BO9"/>
    <mergeCell ref="BP8:BP9"/>
    <mergeCell ref="BQ8:BQ9"/>
    <mergeCell ref="BR8:BR9"/>
    <mergeCell ref="CB4:CB5"/>
    <mergeCell ref="CC4:CC5"/>
    <mergeCell ref="CD4:CD5"/>
    <mergeCell ref="CE4:CE5"/>
    <mergeCell ref="CF4:CF5"/>
    <mergeCell ref="BG3:BI4"/>
    <mergeCell ref="AJ3:AL5"/>
    <mergeCell ref="AM3:AO5"/>
    <mergeCell ref="AR3:AS5"/>
    <mergeCell ref="AI3:AI5"/>
    <mergeCell ref="AV3:AV5"/>
    <mergeCell ref="AT3:AU5"/>
    <mergeCell ref="AW4:AZ4"/>
    <mergeCell ref="AX1:BD1"/>
    <mergeCell ref="G3:H3"/>
    <mergeCell ref="S3:T3"/>
    <mergeCell ref="U3:V4"/>
    <mergeCell ref="AA3:AB4"/>
    <mergeCell ref="AP3:AQ5"/>
    <mergeCell ref="BA4:BF4"/>
    <mergeCell ref="G4:H4"/>
    <mergeCell ref="Q5:R5"/>
    <mergeCell ref="Y3:Z3"/>
    <mergeCell ref="Y5:Z5"/>
    <mergeCell ref="W3:X5"/>
    <mergeCell ref="A1:R1"/>
    <mergeCell ref="AE39:AF39"/>
    <mergeCell ref="AH39:AJ39"/>
    <mergeCell ref="AE37:AF37"/>
    <mergeCell ref="AH37:AJ37"/>
    <mergeCell ref="AL37:AN37"/>
    <mergeCell ref="AE38:AF38"/>
    <mergeCell ref="AH38:AJ38"/>
    <mergeCell ref="AL38:AN38"/>
  </mergeCells>
  <phoneticPr fontId="1"/>
  <conditionalFormatting sqref="CA6:DE36">
    <cfRule type="cellIs" dxfId="15" priority="8" stopIfTrue="1" operator="equal">
      <formula>1</formula>
    </cfRule>
  </conditionalFormatting>
  <conditionalFormatting sqref="DF6:DF36">
    <cfRule type="cellIs" dxfId="14" priority="7" stopIfTrue="1" operator="equal">
      <formula>1</formula>
    </cfRule>
  </conditionalFormatting>
  <conditionalFormatting sqref="DG6:DG36">
    <cfRule type="cellIs" dxfId="13" priority="6" stopIfTrue="1" operator="equal">
      <formula>1</formula>
    </cfRule>
  </conditionalFormatting>
  <conditionalFormatting sqref="DH6:DH36">
    <cfRule type="cellIs" dxfId="12" priority="5" stopIfTrue="1" operator="equal">
      <formula>1</formula>
    </cfRule>
  </conditionalFormatting>
  <conditionalFormatting sqref="DI6:DI36">
    <cfRule type="cellIs" dxfId="11" priority="4" stopIfTrue="1" operator="equal">
      <formula>1</formula>
    </cfRule>
  </conditionalFormatting>
  <conditionalFormatting sqref="DJ6:DJ36">
    <cfRule type="cellIs" dxfId="10" priority="3" stopIfTrue="1" operator="equal">
      <formula>1</formula>
    </cfRule>
  </conditionalFormatting>
  <conditionalFormatting sqref="DK6:DK36">
    <cfRule type="cellIs" dxfId="9" priority="2" stopIfTrue="1" operator="equal">
      <formula>1</formula>
    </cfRule>
  </conditionalFormatting>
  <conditionalFormatting sqref="DL6:DL36">
    <cfRule type="cellIs" dxfId="8" priority="1" stopIfTrue="1" operator="equal">
      <formula>1</formula>
    </cfRule>
  </conditionalFormatting>
  <pageMargins left="0" right="0" top="0.19685039370078741" bottom="0.19685039370078741" header="0.11811023622047245" footer="0.11811023622047245"/>
  <pageSetup paperSize="9" scale="31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J47"/>
  <sheetViews>
    <sheetView topLeftCell="A28" zoomScale="50" zoomScaleNormal="50" workbookViewId="0">
      <selection activeCell="C38" sqref="C38"/>
    </sheetView>
  </sheetViews>
  <sheetFormatPr defaultRowHeight="13.5" x14ac:dyDescent="0.15"/>
  <cols>
    <col min="1" max="2" width="3.75" customWidth="1"/>
    <col min="3" max="3" width="9.625" style="2" customWidth="1"/>
    <col min="4" max="4" width="9.625" style="111" customWidth="1"/>
    <col min="5" max="5" width="11.375" style="111" customWidth="1"/>
    <col min="6" max="6" width="9.625" style="111" customWidth="1"/>
    <col min="7" max="10" width="9.625" style="2" customWidth="1"/>
    <col min="11" max="14" width="9.625" style="111" customWidth="1"/>
    <col min="15" max="33" width="9.625" style="2" customWidth="1"/>
    <col min="34" max="47" width="7.125" style="2" customWidth="1"/>
    <col min="48" max="48" width="12.625" style="2" customWidth="1"/>
    <col min="49" max="49" width="7.125" style="2" customWidth="1"/>
    <col min="50" max="50" width="12.625" style="2" customWidth="1"/>
    <col min="51" max="51" width="7.125" style="2" customWidth="1"/>
    <col min="52" max="52" width="12.625" style="2" customWidth="1"/>
    <col min="53" max="53" width="7.125" style="2" customWidth="1"/>
    <col min="54" max="54" width="12.625" style="2" customWidth="1"/>
    <col min="55" max="55" width="7.125" style="2" customWidth="1"/>
    <col min="56" max="56" width="11.125" style="2" customWidth="1"/>
    <col min="57" max="60" width="15.625" style="2" customWidth="1"/>
    <col min="61" max="62" width="8.625" style="2" customWidth="1"/>
    <col min="63" max="65" width="8.625" customWidth="1"/>
    <col min="66" max="71" width="8.625" style="141" customWidth="1"/>
    <col min="72" max="72" width="8.625" customWidth="1"/>
    <col min="73" max="75" width="10.625" style="141" customWidth="1"/>
    <col min="76" max="79" width="8.625" style="141" customWidth="1"/>
    <col min="80" max="83" width="8.625" customWidth="1"/>
    <col min="89" max="89" width="12.875" bestFit="1" customWidth="1"/>
  </cols>
  <sheetData>
    <row r="1" spans="1:114" ht="30" customHeight="1" x14ac:dyDescent="0.15">
      <c r="A1" s="1666" t="s">
        <v>282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581" t="s">
        <v>330</v>
      </c>
      <c r="T1" s="399"/>
      <c r="U1" s="399"/>
      <c r="V1" s="399"/>
      <c r="W1" s="399"/>
      <c r="X1" s="399"/>
      <c r="Y1" s="399"/>
      <c r="Z1" s="399"/>
      <c r="AA1" s="399"/>
      <c r="AB1" s="277"/>
      <c r="AC1" s="277"/>
      <c r="AE1" s="277"/>
      <c r="AF1" s="277"/>
      <c r="AG1" s="277"/>
      <c r="AH1" s="1860" t="s">
        <v>206</v>
      </c>
      <c r="AI1" s="1860"/>
      <c r="AJ1" s="1860"/>
      <c r="AK1" s="1860"/>
      <c r="AL1" s="1860"/>
      <c r="AM1" s="1860"/>
      <c r="AN1" s="1860"/>
      <c r="AO1" s="1860"/>
      <c r="AP1" s="1860"/>
      <c r="AQ1" s="1860"/>
      <c r="AR1" s="1860"/>
      <c r="AS1" s="1860"/>
      <c r="AT1" s="1860"/>
      <c r="AU1" s="1860"/>
      <c r="AV1" s="277"/>
      <c r="AW1" s="277"/>
      <c r="AX1" s="277"/>
      <c r="AY1" s="277"/>
      <c r="AZ1" s="277"/>
      <c r="BA1" s="277"/>
      <c r="BB1" s="277"/>
      <c r="BC1" s="277"/>
      <c r="BD1" s="277"/>
      <c r="BE1" s="277"/>
      <c r="BF1" s="277"/>
      <c r="BG1" s="277"/>
      <c r="BH1" s="277"/>
      <c r="BI1" s="40"/>
      <c r="BJ1" s="40"/>
    </row>
    <row r="2" spans="1:114" ht="18" customHeight="1" thickBot="1" x14ac:dyDescent="0.2">
      <c r="A2" s="580"/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580"/>
      <c r="S2" s="580"/>
      <c r="T2" s="580"/>
      <c r="U2" s="580"/>
      <c r="V2" s="580"/>
      <c r="W2" s="580"/>
      <c r="X2" s="580"/>
      <c r="Y2" s="580"/>
      <c r="Z2" s="580"/>
      <c r="AA2" s="580"/>
      <c r="AB2" s="277"/>
      <c r="AC2" s="277"/>
      <c r="AD2" s="581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  <c r="AW2" s="277"/>
      <c r="AX2" s="277"/>
      <c r="AY2" s="277"/>
      <c r="AZ2" s="277"/>
      <c r="BA2" s="277"/>
      <c r="BB2" s="277"/>
      <c r="BC2" s="277"/>
      <c r="BD2" s="277"/>
      <c r="BE2" s="277"/>
      <c r="BF2" s="277"/>
      <c r="BG2" s="277"/>
      <c r="BH2" s="277"/>
      <c r="BI2" s="40"/>
      <c r="BJ2" s="40"/>
    </row>
    <row r="3" spans="1:114" ht="21" customHeight="1" x14ac:dyDescent="0.15">
      <c r="A3" s="423"/>
      <c r="B3" s="423"/>
      <c r="C3" s="1662" t="s">
        <v>0</v>
      </c>
      <c r="D3" s="1686"/>
      <c r="E3" s="382" t="s">
        <v>3</v>
      </c>
      <c r="F3" s="168" t="s">
        <v>172</v>
      </c>
      <c r="G3" s="1662" t="s">
        <v>5</v>
      </c>
      <c r="H3" s="1663"/>
      <c r="I3" s="1692" t="s">
        <v>159</v>
      </c>
      <c r="J3" s="1693"/>
      <c r="K3" s="1694"/>
      <c r="L3" s="913" t="s">
        <v>55</v>
      </c>
      <c r="M3" s="1680" t="s">
        <v>54</v>
      </c>
      <c r="N3" s="1681"/>
      <c r="O3" s="1681"/>
      <c r="P3" s="1681"/>
      <c r="Q3" s="1681"/>
      <c r="R3" s="1684"/>
      <c r="S3" s="1680" t="s">
        <v>113</v>
      </c>
      <c r="T3" s="1684"/>
      <c r="U3" s="1680" t="s">
        <v>59</v>
      </c>
      <c r="V3" s="1684"/>
      <c r="W3" s="1813" t="s">
        <v>327</v>
      </c>
      <c r="X3" s="1815"/>
      <c r="Y3" s="1680" t="s">
        <v>323</v>
      </c>
      <c r="Z3" s="1684"/>
      <c r="AA3" s="1685" t="s">
        <v>32</v>
      </c>
      <c r="AB3" s="1663"/>
      <c r="AC3" s="403" t="s">
        <v>7</v>
      </c>
      <c r="AD3" s="372"/>
      <c r="AE3" s="382"/>
      <c r="AF3" s="383"/>
      <c r="AG3" s="1758" t="s">
        <v>18</v>
      </c>
      <c r="AH3" s="1662" t="s">
        <v>10</v>
      </c>
      <c r="AI3" s="1685"/>
      <c r="AJ3" s="1686"/>
      <c r="AK3" s="1685" t="s">
        <v>11</v>
      </c>
      <c r="AL3" s="1685"/>
      <c r="AM3" s="1686"/>
      <c r="AN3" s="1662" t="s">
        <v>13</v>
      </c>
      <c r="AO3" s="1686"/>
      <c r="AP3" s="1662" t="s">
        <v>12</v>
      </c>
      <c r="AQ3" s="1686"/>
      <c r="AR3" s="1763" t="s">
        <v>154</v>
      </c>
      <c r="AS3" s="1755"/>
      <c r="AT3" s="1867" t="s">
        <v>246</v>
      </c>
      <c r="AU3" s="1662" t="s">
        <v>61</v>
      </c>
      <c r="AV3" s="1685"/>
      <c r="AW3" s="1685"/>
      <c r="AX3" s="1685"/>
      <c r="AY3" s="1685"/>
      <c r="AZ3" s="1685"/>
      <c r="BA3" s="1685"/>
      <c r="BB3" s="1685"/>
      <c r="BC3" s="1685"/>
      <c r="BD3" s="1686"/>
      <c r="BE3" s="1733" t="s">
        <v>62</v>
      </c>
      <c r="BF3" s="1768"/>
      <c r="BG3" s="1663"/>
      <c r="BH3" s="610"/>
      <c r="BI3" s="610"/>
      <c r="BJ3" s="610"/>
      <c r="BK3" s="610"/>
      <c r="BN3"/>
      <c r="BO3"/>
      <c r="BP3"/>
      <c r="BQ3"/>
      <c r="BR3"/>
      <c r="BS3"/>
      <c r="BU3"/>
      <c r="BV3"/>
      <c r="BW3"/>
      <c r="BX3"/>
      <c r="BY3"/>
      <c r="BZ3"/>
      <c r="CA3"/>
    </row>
    <row r="4" spans="1:114" ht="21" customHeight="1" thickBot="1" x14ac:dyDescent="0.2">
      <c r="A4" s="418"/>
      <c r="B4" s="418"/>
      <c r="C4" s="39" t="s">
        <v>1</v>
      </c>
      <c r="D4" s="39"/>
      <c r="E4" s="39" t="s">
        <v>4</v>
      </c>
      <c r="F4" s="39"/>
      <c r="G4" s="1688" t="s">
        <v>6</v>
      </c>
      <c r="H4" s="1665"/>
      <c r="I4" s="914">
        <v>0.35416666666666669</v>
      </c>
      <c r="J4" s="914">
        <v>0.33333333333333331</v>
      </c>
      <c r="K4" s="914">
        <v>0.35416666666666669</v>
      </c>
      <c r="L4" s="299" t="s">
        <v>96</v>
      </c>
      <c r="M4" s="1720"/>
      <c r="N4" s="1715"/>
      <c r="O4" s="1715"/>
      <c r="P4" s="1715"/>
      <c r="Q4" s="1715"/>
      <c r="R4" s="1721"/>
      <c r="S4" s="427" t="s">
        <v>114</v>
      </c>
      <c r="T4" s="428" t="s">
        <v>173</v>
      </c>
      <c r="U4" s="1682"/>
      <c r="V4" s="1687"/>
      <c r="W4" s="1816"/>
      <c r="X4" s="1818"/>
      <c r="Y4" s="444" t="s">
        <v>323</v>
      </c>
      <c r="Z4" s="917" t="s">
        <v>335</v>
      </c>
      <c r="AA4" s="1770"/>
      <c r="AB4" s="1665"/>
      <c r="AC4" s="39" t="s">
        <v>1</v>
      </c>
      <c r="AD4" s="42" t="s">
        <v>2</v>
      </c>
      <c r="AE4" s="39" t="s">
        <v>8</v>
      </c>
      <c r="AF4" s="340" t="s">
        <v>9</v>
      </c>
      <c r="AG4" s="1759"/>
      <c r="AH4" s="1688"/>
      <c r="AI4" s="1678"/>
      <c r="AJ4" s="1679"/>
      <c r="AK4" s="1678"/>
      <c r="AL4" s="1678"/>
      <c r="AM4" s="1679"/>
      <c r="AN4" s="1688"/>
      <c r="AO4" s="1679"/>
      <c r="AP4" s="1688"/>
      <c r="AQ4" s="1679"/>
      <c r="AR4" s="1764"/>
      <c r="AS4" s="1756"/>
      <c r="AT4" s="1868"/>
      <c r="AU4" s="1870">
        <v>1</v>
      </c>
      <c r="AV4" s="1766"/>
      <c r="AW4" s="1766"/>
      <c r="AX4" s="1871"/>
      <c r="AY4" s="1736">
        <v>0.5</v>
      </c>
      <c r="AZ4" s="1766"/>
      <c r="BA4" s="1766"/>
      <c r="BB4" s="1766"/>
      <c r="BC4" s="1766"/>
      <c r="BD4" s="1767"/>
      <c r="BE4" s="1664"/>
      <c r="BF4" s="1769"/>
      <c r="BG4" s="1665"/>
      <c r="BH4" s="610"/>
      <c r="BI4" s="610"/>
      <c r="BJ4" s="610"/>
      <c r="BK4" s="610"/>
      <c r="BN4"/>
      <c r="BO4"/>
      <c r="BP4"/>
      <c r="BQ4"/>
      <c r="BR4"/>
      <c r="BS4"/>
      <c r="BU4"/>
      <c r="BV4"/>
      <c r="BW4"/>
      <c r="BX4"/>
      <c r="BY4" s="1808" t="s">
        <v>28</v>
      </c>
      <c r="BZ4" s="1811" t="s">
        <v>270</v>
      </c>
      <c r="CA4" s="1808" t="s">
        <v>71</v>
      </c>
      <c r="CB4" s="1811" t="s">
        <v>295</v>
      </c>
      <c r="CC4" s="1806" t="s">
        <v>63</v>
      </c>
      <c r="CD4" s="1807" t="s">
        <v>257</v>
      </c>
      <c r="CE4" s="1808" t="s">
        <v>284</v>
      </c>
      <c r="CF4" s="1811" t="s">
        <v>289</v>
      </c>
      <c r="CG4" s="1806" t="s">
        <v>237</v>
      </c>
      <c r="CH4" s="1807" t="s">
        <v>279</v>
      </c>
      <c r="CI4" s="1808" t="s">
        <v>27</v>
      </c>
      <c r="CJ4" s="1811" t="s">
        <v>272</v>
      </c>
      <c r="CK4" s="1808" t="s">
        <v>37</v>
      </c>
      <c r="CL4" s="1811" t="s">
        <v>255</v>
      </c>
      <c r="CM4" s="1811" t="s">
        <v>291</v>
      </c>
      <c r="CN4" s="1806" t="s">
        <v>38</v>
      </c>
      <c r="CO4" s="1807" t="s">
        <v>269</v>
      </c>
      <c r="CP4" s="1806" t="s">
        <v>243</v>
      </c>
      <c r="CQ4" s="1807" t="s">
        <v>273</v>
      </c>
      <c r="CR4" s="1807" t="s">
        <v>293</v>
      </c>
      <c r="CS4" s="1862" t="s">
        <v>200</v>
      </c>
      <c r="CT4" s="1861" t="s">
        <v>296</v>
      </c>
      <c r="CU4" s="1862" t="s">
        <v>233</v>
      </c>
      <c r="CV4" s="1861" t="s">
        <v>268</v>
      </c>
      <c r="CW4" s="1862" t="s">
        <v>267</v>
      </c>
      <c r="CX4" s="1861" t="s">
        <v>274</v>
      </c>
      <c r="CY4" s="1862" t="s">
        <v>247</v>
      </c>
      <c r="CZ4" s="1861" t="s">
        <v>294</v>
      </c>
      <c r="DA4" s="1806" t="s">
        <v>65</v>
      </c>
      <c r="DB4" s="1807" t="s">
        <v>280</v>
      </c>
      <c r="DC4" s="1808" t="s">
        <v>31</v>
      </c>
      <c r="DD4" s="1809" t="s">
        <v>271</v>
      </c>
      <c r="DE4" s="1769" t="s">
        <v>300</v>
      </c>
      <c r="DF4" s="1866" t="s">
        <v>313</v>
      </c>
      <c r="DG4" s="1769" t="s">
        <v>301</v>
      </c>
      <c r="DH4" s="1866" t="s">
        <v>312</v>
      </c>
      <c r="DI4" s="1769" t="s">
        <v>299</v>
      </c>
      <c r="DJ4" s="1866" t="s">
        <v>314</v>
      </c>
    </row>
    <row r="5" spans="1:114" ht="21" customHeight="1" thickBot="1" x14ac:dyDescent="0.2">
      <c r="A5" s="419"/>
      <c r="B5" s="419"/>
      <c r="C5" s="357">
        <v>0.33333333333333331</v>
      </c>
      <c r="D5" s="357"/>
      <c r="E5" s="357">
        <v>0.33333333333333331</v>
      </c>
      <c r="F5" s="357">
        <v>0.33333333333333331</v>
      </c>
      <c r="G5" s="358" t="s">
        <v>122</v>
      </c>
      <c r="H5" s="351">
        <v>0.33333333333333331</v>
      </c>
      <c r="I5" s="402" t="s">
        <v>52</v>
      </c>
      <c r="J5" s="402" t="s">
        <v>17</v>
      </c>
      <c r="K5" s="417"/>
      <c r="L5" s="354" t="s">
        <v>266</v>
      </c>
      <c r="M5" s="357">
        <v>0.3125</v>
      </c>
      <c r="N5" s="607">
        <v>0.32291666666666669</v>
      </c>
      <c r="O5" s="1872">
        <v>0.33333333333333331</v>
      </c>
      <c r="P5" s="1739"/>
      <c r="Q5" s="1746" t="s">
        <v>58</v>
      </c>
      <c r="R5" s="1746"/>
      <c r="S5" s="354" t="s">
        <v>116</v>
      </c>
      <c r="T5" s="355" t="s">
        <v>174</v>
      </c>
      <c r="U5" s="358">
        <v>0.35416666666666669</v>
      </c>
      <c r="V5" s="351">
        <v>0.35416666666666669</v>
      </c>
      <c r="W5" s="1819"/>
      <c r="X5" s="1821"/>
      <c r="Y5" s="1804" t="s">
        <v>324</v>
      </c>
      <c r="Z5" s="1805"/>
      <c r="AA5" s="356">
        <v>0.3125</v>
      </c>
      <c r="AB5" s="359">
        <v>0.35416666666666669</v>
      </c>
      <c r="AC5" s="357">
        <v>0.3125</v>
      </c>
      <c r="AD5" s="360">
        <v>0.3125</v>
      </c>
      <c r="AE5" s="361"/>
      <c r="AF5" s="362"/>
      <c r="AG5" s="1760"/>
      <c r="AH5" s="1689"/>
      <c r="AI5" s="1690"/>
      <c r="AJ5" s="1691"/>
      <c r="AK5" s="1690"/>
      <c r="AL5" s="1690"/>
      <c r="AM5" s="1691"/>
      <c r="AN5" s="1689"/>
      <c r="AO5" s="1691"/>
      <c r="AP5" s="1689"/>
      <c r="AQ5" s="1691"/>
      <c r="AR5" s="1765"/>
      <c r="AS5" s="1757"/>
      <c r="AT5" s="1869"/>
      <c r="AU5" s="361"/>
      <c r="AV5" s="363" t="s">
        <v>62</v>
      </c>
      <c r="AW5" s="363"/>
      <c r="AX5" s="363" t="s">
        <v>62</v>
      </c>
      <c r="AY5" s="364"/>
      <c r="AZ5" s="365" t="s">
        <v>62</v>
      </c>
      <c r="BA5" s="364"/>
      <c r="BB5" s="365" t="s">
        <v>62</v>
      </c>
      <c r="BC5" s="364"/>
      <c r="BD5" s="365" t="s">
        <v>62</v>
      </c>
      <c r="BE5" s="366"/>
      <c r="BF5" s="349"/>
      <c r="BG5" s="349"/>
      <c r="BH5" s="615"/>
      <c r="BI5" s="615"/>
      <c r="BJ5" s="615"/>
      <c r="BK5" s="615"/>
      <c r="BL5" s="141"/>
      <c r="BM5" s="141"/>
      <c r="BN5"/>
      <c r="BO5"/>
      <c r="BP5"/>
      <c r="BQ5"/>
      <c r="BR5"/>
      <c r="BS5"/>
      <c r="BU5" s="1"/>
      <c r="BV5"/>
      <c r="BW5"/>
      <c r="BX5"/>
      <c r="BY5" s="1808"/>
      <c r="BZ5" s="1811"/>
      <c r="CA5" s="1808"/>
      <c r="CB5" s="1811"/>
      <c r="CC5" s="1806"/>
      <c r="CD5" s="1807"/>
      <c r="CE5" s="1808"/>
      <c r="CF5" s="1811"/>
      <c r="CG5" s="1806"/>
      <c r="CH5" s="1807"/>
      <c r="CI5" s="1808"/>
      <c r="CJ5" s="1808"/>
      <c r="CK5" s="1808"/>
      <c r="CL5" s="1808"/>
      <c r="CM5" s="1811"/>
      <c r="CN5" s="1806"/>
      <c r="CO5" s="1806"/>
      <c r="CP5" s="1806"/>
      <c r="CQ5" s="1806"/>
      <c r="CR5" s="1807"/>
      <c r="CS5" s="1862"/>
      <c r="CT5" s="1862"/>
      <c r="CU5" s="1862"/>
      <c r="CV5" s="1862"/>
      <c r="CW5" s="1862"/>
      <c r="CX5" s="1862"/>
      <c r="CY5" s="1862"/>
      <c r="CZ5" s="1862"/>
      <c r="DA5" s="1806"/>
      <c r="DB5" s="1806"/>
      <c r="DC5" s="1808"/>
      <c r="DD5" s="1810"/>
      <c r="DE5" s="1769"/>
      <c r="DF5" s="1866"/>
      <c r="DG5" s="1769"/>
      <c r="DH5" s="1866"/>
      <c r="DI5" s="1769"/>
      <c r="DJ5" s="1866"/>
    </row>
    <row r="6" spans="1:114" s="4" customFormat="1" ht="56.1" customHeight="1" x14ac:dyDescent="0.15">
      <c r="A6" s="921"/>
      <c r="B6" s="922"/>
      <c r="C6" s="814"/>
      <c r="D6" s="784"/>
      <c r="E6" s="811"/>
      <c r="F6" s="811"/>
      <c r="G6" s="923"/>
      <c r="H6" s="924"/>
      <c r="I6" s="810"/>
      <c r="J6" s="812"/>
      <c r="K6" s="924"/>
      <c r="L6" s="816"/>
      <c r="M6" s="810"/>
      <c r="N6" s="810"/>
      <c r="O6" s="818"/>
      <c r="P6" s="819"/>
      <c r="Q6" s="810"/>
      <c r="R6" s="810"/>
      <c r="S6" s="811"/>
      <c r="T6" s="771"/>
      <c r="U6" s="923"/>
      <c r="V6" s="810"/>
      <c r="W6" s="925"/>
      <c r="X6" s="762"/>
      <c r="Y6" s="810"/>
      <c r="Z6" s="810"/>
      <c r="AA6" s="923"/>
      <c r="AB6" s="924"/>
      <c r="AC6" s="923"/>
      <c r="AD6" s="926"/>
      <c r="AE6" s="927"/>
      <c r="AF6" s="928"/>
      <c r="AG6" s="929"/>
      <c r="AH6" s="801"/>
      <c r="AI6" s="763"/>
      <c r="AJ6" s="764"/>
      <c r="AK6" s="765"/>
      <c r="AL6" s="930"/>
      <c r="AM6" s="764"/>
      <c r="AN6" s="801"/>
      <c r="AO6" s="764"/>
      <c r="AP6" s="765"/>
      <c r="AQ6" s="931"/>
      <c r="AR6" s="765"/>
      <c r="AS6" s="764"/>
      <c r="AT6" s="930"/>
      <c r="AU6" s="765"/>
      <c r="AV6" s="766"/>
      <c r="AW6" s="767"/>
      <c r="AX6" s="767"/>
      <c r="AY6" s="932"/>
      <c r="AZ6" s="766"/>
      <c r="BA6" s="767"/>
      <c r="BB6" s="766"/>
      <c r="BC6" s="768"/>
      <c r="BD6" s="933"/>
      <c r="BE6" s="915"/>
      <c r="BF6" s="769"/>
      <c r="BG6" s="770"/>
      <c r="BH6" s="918"/>
      <c r="BI6" s="654"/>
    </row>
    <row r="7" spans="1:114" s="4" customFormat="1" ht="56.1" customHeight="1" thickBot="1" x14ac:dyDescent="0.2">
      <c r="A7" s="921"/>
      <c r="B7" s="922"/>
      <c r="C7" s="813"/>
      <c r="D7" s="784"/>
      <c r="E7" s="934"/>
      <c r="F7" s="811"/>
      <c r="G7" s="923"/>
      <c r="H7" s="924"/>
      <c r="I7" s="810"/>
      <c r="J7" s="935"/>
      <c r="K7" s="935"/>
      <c r="L7" s="816"/>
      <c r="M7" s="810"/>
      <c r="N7" s="810"/>
      <c r="O7" s="818"/>
      <c r="P7" s="819"/>
      <c r="Q7" s="810"/>
      <c r="R7" s="810"/>
      <c r="S7" s="811"/>
      <c r="T7" s="771"/>
      <c r="U7" s="923"/>
      <c r="V7" s="810"/>
      <c r="W7" s="923"/>
      <c r="X7" s="771"/>
      <c r="Y7" s="810"/>
      <c r="Z7" s="810"/>
      <c r="AA7" s="923"/>
      <c r="AB7" s="924"/>
      <c r="AC7" s="923"/>
      <c r="AD7" s="926"/>
      <c r="AE7" s="927"/>
      <c r="AF7" s="928"/>
      <c r="AG7" s="929"/>
      <c r="AH7" s="802"/>
      <c r="AI7" s="772"/>
      <c r="AJ7" s="773"/>
      <c r="AK7" s="774"/>
      <c r="AL7" s="792"/>
      <c r="AM7" s="773"/>
      <c r="AN7" s="802"/>
      <c r="AO7" s="807"/>
      <c r="AP7" s="774"/>
      <c r="AQ7" s="890"/>
      <c r="AR7" s="774"/>
      <c r="AS7" s="773"/>
      <c r="AT7" s="792"/>
      <c r="AU7" s="774"/>
      <c r="AV7" s="777"/>
      <c r="AW7" s="778"/>
      <c r="AX7" s="778"/>
      <c r="AY7" s="891"/>
      <c r="AZ7" s="777"/>
      <c r="BA7" s="778"/>
      <c r="BB7" s="777"/>
      <c r="BC7" s="779"/>
      <c r="BD7" s="892"/>
      <c r="BE7" s="780"/>
      <c r="BF7" s="781"/>
      <c r="BG7" s="879"/>
      <c r="BH7" s="947"/>
      <c r="BI7" s="654"/>
    </row>
    <row r="8" spans="1:114" s="4" customFormat="1" ht="56.1" customHeight="1" x14ac:dyDescent="0.15">
      <c r="A8" s="921"/>
      <c r="B8" s="922"/>
      <c r="C8" s="814"/>
      <c r="D8" s="784"/>
      <c r="E8" s="811"/>
      <c r="F8" s="811"/>
      <c r="G8" s="923"/>
      <c r="H8" s="924"/>
      <c r="I8" s="810"/>
      <c r="J8" s="812"/>
      <c r="K8" s="924"/>
      <c r="L8" s="816"/>
      <c r="M8" s="810"/>
      <c r="N8" s="810"/>
      <c r="O8" s="818"/>
      <c r="P8" s="819"/>
      <c r="Q8" s="810"/>
      <c r="R8" s="810"/>
      <c r="S8" s="811"/>
      <c r="T8" s="771"/>
      <c r="U8" s="923"/>
      <c r="V8" s="810"/>
      <c r="W8" s="923"/>
      <c r="X8" s="771"/>
      <c r="Y8" s="810"/>
      <c r="Z8" s="810"/>
      <c r="AA8" s="923"/>
      <c r="AB8" s="924"/>
      <c r="AC8" s="923"/>
      <c r="AD8" s="926"/>
      <c r="AE8" s="927"/>
      <c r="AF8" s="928"/>
      <c r="AG8" s="929"/>
      <c r="AH8" s="803"/>
      <c r="AI8" s="772"/>
      <c r="AJ8" s="773"/>
      <c r="AK8" s="774"/>
      <c r="AL8" s="792"/>
      <c r="AM8" s="773"/>
      <c r="AN8" s="803"/>
      <c r="AO8" s="773"/>
      <c r="AP8" s="774"/>
      <c r="AQ8" s="890"/>
      <c r="AR8" s="774"/>
      <c r="AS8" s="773"/>
      <c r="AT8" s="792"/>
      <c r="AU8" s="774"/>
      <c r="AV8" s="777"/>
      <c r="AW8" s="778"/>
      <c r="AX8" s="778"/>
      <c r="AY8" s="891"/>
      <c r="AZ8" s="777"/>
      <c r="BA8" s="778"/>
      <c r="BB8" s="777"/>
      <c r="BC8" s="779"/>
      <c r="BD8" s="892"/>
      <c r="BE8" s="780"/>
      <c r="BF8" s="781"/>
      <c r="BG8" s="782"/>
      <c r="BH8" s="918"/>
      <c r="BI8" s="654"/>
      <c r="BJ8" s="250"/>
      <c r="BK8" s="1864" t="s">
        <v>41</v>
      </c>
      <c r="BL8" s="1864" t="s">
        <v>42</v>
      </c>
      <c r="BM8" s="1864" t="s">
        <v>45</v>
      </c>
      <c r="BN8" s="1864" t="s">
        <v>44</v>
      </c>
      <c r="BO8" s="1864" t="s">
        <v>154</v>
      </c>
      <c r="BP8" s="1864" t="s">
        <v>246</v>
      </c>
      <c r="BQ8" s="1729" t="s">
        <v>46</v>
      </c>
      <c r="BR8" s="1730"/>
      <c r="BS8" s="1"/>
      <c r="BT8" s="1"/>
    </row>
    <row r="9" spans="1:114" s="4" customFormat="1" ht="56.1" customHeight="1" thickBot="1" x14ac:dyDescent="0.2">
      <c r="A9" s="921"/>
      <c r="B9" s="922"/>
      <c r="C9" s="814"/>
      <c r="D9" s="784"/>
      <c r="E9" s="934"/>
      <c r="F9" s="811"/>
      <c r="G9" s="923"/>
      <c r="H9" s="924"/>
      <c r="I9" s="810"/>
      <c r="J9" s="935"/>
      <c r="K9" s="812"/>
      <c r="L9" s="816"/>
      <c r="M9" s="810"/>
      <c r="N9" s="810"/>
      <c r="O9" s="936"/>
      <c r="P9" s="819"/>
      <c r="Q9" s="810"/>
      <c r="R9" s="810"/>
      <c r="S9" s="811"/>
      <c r="T9" s="771"/>
      <c r="U9" s="923"/>
      <c r="V9" s="810"/>
      <c r="W9" s="923"/>
      <c r="X9" s="771"/>
      <c r="Y9" s="810"/>
      <c r="Z9" s="810"/>
      <c r="AA9" s="923"/>
      <c r="AB9" s="924"/>
      <c r="AC9" s="923"/>
      <c r="AD9" s="926"/>
      <c r="AE9" s="927"/>
      <c r="AF9" s="928"/>
      <c r="AG9" s="929"/>
      <c r="AH9" s="804"/>
      <c r="AI9" s="772"/>
      <c r="AJ9" s="773"/>
      <c r="AK9" s="774"/>
      <c r="AL9" s="792"/>
      <c r="AM9" s="773"/>
      <c r="AN9" s="897"/>
      <c r="AO9" s="808"/>
      <c r="AP9" s="789"/>
      <c r="AQ9" s="890"/>
      <c r="AR9" s="774"/>
      <c r="AS9" s="773"/>
      <c r="AT9" s="792"/>
      <c r="AU9" s="774"/>
      <c r="AV9" s="775"/>
      <c r="AW9" s="792"/>
      <c r="AX9" s="792"/>
      <c r="AY9" s="893"/>
      <c r="AZ9" s="775"/>
      <c r="BA9" s="784"/>
      <c r="BB9" s="777"/>
      <c r="BC9" s="779"/>
      <c r="BD9" s="892"/>
      <c r="BE9" s="910"/>
      <c r="BF9" s="781"/>
      <c r="BG9" s="782"/>
      <c r="BH9" s="918"/>
      <c r="BI9" s="654"/>
      <c r="BJ9" s="251"/>
      <c r="BK9" s="1865"/>
      <c r="BL9" s="1865"/>
      <c r="BM9" s="1865"/>
      <c r="BN9" s="1865"/>
      <c r="BO9" s="1865"/>
      <c r="BP9" s="1865"/>
      <c r="BQ9" s="232">
        <v>1</v>
      </c>
      <c r="BR9" s="175">
        <v>0.5</v>
      </c>
    </row>
    <row r="10" spans="1:114" s="4" customFormat="1" ht="56.1" customHeight="1" x14ac:dyDescent="0.15">
      <c r="A10" s="921"/>
      <c r="B10" s="922"/>
      <c r="C10" s="813"/>
      <c r="D10" s="937"/>
      <c r="E10" s="934"/>
      <c r="F10" s="811"/>
      <c r="G10" s="923"/>
      <c r="H10" s="924"/>
      <c r="I10" s="810"/>
      <c r="J10" s="935"/>
      <c r="K10" s="935"/>
      <c r="L10" s="816"/>
      <c r="M10" s="810"/>
      <c r="N10" s="810"/>
      <c r="O10" s="936"/>
      <c r="P10" s="819"/>
      <c r="Q10" s="810"/>
      <c r="R10" s="817"/>
      <c r="S10" s="815"/>
      <c r="T10" s="771"/>
      <c r="U10" s="923"/>
      <c r="V10" s="810"/>
      <c r="W10" s="923"/>
      <c r="X10" s="771"/>
      <c r="Y10" s="810"/>
      <c r="Z10" s="810"/>
      <c r="AA10" s="923"/>
      <c r="AB10" s="924"/>
      <c r="AC10" s="923"/>
      <c r="AD10" s="926"/>
      <c r="AE10" s="927"/>
      <c r="AF10" s="928"/>
      <c r="AG10" s="929"/>
      <c r="AH10" s="803"/>
      <c r="AI10" s="772"/>
      <c r="AJ10" s="773"/>
      <c r="AK10" s="774"/>
      <c r="AL10" s="792"/>
      <c r="AM10" s="773"/>
      <c r="AN10" s="803"/>
      <c r="AO10" s="773"/>
      <c r="AP10" s="774"/>
      <c r="AQ10" s="890"/>
      <c r="AR10" s="774"/>
      <c r="AS10" s="773"/>
      <c r="AT10" s="792"/>
      <c r="AU10" s="774"/>
      <c r="AV10" s="777"/>
      <c r="AW10" s="778"/>
      <c r="AX10" s="778"/>
      <c r="AY10" s="891"/>
      <c r="AZ10" s="777"/>
      <c r="BA10" s="778"/>
      <c r="BB10" s="777"/>
      <c r="BC10" s="779"/>
      <c r="BD10" s="892"/>
      <c r="BE10" s="780"/>
      <c r="BF10" s="781"/>
      <c r="BG10" s="782"/>
      <c r="BH10" s="918"/>
      <c r="BI10" s="654"/>
      <c r="BJ10" s="438" t="s">
        <v>28</v>
      </c>
      <c r="BK10" s="286">
        <f>COUNTIF($AH$6:$AJ$35,BJ10)</f>
        <v>0</v>
      </c>
      <c r="BL10" s="287">
        <f>COUNTIF($AK$6:$AM$35,BJ10)</f>
        <v>0</v>
      </c>
      <c r="BM10" s="287">
        <f>COUNTIF($AN$6:$AO$35,BJ10)</f>
        <v>0</v>
      </c>
      <c r="BN10" s="287">
        <f>COUNTIF($AP$6:$AQ$35,BJ10)</f>
        <v>0</v>
      </c>
      <c r="BO10" s="287">
        <f>COUNTIF($AO$6:$AP$35,BJ10)</f>
        <v>0</v>
      </c>
      <c r="BP10" s="287">
        <f>COUNTIF($AT$6:$AT$35,BJ10)</f>
        <v>0</v>
      </c>
      <c r="BQ10" s="287">
        <f>COUNTIF($AU$6:$AX$35,BJ10)</f>
        <v>0</v>
      </c>
      <c r="BR10" s="587">
        <f>COUNTIF($AY$6:$BD$35,BJ10)</f>
        <v>0</v>
      </c>
      <c r="BS10" s="401">
        <v>0</v>
      </c>
      <c r="BT10" s="401">
        <f t="shared" ref="BT10:BT28" si="0">BK10+BL10*0.5+BM10*0.5+BN10+BO10+BQ10+BR10*0.5+BP10</f>
        <v>0</v>
      </c>
    </row>
    <row r="11" spans="1:114" s="4" customFormat="1" ht="56.1" customHeight="1" x14ac:dyDescent="0.15">
      <c r="A11" s="921"/>
      <c r="B11" s="922"/>
      <c r="C11" s="814"/>
      <c r="D11" s="784"/>
      <c r="E11" s="934"/>
      <c r="F11" s="811"/>
      <c r="G11" s="923"/>
      <c r="H11" s="924"/>
      <c r="I11" s="810"/>
      <c r="J11" s="935"/>
      <c r="K11" s="812"/>
      <c r="L11" s="816"/>
      <c r="M11" s="810"/>
      <c r="N11" s="810"/>
      <c r="O11" s="818"/>
      <c r="P11" s="819"/>
      <c r="Q11" s="817"/>
      <c r="R11" s="817"/>
      <c r="S11" s="811"/>
      <c r="T11" s="771"/>
      <c r="U11" s="923"/>
      <c r="V11" s="810"/>
      <c r="W11" s="923"/>
      <c r="X11" s="771"/>
      <c r="Y11" s="810"/>
      <c r="Z11" s="810"/>
      <c r="AA11" s="923"/>
      <c r="AB11" s="924"/>
      <c r="AC11" s="923"/>
      <c r="AD11" s="926"/>
      <c r="AE11" s="927"/>
      <c r="AF11" s="928"/>
      <c r="AG11" s="929"/>
      <c r="AH11" s="803"/>
      <c r="AI11" s="772"/>
      <c r="AJ11" s="773"/>
      <c r="AK11" s="774"/>
      <c r="AL11" s="792"/>
      <c r="AM11" s="773"/>
      <c r="AN11" s="803"/>
      <c r="AO11" s="773"/>
      <c r="AP11" s="774"/>
      <c r="AQ11" s="890"/>
      <c r="AR11" s="774"/>
      <c r="AS11" s="773"/>
      <c r="AT11" s="792"/>
      <c r="AU11" s="774"/>
      <c r="AV11" s="777"/>
      <c r="AW11" s="778"/>
      <c r="AX11" s="778"/>
      <c r="AY11" s="891"/>
      <c r="AZ11" s="777"/>
      <c r="BA11" s="778"/>
      <c r="BB11" s="777"/>
      <c r="BC11" s="779"/>
      <c r="BD11" s="892"/>
      <c r="BE11" s="780"/>
      <c r="BF11" s="781"/>
      <c r="BG11" s="782"/>
      <c r="BH11" s="918"/>
      <c r="BI11" s="654"/>
      <c r="BJ11" s="439" t="s">
        <v>237</v>
      </c>
      <c r="BK11" s="286">
        <f t="shared" ref="BK11:BK28" si="1">COUNTIF($AH$6:$AJ$35,BJ11)</f>
        <v>0</v>
      </c>
      <c r="BL11" s="287">
        <f t="shared" ref="BL11:BL28" si="2">COUNTIF($AK$6:$AM$35,BJ11)</f>
        <v>0</v>
      </c>
      <c r="BM11" s="287">
        <f t="shared" ref="BM11:BM28" si="3">COUNTIF($AN$6:$AO$35,BJ11)</f>
        <v>0</v>
      </c>
      <c r="BN11" s="287">
        <f t="shared" ref="BN11:BN28" si="4">COUNTIF($AP$6:$AQ$35,BJ11)</f>
        <v>0</v>
      </c>
      <c r="BO11" s="287">
        <f t="shared" ref="BO11:BO28" si="5">COUNTIF($AO$6:$AP$35,BJ11)</f>
        <v>0</v>
      </c>
      <c r="BP11" s="287">
        <f t="shared" ref="BP11:BP28" si="6">COUNTIF($AT$6:$AT$35,BJ11)</f>
        <v>0</v>
      </c>
      <c r="BQ11" s="287">
        <f t="shared" ref="BQ11:BQ28" si="7">COUNTIF($AU$6:$AX$35,BJ11)</f>
        <v>0</v>
      </c>
      <c r="BR11" s="587">
        <f t="shared" ref="BR11:BR28" si="8">COUNTIF($AY$6:$BD$35,BJ11)</f>
        <v>0</v>
      </c>
      <c r="BS11" s="401">
        <v>0</v>
      </c>
      <c r="BT11" s="401">
        <f t="shared" si="0"/>
        <v>0</v>
      </c>
    </row>
    <row r="12" spans="1:114" s="4" customFormat="1" ht="56.1" customHeight="1" x14ac:dyDescent="0.15">
      <c r="A12" s="921"/>
      <c r="B12" s="922"/>
      <c r="C12" s="814"/>
      <c r="D12" s="784"/>
      <c r="E12" s="811"/>
      <c r="F12" s="811"/>
      <c r="G12" s="923"/>
      <c r="H12" s="924"/>
      <c r="I12" s="785"/>
      <c r="J12" s="812"/>
      <c r="K12" s="812"/>
      <c r="L12" s="816"/>
      <c r="M12" s="810"/>
      <c r="N12" s="810"/>
      <c r="O12" s="938"/>
      <c r="P12" s="939"/>
      <c r="Q12" s="810"/>
      <c r="R12" s="810"/>
      <c r="S12" s="811"/>
      <c r="T12" s="771"/>
      <c r="U12" s="923"/>
      <c r="V12" s="810"/>
      <c r="W12" s="923"/>
      <c r="X12" s="771"/>
      <c r="Y12" s="810"/>
      <c r="Z12" s="810"/>
      <c r="AA12" s="923"/>
      <c r="AB12" s="924"/>
      <c r="AC12" s="923"/>
      <c r="AD12" s="926"/>
      <c r="AE12" s="927"/>
      <c r="AF12" s="928"/>
      <c r="AG12" s="929"/>
      <c r="AH12" s="803"/>
      <c r="AI12" s="772"/>
      <c r="AJ12" s="773"/>
      <c r="AK12" s="789"/>
      <c r="AL12" s="788"/>
      <c r="AM12" s="773"/>
      <c r="AN12" s="803"/>
      <c r="AO12" s="773"/>
      <c r="AP12" s="774"/>
      <c r="AQ12" s="890"/>
      <c r="AR12" s="774"/>
      <c r="AS12" s="773"/>
      <c r="AT12" s="792"/>
      <c r="AU12" s="774"/>
      <c r="AV12" s="777"/>
      <c r="AW12" s="778"/>
      <c r="AX12" s="778"/>
      <c r="AY12" s="891"/>
      <c r="AZ12" s="777"/>
      <c r="BA12" s="778"/>
      <c r="BB12" s="777"/>
      <c r="BC12" s="779"/>
      <c r="BD12" s="892"/>
      <c r="BE12" s="780"/>
      <c r="BF12" s="781"/>
      <c r="BG12" s="782"/>
      <c r="BH12" s="918"/>
      <c r="BI12" s="654"/>
      <c r="BJ12" s="439" t="s">
        <v>63</v>
      </c>
      <c r="BK12" s="286">
        <f t="shared" si="1"/>
        <v>0</v>
      </c>
      <c r="BL12" s="287">
        <f t="shared" si="2"/>
        <v>0</v>
      </c>
      <c r="BM12" s="287">
        <f t="shared" si="3"/>
        <v>0</v>
      </c>
      <c r="BN12" s="287">
        <f t="shared" si="4"/>
        <v>0</v>
      </c>
      <c r="BO12" s="287">
        <f t="shared" si="5"/>
        <v>0</v>
      </c>
      <c r="BP12" s="287">
        <f t="shared" si="6"/>
        <v>0</v>
      </c>
      <c r="BQ12" s="287">
        <f t="shared" si="7"/>
        <v>0</v>
      </c>
      <c r="BR12" s="587">
        <f t="shared" si="8"/>
        <v>0</v>
      </c>
      <c r="BS12" s="401">
        <v>0</v>
      </c>
      <c r="BT12" s="401">
        <f t="shared" si="0"/>
        <v>0</v>
      </c>
    </row>
    <row r="13" spans="1:114" s="4" customFormat="1" ht="56.1" customHeight="1" x14ac:dyDescent="0.15">
      <c r="A13" s="921"/>
      <c r="B13" s="922"/>
      <c r="C13" s="814"/>
      <c r="D13" s="784"/>
      <c r="E13" s="811"/>
      <c r="F13" s="811"/>
      <c r="G13" s="923"/>
      <c r="H13" s="924"/>
      <c r="I13" s="810"/>
      <c r="J13" s="812"/>
      <c r="K13" s="924"/>
      <c r="L13" s="816"/>
      <c r="M13" s="810"/>
      <c r="N13" s="810"/>
      <c r="O13" s="818"/>
      <c r="P13" s="819"/>
      <c r="Q13" s="810"/>
      <c r="R13" s="810"/>
      <c r="S13" s="811"/>
      <c r="T13" s="771"/>
      <c r="U13" s="923"/>
      <c r="V13" s="810"/>
      <c r="W13" s="923"/>
      <c r="X13" s="771"/>
      <c r="Y13" s="810"/>
      <c r="Z13" s="810"/>
      <c r="AA13" s="923"/>
      <c r="AB13" s="924"/>
      <c r="AC13" s="923"/>
      <c r="AD13" s="926"/>
      <c r="AE13" s="927"/>
      <c r="AF13" s="928"/>
      <c r="AG13" s="929"/>
      <c r="AH13" s="803"/>
      <c r="AI13" s="772"/>
      <c r="AJ13" s="773"/>
      <c r="AK13" s="774"/>
      <c r="AL13" s="792"/>
      <c r="AM13" s="773"/>
      <c r="AN13" s="803"/>
      <c r="AO13" s="773"/>
      <c r="AP13" s="774"/>
      <c r="AQ13" s="890"/>
      <c r="AR13" s="774"/>
      <c r="AS13" s="773"/>
      <c r="AT13" s="792"/>
      <c r="AU13" s="774"/>
      <c r="AV13" s="777"/>
      <c r="AW13" s="778"/>
      <c r="AX13" s="778"/>
      <c r="AY13" s="891"/>
      <c r="AZ13" s="777"/>
      <c r="BA13" s="778"/>
      <c r="BB13" s="777"/>
      <c r="BC13" s="779"/>
      <c r="BD13" s="892"/>
      <c r="BE13" s="780"/>
      <c r="BF13" s="781"/>
      <c r="BG13" s="782"/>
      <c r="BH13" s="918"/>
      <c r="BI13" s="654"/>
      <c r="BJ13" s="437" t="s">
        <v>284</v>
      </c>
      <c r="BK13" s="286">
        <f t="shared" si="1"/>
        <v>0</v>
      </c>
      <c r="BL13" s="287">
        <f t="shared" si="2"/>
        <v>0</v>
      </c>
      <c r="BM13" s="287">
        <f t="shared" si="3"/>
        <v>0</v>
      </c>
      <c r="BN13" s="287">
        <f t="shared" si="4"/>
        <v>0</v>
      </c>
      <c r="BO13" s="287">
        <f t="shared" si="5"/>
        <v>0</v>
      </c>
      <c r="BP13" s="287">
        <f t="shared" si="6"/>
        <v>0</v>
      </c>
      <c r="BQ13" s="287">
        <f t="shared" si="7"/>
        <v>0</v>
      </c>
      <c r="BR13" s="587">
        <f t="shared" si="8"/>
        <v>0</v>
      </c>
      <c r="BS13" s="401">
        <v>0</v>
      </c>
      <c r="BT13" s="401">
        <f t="shared" si="0"/>
        <v>0</v>
      </c>
    </row>
    <row r="14" spans="1:114" s="4" customFormat="1" ht="56.1" customHeight="1" x14ac:dyDescent="0.15">
      <c r="A14" s="921"/>
      <c r="B14" s="922"/>
      <c r="C14" s="813"/>
      <c r="D14" s="784"/>
      <c r="E14" s="811"/>
      <c r="F14" s="811"/>
      <c r="G14" s="923"/>
      <c r="H14" s="924"/>
      <c r="I14" s="940"/>
      <c r="J14" s="935"/>
      <c r="K14" s="941"/>
      <c r="L14" s="816"/>
      <c r="M14" s="810"/>
      <c r="N14" s="810"/>
      <c r="O14" s="818"/>
      <c r="P14" s="819"/>
      <c r="Q14" s="810"/>
      <c r="R14" s="810"/>
      <c r="S14" s="815"/>
      <c r="T14" s="771"/>
      <c r="U14" s="923"/>
      <c r="V14" s="810"/>
      <c r="W14" s="923"/>
      <c r="X14" s="771"/>
      <c r="Y14" s="810"/>
      <c r="Z14" s="810"/>
      <c r="AA14" s="923"/>
      <c r="AB14" s="924"/>
      <c r="AC14" s="923"/>
      <c r="AD14" s="926"/>
      <c r="AE14" s="927"/>
      <c r="AF14" s="928"/>
      <c r="AG14" s="929"/>
      <c r="AH14" s="789"/>
      <c r="AI14" s="792"/>
      <c r="AJ14" s="773"/>
      <c r="AK14" s="774"/>
      <c r="AL14" s="792"/>
      <c r="AM14" s="773"/>
      <c r="AN14" s="802"/>
      <c r="AO14" s="807"/>
      <c r="AP14" s="774"/>
      <c r="AQ14" s="890"/>
      <c r="AR14" s="789"/>
      <c r="AS14" s="773"/>
      <c r="AT14" s="792"/>
      <c r="AU14" s="774"/>
      <c r="AV14" s="777"/>
      <c r="AW14" s="778"/>
      <c r="AX14" s="778"/>
      <c r="AY14" s="891"/>
      <c r="AZ14" s="777"/>
      <c r="BA14" s="778"/>
      <c r="BB14" s="777"/>
      <c r="BC14" s="779"/>
      <c r="BD14" s="892"/>
      <c r="BE14" s="780"/>
      <c r="BF14" s="781"/>
      <c r="BG14" s="782"/>
      <c r="BH14" s="918"/>
      <c r="BI14" s="654"/>
      <c r="BJ14" s="437" t="s">
        <v>27</v>
      </c>
      <c r="BK14" s="286">
        <f t="shared" si="1"/>
        <v>0</v>
      </c>
      <c r="BL14" s="287">
        <f t="shared" si="2"/>
        <v>0</v>
      </c>
      <c r="BM14" s="287">
        <f t="shared" si="3"/>
        <v>0</v>
      </c>
      <c r="BN14" s="287">
        <f t="shared" si="4"/>
        <v>0</v>
      </c>
      <c r="BO14" s="287">
        <f t="shared" si="5"/>
        <v>0</v>
      </c>
      <c r="BP14" s="287">
        <f t="shared" si="6"/>
        <v>0</v>
      </c>
      <c r="BQ14" s="287">
        <f t="shared" si="7"/>
        <v>0</v>
      </c>
      <c r="BR14" s="587">
        <f t="shared" si="8"/>
        <v>0</v>
      </c>
      <c r="BS14" s="401">
        <v>0</v>
      </c>
      <c r="BT14" s="401">
        <f t="shared" si="0"/>
        <v>0</v>
      </c>
    </row>
    <row r="15" spans="1:114" s="4" customFormat="1" ht="56.1" customHeight="1" x14ac:dyDescent="0.15">
      <c r="A15" s="921"/>
      <c r="B15" s="922"/>
      <c r="C15" s="813"/>
      <c r="D15" s="784"/>
      <c r="E15" s="811"/>
      <c r="F15" s="934"/>
      <c r="G15" s="923"/>
      <c r="H15" s="924"/>
      <c r="I15" s="810"/>
      <c r="J15" s="935"/>
      <c r="K15" s="941"/>
      <c r="L15" s="816"/>
      <c r="M15" s="810"/>
      <c r="N15" s="810"/>
      <c r="O15" s="818"/>
      <c r="P15" s="819"/>
      <c r="Q15" s="810"/>
      <c r="R15" s="810"/>
      <c r="S15" s="811"/>
      <c r="T15" s="771"/>
      <c r="U15" s="923"/>
      <c r="V15" s="810"/>
      <c r="W15" s="923"/>
      <c r="X15" s="771"/>
      <c r="Y15" s="810"/>
      <c r="Z15" s="810"/>
      <c r="AA15" s="923"/>
      <c r="AB15" s="924"/>
      <c r="AC15" s="923"/>
      <c r="AD15" s="926"/>
      <c r="AE15" s="927"/>
      <c r="AF15" s="928"/>
      <c r="AG15" s="929"/>
      <c r="AH15" s="805"/>
      <c r="AI15" s="772"/>
      <c r="AJ15" s="773"/>
      <c r="AK15" s="774"/>
      <c r="AL15" s="792"/>
      <c r="AM15" s="773"/>
      <c r="AN15" s="802"/>
      <c r="AO15" s="807"/>
      <c r="AP15" s="774"/>
      <c r="AQ15" s="890"/>
      <c r="AR15" s="774"/>
      <c r="AS15" s="773"/>
      <c r="AT15" s="792"/>
      <c r="AU15" s="774"/>
      <c r="AV15" s="777"/>
      <c r="AW15" s="778"/>
      <c r="AX15" s="778"/>
      <c r="AY15" s="891"/>
      <c r="AZ15" s="777"/>
      <c r="BA15" s="778"/>
      <c r="BB15" s="777"/>
      <c r="BC15" s="779"/>
      <c r="BD15" s="892"/>
      <c r="BE15" s="780"/>
      <c r="BF15" s="786"/>
      <c r="BG15" s="879"/>
      <c r="BH15" s="947"/>
      <c r="BI15" s="654"/>
      <c r="BJ15" s="437" t="s">
        <v>120</v>
      </c>
      <c r="BK15" s="286">
        <f t="shared" si="1"/>
        <v>0</v>
      </c>
      <c r="BL15" s="287">
        <f t="shared" si="2"/>
        <v>0</v>
      </c>
      <c r="BM15" s="287">
        <f t="shared" si="3"/>
        <v>0</v>
      </c>
      <c r="BN15" s="287">
        <f t="shared" si="4"/>
        <v>0</v>
      </c>
      <c r="BO15" s="287">
        <f t="shared" si="5"/>
        <v>0</v>
      </c>
      <c r="BP15" s="287">
        <f t="shared" si="6"/>
        <v>0</v>
      </c>
      <c r="BQ15" s="287">
        <f t="shared" si="7"/>
        <v>0</v>
      </c>
      <c r="BR15" s="587">
        <f t="shared" si="8"/>
        <v>0</v>
      </c>
      <c r="BS15" s="401">
        <v>0</v>
      </c>
      <c r="BT15" s="401">
        <f t="shared" si="0"/>
        <v>0</v>
      </c>
    </row>
    <row r="16" spans="1:114" s="4" customFormat="1" ht="56.1" customHeight="1" x14ac:dyDescent="0.15">
      <c r="A16" s="921"/>
      <c r="B16" s="922"/>
      <c r="C16" s="813"/>
      <c r="D16" s="784"/>
      <c r="E16" s="934"/>
      <c r="F16" s="811"/>
      <c r="G16" s="923"/>
      <c r="H16" s="924"/>
      <c r="I16" s="810"/>
      <c r="J16" s="935"/>
      <c r="K16" s="924"/>
      <c r="L16" s="816"/>
      <c r="M16" s="810"/>
      <c r="N16" s="810"/>
      <c r="O16" s="818"/>
      <c r="P16" s="819"/>
      <c r="Q16" s="817"/>
      <c r="R16" s="810"/>
      <c r="S16" s="811"/>
      <c r="T16" s="771"/>
      <c r="U16" s="923"/>
      <c r="V16" s="810"/>
      <c r="W16" s="923"/>
      <c r="X16" s="771"/>
      <c r="Y16" s="810"/>
      <c r="Z16" s="810"/>
      <c r="AA16" s="923"/>
      <c r="AB16" s="924"/>
      <c r="AC16" s="923"/>
      <c r="AD16" s="926"/>
      <c r="AE16" s="927"/>
      <c r="AF16" s="928"/>
      <c r="AG16" s="929"/>
      <c r="AH16" s="804"/>
      <c r="AI16" s="772"/>
      <c r="AJ16" s="773"/>
      <c r="AK16" s="774"/>
      <c r="AL16" s="792"/>
      <c r="AM16" s="773"/>
      <c r="AN16" s="906"/>
      <c r="AO16" s="807"/>
      <c r="AP16" s="774"/>
      <c r="AQ16" s="890"/>
      <c r="AR16" s="789"/>
      <c r="AS16" s="773"/>
      <c r="AT16" s="792"/>
      <c r="AU16" s="774"/>
      <c r="AV16" s="775"/>
      <c r="AW16" s="792"/>
      <c r="AX16" s="792"/>
      <c r="AY16" s="891"/>
      <c r="AZ16" s="775"/>
      <c r="BA16" s="778"/>
      <c r="BB16" s="777"/>
      <c r="BC16" s="779"/>
      <c r="BD16" s="892"/>
      <c r="BE16" s="780"/>
      <c r="BF16" s="781"/>
      <c r="BG16" s="782"/>
      <c r="BH16" s="918"/>
      <c r="BI16" s="654"/>
      <c r="BJ16" s="440" t="s">
        <v>38</v>
      </c>
      <c r="BK16" s="286">
        <f t="shared" si="1"/>
        <v>0</v>
      </c>
      <c r="BL16" s="287">
        <f t="shared" si="2"/>
        <v>0</v>
      </c>
      <c r="BM16" s="287">
        <f t="shared" si="3"/>
        <v>0</v>
      </c>
      <c r="BN16" s="287">
        <f t="shared" si="4"/>
        <v>0</v>
      </c>
      <c r="BO16" s="287">
        <f t="shared" si="5"/>
        <v>0</v>
      </c>
      <c r="BP16" s="287">
        <f t="shared" si="6"/>
        <v>0</v>
      </c>
      <c r="BQ16" s="287">
        <f t="shared" si="7"/>
        <v>0</v>
      </c>
      <c r="BR16" s="587">
        <f t="shared" si="8"/>
        <v>0</v>
      </c>
      <c r="BS16" s="401">
        <v>0</v>
      </c>
      <c r="BT16" s="401">
        <f t="shared" si="0"/>
        <v>0</v>
      </c>
    </row>
    <row r="17" spans="1:72" s="4" customFormat="1" ht="56.1" customHeight="1" x14ac:dyDescent="0.15">
      <c r="A17" s="921"/>
      <c r="B17" s="922"/>
      <c r="C17" s="942"/>
      <c r="D17" s="784"/>
      <c r="E17" s="811"/>
      <c r="F17" s="811"/>
      <c r="G17" s="923"/>
      <c r="H17" s="924"/>
      <c r="I17" s="810"/>
      <c r="J17" s="935"/>
      <c r="K17" s="941"/>
      <c r="L17" s="816"/>
      <c r="M17" s="810"/>
      <c r="N17" s="810"/>
      <c r="O17" s="818"/>
      <c r="P17" s="943"/>
      <c r="Q17" s="810"/>
      <c r="R17" s="817"/>
      <c r="S17" s="815"/>
      <c r="T17" s="771"/>
      <c r="U17" s="923"/>
      <c r="V17" s="810"/>
      <c r="W17" s="923"/>
      <c r="X17" s="771"/>
      <c r="Y17" s="810"/>
      <c r="Z17" s="810"/>
      <c r="AA17" s="923"/>
      <c r="AB17" s="924"/>
      <c r="AC17" s="923"/>
      <c r="AD17" s="926"/>
      <c r="AE17" s="927"/>
      <c r="AF17" s="928"/>
      <c r="AG17" s="929"/>
      <c r="AH17" s="803"/>
      <c r="AI17" s="772"/>
      <c r="AJ17" s="773"/>
      <c r="AK17" s="774"/>
      <c r="AL17" s="792"/>
      <c r="AM17" s="773"/>
      <c r="AN17" s="802"/>
      <c r="AO17" s="807"/>
      <c r="AP17" s="774"/>
      <c r="AQ17" s="890"/>
      <c r="AR17" s="774"/>
      <c r="AS17" s="773"/>
      <c r="AT17" s="792"/>
      <c r="AU17" s="774"/>
      <c r="AV17" s="777"/>
      <c r="AW17" s="778"/>
      <c r="AX17" s="778"/>
      <c r="AY17" s="891"/>
      <c r="AZ17" s="777"/>
      <c r="BA17" s="792"/>
      <c r="BB17" s="777"/>
      <c r="BC17" s="779"/>
      <c r="BD17" s="892"/>
      <c r="BE17" s="780"/>
      <c r="BF17" s="786"/>
      <c r="BG17" s="894"/>
      <c r="BH17" s="948"/>
      <c r="BI17" s="654"/>
      <c r="BJ17" s="440" t="s">
        <v>243</v>
      </c>
      <c r="BK17" s="286">
        <f t="shared" si="1"/>
        <v>0</v>
      </c>
      <c r="BL17" s="287">
        <f t="shared" si="2"/>
        <v>0</v>
      </c>
      <c r="BM17" s="287">
        <f t="shared" si="3"/>
        <v>0</v>
      </c>
      <c r="BN17" s="287">
        <f t="shared" si="4"/>
        <v>0</v>
      </c>
      <c r="BO17" s="287">
        <f t="shared" si="5"/>
        <v>0</v>
      </c>
      <c r="BP17" s="287">
        <f t="shared" si="6"/>
        <v>0</v>
      </c>
      <c r="BQ17" s="287">
        <f t="shared" si="7"/>
        <v>0</v>
      </c>
      <c r="BR17" s="587">
        <f t="shared" si="8"/>
        <v>0</v>
      </c>
      <c r="BS17" s="401">
        <v>0</v>
      </c>
      <c r="BT17" s="401">
        <f t="shared" si="0"/>
        <v>0</v>
      </c>
    </row>
    <row r="18" spans="1:72" s="4" customFormat="1" ht="56.1" customHeight="1" x14ac:dyDescent="0.15">
      <c r="A18" s="921"/>
      <c r="B18" s="922"/>
      <c r="C18" s="942"/>
      <c r="D18" s="784"/>
      <c r="E18" s="811"/>
      <c r="F18" s="811"/>
      <c r="G18" s="923"/>
      <c r="H18" s="924"/>
      <c r="I18" s="810"/>
      <c r="J18" s="935"/>
      <c r="K18" s="924"/>
      <c r="L18" s="816"/>
      <c r="M18" s="810"/>
      <c r="N18" s="810"/>
      <c r="O18" s="818"/>
      <c r="P18" s="819"/>
      <c r="Q18" s="817"/>
      <c r="R18" s="817"/>
      <c r="S18" s="811"/>
      <c r="T18" s="771"/>
      <c r="U18" s="923"/>
      <c r="V18" s="810"/>
      <c r="W18" s="923"/>
      <c r="X18" s="771"/>
      <c r="Y18" s="810"/>
      <c r="Z18" s="810"/>
      <c r="AA18" s="923"/>
      <c r="AB18" s="924"/>
      <c r="AC18" s="923"/>
      <c r="AD18" s="926"/>
      <c r="AE18" s="927"/>
      <c r="AF18" s="928"/>
      <c r="AG18" s="929"/>
      <c r="AH18" s="803"/>
      <c r="AI18" s="772"/>
      <c r="AJ18" s="773"/>
      <c r="AK18" s="774"/>
      <c r="AL18" s="792"/>
      <c r="AM18" s="773"/>
      <c r="AN18" s="802"/>
      <c r="AO18" s="807"/>
      <c r="AP18" s="774"/>
      <c r="AQ18" s="890"/>
      <c r="AR18" s="774"/>
      <c r="AS18" s="773"/>
      <c r="AT18" s="792"/>
      <c r="AU18" s="774"/>
      <c r="AV18" s="777"/>
      <c r="AW18" s="778"/>
      <c r="AX18" s="778"/>
      <c r="AY18" s="891"/>
      <c r="AZ18" s="777"/>
      <c r="BA18" s="792"/>
      <c r="BB18" s="777"/>
      <c r="BC18" s="779"/>
      <c r="BD18" s="892"/>
      <c r="BE18" s="780"/>
      <c r="BF18" s="786"/>
      <c r="BG18" s="782"/>
      <c r="BH18" s="918"/>
      <c r="BI18" s="654"/>
      <c r="BJ18" s="440" t="s">
        <v>200</v>
      </c>
      <c r="BK18" s="286">
        <f t="shared" si="1"/>
        <v>0</v>
      </c>
      <c r="BL18" s="287">
        <f t="shared" si="2"/>
        <v>0</v>
      </c>
      <c r="BM18" s="287">
        <f t="shared" si="3"/>
        <v>0</v>
      </c>
      <c r="BN18" s="287">
        <f t="shared" si="4"/>
        <v>0</v>
      </c>
      <c r="BO18" s="287">
        <f t="shared" si="5"/>
        <v>0</v>
      </c>
      <c r="BP18" s="287">
        <f t="shared" si="6"/>
        <v>0</v>
      </c>
      <c r="BQ18" s="287">
        <f t="shared" si="7"/>
        <v>0</v>
      </c>
      <c r="BR18" s="587">
        <f t="shared" si="8"/>
        <v>0</v>
      </c>
      <c r="BS18" s="401">
        <v>0</v>
      </c>
      <c r="BT18" s="401">
        <f t="shared" si="0"/>
        <v>0</v>
      </c>
    </row>
    <row r="19" spans="1:72" s="4" customFormat="1" ht="56.1" customHeight="1" x14ac:dyDescent="0.15">
      <c r="A19" s="921"/>
      <c r="B19" s="922"/>
      <c r="C19" s="814"/>
      <c r="D19" s="784"/>
      <c r="E19" s="811"/>
      <c r="F19" s="811"/>
      <c r="G19" s="923"/>
      <c r="H19" s="924"/>
      <c r="I19" s="785"/>
      <c r="J19" s="935"/>
      <c r="K19" s="924"/>
      <c r="L19" s="816"/>
      <c r="M19" s="810"/>
      <c r="N19" s="810"/>
      <c r="O19" s="818"/>
      <c r="P19" s="943"/>
      <c r="Q19" s="810"/>
      <c r="R19" s="810"/>
      <c r="S19" s="811"/>
      <c r="T19" s="771"/>
      <c r="U19" s="923"/>
      <c r="V19" s="810"/>
      <c r="W19" s="923"/>
      <c r="X19" s="771"/>
      <c r="Y19" s="810"/>
      <c r="Z19" s="810"/>
      <c r="AA19" s="923"/>
      <c r="AB19" s="924"/>
      <c r="AC19" s="923"/>
      <c r="AD19" s="926"/>
      <c r="AE19" s="927"/>
      <c r="AF19" s="928"/>
      <c r="AG19" s="929"/>
      <c r="AH19" s="803"/>
      <c r="AI19" s="772"/>
      <c r="AJ19" s="773"/>
      <c r="AK19" s="789"/>
      <c r="AL19" s="792"/>
      <c r="AM19" s="773"/>
      <c r="AN19" s="803"/>
      <c r="AO19" s="773"/>
      <c r="AP19" s="774"/>
      <c r="AQ19" s="890"/>
      <c r="AR19" s="774"/>
      <c r="AS19" s="773"/>
      <c r="AT19" s="792"/>
      <c r="AU19" s="774"/>
      <c r="AV19" s="895"/>
      <c r="AW19" s="896"/>
      <c r="AX19" s="896"/>
      <c r="AY19" s="893"/>
      <c r="AZ19" s="775"/>
      <c r="BA19" s="896"/>
      <c r="BB19" s="777"/>
      <c r="BC19" s="779"/>
      <c r="BD19" s="892"/>
      <c r="BE19" s="780"/>
      <c r="BF19" s="781"/>
      <c r="BG19" s="782"/>
      <c r="BH19" s="918"/>
      <c r="BI19" s="654"/>
      <c r="BJ19" s="440" t="s">
        <v>233</v>
      </c>
      <c r="BK19" s="286">
        <f t="shared" si="1"/>
        <v>0</v>
      </c>
      <c r="BL19" s="287">
        <f t="shared" si="2"/>
        <v>0</v>
      </c>
      <c r="BM19" s="287">
        <f t="shared" si="3"/>
        <v>0</v>
      </c>
      <c r="BN19" s="287">
        <f t="shared" si="4"/>
        <v>0</v>
      </c>
      <c r="BO19" s="287">
        <f t="shared" si="5"/>
        <v>0</v>
      </c>
      <c r="BP19" s="287">
        <f t="shared" si="6"/>
        <v>0</v>
      </c>
      <c r="BQ19" s="287">
        <f t="shared" si="7"/>
        <v>0</v>
      </c>
      <c r="BR19" s="587">
        <f t="shared" si="8"/>
        <v>0</v>
      </c>
      <c r="BS19" s="401">
        <v>0</v>
      </c>
      <c r="BT19" s="401">
        <f t="shared" si="0"/>
        <v>0</v>
      </c>
    </row>
    <row r="20" spans="1:72" s="4" customFormat="1" ht="56.1" customHeight="1" x14ac:dyDescent="0.15">
      <c r="A20" s="921"/>
      <c r="B20" s="922"/>
      <c r="C20" s="814"/>
      <c r="D20" s="784"/>
      <c r="E20" s="811"/>
      <c r="F20" s="811"/>
      <c r="G20" s="923"/>
      <c r="H20" s="924"/>
      <c r="I20" s="810"/>
      <c r="J20" s="812"/>
      <c r="K20" s="924"/>
      <c r="L20" s="816"/>
      <c r="M20" s="810"/>
      <c r="N20" s="810"/>
      <c r="O20" s="818"/>
      <c r="P20" s="819"/>
      <c r="Q20" s="810"/>
      <c r="R20" s="810"/>
      <c r="S20" s="811"/>
      <c r="T20" s="771"/>
      <c r="U20" s="923"/>
      <c r="V20" s="810"/>
      <c r="W20" s="923"/>
      <c r="X20" s="771"/>
      <c r="Y20" s="810"/>
      <c r="Z20" s="810"/>
      <c r="AA20" s="923"/>
      <c r="AB20" s="924"/>
      <c r="AC20" s="923"/>
      <c r="AD20" s="926"/>
      <c r="AE20" s="927"/>
      <c r="AF20" s="928"/>
      <c r="AG20" s="929"/>
      <c r="AH20" s="802"/>
      <c r="AI20" s="772"/>
      <c r="AJ20" s="773"/>
      <c r="AK20" s="774"/>
      <c r="AL20" s="792"/>
      <c r="AM20" s="773"/>
      <c r="AN20" s="802"/>
      <c r="AO20" s="807"/>
      <c r="AP20" s="774"/>
      <c r="AQ20" s="890"/>
      <c r="AR20" s="774"/>
      <c r="AS20" s="773"/>
      <c r="AT20" s="792"/>
      <c r="AU20" s="774"/>
      <c r="AV20" s="777"/>
      <c r="AW20" s="778"/>
      <c r="AX20" s="778"/>
      <c r="AY20" s="891"/>
      <c r="AZ20" s="777"/>
      <c r="BA20" s="778"/>
      <c r="BB20" s="777"/>
      <c r="BC20" s="779"/>
      <c r="BD20" s="892"/>
      <c r="BE20" s="780"/>
      <c r="BF20" s="781"/>
      <c r="BG20" s="782"/>
      <c r="BH20" s="918"/>
      <c r="BI20" s="654"/>
      <c r="BJ20" s="440" t="s">
        <v>267</v>
      </c>
      <c r="BK20" s="286">
        <f t="shared" si="1"/>
        <v>0</v>
      </c>
      <c r="BL20" s="287">
        <f t="shared" si="2"/>
        <v>0</v>
      </c>
      <c r="BM20" s="287">
        <f t="shared" si="3"/>
        <v>0</v>
      </c>
      <c r="BN20" s="287">
        <f t="shared" si="4"/>
        <v>0</v>
      </c>
      <c r="BO20" s="287">
        <f t="shared" si="5"/>
        <v>0</v>
      </c>
      <c r="BP20" s="287">
        <f t="shared" si="6"/>
        <v>0</v>
      </c>
      <c r="BQ20" s="287">
        <f t="shared" si="7"/>
        <v>0</v>
      </c>
      <c r="BR20" s="587">
        <f t="shared" si="8"/>
        <v>0</v>
      </c>
      <c r="BS20" s="401">
        <v>0</v>
      </c>
      <c r="BT20" s="401">
        <f>BK20+BL20*0.5+BM20*0.5+BN20+BO20+BQ20+BR20*0.5+BP20</f>
        <v>0</v>
      </c>
    </row>
    <row r="21" spans="1:72" s="4" customFormat="1" ht="56.1" customHeight="1" x14ac:dyDescent="0.15">
      <c r="A21" s="921"/>
      <c r="B21" s="922"/>
      <c r="C21" s="813"/>
      <c r="D21" s="784"/>
      <c r="E21" s="811"/>
      <c r="F21" s="811"/>
      <c r="G21" s="923"/>
      <c r="H21" s="924"/>
      <c r="I21" s="940"/>
      <c r="J21" s="935"/>
      <c r="K21" s="941"/>
      <c r="L21" s="816"/>
      <c r="M21" s="810"/>
      <c r="N21" s="810"/>
      <c r="O21" s="818"/>
      <c r="P21" s="819"/>
      <c r="Q21" s="810"/>
      <c r="R21" s="810"/>
      <c r="S21" s="811"/>
      <c r="T21" s="771"/>
      <c r="U21" s="923"/>
      <c r="V21" s="810"/>
      <c r="W21" s="923"/>
      <c r="X21" s="771"/>
      <c r="Y21" s="810"/>
      <c r="Z21" s="810"/>
      <c r="AA21" s="923"/>
      <c r="AB21" s="924"/>
      <c r="AC21" s="923"/>
      <c r="AD21" s="926"/>
      <c r="AE21" s="927"/>
      <c r="AF21" s="928"/>
      <c r="AG21" s="929"/>
      <c r="AH21" s="803"/>
      <c r="AI21" s="772"/>
      <c r="AJ21" s="773"/>
      <c r="AK21" s="774"/>
      <c r="AL21" s="792"/>
      <c r="AM21" s="773"/>
      <c r="AN21" s="803"/>
      <c r="AO21" s="773"/>
      <c r="AP21" s="774"/>
      <c r="AQ21" s="890"/>
      <c r="AR21" s="789"/>
      <c r="AS21" s="773"/>
      <c r="AT21" s="792"/>
      <c r="AU21" s="774"/>
      <c r="AV21" s="777"/>
      <c r="AW21" s="778"/>
      <c r="AX21" s="778"/>
      <c r="AY21" s="891"/>
      <c r="AZ21" s="777"/>
      <c r="BA21" s="778"/>
      <c r="BB21" s="777"/>
      <c r="BC21" s="779"/>
      <c r="BD21" s="892"/>
      <c r="BE21" s="780"/>
      <c r="BF21" s="781"/>
      <c r="BG21" s="782"/>
      <c r="BH21" s="918"/>
      <c r="BI21" s="654"/>
      <c r="BJ21" s="440" t="s">
        <v>70</v>
      </c>
      <c r="BK21" s="286">
        <f t="shared" si="1"/>
        <v>0</v>
      </c>
      <c r="BL21" s="287">
        <f t="shared" si="2"/>
        <v>0</v>
      </c>
      <c r="BM21" s="287">
        <f t="shared" si="3"/>
        <v>0</v>
      </c>
      <c r="BN21" s="287">
        <f t="shared" si="4"/>
        <v>0</v>
      </c>
      <c r="BO21" s="287">
        <f t="shared" si="5"/>
        <v>0</v>
      </c>
      <c r="BP21" s="287">
        <f t="shared" si="6"/>
        <v>0</v>
      </c>
      <c r="BQ21" s="287">
        <f t="shared" si="7"/>
        <v>0</v>
      </c>
      <c r="BR21" s="587">
        <f t="shared" si="8"/>
        <v>0</v>
      </c>
      <c r="BS21" s="401">
        <v>0</v>
      </c>
      <c r="BT21" s="401">
        <f>BK21+BL21*0.5+BM21*0.5+BN21+BO21+BQ21+BR21*0.5+BP21</f>
        <v>0</v>
      </c>
    </row>
    <row r="22" spans="1:72" s="4" customFormat="1" ht="56.1" customHeight="1" x14ac:dyDescent="0.15">
      <c r="A22" s="921"/>
      <c r="B22" s="922"/>
      <c r="C22" s="813"/>
      <c r="D22" s="784"/>
      <c r="E22" s="811"/>
      <c r="F22" s="811"/>
      <c r="G22" s="923"/>
      <c r="H22" s="924"/>
      <c r="I22" s="940"/>
      <c r="J22" s="935"/>
      <c r="K22" s="941"/>
      <c r="L22" s="816"/>
      <c r="M22" s="810"/>
      <c r="N22" s="810"/>
      <c r="O22" s="818"/>
      <c r="P22" s="819"/>
      <c r="Q22" s="810"/>
      <c r="R22" s="810"/>
      <c r="S22" s="811"/>
      <c r="T22" s="771"/>
      <c r="U22" s="923"/>
      <c r="V22" s="810"/>
      <c r="W22" s="923"/>
      <c r="X22" s="771"/>
      <c r="Y22" s="810"/>
      <c r="Z22" s="810"/>
      <c r="AA22" s="923"/>
      <c r="AB22" s="924"/>
      <c r="AC22" s="923"/>
      <c r="AD22" s="926"/>
      <c r="AE22" s="927"/>
      <c r="AF22" s="928"/>
      <c r="AG22" s="929"/>
      <c r="AH22" s="803"/>
      <c r="AI22" s="772"/>
      <c r="AJ22" s="773"/>
      <c r="AK22" s="774"/>
      <c r="AL22" s="792"/>
      <c r="AM22" s="773"/>
      <c r="AN22" s="803"/>
      <c r="AO22" s="773"/>
      <c r="AP22" s="774"/>
      <c r="AQ22" s="890"/>
      <c r="AR22" s="774"/>
      <c r="AS22" s="773"/>
      <c r="AT22" s="792"/>
      <c r="AU22" s="774"/>
      <c r="AV22" s="777"/>
      <c r="AW22" s="778"/>
      <c r="AX22" s="778"/>
      <c r="AY22" s="891"/>
      <c r="AZ22" s="777"/>
      <c r="BA22" s="778"/>
      <c r="BB22" s="777"/>
      <c r="BC22" s="779"/>
      <c r="BD22" s="892"/>
      <c r="BE22" s="780"/>
      <c r="BF22" s="781"/>
      <c r="BG22" s="782"/>
      <c r="BH22" s="918"/>
      <c r="BI22" s="654"/>
      <c r="BJ22" s="440" t="s">
        <v>300</v>
      </c>
      <c r="BK22" s="286">
        <f t="shared" si="1"/>
        <v>0</v>
      </c>
      <c r="BL22" s="287">
        <f t="shared" si="2"/>
        <v>0</v>
      </c>
      <c r="BM22" s="287">
        <f t="shared" si="3"/>
        <v>0</v>
      </c>
      <c r="BN22" s="287">
        <f t="shared" si="4"/>
        <v>0</v>
      </c>
      <c r="BO22" s="287">
        <f t="shared" si="5"/>
        <v>0</v>
      </c>
      <c r="BP22" s="287">
        <f t="shared" si="6"/>
        <v>0</v>
      </c>
      <c r="BQ22" s="287">
        <f t="shared" si="7"/>
        <v>0</v>
      </c>
      <c r="BR22" s="587">
        <f t="shared" si="8"/>
        <v>0</v>
      </c>
      <c r="BS22" s="401">
        <v>0</v>
      </c>
      <c r="BT22" s="401">
        <f t="shared" si="0"/>
        <v>0</v>
      </c>
    </row>
    <row r="23" spans="1:72" s="4" customFormat="1" ht="56.1" customHeight="1" x14ac:dyDescent="0.15">
      <c r="A23" s="921"/>
      <c r="B23" s="922"/>
      <c r="C23" s="813"/>
      <c r="D23" s="784"/>
      <c r="E23" s="811"/>
      <c r="F23" s="811"/>
      <c r="G23" s="923"/>
      <c r="H23" s="924"/>
      <c r="I23" s="940"/>
      <c r="J23" s="935"/>
      <c r="K23" s="941"/>
      <c r="L23" s="816"/>
      <c r="M23" s="810"/>
      <c r="N23" s="810"/>
      <c r="O23" s="818"/>
      <c r="P23" s="819"/>
      <c r="Q23" s="810"/>
      <c r="R23" s="810"/>
      <c r="S23" s="811"/>
      <c r="T23" s="771"/>
      <c r="U23" s="923"/>
      <c r="V23" s="810"/>
      <c r="W23" s="923"/>
      <c r="X23" s="771"/>
      <c r="Y23" s="810"/>
      <c r="Z23" s="810"/>
      <c r="AA23" s="923"/>
      <c r="AB23" s="924"/>
      <c r="AC23" s="923"/>
      <c r="AD23" s="926"/>
      <c r="AE23" s="927"/>
      <c r="AF23" s="928"/>
      <c r="AG23" s="929"/>
      <c r="AH23" s="804"/>
      <c r="AI23" s="786"/>
      <c r="AJ23" s="787"/>
      <c r="AK23" s="774"/>
      <c r="AL23" s="792"/>
      <c r="AM23" s="773"/>
      <c r="AN23" s="803"/>
      <c r="AO23" s="808"/>
      <c r="AP23" s="774"/>
      <c r="AQ23" s="890"/>
      <c r="AR23" s="774"/>
      <c r="AS23" s="773"/>
      <c r="AT23" s="792"/>
      <c r="AU23" s="774"/>
      <c r="AV23" s="898"/>
      <c r="AW23" s="784"/>
      <c r="AX23" s="784"/>
      <c r="AY23" s="908"/>
      <c r="AZ23" s="777"/>
      <c r="BA23" s="778"/>
      <c r="BB23" s="777"/>
      <c r="BC23" s="779"/>
      <c r="BD23" s="892"/>
      <c r="BE23" s="780"/>
      <c r="BF23" s="781"/>
      <c r="BG23" s="879"/>
      <c r="BH23" s="947"/>
      <c r="BI23" s="654"/>
      <c r="BJ23" s="440" t="s">
        <v>301</v>
      </c>
      <c r="BK23" s="286">
        <f t="shared" si="1"/>
        <v>0</v>
      </c>
      <c r="BL23" s="287">
        <f t="shared" si="2"/>
        <v>0</v>
      </c>
      <c r="BM23" s="287">
        <f t="shared" si="3"/>
        <v>0</v>
      </c>
      <c r="BN23" s="287">
        <f t="shared" si="4"/>
        <v>0</v>
      </c>
      <c r="BO23" s="287">
        <f t="shared" si="5"/>
        <v>0</v>
      </c>
      <c r="BP23" s="287">
        <f t="shared" si="6"/>
        <v>0</v>
      </c>
      <c r="BQ23" s="287">
        <f t="shared" si="7"/>
        <v>0</v>
      </c>
      <c r="BR23" s="587">
        <f t="shared" si="8"/>
        <v>0</v>
      </c>
      <c r="BS23" s="401">
        <v>0</v>
      </c>
      <c r="BT23" s="401">
        <f>BK23+BL23*0.5+BM23*0.5+BN23+BO23+BQ23+BR23*0.5+BP23</f>
        <v>0</v>
      </c>
    </row>
    <row r="24" spans="1:72" s="4" customFormat="1" ht="56.1" customHeight="1" x14ac:dyDescent="0.15">
      <c r="A24" s="921"/>
      <c r="B24" s="922"/>
      <c r="C24" s="814"/>
      <c r="D24" s="784"/>
      <c r="E24" s="934"/>
      <c r="F24" s="811"/>
      <c r="G24" s="923"/>
      <c r="H24" s="924"/>
      <c r="I24" s="810"/>
      <c r="J24" s="935"/>
      <c r="K24" s="941"/>
      <c r="L24" s="816"/>
      <c r="M24" s="810"/>
      <c r="N24" s="810"/>
      <c r="O24" s="818"/>
      <c r="P24" s="943"/>
      <c r="Q24" s="810"/>
      <c r="R24" s="817"/>
      <c r="S24" s="811"/>
      <c r="T24" s="771"/>
      <c r="U24" s="923"/>
      <c r="V24" s="810"/>
      <c r="W24" s="923"/>
      <c r="X24" s="771"/>
      <c r="Y24" s="810"/>
      <c r="Z24" s="810"/>
      <c r="AA24" s="923"/>
      <c r="AB24" s="924"/>
      <c r="AC24" s="923"/>
      <c r="AD24" s="926"/>
      <c r="AE24" s="927"/>
      <c r="AF24" s="928"/>
      <c r="AG24" s="929"/>
      <c r="AH24" s="803"/>
      <c r="AI24" s="772"/>
      <c r="AJ24" s="787"/>
      <c r="AK24" s="774"/>
      <c r="AL24" s="792"/>
      <c r="AM24" s="773"/>
      <c r="AN24" s="804"/>
      <c r="AO24" s="808"/>
      <c r="AP24" s="774"/>
      <c r="AQ24" s="890"/>
      <c r="AR24" s="774"/>
      <c r="AS24" s="773"/>
      <c r="AT24" s="792"/>
      <c r="AU24" s="774"/>
      <c r="AV24" s="777"/>
      <c r="AW24" s="778"/>
      <c r="AX24" s="778"/>
      <c r="AY24" s="908"/>
      <c r="AZ24" s="777"/>
      <c r="BA24" s="778"/>
      <c r="BB24" s="775"/>
      <c r="BC24" s="790"/>
      <c r="BD24" s="899"/>
      <c r="BE24" s="789"/>
      <c r="BF24" s="786"/>
      <c r="BG24" s="787"/>
      <c r="BH24" s="919"/>
      <c r="BI24" s="655"/>
      <c r="BJ24" s="440" t="s">
        <v>299</v>
      </c>
      <c r="BK24" s="286">
        <f t="shared" si="1"/>
        <v>0</v>
      </c>
      <c r="BL24" s="287">
        <f t="shared" si="2"/>
        <v>0</v>
      </c>
      <c r="BM24" s="287">
        <f t="shared" si="3"/>
        <v>0</v>
      </c>
      <c r="BN24" s="287">
        <f t="shared" si="4"/>
        <v>0</v>
      </c>
      <c r="BO24" s="287">
        <f t="shared" si="5"/>
        <v>0</v>
      </c>
      <c r="BP24" s="287">
        <f t="shared" si="6"/>
        <v>0</v>
      </c>
      <c r="BQ24" s="287">
        <f t="shared" si="7"/>
        <v>0</v>
      </c>
      <c r="BR24" s="587">
        <f t="shared" si="8"/>
        <v>0</v>
      </c>
      <c r="BS24" s="401">
        <v>0</v>
      </c>
      <c r="BT24" s="401">
        <f>BK24+BL24*0.5+BM24*0.5+BN24+BO24+BQ24+BR24*0.5+BP24</f>
        <v>0</v>
      </c>
    </row>
    <row r="25" spans="1:72" s="4" customFormat="1" ht="56.1" customHeight="1" x14ac:dyDescent="0.15">
      <c r="A25" s="921"/>
      <c r="B25" s="922"/>
      <c r="C25" s="814"/>
      <c r="D25" s="784"/>
      <c r="E25" s="934"/>
      <c r="F25" s="811"/>
      <c r="G25" s="923"/>
      <c r="H25" s="924"/>
      <c r="I25" s="810"/>
      <c r="J25" s="935"/>
      <c r="K25" s="924"/>
      <c r="L25" s="816"/>
      <c r="M25" s="810"/>
      <c r="N25" s="810"/>
      <c r="O25" s="818"/>
      <c r="P25" s="819"/>
      <c r="Q25" s="810"/>
      <c r="R25" s="817"/>
      <c r="S25" s="811"/>
      <c r="T25" s="771"/>
      <c r="U25" s="923"/>
      <c r="V25" s="810"/>
      <c r="W25" s="923"/>
      <c r="X25" s="771"/>
      <c r="Y25" s="810"/>
      <c r="Z25" s="810"/>
      <c r="AA25" s="923"/>
      <c r="AB25" s="924"/>
      <c r="AC25" s="923"/>
      <c r="AD25" s="926"/>
      <c r="AE25" s="927"/>
      <c r="AF25" s="928"/>
      <c r="AG25" s="929"/>
      <c r="AH25" s="805"/>
      <c r="AI25" s="772"/>
      <c r="AJ25" s="773"/>
      <c r="AK25" s="774"/>
      <c r="AL25" s="792"/>
      <c r="AM25" s="773"/>
      <c r="AN25" s="803"/>
      <c r="AO25" s="773"/>
      <c r="AP25" s="774"/>
      <c r="AQ25" s="890"/>
      <c r="AR25" s="774"/>
      <c r="AS25" s="773"/>
      <c r="AT25" s="792"/>
      <c r="AU25" s="774"/>
      <c r="AV25" s="777"/>
      <c r="AW25" s="778"/>
      <c r="AX25" s="778"/>
      <c r="AY25" s="908"/>
      <c r="AZ25" s="777"/>
      <c r="BA25" s="778"/>
      <c r="BB25" s="777"/>
      <c r="BC25" s="779"/>
      <c r="BD25" s="892"/>
      <c r="BE25" s="780"/>
      <c r="BF25" s="781"/>
      <c r="BG25" s="782"/>
      <c r="BH25" s="918"/>
      <c r="BI25" s="654"/>
      <c r="BJ25" s="440" t="s">
        <v>31</v>
      </c>
      <c r="BK25" s="286">
        <f>COUNTIF($AH$6:$AJ$35,BJ25)</f>
        <v>0</v>
      </c>
      <c r="BL25" s="287">
        <f t="shared" si="2"/>
        <v>0</v>
      </c>
      <c r="BM25" s="287">
        <f t="shared" si="3"/>
        <v>0</v>
      </c>
      <c r="BN25" s="287">
        <f t="shared" si="4"/>
        <v>0</v>
      </c>
      <c r="BO25" s="287">
        <f t="shared" si="5"/>
        <v>0</v>
      </c>
      <c r="BP25" s="287">
        <f t="shared" si="6"/>
        <v>0</v>
      </c>
      <c r="BQ25" s="287">
        <f t="shared" si="7"/>
        <v>0</v>
      </c>
      <c r="BR25" s="587">
        <f t="shared" si="8"/>
        <v>0</v>
      </c>
      <c r="BS25" s="401">
        <v>0</v>
      </c>
      <c r="BT25" s="401">
        <f>BK25+BL25*0.5+BM25*0.5+BN25+BO25+BQ25+BR25*0.5+BP25</f>
        <v>0</v>
      </c>
    </row>
    <row r="26" spans="1:72" s="4" customFormat="1" ht="56.1" customHeight="1" x14ac:dyDescent="0.15">
      <c r="A26" s="921"/>
      <c r="B26" s="922"/>
      <c r="C26" s="814"/>
      <c r="D26" s="784"/>
      <c r="E26" s="811"/>
      <c r="F26" s="811"/>
      <c r="G26" s="923"/>
      <c r="H26" s="924"/>
      <c r="I26" s="810"/>
      <c r="J26" s="812"/>
      <c r="K26" s="924"/>
      <c r="L26" s="816"/>
      <c r="M26" s="810"/>
      <c r="N26" s="810"/>
      <c r="O26" s="818"/>
      <c r="P26" s="819"/>
      <c r="Q26" s="810"/>
      <c r="R26" s="810"/>
      <c r="S26" s="811"/>
      <c r="T26" s="771"/>
      <c r="U26" s="923"/>
      <c r="V26" s="810"/>
      <c r="W26" s="923"/>
      <c r="X26" s="771"/>
      <c r="Y26" s="810"/>
      <c r="Z26" s="810"/>
      <c r="AA26" s="923"/>
      <c r="AB26" s="924"/>
      <c r="AC26" s="923"/>
      <c r="AD26" s="926"/>
      <c r="AE26" s="927"/>
      <c r="AF26" s="928"/>
      <c r="AG26" s="929"/>
      <c r="AH26" s="803"/>
      <c r="AI26" s="772"/>
      <c r="AJ26" s="773"/>
      <c r="AK26" s="774"/>
      <c r="AL26" s="792"/>
      <c r="AM26" s="773"/>
      <c r="AN26" s="803"/>
      <c r="AO26" s="773"/>
      <c r="AP26" s="774"/>
      <c r="AQ26" s="890"/>
      <c r="AR26" s="774"/>
      <c r="AS26" s="773"/>
      <c r="AT26" s="792"/>
      <c r="AU26" s="774"/>
      <c r="AV26" s="777"/>
      <c r="AW26" s="778"/>
      <c r="AX26" s="778"/>
      <c r="AY26" s="891"/>
      <c r="AZ26" s="777"/>
      <c r="BA26" s="778"/>
      <c r="BB26" s="777"/>
      <c r="BC26" s="779"/>
      <c r="BD26" s="892"/>
      <c r="BE26" s="780"/>
      <c r="BF26" s="781"/>
      <c r="BG26" s="782"/>
      <c r="BH26" s="918"/>
      <c r="BI26" s="654"/>
      <c r="BJ26" s="440" t="s">
        <v>417</v>
      </c>
      <c r="BK26" s="286">
        <f>COUNTIF($AH$6:$AJ$35,BJ26)</f>
        <v>0</v>
      </c>
      <c r="BL26" s="287">
        <f t="shared" si="2"/>
        <v>0</v>
      </c>
      <c r="BM26" s="287">
        <f t="shared" si="3"/>
        <v>0</v>
      </c>
      <c r="BN26" s="287">
        <f t="shared" si="4"/>
        <v>0</v>
      </c>
      <c r="BO26" s="287">
        <f t="shared" si="5"/>
        <v>0</v>
      </c>
      <c r="BP26" s="287">
        <f t="shared" si="6"/>
        <v>0</v>
      </c>
      <c r="BQ26" s="287">
        <f t="shared" si="7"/>
        <v>0</v>
      </c>
      <c r="BR26" s="587">
        <f t="shared" si="8"/>
        <v>0</v>
      </c>
      <c r="BS26" s="401">
        <v>0</v>
      </c>
      <c r="BT26" s="401">
        <f t="shared" ref="BT26:BT27" si="9">BK26+BL26*0.5+BM26*0.5+BN26+BO26+BQ26+BR26*0.5+BP26</f>
        <v>0</v>
      </c>
    </row>
    <row r="27" spans="1:72" s="4" customFormat="1" ht="56.1" customHeight="1" x14ac:dyDescent="0.15">
      <c r="A27" s="921"/>
      <c r="B27" s="922"/>
      <c r="C27" s="814"/>
      <c r="D27" s="784"/>
      <c r="E27" s="811"/>
      <c r="F27" s="811"/>
      <c r="G27" s="923"/>
      <c r="H27" s="924"/>
      <c r="I27" s="810"/>
      <c r="J27" s="812"/>
      <c r="K27" s="924"/>
      <c r="L27" s="816"/>
      <c r="M27" s="810"/>
      <c r="N27" s="810"/>
      <c r="O27" s="818"/>
      <c r="P27" s="819"/>
      <c r="Q27" s="810"/>
      <c r="R27" s="810"/>
      <c r="S27" s="811"/>
      <c r="T27" s="771"/>
      <c r="U27" s="923"/>
      <c r="V27" s="810"/>
      <c r="W27" s="923"/>
      <c r="X27" s="771"/>
      <c r="Y27" s="810"/>
      <c r="Z27" s="810"/>
      <c r="AA27" s="923"/>
      <c r="AB27" s="924"/>
      <c r="AC27" s="923"/>
      <c r="AD27" s="926"/>
      <c r="AE27" s="927"/>
      <c r="AF27" s="928"/>
      <c r="AG27" s="929"/>
      <c r="AH27" s="803"/>
      <c r="AI27" s="772"/>
      <c r="AJ27" s="787"/>
      <c r="AK27" s="774"/>
      <c r="AL27" s="792"/>
      <c r="AM27" s="773"/>
      <c r="AN27" s="803"/>
      <c r="AO27" s="773"/>
      <c r="AP27" s="774"/>
      <c r="AQ27" s="890"/>
      <c r="AR27" s="774"/>
      <c r="AS27" s="773"/>
      <c r="AT27" s="792"/>
      <c r="AU27" s="774"/>
      <c r="AV27" s="777"/>
      <c r="AW27" s="778"/>
      <c r="AX27" s="778"/>
      <c r="AY27" s="891"/>
      <c r="AZ27" s="777"/>
      <c r="BA27" s="778"/>
      <c r="BB27" s="791"/>
      <c r="BC27" s="790"/>
      <c r="BD27" s="899"/>
      <c r="BE27" s="789"/>
      <c r="BF27" s="786"/>
      <c r="BG27" s="787"/>
      <c r="BH27" s="919"/>
      <c r="BI27" s="655"/>
      <c r="BJ27" s="440" t="s">
        <v>418</v>
      </c>
      <c r="BK27" s="286">
        <f t="shared" ref="BK27" si="10">COUNTIF($AH$6:$AJ$35,BJ27)</f>
        <v>0</v>
      </c>
      <c r="BL27" s="287">
        <f t="shared" si="2"/>
        <v>0</v>
      </c>
      <c r="BM27" s="287">
        <f t="shared" si="3"/>
        <v>0</v>
      </c>
      <c r="BN27" s="287">
        <f t="shared" si="4"/>
        <v>0</v>
      </c>
      <c r="BO27" s="287">
        <f t="shared" si="5"/>
        <v>0</v>
      </c>
      <c r="BP27" s="287">
        <f t="shared" si="6"/>
        <v>0</v>
      </c>
      <c r="BQ27" s="287">
        <f t="shared" si="7"/>
        <v>0</v>
      </c>
      <c r="BR27" s="587">
        <f t="shared" si="8"/>
        <v>0</v>
      </c>
      <c r="BS27" s="401">
        <v>0</v>
      </c>
      <c r="BT27" s="401">
        <f t="shared" si="9"/>
        <v>0</v>
      </c>
    </row>
    <row r="28" spans="1:72" s="4" customFormat="1" ht="56.1" customHeight="1" x14ac:dyDescent="0.15">
      <c r="A28" s="921"/>
      <c r="B28" s="922"/>
      <c r="C28" s="814"/>
      <c r="D28" s="784"/>
      <c r="E28" s="811"/>
      <c r="F28" s="811"/>
      <c r="G28" s="923"/>
      <c r="H28" s="924"/>
      <c r="I28" s="810"/>
      <c r="J28" s="812"/>
      <c r="K28" s="924"/>
      <c r="L28" s="816"/>
      <c r="M28" s="810"/>
      <c r="N28" s="810"/>
      <c r="O28" s="818"/>
      <c r="P28" s="819"/>
      <c r="Q28" s="810"/>
      <c r="R28" s="810"/>
      <c r="S28" s="811"/>
      <c r="T28" s="771"/>
      <c r="U28" s="923"/>
      <c r="V28" s="810"/>
      <c r="W28" s="923"/>
      <c r="X28" s="771"/>
      <c r="Y28" s="810"/>
      <c r="Z28" s="810"/>
      <c r="AA28" s="923"/>
      <c r="AB28" s="924"/>
      <c r="AC28" s="923"/>
      <c r="AD28" s="926"/>
      <c r="AE28" s="927"/>
      <c r="AF28" s="928"/>
      <c r="AG28" s="929"/>
      <c r="AH28" s="803"/>
      <c r="AI28" s="772"/>
      <c r="AJ28" s="787"/>
      <c r="AK28" s="774"/>
      <c r="AL28" s="792"/>
      <c r="AM28" s="773"/>
      <c r="AN28" s="802"/>
      <c r="AO28" s="807"/>
      <c r="AP28" s="774"/>
      <c r="AQ28" s="890"/>
      <c r="AR28" s="774"/>
      <c r="AS28" s="773"/>
      <c r="AT28" s="792"/>
      <c r="AU28" s="774"/>
      <c r="AV28" s="777"/>
      <c r="AW28" s="778"/>
      <c r="AX28" s="778"/>
      <c r="AY28" s="891"/>
      <c r="AZ28" s="777"/>
      <c r="BA28" s="792"/>
      <c r="BB28" s="791"/>
      <c r="BC28" s="790"/>
      <c r="BD28" s="899"/>
      <c r="BE28" s="789"/>
      <c r="BF28" s="786"/>
      <c r="BG28" s="787"/>
      <c r="BH28" s="919"/>
      <c r="BI28" s="655"/>
      <c r="BJ28" s="437" t="s">
        <v>65</v>
      </c>
      <c r="BK28" s="286">
        <f t="shared" si="1"/>
        <v>0</v>
      </c>
      <c r="BL28" s="287">
        <f t="shared" si="2"/>
        <v>0</v>
      </c>
      <c r="BM28" s="287">
        <f t="shared" si="3"/>
        <v>0</v>
      </c>
      <c r="BN28" s="287">
        <f t="shared" si="4"/>
        <v>0</v>
      </c>
      <c r="BO28" s="287">
        <f t="shared" si="5"/>
        <v>0</v>
      </c>
      <c r="BP28" s="287">
        <f t="shared" si="6"/>
        <v>0</v>
      </c>
      <c r="BQ28" s="287">
        <f t="shared" si="7"/>
        <v>0</v>
      </c>
      <c r="BR28" s="587">
        <f t="shared" si="8"/>
        <v>0</v>
      </c>
      <c r="BS28" s="401">
        <v>0</v>
      </c>
      <c r="BT28" s="401">
        <f t="shared" si="0"/>
        <v>0</v>
      </c>
    </row>
    <row r="29" spans="1:72" s="4" customFormat="1" ht="56.1" customHeight="1" x14ac:dyDescent="0.15">
      <c r="A29" s="921"/>
      <c r="B29" s="922"/>
      <c r="C29" s="813"/>
      <c r="D29" s="784"/>
      <c r="E29" s="934"/>
      <c r="F29" s="811"/>
      <c r="G29" s="923"/>
      <c r="H29" s="924"/>
      <c r="I29" s="810"/>
      <c r="J29" s="935"/>
      <c r="K29" s="941"/>
      <c r="L29" s="816"/>
      <c r="M29" s="810"/>
      <c r="N29" s="810"/>
      <c r="O29" s="818"/>
      <c r="P29" s="943"/>
      <c r="Q29" s="810"/>
      <c r="R29" s="810"/>
      <c r="S29" s="811"/>
      <c r="T29" s="771"/>
      <c r="U29" s="923"/>
      <c r="V29" s="810"/>
      <c r="W29" s="923"/>
      <c r="X29" s="771"/>
      <c r="Y29" s="810"/>
      <c r="Z29" s="810"/>
      <c r="AA29" s="923"/>
      <c r="AB29" s="924"/>
      <c r="AC29" s="923"/>
      <c r="AD29" s="926"/>
      <c r="AE29" s="927"/>
      <c r="AF29" s="928"/>
      <c r="AG29" s="929"/>
      <c r="AH29" s="804"/>
      <c r="AI29" s="772"/>
      <c r="AJ29" s="787"/>
      <c r="AK29" s="774"/>
      <c r="AL29" s="792"/>
      <c r="AM29" s="773"/>
      <c r="AN29" s="805"/>
      <c r="AO29" s="773"/>
      <c r="AP29" s="774"/>
      <c r="AQ29" s="890"/>
      <c r="AR29" s="774"/>
      <c r="AS29" s="773"/>
      <c r="AT29" s="792"/>
      <c r="AU29" s="774"/>
      <c r="AV29" s="777"/>
      <c r="AW29" s="778"/>
      <c r="AX29" s="778"/>
      <c r="AY29" s="891"/>
      <c r="AZ29" s="777"/>
      <c r="BA29" s="783"/>
      <c r="BB29" s="775"/>
      <c r="BC29" s="776"/>
      <c r="BD29" s="909"/>
      <c r="BE29" s="789"/>
      <c r="BF29" s="786"/>
      <c r="BG29" s="787"/>
      <c r="BH29" s="919"/>
      <c r="BI29" s="655"/>
      <c r="BJ29" s="1204"/>
      <c r="BK29" s="1204"/>
      <c r="BL29" s="1204"/>
      <c r="BM29" s="1204"/>
      <c r="BN29" s="1204"/>
      <c r="BO29" s="1204"/>
      <c r="BP29" s="1204"/>
      <c r="BQ29" s="1204"/>
      <c r="BR29" s="1204"/>
      <c r="BS29" s="401">
        <f>SUM(BS10:BS28)</f>
        <v>0</v>
      </c>
      <c r="BT29" s="1204"/>
    </row>
    <row r="30" spans="1:72" s="4" customFormat="1" ht="56.1" customHeight="1" x14ac:dyDescent="0.15">
      <c r="A30" s="921"/>
      <c r="B30" s="922"/>
      <c r="C30" s="813"/>
      <c r="D30" s="784"/>
      <c r="E30" s="934"/>
      <c r="F30" s="811"/>
      <c r="G30" s="923"/>
      <c r="H30" s="924"/>
      <c r="I30" s="810"/>
      <c r="J30" s="935"/>
      <c r="K30" s="941"/>
      <c r="L30" s="816"/>
      <c r="M30" s="810"/>
      <c r="N30" s="810"/>
      <c r="O30" s="818"/>
      <c r="P30" s="819"/>
      <c r="Q30" s="817"/>
      <c r="R30" s="810"/>
      <c r="S30" s="811"/>
      <c r="T30" s="771"/>
      <c r="U30" s="923"/>
      <c r="V30" s="810"/>
      <c r="W30" s="923"/>
      <c r="X30" s="771"/>
      <c r="Y30" s="810"/>
      <c r="Z30" s="810"/>
      <c r="AA30" s="923"/>
      <c r="AB30" s="924"/>
      <c r="AC30" s="923"/>
      <c r="AD30" s="926"/>
      <c r="AE30" s="927"/>
      <c r="AF30" s="928"/>
      <c r="AG30" s="929"/>
      <c r="AH30" s="804"/>
      <c r="AI30" s="772"/>
      <c r="AJ30" s="787"/>
      <c r="AK30" s="774"/>
      <c r="AL30" s="792"/>
      <c r="AM30" s="773"/>
      <c r="AN30" s="804"/>
      <c r="AO30" s="808"/>
      <c r="AP30" s="774"/>
      <c r="AQ30" s="890"/>
      <c r="AR30" s="774"/>
      <c r="AS30" s="773"/>
      <c r="AT30" s="792"/>
      <c r="AU30" s="774"/>
      <c r="AV30" s="775"/>
      <c r="AW30" s="792"/>
      <c r="AX30" s="792"/>
      <c r="AY30" s="893"/>
      <c r="AZ30" s="775"/>
      <c r="BA30" s="792"/>
      <c r="BB30" s="791"/>
      <c r="BC30" s="790"/>
      <c r="BD30" s="899"/>
      <c r="BE30" s="789"/>
      <c r="BF30" s="786"/>
      <c r="BG30" s="787"/>
      <c r="BH30" s="919"/>
      <c r="BI30" s="655"/>
      <c r="BJ30" s="1204"/>
      <c r="BK30" s="1204">
        <f t="shared" ref="BK30:BR30" si="11">SUM(BK10:BK28)</f>
        <v>0</v>
      </c>
      <c r="BL30" s="1204">
        <f t="shared" si="11"/>
        <v>0</v>
      </c>
      <c r="BM30" s="1204">
        <f t="shared" si="11"/>
        <v>0</v>
      </c>
      <c r="BN30" s="1204">
        <f t="shared" si="11"/>
        <v>0</v>
      </c>
      <c r="BO30" s="1204">
        <f t="shared" si="11"/>
        <v>0</v>
      </c>
      <c r="BP30" s="1204">
        <f t="shared" si="11"/>
        <v>0</v>
      </c>
      <c r="BQ30" s="1204">
        <f t="shared" si="11"/>
        <v>0</v>
      </c>
      <c r="BR30" s="1204">
        <f t="shared" si="11"/>
        <v>0</v>
      </c>
      <c r="BS30" s="1204"/>
      <c r="BT30" s="401">
        <f>SUM(BT10:BT28)</f>
        <v>0</v>
      </c>
    </row>
    <row r="31" spans="1:72" s="4" customFormat="1" ht="56.1" customHeight="1" x14ac:dyDescent="0.15">
      <c r="A31" s="921"/>
      <c r="B31" s="922"/>
      <c r="C31" s="813"/>
      <c r="D31" s="784"/>
      <c r="E31" s="934"/>
      <c r="F31" s="811"/>
      <c r="G31" s="923"/>
      <c r="H31" s="924"/>
      <c r="I31" s="810"/>
      <c r="J31" s="935"/>
      <c r="K31" s="941"/>
      <c r="L31" s="816"/>
      <c r="M31" s="810"/>
      <c r="N31" s="810"/>
      <c r="O31" s="818"/>
      <c r="P31" s="943"/>
      <c r="Q31" s="810"/>
      <c r="R31" s="817"/>
      <c r="S31" s="815"/>
      <c r="T31" s="771"/>
      <c r="U31" s="923"/>
      <c r="V31" s="810"/>
      <c r="W31" s="923"/>
      <c r="X31" s="771"/>
      <c r="Y31" s="810"/>
      <c r="Z31" s="810"/>
      <c r="AA31" s="923"/>
      <c r="AB31" s="924"/>
      <c r="AC31" s="923"/>
      <c r="AD31" s="926"/>
      <c r="AE31" s="927"/>
      <c r="AF31" s="928"/>
      <c r="AG31" s="929"/>
      <c r="AH31" s="805"/>
      <c r="AI31" s="786"/>
      <c r="AJ31" s="787"/>
      <c r="AK31" s="774"/>
      <c r="AL31" s="792"/>
      <c r="AM31" s="773"/>
      <c r="AN31" s="803"/>
      <c r="AO31" s="808"/>
      <c r="AP31" s="774"/>
      <c r="AQ31" s="890"/>
      <c r="AR31" s="774"/>
      <c r="AS31" s="773"/>
      <c r="AT31" s="792"/>
      <c r="AU31" s="774"/>
      <c r="AV31" s="777"/>
      <c r="AW31" s="778"/>
      <c r="AX31" s="778"/>
      <c r="AY31" s="893"/>
      <c r="AZ31" s="775"/>
      <c r="BA31" s="778"/>
      <c r="BB31" s="775"/>
      <c r="BC31" s="776"/>
      <c r="BD31" s="909"/>
      <c r="BE31" s="789"/>
      <c r="BF31" s="786"/>
      <c r="BG31" s="894"/>
      <c r="BH31" s="948"/>
      <c r="BI31" s="655"/>
      <c r="BJ31" s="1204"/>
      <c r="BK31" s="1204">
        <f>BK30+BL30*0.5</f>
        <v>0</v>
      </c>
      <c r="BL31" s="1204"/>
      <c r="BM31" s="1204">
        <f>BN30+BM30*0.5</f>
        <v>0</v>
      </c>
      <c r="BN31" s="1204"/>
      <c r="BO31" s="1204">
        <f>BO30</f>
        <v>0</v>
      </c>
      <c r="BP31" s="1204">
        <f>BP30</f>
        <v>0</v>
      </c>
      <c r="BQ31" s="1204">
        <f>BQ30+0.5*BR30</f>
        <v>0</v>
      </c>
      <c r="BR31" s="1204"/>
      <c r="BS31" s="1204"/>
      <c r="BT31" s="401">
        <f>SUM(BK31:BR31)</f>
        <v>0</v>
      </c>
    </row>
    <row r="32" spans="1:72" s="4" customFormat="1" ht="56.1" customHeight="1" x14ac:dyDescent="0.15">
      <c r="A32" s="921"/>
      <c r="B32" s="922"/>
      <c r="C32" s="942"/>
      <c r="D32" s="784"/>
      <c r="E32" s="811"/>
      <c r="F32" s="811"/>
      <c r="G32" s="923"/>
      <c r="H32" s="924"/>
      <c r="I32" s="810"/>
      <c r="J32" s="935"/>
      <c r="K32" s="924"/>
      <c r="L32" s="816"/>
      <c r="M32" s="810"/>
      <c r="N32" s="810"/>
      <c r="O32" s="818"/>
      <c r="P32" s="943"/>
      <c r="Q32" s="817"/>
      <c r="R32" s="817"/>
      <c r="S32" s="811"/>
      <c r="T32" s="771"/>
      <c r="U32" s="923"/>
      <c r="V32" s="810"/>
      <c r="W32" s="923"/>
      <c r="X32" s="771"/>
      <c r="Y32" s="810"/>
      <c r="Z32" s="810"/>
      <c r="AA32" s="923"/>
      <c r="AB32" s="924"/>
      <c r="AC32" s="923"/>
      <c r="AD32" s="926"/>
      <c r="AE32" s="927"/>
      <c r="AF32" s="928"/>
      <c r="AG32" s="929"/>
      <c r="AH32" s="803"/>
      <c r="AI32" s="772"/>
      <c r="AJ32" s="773"/>
      <c r="AK32" s="774"/>
      <c r="AL32" s="792"/>
      <c r="AM32" s="773"/>
      <c r="AN32" s="803"/>
      <c r="AO32" s="773"/>
      <c r="AP32" s="774"/>
      <c r="AQ32" s="890"/>
      <c r="AR32" s="774"/>
      <c r="AS32" s="773"/>
      <c r="AT32" s="792"/>
      <c r="AU32" s="774"/>
      <c r="AV32" s="777"/>
      <c r="AW32" s="778"/>
      <c r="AX32" s="778"/>
      <c r="AY32" s="891"/>
      <c r="AZ32" s="777"/>
      <c r="BA32" s="778"/>
      <c r="BB32" s="775"/>
      <c r="BC32" s="776"/>
      <c r="BD32" s="909"/>
      <c r="BE32" s="789"/>
      <c r="BF32" s="786"/>
      <c r="BG32" s="787"/>
      <c r="BH32" s="919"/>
      <c r="BI32" s="655"/>
    </row>
    <row r="33" spans="1:92" s="4" customFormat="1" ht="56.1" customHeight="1" x14ac:dyDescent="0.15">
      <c r="A33" s="921"/>
      <c r="B33" s="922"/>
      <c r="C33" s="944"/>
      <c r="D33" s="784"/>
      <c r="E33" s="811"/>
      <c r="F33" s="811"/>
      <c r="G33" s="923"/>
      <c r="H33" s="924"/>
      <c r="I33" s="785"/>
      <c r="J33" s="812"/>
      <c r="K33" s="924"/>
      <c r="L33" s="816"/>
      <c r="M33" s="810"/>
      <c r="N33" s="810"/>
      <c r="O33" s="818"/>
      <c r="P33" s="819"/>
      <c r="Q33" s="810"/>
      <c r="R33" s="810"/>
      <c r="S33" s="811"/>
      <c r="T33" s="771"/>
      <c r="U33" s="923"/>
      <c r="V33" s="810"/>
      <c r="W33" s="923"/>
      <c r="X33" s="771"/>
      <c r="Y33" s="810"/>
      <c r="Z33" s="810"/>
      <c r="AA33" s="923"/>
      <c r="AB33" s="924"/>
      <c r="AC33" s="923"/>
      <c r="AD33" s="926"/>
      <c r="AE33" s="927"/>
      <c r="AF33" s="928"/>
      <c r="AG33" s="929"/>
      <c r="AH33" s="802"/>
      <c r="AI33" s="772"/>
      <c r="AJ33" s="773"/>
      <c r="AK33" s="774"/>
      <c r="AL33" s="792"/>
      <c r="AM33" s="773"/>
      <c r="AN33" s="803"/>
      <c r="AO33" s="773"/>
      <c r="AP33" s="774"/>
      <c r="AQ33" s="890"/>
      <c r="AR33" s="774"/>
      <c r="AS33" s="773"/>
      <c r="AT33" s="792"/>
      <c r="AU33" s="774"/>
      <c r="AV33" s="777"/>
      <c r="AW33" s="778"/>
      <c r="AX33" s="778"/>
      <c r="AY33" s="891"/>
      <c r="AZ33" s="777"/>
      <c r="BA33" s="778"/>
      <c r="BB33" s="777"/>
      <c r="BC33" s="779"/>
      <c r="BD33" s="892"/>
      <c r="BE33" s="780"/>
      <c r="BF33" s="781"/>
      <c r="BG33" s="782"/>
      <c r="BH33" s="918"/>
      <c r="BI33" s="654"/>
    </row>
    <row r="34" spans="1:92" s="4" customFormat="1" ht="56.1" customHeight="1" x14ac:dyDescent="0.15">
      <c r="A34" s="921"/>
      <c r="B34" s="922"/>
      <c r="C34" s="814"/>
      <c r="D34" s="784"/>
      <c r="E34" s="811"/>
      <c r="F34" s="811"/>
      <c r="G34" s="923"/>
      <c r="H34" s="924"/>
      <c r="I34" s="810"/>
      <c r="J34" s="812"/>
      <c r="K34" s="924"/>
      <c r="L34" s="816"/>
      <c r="M34" s="810"/>
      <c r="N34" s="810"/>
      <c r="O34" s="818"/>
      <c r="P34" s="819"/>
      <c r="Q34" s="810"/>
      <c r="R34" s="810"/>
      <c r="S34" s="811"/>
      <c r="T34" s="771"/>
      <c r="U34" s="923"/>
      <c r="V34" s="810"/>
      <c r="W34" s="923"/>
      <c r="X34" s="771"/>
      <c r="Y34" s="810"/>
      <c r="Z34" s="810"/>
      <c r="AA34" s="923"/>
      <c r="AB34" s="924"/>
      <c r="AC34" s="923"/>
      <c r="AD34" s="926"/>
      <c r="AE34" s="927"/>
      <c r="AF34" s="928"/>
      <c r="AG34" s="929"/>
      <c r="AH34" s="803"/>
      <c r="AI34" s="772"/>
      <c r="AJ34" s="773"/>
      <c r="AK34" s="774"/>
      <c r="AL34" s="792"/>
      <c r="AM34" s="773"/>
      <c r="AN34" s="803"/>
      <c r="AO34" s="773"/>
      <c r="AP34" s="774"/>
      <c r="AQ34" s="890"/>
      <c r="AR34" s="774"/>
      <c r="AS34" s="773"/>
      <c r="AT34" s="792"/>
      <c r="AU34" s="774"/>
      <c r="AV34" s="777"/>
      <c r="AW34" s="778"/>
      <c r="AX34" s="778"/>
      <c r="AY34" s="891"/>
      <c r="AZ34" s="777"/>
      <c r="BA34" s="778"/>
      <c r="BB34" s="777"/>
      <c r="BC34" s="779"/>
      <c r="BD34" s="892"/>
      <c r="BE34" s="780"/>
      <c r="BF34" s="781"/>
      <c r="BG34" s="782"/>
      <c r="BH34" s="918"/>
      <c r="BI34" s="654"/>
    </row>
    <row r="35" spans="1:92" s="4" customFormat="1" ht="56.1" customHeight="1" thickBot="1" x14ac:dyDescent="0.2">
      <c r="A35" s="921"/>
      <c r="B35" s="922"/>
      <c r="C35" s="813"/>
      <c r="D35" s="784"/>
      <c r="E35" s="934"/>
      <c r="F35" s="811"/>
      <c r="G35" s="923"/>
      <c r="H35" s="924"/>
      <c r="I35" s="810"/>
      <c r="J35" s="935"/>
      <c r="K35" s="941"/>
      <c r="L35" s="816"/>
      <c r="M35" s="810"/>
      <c r="N35" s="810"/>
      <c r="O35" s="818"/>
      <c r="P35" s="819"/>
      <c r="Q35" s="810"/>
      <c r="R35" s="810"/>
      <c r="S35" s="811"/>
      <c r="T35" s="771"/>
      <c r="U35" s="923"/>
      <c r="V35" s="810"/>
      <c r="W35" s="945"/>
      <c r="X35" s="946"/>
      <c r="Y35" s="810"/>
      <c r="Z35" s="810"/>
      <c r="AA35" s="923"/>
      <c r="AB35" s="924"/>
      <c r="AC35" s="923"/>
      <c r="AD35" s="926"/>
      <c r="AE35" s="927"/>
      <c r="AF35" s="928"/>
      <c r="AG35" s="929"/>
      <c r="AH35" s="806"/>
      <c r="AI35" s="793"/>
      <c r="AJ35" s="794"/>
      <c r="AK35" s="905"/>
      <c r="AL35" s="900"/>
      <c r="AM35" s="794"/>
      <c r="AN35" s="907"/>
      <c r="AO35" s="809"/>
      <c r="AP35" s="795"/>
      <c r="AQ35" s="901"/>
      <c r="AR35" s="795"/>
      <c r="AS35" s="794"/>
      <c r="AT35" s="900"/>
      <c r="AU35" s="795"/>
      <c r="AV35" s="796"/>
      <c r="AW35" s="797"/>
      <c r="AX35" s="797"/>
      <c r="AY35" s="902"/>
      <c r="AZ35" s="796"/>
      <c r="BA35" s="797"/>
      <c r="BB35" s="796"/>
      <c r="BC35" s="798"/>
      <c r="BD35" s="903"/>
      <c r="BE35" s="799"/>
      <c r="BF35" s="800"/>
      <c r="BG35" s="904"/>
      <c r="BH35" s="918"/>
      <c r="BI35" s="654"/>
      <c r="BK35"/>
      <c r="BL35"/>
      <c r="BM35"/>
      <c r="BN35" s="2"/>
      <c r="BO35" s="2"/>
      <c r="BP35" s="277"/>
      <c r="BQ35" s="277"/>
      <c r="BR35" s="277"/>
      <c r="BS35" s="277"/>
      <c r="BT35" s="277"/>
    </row>
    <row r="36" spans="1:92" s="4" customFormat="1" ht="30.95" customHeight="1" x14ac:dyDescent="0.15">
      <c r="A36" s="22"/>
      <c r="B36" s="55"/>
      <c r="C36" s="870" t="s">
        <v>401</v>
      </c>
      <c r="D36" s="870"/>
      <c r="E36" s="871"/>
      <c r="F36" s="871"/>
      <c r="G36" s="871"/>
      <c r="H36" s="871"/>
      <c r="I36" s="871"/>
      <c r="J36" s="871"/>
      <c r="K36" s="871"/>
      <c r="L36" s="871"/>
      <c r="M36" s="871"/>
      <c r="N36" s="871"/>
      <c r="O36" s="871"/>
      <c r="P36" s="860"/>
      <c r="Q36" s="860"/>
      <c r="R36" s="860"/>
      <c r="S36" s="860"/>
      <c r="T36" s="860"/>
      <c r="U36" s="860"/>
      <c r="V36" s="860"/>
      <c r="W36" s="860"/>
      <c r="X36" s="871"/>
      <c r="Y36" s="871"/>
      <c r="Z36" s="871"/>
      <c r="AA36" s="871"/>
      <c r="AB36" s="871"/>
      <c r="AC36" s="1826" t="s">
        <v>83</v>
      </c>
      <c r="AD36" s="1826"/>
      <c r="AE36" s="1207"/>
      <c r="AF36" s="1827" t="s">
        <v>251</v>
      </c>
      <c r="AG36" s="1827"/>
      <c r="AH36" s="1827"/>
      <c r="AI36" s="1207"/>
      <c r="AJ36" s="1827" t="s">
        <v>250</v>
      </c>
      <c r="AK36" s="1827"/>
      <c r="AL36" s="1827"/>
      <c r="AM36" s="398"/>
      <c r="AN36" s="398"/>
      <c r="AO36" s="398"/>
      <c r="AP36" s="398"/>
      <c r="AQ36" s="398"/>
      <c r="AR36" s="398"/>
      <c r="AS36" s="398"/>
      <c r="AT36" s="398"/>
      <c r="AU36" s="398"/>
      <c r="AV36" s="398"/>
      <c r="AW36" s="398"/>
      <c r="AX36" s="398"/>
      <c r="AY36" s="398"/>
      <c r="AZ36" s="398"/>
      <c r="BA36" s="398"/>
      <c r="BB36" s="398"/>
      <c r="BC36" s="398"/>
      <c r="BE36"/>
      <c r="BF36"/>
      <c r="BG36"/>
      <c r="BH36"/>
      <c r="BI36" s="2"/>
      <c r="BJ36" s="2"/>
      <c r="BK36"/>
      <c r="BL36"/>
      <c r="BM36" s="55"/>
      <c r="BN36" s="55"/>
      <c r="BO36" s="55"/>
      <c r="BP36" s="277"/>
      <c r="BQ36"/>
      <c r="BR36" s="2"/>
      <c r="BS36" s="2"/>
      <c r="BT36" s="141"/>
      <c r="BV36" s="277"/>
      <c r="BW36" s="323"/>
      <c r="BX36" s="323"/>
      <c r="BY36" s="277"/>
      <c r="BZ36" s="277"/>
      <c r="CA36" s="277"/>
      <c r="CB36" s="40"/>
      <c r="CD36" s="323"/>
    </row>
    <row r="37" spans="1:92" s="4" customFormat="1" ht="30.95" customHeight="1" x14ac:dyDescent="0.2">
      <c r="A37" s="47"/>
      <c r="B37" s="47"/>
      <c r="C37" s="860" t="s">
        <v>326</v>
      </c>
      <c r="D37" s="860"/>
      <c r="E37" s="860"/>
      <c r="F37" s="860"/>
      <c r="G37" s="1205"/>
      <c r="H37" s="1205"/>
      <c r="I37" s="1205"/>
      <c r="J37" s="1205"/>
      <c r="K37" s="1205"/>
      <c r="L37" s="1205"/>
      <c r="M37" s="1204"/>
      <c r="N37" s="1205"/>
      <c r="O37" s="1205"/>
      <c r="P37" s="1206"/>
      <c r="Q37" s="1206"/>
      <c r="R37" s="1206"/>
      <c r="S37" s="1206"/>
      <c r="T37" s="1206"/>
      <c r="U37" s="1206"/>
      <c r="V37" s="1206"/>
      <c r="W37" s="1206"/>
      <c r="X37" s="1205"/>
      <c r="Y37" s="1205"/>
      <c r="Z37" s="1205"/>
      <c r="AA37" s="1205"/>
      <c r="AB37" s="1205"/>
      <c r="AC37" s="1812" t="s">
        <v>163</v>
      </c>
      <c r="AD37" s="1812"/>
      <c r="AE37" s="1207"/>
      <c r="AF37" s="1817" t="s">
        <v>413</v>
      </c>
      <c r="AG37" s="1817"/>
      <c r="AH37" s="1817"/>
      <c r="AI37" s="1207"/>
      <c r="AJ37" s="1812" t="s">
        <v>414</v>
      </c>
      <c r="AK37" s="1812"/>
      <c r="AL37" s="1812"/>
      <c r="AM37" s="276"/>
      <c r="AN37" s="276"/>
      <c r="AO37" s="276"/>
      <c r="AP37" s="276"/>
      <c r="AQ37" s="276"/>
      <c r="AR37" s="276"/>
      <c r="AS37" s="276"/>
      <c r="AT37" s="276"/>
      <c r="AU37" s="276"/>
      <c r="AV37" s="276"/>
      <c r="AW37" s="276"/>
      <c r="AX37" s="276"/>
      <c r="AY37" s="276"/>
      <c r="AZ37" s="276"/>
      <c r="BA37" s="276"/>
      <c r="BB37" s="276"/>
      <c r="BC37" s="276"/>
      <c r="BJ37" s="146"/>
      <c r="BK37" s="146"/>
      <c r="BL37" s="146"/>
      <c r="BM37" s="146"/>
      <c r="BN37"/>
      <c r="BO37"/>
      <c r="BP37" s="277"/>
      <c r="BQ37" s="2"/>
      <c r="BR37" s="2"/>
      <c r="BS37" s="2"/>
      <c r="BT37" s="141"/>
      <c r="BU37" s="277"/>
      <c r="BV37" s="323"/>
      <c r="BW37"/>
      <c r="BX37"/>
      <c r="BY37" s="43"/>
      <c r="CB37" s="323"/>
      <c r="CC37" s="323"/>
    </row>
    <row r="38" spans="1:92" s="4" customFormat="1" ht="30.95" customHeight="1" x14ac:dyDescent="0.2">
      <c r="A38" s="47"/>
      <c r="B38" s="47"/>
      <c r="C38" s="860" t="s">
        <v>624</v>
      </c>
      <c r="D38" s="860"/>
      <c r="E38" s="1205"/>
      <c r="F38" s="1205"/>
      <c r="G38" s="1205"/>
      <c r="H38" s="1205"/>
      <c r="I38" s="1205"/>
      <c r="J38" s="1205"/>
      <c r="K38" s="1205"/>
      <c r="L38" s="1205"/>
      <c r="M38" s="1205"/>
      <c r="N38" s="859"/>
      <c r="O38" s="859"/>
      <c r="P38" s="875"/>
      <c r="Q38" s="875"/>
      <c r="R38" s="875"/>
      <c r="S38" s="875"/>
      <c r="T38" s="875"/>
      <c r="U38" s="875"/>
      <c r="V38" s="875"/>
      <c r="W38" s="875"/>
      <c r="X38" s="874"/>
      <c r="Y38" s="859"/>
      <c r="Z38" s="859"/>
      <c r="AA38" s="859"/>
      <c r="AB38" s="859"/>
      <c r="AC38" s="1812" t="s">
        <v>412</v>
      </c>
      <c r="AD38" s="1812"/>
      <c r="AE38" s="876"/>
      <c r="AF38" s="1817" t="s">
        <v>325</v>
      </c>
      <c r="AG38" s="1817"/>
      <c r="AH38" s="1817"/>
      <c r="AI38" s="872"/>
      <c r="AJ38" s="1207"/>
      <c r="AK38" s="1207"/>
      <c r="AL38" s="1207"/>
      <c r="AM38" s="398"/>
      <c r="AN38" s="398"/>
      <c r="AO38" s="398"/>
      <c r="AP38" s="398"/>
      <c r="AQ38" s="398"/>
      <c r="AR38" s="398"/>
      <c r="AS38" s="398"/>
      <c r="AT38" s="398"/>
      <c r="AV38" s="55"/>
      <c r="AW38" s="55"/>
      <c r="AX38" s="55"/>
      <c r="AY38" s="55"/>
      <c r="AZ38" s="55"/>
      <c r="BA38" s="55"/>
      <c r="BB38" s="55"/>
      <c r="BC38" s="55"/>
      <c r="BD38" s="2"/>
      <c r="BJ38"/>
      <c r="BK38"/>
      <c r="BL38"/>
      <c r="BM38"/>
      <c r="BN38" s="2"/>
      <c r="BO38" s="2"/>
      <c r="BP38"/>
      <c r="BQ38" s="2"/>
      <c r="BR38" s="2"/>
      <c r="BS38" s="2"/>
      <c r="BT38" s="2"/>
      <c r="BU38" s="323"/>
      <c r="BV38"/>
      <c r="BW38"/>
      <c r="BX38"/>
      <c r="BY38" s="323"/>
      <c r="CE38" s="40"/>
    </row>
    <row r="39" spans="1:92" s="4" customFormat="1" ht="27.95" customHeight="1" x14ac:dyDescent="0.15">
      <c r="A39" s="6"/>
      <c r="B39" s="55"/>
      <c r="C39" s="2"/>
      <c r="D39" s="111"/>
      <c r="E39" s="111"/>
      <c r="F39" s="111"/>
      <c r="G39" s="111"/>
      <c r="H39" s="111"/>
      <c r="I39" s="111"/>
      <c r="J39" s="2"/>
      <c r="K39" s="2"/>
      <c r="L39" s="2"/>
      <c r="M39" s="111"/>
      <c r="N39" s="111"/>
      <c r="O39" s="111"/>
      <c r="P39" s="111"/>
      <c r="Q39" s="111"/>
      <c r="R39" s="111"/>
      <c r="S39" s="111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I39" s="55"/>
      <c r="BJ39"/>
      <c r="BK39"/>
      <c r="BL39"/>
      <c r="BM39"/>
      <c r="BN39" s="2"/>
      <c r="BO39" s="2"/>
      <c r="BP39" s="2"/>
      <c r="BQ39" s="2"/>
      <c r="BR39" s="2"/>
      <c r="BS39" s="2"/>
      <c r="BT39" s="2"/>
      <c r="BU39" s="2"/>
      <c r="BV39" s="2"/>
      <c r="BW39" s="101"/>
      <c r="BX39"/>
      <c r="BY39"/>
      <c r="CD39" s="323"/>
      <c r="CE39"/>
      <c r="CF39"/>
      <c r="CG39"/>
      <c r="CH39" s="323"/>
      <c r="CI39" s="323"/>
      <c r="CJ39" s="323"/>
      <c r="CK39" s="323"/>
      <c r="CL39" s="323"/>
      <c r="CM39" s="277"/>
      <c r="CN39" s="40"/>
    </row>
    <row r="40" spans="1:92" s="40" customFormat="1" ht="27.95" customHeight="1" x14ac:dyDescent="0.15">
      <c r="A40"/>
      <c r="B40" s="55"/>
      <c r="C40" s="55"/>
      <c r="D40" s="241"/>
      <c r="E40" s="241"/>
      <c r="F40" s="241"/>
      <c r="G40" s="241"/>
      <c r="H40" s="241"/>
      <c r="I40" s="241"/>
      <c r="J40" s="55"/>
      <c r="K40" s="55"/>
      <c r="L40" s="55"/>
      <c r="M40" s="241"/>
      <c r="N40" s="241"/>
      <c r="O40" s="241"/>
      <c r="P40" s="241"/>
      <c r="Q40" s="241"/>
      <c r="R40" s="241"/>
      <c r="S40" s="241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/>
      <c r="BY40"/>
      <c r="BZ40" s="323"/>
      <c r="CA40" s="323"/>
      <c r="CB40" s="323"/>
      <c r="CC40" s="323"/>
      <c r="CD40"/>
      <c r="CE40"/>
      <c r="CF40"/>
      <c r="CG40"/>
      <c r="CH40"/>
      <c r="CI40"/>
      <c r="CJ40"/>
      <c r="CK40"/>
      <c r="CL40"/>
      <c r="CM40"/>
      <c r="CN40" s="277"/>
    </row>
    <row r="41" spans="1:92" s="277" customFormat="1" ht="27.95" customHeight="1" x14ac:dyDescent="0.15">
      <c r="A41"/>
      <c r="B41" s="55"/>
      <c r="C41" s="55"/>
      <c r="D41" s="241"/>
      <c r="E41" s="241"/>
      <c r="F41" s="241"/>
      <c r="G41" s="241"/>
      <c r="H41" s="241"/>
      <c r="I41" s="241"/>
      <c r="J41" s="55"/>
      <c r="K41" s="55"/>
      <c r="L41" s="55"/>
      <c r="M41" s="241"/>
      <c r="N41" s="241"/>
      <c r="O41" s="241"/>
      <c r="P41" s="241"/>
      <c r="Q41" s="241"/>
      <c r="R41" s="241"/>
      <c r="S41" s="241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/>
      <c r="BY41"/>
      <c r="BZ41"/>
      <c r="CA41"/>
      <c r="CB41" s="141"/>
      <c r="CC41"/>
      <c r="CD41"/>
      <c r="CE41"/>
      <c r="CF41"/>
      <c r="CG41"/>
      <c r="CH41"/>
      <c r="CI41"/>
      <c r="CJ41"/>
      <c r="CK41"/>
      <c r="CL41"/>
      <c r="CM41"/>
      <c r="CN41"/>
    </row>
    <row r="42" spans="1:92" ht="27.95" customHeight="1" x14ac:dyDescent="0.15">
      <c r="B42" s="55"/>
      <c r="C42" s="55"/>
      <c r="D42" s="241"/>
      <c r="E42" s="241"/>
      <c r="F42" s="241"/>
      <c r="G42" s="241"/>
      <c r="H42" s="241"/>
      <c r="I42" s="241"/>
      <c r="J42" s="55"/>
      <c r="K42" s="55"/>
      <c r="L42" s="55"/>
      <c r="M42" s="241"/>
      <c r="N42" s="241"/>
      <c r="O42" s="241"/>
      <c r="P42" s="241"/>
      <c r="Q42" s="241"/>
      <c r="R42" s="241"/>
      <c r="S42" s="241"/>
      <c r="T42" s="55"/>
      <c r="U42" s="55"/>
      <c r="V42" s="55"/>
      <c r="W42" s="55"/>
      <c r="X42" s="55"/>
      <c r="Y42" s="55"/>
      <c r="Z42" s="55"/>
      <c r="AA42" s="55"/>
      <c r="AB42" s="55"/>
      <c r="AC42" s="55"/>
      <c r="BK42" s="2"/>
      <c r="BL42" s="2"/>
      <c r="BM42" s="2"/>
      <c r="BN42" s="2"/>
      <c r="BO42" s="2"/>
      <c r="BP42" s="2"/>
      <c r="BQ42" s="2"/>
      <c r="BT42" s="2"/>
      <c r="BU42" s="2"/>
      <c r="BV42" s="2"/>
      <c r="BW42" s="2"/>
      <c r="BX42"/>
      <c r="BY42"/>
      <c r="BZ42"/>
      <c r="CA42"/>
      <c r="CB42" s="141"/>
    </row>
    <row r="43" spans="1:92" ht="24.95" customHeight="1" x14ac:dyDescent="0.15">
      <c r="B43" s="55"/>
      <c r="C43" s="55"/>
      <c r="D43" s="241"/>
      <c r="E43" s="241"/>
      <c r="F43" s="241"/>
      <c r="G43" s="241"/>
      <c r="H43" s="241"/>
      <c r="I43" s="241"/>
      <c r="J43" s="55"/>
      <c r="K43" s="55"/>
      <c r="L43" s="55"/>
      <c r="M43" s="241"/>
      <c r="N43" s="241"/>
      <c r="O43" s="241"/>
      <c r="P43" s="241"/>
      <c r="Q43" s="241"/>
      <c r="R43" s="241"/>
      <c r="S43" s="241"/>
      <c r="T43" s="55"/>
      <c r="U43" s="55"/>
      <c r="V43" s="55"/>
      <c r="W43" s="55"/>
      <c r="X43" s="55"/>
      <c r="Y43" s="55"/>
      <c r="Z43" s="55"/>
      <c r="AA43" s="55"/>
      <c r="AB43" s="55"/>
      <c r="AC43" s="55"/>
      <c r="BK43" s="2"/>
      <c r="BL43" s="2"/>
      <c r="BM43" s="2"/>
      <c r="BN43" s="2"/>
      <c r="BO43" s="2"/>
      <c r="BP43" s="2"/>
      <c r="BQ43" s="2"/>
      <c r="BT43" s="2"/>
      <c r="BU43" s="2"/>
      <c r="BV43" s="2"/>
      <c r="BW43" s="2"/>
      <c r="BX43"/>
      <c r="BY43"/>
      <c r="BZ43"/>
      <c r="CA43"/>
      <c r="CB43" s="141"/>
    </row>
    <row r="44" spans="1:92" ht="24.95" customHeight="1" x14ac:dyDescent="0.15">
      <c r="G44" s="111"/>
      <c r="H44" s="111"/>
      <c r="I44" s="111"/>
      <c r="K44" s="2"/>
      <c r="L44" s="2"/>
      <c r="O44" s="111"/>
      <c r="P44" s="111"/>
      <c r="Q44" s="111"/>
      <c r="R44" s="111"/>
      <c r="S44" s="111"/>
      <c r="BK44" s="2"/>
      <c r="BL44" s="2"/>
      <c r="BM44" s="2"/>
      <c r="BN44" s="2"/>
      <c r="BO44" s="2"/>
      <c r="BP44" s="2"/>
      <c r="BQ44" s="2"/>
      <c r="BT44" s="2"/>
      <c r="BU44" s="2"/>
      <c r="BV44" s="2"/>
      <c r="BW44" s="2"/>
      <c r="BY44"/>
      <c r="BZ44"/>
      <c r="CA44"/>
      <c r="CB44" s="141"/>
    </row>
    <row r="45" spans="1:92" x14ac:dyDescent="0.15">
      <c r="G45" s="111"/>
      <c r="H45" s="111"/>
      <c r="I45" s="111"/>
      <c r="K45" s="2"/>
      <c r="L45" s="2"/>
      <c r="O45" s="111"/>
      <c r="P45" s="111"/>
      <c r="Q45" s="111"/>
      <c r="R45" s="111"/>
      <c r="S45" s="111"/>
      <c r="BK45" s="2"/>
      <c r="BL45" s="2"/>
      <c r="BM45" s="2"/>
      <c r="BN45" s="2"/>
      <c r="BO45" s="2"/>
      <c r="BP45" s="2"/>
      <c r="BT45" s="2"/>
      <c r="BU45" s="2"/>
      <c r="BV45" s="2"/>
      <c r="BW45" s="2"/>
      <c r="BY45"/>
      <c r="BZ45"/>
      <c r="CA45"/>
      <c r="CB45" s="141"/>
    </row>
    <row r="46" spans="1:92" x14ac:dyDescent="0.15">
      <c r="G46" s="111"/>
      <c r="H46" s="111"/>
      <c r="I46" s="111"/>
      <c r="K46" s="2"/>
      <c r="L46" s="2"/>
      <c r="O46" s="111"/>
      <c r="P46" s="111"/>
      <c r="Q46" s="111"/>
      <c r="R46" s="111"/>
      <c r="S46" s="111"/>
      <c r="BK46" s="2"/>
      <c r="BL46" s="2"/>
      <c r="BM46" s="2"/>
      <c r="BP46" s="2"/>
      <c r="BU46" s="2"/>
      <c r="BV46" s="2"/>
      <c r="BW46" s="2"/>
    </row>
    <row r="47" spans="1:92" x14ac:dyDescent="0.15">
      <c r="BK47" s="2"/>
      <c r="BL47" s="2"/>
      <c r="BM47" s="2"/>
    </row>
  </sheetData>
  <mergeCells count="79">
    <mergeCell ref="A1:R1"/>
    <mergeCell ref="DF4:DF5"/>
    <mergeCell ref="DG4:DG5"/>
    <mergeCell ref="DH4:DH5"/>
    <mergeCell ref="DI4:DI5"/>
    <mergeCell ref="CS4:CS5"/>
    <mergeCell ref="CH4:CH5"/>
    <mergeCell ref="CI4:CI5"/>
    <mergeCell ref="CJ4:CJ5"/>
    <mergeCell ref="CK4:CK5"/>
    <mergeCell ref="CL4:CL5"/>
    <mergeCell ref="CM4:CM5"/>
    <mergeCell ref="CN4:CN5"/>
    <mergeCell ref="CO4:CO5"/>
    <mergeCell ref="CP4:CP5"/>
    <mergeCell ref="CQ4:CQ5"/>
    <mergeCell ref="DJ4:DJ5"/>
    <mergeCell ref="DE4:DE5"/>
    <mergeCell ref="CT4:CT5"/>
    <mergeCell ref="CU4:CU5"/>
    <mergeCell ref="CV4:CV5"/>
    <mergeCell ref="CW4:CW5"/>
    <mergeCell ref="CX4:CX5"/>
    <mergeCell ref="CY4:CY5"/>
    <mergeCell ref="CZ4:CZ5"/>
    <mergeCell ref="DA4:DA5"/>
    <mergeCell ref="DB4:DB5"/>
    <mergeCell ref="DC4:DC5"/>
    <mergeCell ref="DD4:DD5"/>
    <mergeCell ref="CR4:CR5"/>
    <mergeCell ref="CG4:CG5"/>
    <mergeCell ref="C3:D3"/>
    <mergeCell ref="I3:K3"/>
    <mergeCell ref="AU3:BD3"/>
    <mergeCell ref="BY4:BY5"/>
    <mergeCell ref="BZ4:BZ5"/>
    <mergeCell ref="CA4:CA5"/>
    <mergeCell ref="BE3:BG4"/>
    <mergeCell ref="AY4:BD4"/>
    <mergeCell ref="S3:T3"/>
    <mergeCell ref="U3:V4"/>
    <mergeCell ref="CB4:CB5"/>
    <mergeCell ref="CC4:CC5"/>
    <mergeCell ref="CD4:CD5"/>
    <mergeCell ref="CE4:CE5"/>
    <mergeCell ref="CF4:CF5"/>
    <mergeCell ref="BP8:BP9"/>
    <mergeCell ref="BM8:BM9"/>
    <mergeCell ref="BN8:BN9"/>
    <mergeCell ref="BQ8:BR8"/>
    <mergeCell ref="BO8:BO9"/>
    <mergeCell ref="AC37:AD37"/>
    <mergeCell ref="BL8:BL9"/>
    <mergeCell ref="BK8:BK9"/>
    <mergeCell ref="AF37:AH37"/>
    <mergeCell ref="AJ37:AL37"/>
    <mergeCell ref="Q5:R5"/>
    <mergeCell ref="AH3:AJ5"/>
    <mergeCell ref="AK3:AM5"/>
    <mergeCell ref="Y5:Z5"/>
    <mergeCell ref="AF36:AH36"/>
    <mergeCell ref="AC36:AD36"/>
    <mergeCell ref="AJ36:AL36"/>
    <mergeCell ref="AC38:AD38"/>
    <mergeCell ref="AF38:AH38"/>
    <mergeCell ref="AH1:AU1"/>
    <mergeCell ref="G3:H3"/>
    <mergeCell ref="M3:R4"/>
    <mergeCell ref="O5:P5"/>
    <mergeCell ref="AU4:AX4"/>
    <mergeCell ref="AT3:AT5"/>
    <mergeCell ref="AR3:AS5"/>
    <mergeCell ref="Y3:Z3"/>
    <mergeCell ref="W3:X5"/>
    <mergeCell ref="G4:H4"/>
    <mergeCell ref="AP3:AQ5"/>
    <mergeCell ref="AG3:AG5"/>
    <mergeCell ref="AA3:AB4"/>
    <mergeCell ref="AN3:AO5"/>
  </mergeCells>
  <phoneticPr fontId="1"/>
  <pageMargins left="0" right="0" top="0.19685039370078741" bottom="0.19685039370078741" header="0.11811023622047245" footer="0.11811023622047245"/>
  <pageSetup paperSize="9" scale="37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J48"/>
  <sheetViews>
    <sheetView topLeftCell="A22" zoomScale="50" zoomScaleNormal="50" workbookViewId="0">
      <selection activeCell="D39" sqref="D39"/>
    </sheetView>
  </sheetViews>
  <sheetFormatPr defaultRowHeight="13.5" x14ac:dyDescent="0.15"/>
  <cols>
    <col min="1" max="2" width="3.75" customWidth="1"/>
    <col min="3" max="3" width="12.625" style="2" customWidth="1"/>
    <col min="4" max="7" width="8.125" style="2" customWidth="1"/>
    <col min="8" max="8" width="12.625" style="2" customWidth="1"/>
    <col min="9" max="9" width="8.125" style="2" customWidth="1"/>
    <col min="10" max="11" width="12.625" style="111" customWidth="1"/>
    <col min="12" max="15" width="8.125" style="2" customWidth="1"/>
    <col min="16" max="18" width="12.625" style="2" customWidth="1"/>
    <col min="19" max="20" width="8.125" style="111" customWidth="1"/>
    <col min="21" max="21" width="11.125" style="111" customWidth="1"/>
    <col min="22" max="27" width="8.125" style="2" customWidth="1"/>
    <col min="28" max="28" width="11.375" style="2" customWidth="1"/>
    <col min="29" max="47" width="8.125" style="2" customWidth="1"/>
    <col min="48" max="48" width="10.625" style="2" customWidth="1"/>
    <col min="49" max="49" width="8.125" style="2" customWidth="1"/>
    <col min="50" max="50" width="10.625" style="2" customWidth="1"/>
    <col min="51" max="51" width="8.125" style="2" customWidth="1"/>
    <col min="52" max="52" width="10.625" style="2" customWidth="1"/>
    <col min="53" max="53" width="8.125" style="2" customWidth="1"/>
    <col min="54" max="54" width="10.625" style="2" customWidth="1"/>
    <col min="55" max="55" width="8.125" style="2" customWidth="1"/>
    <col min="56" max="56" width="10.625" style="2" customWidth="1"/>
    <col min="57" max="60" width="15.625" style="2" customWidth="1"/>
    <col min="61" max="61" width="8.125" style="2" customWidth="1"/>
    <col min="62" max="64" width="15.625" style="2" customWidth="1"/>
    <col min="65" max="71" width="8.625" style="2" customWidth="1"/>
    <col min="72" max="72" width="8.625" customWidth="1"/>
    <col min="73" max="73" width="8.625" style="141" customWidth="1"/>
    <col min="74" max="74" width="8.625" customWidth="1"/>
    <col min="75" max="79" width="8.625" style="141" customWidth="1"/>
    <col min="80" max="85" width="8.625" customWidth="1"/>
    <col min="91" max="91" width="12.875" bestFit="1" customWidth="1"/>
    <col min="95" max="95" width="13.375" bestFit="1" customWidth="1"/>
  </cols>
  <sheetData>
    <row r="1" spans="1:114" ht="30" customHeight="1" x14ac:dyDescent="0.15">
      <c r="A1" s="1666" t="s">
        <v>283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666"/>
      <c r="T1" s="1666"/>
      <c r="U1" s="1666"/>
      <c r="V1" s="1666"/>
      <c r="W1" s="1666"/>
      <c r="X1" s="1666"/>
      <c r="Y1" s="1666"/>
      <c r="Z1" s="1666"/>
      <c r="AA1" s="580"/>
      <c r="AB1" s="399"/>
      <c r="AC1" s="399"/>
      <c r="AD1" s="399"/>
      <c r="AE1" s="399"/>
      <c r="AF1" s="399"/>
      <c r="AG1" s="399"/>
      <c r="AH1" s="399"/>
      <c r="AI1" s="399"/>
      <c r="AJ1" s="399"/>
      <c r="AK1" s="399"/>
      <c r="AL1" s="1926" t="s">
        <v>334</v>
      </c>
      <c r="AM1" s="1926"/>
      <c r="AN1" s="1926"/>
      <c r="AO1" s="581"/>
      <c r="AP1" s="277"/>
      <c r="AQ1" s="277"/>
      <c r="AR1" s="277"/>
      <c r="AS1" s="277"/>
      <c r="AT1" s="277"/>
      <c r="AU1" s="277"/>
      <c r="AV1" s="1860" t="s">
        <v>206</v>
      </c>
      <c r="AW1" s="1860"/>
      <c r="AX1" s="1860"/>
      <c r="AY1" s="1860"/>
      <c r="AZ1" s="1860"/>
      <c r="BA1" s="1860"/>
      <c r="BB1" s="1860"/>
      <c r="BC1" s="590"/>
      <c r="BD1" s="590"/>
      <c r="BE1" s="277"/>
      <c r="BF1" s="277"/>
      <c r="BG1" s="277"/>
      <c r="BH1" s="277"/>
      <c r="BI1" s="277"/>
      <c r="BJ1" s="277"/>
      <c r="BK1" s="40"/>
      <c r="BL1" s="40"/>
      <c r="BM1" s="40"/>
      <c r="BN1" s="40"/>
      <c r="BO1" s="40"/>
      <c r="BP1" s="40"/>
      <c r="BQ1" s="40"/>
      <c r="BR1" s="40"/>
      <c r="BS1" s="40"/>
    </row>
    <row r="2" spans="1:114" ht="18" customHeight="1" thickBot="1" x14ac:dyDescent="0.2">
      <c r="A2" s="6"/>
      <c r="B2" s="6"/>
      <c r="C2" s="388" t="s">
        <v>47</v>
      </c>
      <c r="D2" s="388"/>
      <c r="E2" s="388"/>
      <c r="F2" s="388"/>
      <c r="G2" s="388"/>
      <c r="H2" s="388"/>
      <c r="I2" s="388"/>
      <c r="J2" s="424"/>
      <c r="K2" s="424"/>
      <c r="L2" s="22"/>
      <c r="M2" s="22"/>
      <c r="N2" s="22"/>
      <c r="O2" s="22"/>
      <c r="P2" s="22"/>
      <c r="Q2" s="22"/>
      <c r="R2" s="22"/>
      <c r="S2" s="424"/>
      <c r="T2" s="424"/>
      <c r="U2" s="424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6"/>
      <c r="AL2" s="6"/>
      <c r="AM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142"/>
      <c r="BW2" s="142"/>
      <c r="BX2" s="142"/>
      <c r="BY2" s="142"/>
      <c r="BZ2" s="142"/>
      <c r="CA2"/>
    </row>
    <row r="3" spans="1:114" ht="21" customHeight="1" x14ac:dyDescent="0.15">
      <c r="A3" s="423"/>
      <c r="B3" s="423"/>
      <c r="C3" s="1662" t="s">
        <v>0</v>
      </c>
      <c r="D3" s="1686"/>
      <c r="E3" s="382" t="s">
        <v>3</v>
      </c>
      <c r="F3" s="168" t="s">
        <v>172</v>
      </c>
      <c r="G3" s="1662" t="s">
        <v>5</v>
      </c>
      <c r="H3" s="1663"/>
      <c r="I3" s="1692" t="s">
        <v>159</v>
      </c>
      <c r="J3" s="1693"/>
      <c r="K3" s="1694"/>
      <c r="L3" s="913" t="s">
        <v>55</v>
      </c>
      <c r="M3" s="1680" t="s">
        <v>54</v>
      </c>
      <c r="N3" s="1681"/>
      <c r="O3" s="1681"/>
      <c r="P3" s="1681"/>
      <c r="Q3" s="1681"/>
      <c r="R3" s="1684"/>
      <c r="S3" s="1680" t="s">
        <v>113</v>
      </c>
      <c r="T3" s="1684"/>
      <c r="U3" s="1680" t="s">
        <v>59</v>
      </c>
      <c r="V3" s="1684"/>
      <c r="W3" s="1813" t="s">
        <v>327</v>
      </c>
      <c r="X3" s="1815"/>
      <c r="Y3" s="1680" t="s">
        <v>323</v>
      </c>
      <c r="Z3" s="1684"/>
      <c r="AA3" s="1685" t="s">
        <v>32</v>
      </c>
      <c r="AB3" s="1663"/>
      <c r="AC3" s="403" t="s">
        <v>7</v>
      </c>
      <c r="AD3" s="372"/>
      <c r="AE3" s="382"/>
      <c r="AF3" s="383"/>
      <c r="AG3" s="1758" t="s">
        <v>18</v>
      </c>
      <c r="AH3" s="1662" t="s">
        <v>10</v>
      </c>
      <c r="AI3" s="1685"/>
      <c r="AJ3" s="1686"/>
      <c r="AK3" s="1685" t="s">
        <v>11</v>
      </c>
      <c r="AL3" s="1685"/>
      <c r="AM3" s="1686"/>
      <c r="AN3" s="1662" t="s">
        <v>13</v>
      </c>
      <c r="AO3" s="1686"/>
      <c r="AP3" s="1662" t="s">
        <v>12</v>
      </c>
      <c r="AQ3" s="1686"/>
      <c r="AR3" s="1763" t="s">
        <v>154</v>
      </c>
      <c r="AS3" s="1755"/>
      <c r="AT3" s="1867" t="s">
        <v>246</v>
      </c>
      <c r="AU3" s="1662" t="s">
        <v>61</v>
      </c>
      <c r="AV3" s="1685"/>
      <c r="AW3" s="1685"/>
      <c r="AX3" s="1685"/>
      <c r="AY3" s="1685"/>
      <c r="AZ3" s="1685"/>
      <c r="BA3" s="1685"/>
      <c r="BB3" s="1685"/>
      <c r="BC3" s="1685"/>
      <c r="BD3" s="1686"/>
      <c r="BE3" s="1733" t="s">
        <v>62</v>
      </c>
      <c r="BF3" s="1768"/>
      <c r="BG3" s="1663"/>
      <c r="BH3" s="610"/>
      <c r="BI3" s="610"/>
      <c r="BJ3" s="610"/>
      <c r="BK3" s="610"/>
      <c r="BL3"/>
      <c r="BM3"/>
      <c r="BN3"/>
      <c r="BO3"/>
      <c r="BP3"/>
      <c r="BQ3"/>
      <c r="BR3"/>
      <c r="BS3"/>
      <c r="BU3"/>
      <c r="BW3"/>
      <c r="BX3"/>
      <c r="BY3"/>
      <c r="BZ3"/>
      <c r="CA3"/>
    </row>
    <row r="4" spans="1:114" ht="21" customHeight="1" thickBot="1" x14ac:dyDescent="0.2">
      <c r="A4" s="418"/>
      <c r="B4" s="418"/>
      <c r="C4" s="39" t="s">
        <v>1</v>
      </c>
      <c r="D4" s="39"/>
      <c r="E4" s="39" t="s">
        <v>4</v>
      </c>
      <c r="F4" s="39"/>
      <c r="G4" s="1688" t="s">
        <v>6</v>
      </c>
      <c r="H4" s="1665"/>
      <c r="I4" s="914">
        <v>0.35416666666666669</v>
      </c>
      <c r="J4" s="914">
        <v>0.33333333333333331</v>
      </c>
      <c r="K4" s="914">
        <v>0.35416666666666669</v>
      </c>
      <c r="L4" s="299" t="s">
        <v>96</v>
      </c>
      <c r="M4" s="1720"/>
      <c r="N4" s="1715"/>
      <c r="O4" s="1715"/>
      <c r="P4" s="1715"/>
      <c r="Q4" s="1715"/>
      <c r="R4" s="1721"/>
      <c r="S4" s="427" t="s">
        <v>114</v>
      </c>
      <c r="T4" s="428" t="s">
        <v>173</v>
      </c>
      <c r="U4" s="1682"/>
      <c r="V4" s="1687"/>
      <c r="W4" s="1816"/>
      <c r="X4" s="1818"/>
      <c r="Y4" s="444" t="s">
        <v>323</v>
      </c>
      <c r="Z4" s="917" t="s">
        <v>335</v>
      </c>
      <c r="AA4" s="1770"/>
      <c r="AB4" s="1665"/>
      <c r="AC4" s="39" t="s">
        <v>1</v>
      </c>
      <c r="AD4" s="42" t="s">
        <v>2</v>
      </c>
      <c r="AE4" s="39" t="s">
        <v>8</v>
      </c>
      <c r="AF4" s="340" t="s">
        <v>9</v>
      </c>
      <c r="AG4" s="1759"/>
      <c r="AH4" s="1688"/>
      <c r="AI4" s="1678"/>
      <c r="AJ4" s="1679"/>
      <c r="AK4" s="1678"/>
      <c r="AL4" s="1678"/>
      <c r="AM4" s="1679"/>
      <c r="AN4" s="1688"/>
      <c r="AO4" s="1679"/>
      <c r="AP4" s="1688"/>
      <c r="AQ4" s="1679"/>
      <c r="AR4" s="1764"/>
      <c r="AS4" s="1756"/>
      <c r="AT4" s="1868"/>
      <c r="AU4" s="1870">
        <v>1</v>
      </c>
      <c r="AV4" s="1766"/>
      <c r="AW4" s="1766"/>
      <c r="AX4" s="1871"/>
      <c r="AY4" s="1736">
        <v>0.5</v>
      </c>
      <c r="AZ4" s="1766"/>
      <c r="BA4" s="1766"/>
      <c r="BB4" s="1766"/>
      <c r="BC4" s="1766"/>
      <c r="BD4" s="1767"/>
      <c r="BE4" s="1664"/>
      <c r="BF4" s="1769"/>
      <c r="BG4" s="1665"/>
      <c r="BH4" s="610"/>
      <c r="BI4" s="610"/>
      <c r="BJ4" s="610"/>
      <c r="BK4" s="610"/>
      <c r="BL4"/>
      <c r="BM4"/>
      <c r="BN4"/>
      <c r="BO4"/>
      <c r="BP4"/>
      <c r="BQ4"/>
      <c r="BR4"/>
      <c r="BS4"/>
      <c r="BU4"/>
      <c r="BW4"/>
      <c r="BX4"/>
      <c r="BY4" s="1808" t="s">
        <v>28</v>
      </c>
      <c r="BZ4" s="1811" t="s">
        <v>270</v>
      </c>
      <c r="CA4" s="1808" t="s">
        <v>71</v>
      </c>
      <c r="CB4" s="1811" t="s">
        <v>295</v>
      </c>
      <c r="CC4" s="1806" t="s">
        <v>63</v>
      </c>
      <c r="CD4" s="1807" t="s">
        <v>257</v>
      </c>
      <c r="CE4" s="1808" t="s">
        <v>284</v>
      </c>
      <c r="CF4" s="1811" t="s">
        <v>289</v>
      </c>
      <c r="CG4" s="1806" t="s">
        <v>237</v>
      </c>
      <c r="CH4" s="1807" t="s">
        <v>279</v>
      </c>
      <c r="CI4" s="1808" t="s">
        <v>27</v>
      </c>
      <c r="CJ4" s="1811" t="s">
        <v>272</v>
      </c>
      <c r="CK4" s="1808" t="s">
        <v>37</v>
      </c>
      <c r="CL4" s="1811" t="s">
        <v>255</v>
      </c>
      <c r="CM4" s="1811" t="s">
        <v>291</v>
      </c>
      <c r="CN4" s="1806" t="s">
        <v>38</v>
      </c>
      <c r="CO4" s="1807" t="s">
        <v>269</v>
      </c>
      <c r="CP4" s="1806" t="s">
        <v>243</v>
      </c>
      <c r="CQ4" s="1807" t="s">
        <v>273</v>
      </c>
      <c r="CR4" s="1807" t="s">
        <v>293</v>
      </c>
      <c r="CS4" s="1862" t="s">
        <v>200</v>
      </c>
      <c r="CT4" s="1861" t="s">
        <v>296</v>
      </c>
      <c r="CU4" s="1862" t="s">
        <v>233</v>
      </c>
      <c r="CV4" s="1861" t="s">
        <v>268</v>
      </c>
      <c r="CW4" s="1862" t="s">
        <v>267</v>
      </c>
      <c r="CX4" s="1861" t="s">
        <v>274</v>
      </c>
      <c r="CY4" s="1862" t="s">
        <v>247</v>
      </c>
      <c r="CZ4" s="1861" t="s">
        <v>294</v>
      </c>
      <c r="DA4" s="1806" t="s">
        <v>65</v>
      </c>
      <c r="DB4" s="1807" t="s">
        <v>280</v>
      </c>
      <c r="DC4" s="1808" t="s">
        <v>31</v>
      </c>
      <c r="DD4" s="1809" t="s">
        <v>271</v>
      </c>
      <c r="DE4" s="1769" t="s">
        <v>300</v>
      </c>
      <c r="DF4" s="1866" t="s">
        <v>313</v>
      </c>
      <c r="DG4" s="1769" t="s">
        <v>301</v>
      </c>
      <c r="DH4" s="1866" t="s">
        <v>312</v>
      </c>
      <c r="DI4" s="1769" t="s">
        <v>299</v>
      </c>
      <c r="DJ4" s="1866" t="s">
        <v>314</v>
      </c>
    </row>
    <row r="5" spans="1:114" ht="21" customHeight="1" thickBot="1" x14ac:dyDescent="0.2">
      <c r="A5" s="419"/>
      <c r="B5" s="419"/>
      <c r="C5" s="357">
        <v>0.33333333333333331</v>
      </c>
      <c r="D5" s="357"/>
      <c r="E5" s="357">
        <v>0.33333333333333331</v>
      </c>
      <c r="F5" s="357">
        <v>0.33333333333333331</v>
      </c>
      <c r="G5" s="358" t="s">
        <v>122</v>
      </c>
      <c r="H5" s="351">
        <v>0.33333333333333331</v>
      </c>
      <c r="I5" s="402" t="s">
        <v>52</v>
      </c>
      <c r="J5" s="402" t="s">
        <v>17</v>
      </c>
      <c r="K5" s="417"/>
      <c r="L5" s="354" t="s">
        <v>266</v>
      </c>
      <c r="M5" s="357">
        <v>0.3125</v>
      </c>
      <c r="N5" s="607">
        <v>0.32291666666666669</v>
      </c>
      <c r="O5" s="1872">
        <v>0.33333333333333331</v>
      </c>
      <c r="P5" s="1739"/>
      <c r="Q5" s="1746" t="s">
        <v>58</v>
      </c>
      <c r="R5" s="1746"/>
      <c r="S5" s="354" t="s">
        <v>116</v>
      </c>
      <c r="T5" s="355" t="s">
        <v>174</v>
      </c>
      <c r="U5" s="358">
        <v>0.35416666666666669</v>
      </c>
      <c r="V5" s="351">
        <v>0.35416666666666669</v>
      </c>
      <c r="W5" s="1819"/>
      <c r="X5" s="1821"/>
      <c r="Y5" s="1804" t="s">
        <v>324</v>
      </c>
      <c r="Z5" s="1805"/>
      <c r="AA5" s="356">
        <v>0.3125</v>
      </c>
      <c r="AB5" s="359">
        <v>0.35416666666666669</v>
      </c>
      <c r="AC5" s="357">
        <v>0.3125</v>
      </c>
      <c r="AD5" s="360">
        <v>0.3125</v>
      </c>
      <c r="AE5" s="361"/>
      <c r="AF5" s="362"/>
      <c r="AG5" s="1760"/>
      <c r="AH5" s="1689"/>
      <c r="AI5" s="1690"/>
      <c r="AJ5" s="1691"/>
      <c r="AK5" s="1690"/>
      <c r="AL5" s="1690"/>
      <c r="AM5" s="1691"/>
      <c r="AN5" s="1689"/>
      <c r="AO5" s="1691"/>
      <c r="AP5" s="1689"/>
      <c r="AQ5" s="1691"/>
      <c r="AR5" s="1765"/>
      <c r="AS5" s="1757"/>
      <c r="AT5" s="1869"/>
      <c r="AU5" s="361"/>
      <c r="AV5" s="363" t="s">
        <v>62</v>
      </c>
      <c r="AW5" s="363"/>
      <c r="AX5" s="363" t="s">
        <v>62</v>
      </c>
      <c r="AY5" s="364"/>
      <c r="AZ5" s="365" t="s">
        <v>62</v>
      </c>
      <c r="BA5" s="364"/>
      <c r="BB5" s="365" t="s">
        <v>62</v>
      </c>
      <c r="BC5" s="364"/>
      <c r="BD5" s="365" t="s">
        <v>62</v>
      </c>
      <c r="BE5" s="366"/>
      <c r="BF5" s="349"/>
      <c r="BG5" s="349"/>
      <c r="BH5" s="615"/>
      <c r="BI5" s="615"/>
      <c r="BJ5" s="615"/>
      <c r="BK5" s="615"/>
      <c r="BL5" s="141"/>
      <c r="BM5" s="141"/>
      <c r="BN5"/>
      <c r="BO5"/>
      <c r="BP5"/>
      <c r="BQ5"/>
      <c r="BR5"/>
      <c r="BS5"/>
      <c r="BU5" s="1"/>
      <c r="BW5"/>
      <c r="BX5"/>
      <c r="BY5" s="1808"/>
      <c r="BZ5" s="1811"/>
      <c r="CA5" s="1808"/>
      <c r="CB5" s="1811"/>
      <c r="CC5" s="1806"/>
      <c r="CD5" s="1807"/>
      <c r="CE5" s="1808"/>
      <c r="CF5" s="1811"/>
      <c r="CG5" s="1806"/>
      <c r="CH5" s="1807"/>
      <c r="CI5" s="1808"/>
      <c r="CJ5" s="1808"/>
      <c r="CK5" s="1808"/>
      <c r="CL5" s="1808"/>
      <c r="CM5" s="1811"/>
      <c r="CN5" s="1806"/>
      <c r="CO5" s="1806"/>
      <c r="CP5" s="1806"/>
      <c r="CQ5" s="1806"/>
      <c r="CR5" s="1807"/>
      <c r="CS5" s="1862"/>
      <c r="CT5" s="1862"/>
      <c r="CU5" s="1862"/>
      <c r="CV5" s="1862"/>
      <c r="CW5" s="1862"/>
      <c r="CX5" s="1862"/>
      <c r="CY5" s="1862"/>
      <c r="CZ5" s="1862"/>
      <c r="DA5" s="1806"/>
      <c r="DB5" s="1806"/>
      <c r="DC5" s="1808"/>
      <c r="DD5" s="1810"/>
      <c r="DE5" s="1769"/>
      <c r="DF5" s="1866"/>
      <c r="DG5" s="1769"/>
      <c r="DH5" s="1866"/>
      <c r="DI5" s="1769"/>
      <c r="DJ5" s="1866"/>
    </row>
    <row r="6" spans="1:114" s="619" customFormat="1" ht="51" customHeight="1" x14ac:dyDescent="0.15">
      <c r="A6" s="921"/>
      <c r="B6" s="922"/>
      <c r="C6" s="814"/>
      <c r="D6" s="784"/>
      <c r="E6" s="811"/>
      <c r="F6" s="811"/>
      <c r="G6" s="923"/>
      <c r="H6" s="924"/>
      <c r="I6" s="810"/>
      <c r="J6" s="812"/>
      <c r="K6" s="924"/>
      <c r="L6" s="816"/>
      <c r="M6" s="810"/>
      <c r="N6" s="810"/>
      <c r="O6" s="818"/>
      <c r="P6" s="819"/>
      <c r="Q6" s="810"/>
      <c r="R6" s="810"/>
      <c r="S6" s="811"/>
      <c r="T6" s="771"/>
      <c r="U6" s="923"/>
      <c r="V6" s="810"/>
      <c r="W6" s="925"/>
      <c r="X6" s="762"/>
      <c r="Y6" s="810"/>
      <c r="Z6" s="810"/>
      <c r="AA6" s="923"/>
      <c r="AB6" s="924"/>
      <c r="AC6" s="923"/>
      <c r="AD6" s="926"/>
      <c r="AE6" s="927"/>
      <c r="AF6" s="928"/>
      <c r="AG6" s="929"/>
      <c r="AH6" s="801"/>
      <c r="AI6" s="763"/>
      <c r="AJ6" s="764"/>
      <c r="AK6" s="765"/>
      <c r="AL6" s="930"/>
      <c r="AM6" s="764"/>
      <c r="AN6" s="801"/>
      <c r="AO6" s="764"/>
      <c r="AP6" s="765"/>
      <c r="AQ6" s="931"/>
      <c r="AR6" s="765"/>
      <c r="AS6" s="764"/>
      <c r="AT6" s="930"/>
      <c r="AU6" s="765"/>
      <c r="AV6" s="766"/>
      <c r="AW6" s="767"/>
      <c r="AX6" s="767"/>
      <c r="AY6" s="932"/>
      <c r="AZ6" s="766"/>
      <c r="BA6" s="767"/>
      <c r="BB6" s="766"/>
      <c r="BC6" s="768"/>
      <c r="BD6" s="933"/>
      <c r="BE6" s="915"/>
      <c r="BF6" s="769"/>
      <c r="BG6" s="770"/>
      <c r="BH6" s="918"/>
      <c r="BI6" s="65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</row>
    <row r="7" spans="1:114" s="619" customFormat="1" ht="51" customHeight="1" thickBot="1" x14ac:dyDescent="0.2">
      <c r="A7" s="921"/>
      <c r="B7" s="922"/>
      <c r="C7" s="813"/>
      <c r="D7" s="784"/>
      <c r="E7" s="934"/>
      <c r="F7" s="811"/>
      <c r="G7" s="923"/>
      <c r="H7" s="924"/>
      <c r="I7" s="810"/>
      <c r="J7" s="935"/>
      <c r="K7" s="935"/>
      <c r="L7" s="816"/>
      <c r="M7" s="810"/>
      <c r="N7" s="810"/>
      <c r="O7" s="818"/>
      <c r="P7" s="819"/>
      <c r="Q7" s="810"/>
      <c r="R7" s="810"/>
      <c r="S7" s="811"/>
      <c r="T7" s="771"/>
      <c r="U7" s="923"/>
      <c r="V7" s="810"/>
      <c r="W7" s="923"/>
      <c r="X7" s="771"/>
      <c r="Y7" s="810"/>
      <c r="Z7" s="810"/>
      <c r="AA7" s="923"/>
      <c r="AB7" s="924"/>
      <c r="AC7" s="923"/>
      <c r="AD7" s="926"/>
      <c r="AE7" s="927"/>
      <c r="AF7" s="928"/>
      <c r="AG7" s="929"/>
      <c r="AH7" s="802"/>
      <c r="AI7" s="772"/>
      <c r="AJ7" s="773"/>
      <c r="AK7" s="774"/>
      <c r="AL7" s="792"/>
      <c r="AM7" s="773"/>
      <c r="AN7" s="802"/>
      <c r="AO7" s="807"/>
      <c r="AP7" s="774"/>
      <c r="AQ7" s="890"/>
      <c r="AR7" s="774"/>
      <c r="AS7" s="773"/>
      <c r="AT7" s="792"/>
      <c r="AU7" s="774"/>
      <c r="AV7" s="777"/>
      <c r="AW7" s="778"/>
      <c r="AX7" s="778"/>
      <c r="AY7" s="891"/>
      <c r="AZ7" s="777"/>
      <c r="BA7" s="778"/>
      <c r="BB7" s="777"/>
      <c r="BC7" s="779"/>
      <c r="BD7" s="892"/>
      <c r="BE7" s="780"/>
      <c r="BF7" s="781"/>
      <c r="BG7" s="879"/>
      <c r="BH7" s="947"/>
      <c r="BI7" s="65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</row>
    <row r="8" spans="1:114" s="619" customFormat="1" ht="51" customHeight="1" x14ac:dyDescent="0.15">
      <c r="A8" s="921"/>
      <c r="B8" s="922"/>
      <c r="C8" s="814"/>
      <c r="D8" s="784"/>
      <c r="E8" s="811"/>
      <c r="F8" s="811"/>
      <c r="G8" s="923"/>
      <c r="H8" s="924"/>
      <c r="I8" s="810"/>
      <c r="J8" s="812"/>
      <c r="K8" s="924"/>
      <c r="L8" s="816"/>
      <c r="M8" s="810"/>
      <c r="N8" s="810"/>
      <c r="O8" s="818"/>
      <c r="P8" s="819"/>
      <c r="Q8" s="810"/>
      <c r="R8" s="810"/>
      <c r="S8" s="811"/>
      <c r="T8" s="771"/>
      <c r="U8" s="923"/>
      <c r="V8" s="810"/>
      <c r="W8" s="923"/>
      <c r="X8" s="771"/>
      <c r="Y8" s="810"/>
      <c r="Z8" s="810"/>
      <c r="AA8" s="923"/>
      <c r="AB8" s="924"/>
      <c r="AC8" s="923"/>
      <c r="AD8" s="926"/>
      <c r="AE8" s="927"/>
      <c r="AF8" s="928"/>
      <c r="AG8" s="929"/>
      <c r="AH8" s="803"/>
      <c r="AI8" s="772"/>
      <c r="AJ8" s="773"/>
      <c r="AK8" s="774"/>
      <c r="AL8" s="792"/>
      <c r="AM8" s="773"/>
      <c r="AN8" s="803"/>
      <c r="AO8" s="773"/>
      <c r="AP8" s="774"/>
      <c r="AQ8" s="890"/>
      <c r="AR8" s="774"/>
      <c r="AS8" s="773"/>
      <c r="AT8" s="792"/>
      <c r="AU8" s="774"/>
      <c r="AV8" s="777"/>
      <c r="AW8" s="778"/>
      <c r="AX8" s="778"/>
      <c r="AY8" s="891"/>
      <c r="AZ8" s="777"/>
      <c r="BA8" s="778"/>
      <c r="BB8" s="777"/>
      <c r="BC8" s="779"/>
      <c r="BD8" s="892"/>
      <c r="BE8" s="780"/>
      <c r="BF8" s="781"/>
      <c r="BG8" s="782"/>
      <c r="BH8" s="918"/>
      <c r="BI8" s="654"/>
      <c r="BJ8" s="250"/>
      <c r="BK8" s="1864" t="s">
        <v>41</v>
      </c>
      <c r="BL8" s="1864" t="s">
        <v>42</v>
      </c>
      <c r="BM8" s="1864" t="s">
        <v>45</v>
      </c>
      <c r="BN8" s="1864" t="s">
        <v>44</v>
      </c>
      <c r="BO8" s="1864" t="s">
        <v>154</v>
      </c>
      <c r="BP8" s="1864" t="s">
        <v>246</v>
      </c>
      <c r="BQ8" s="1729" t="s">
        <v>46</v>
      </c>
      <c r="BR8" s="1730"/>
      <c r="BS8" s="1"/>
      <c r="BT8" s="1"/>
    </row>
    <row r="9" spans="1:114" s="619" customFormat="1" ht="51" customHeight="1" thickBot="1" x14ac:dyDescent="0.2">
      <c r="A9" s="921"/>
      <c r="B9" s="922"/>
      <c r="C9" s="814"/>
      <c r="D9" s="784"/>
      <c r="E9" s="934"/>
      <c r="F9" s="811"/>
      <c r="G9" s="923"/>
      <c r="H9" s="924"/>
      <c r="I9" s="810"/>
      <c r="J9" s="935"/>
      <c r="K9" s="812"/>
      <c r="L9" s="816"/>
      <c r="M9" s="810"/>
      <c r="N9" s="810"/>
      <c r="O9" s="936"/>
      <c r="P9" s="819"/>
      <c r="Q9" s="810"/>
      <c r="R9" s="810"/>
      <c r="S9" s="811"/>
      <c r="T9" s="771"/>
      <c r="U9" s="923"/>
      <c r="V9" s="810"/>
      <c r="W9" s="923"/>
      <c r="X9" s="771"/>
      <c r="Y9" s="810"/>
      <c r="Z9" s="810"/>
      <c r="AA9" s="923"/>
      <c r="AB9" s="924"/>
      <c r="AC9" s="923"/>
      <c r="AD9" s="926"/>
      <c r="AE9" s="927"/>
      <c r="AF9" s="928"/>
      <c r="AG9" s="929"/>
      <c r="AH9" s="804"/>
      <c r="AI9" s="772"/>
      <c r="AJ9" s="773"/>
      <c r="AK9" s="774"/>
      <c r="AL9" s="792"/>
      <c r="AM9" s="773"/>
      <c r="AN9" s="897"/>
      <c r="AO9" s="808"/>
      <c r="AP9" s="789"/>
      <c r="AQ9" s="890"/>
      <c r="AR9" s="774"/>
      <c r="AS9" s="773"/>
      <c r="AT9" s="792"/>
      <c r="AU9" s="774"/>
      <c r="AV9" s="775"/>
      <c r="AW9" s="792"/>
      <c r="AX9" s="792"/>
      <c r="AY9" s="893"/>
      <c r="AZ9" s="775"/>
      <c r="BA9" s="784"/>
      <c r="BB9" s="777"/>
      <c r="BC9" s="779"/>
      <c r="BD9" s="892"/>
      <c r="BE9" s="910"/>
      <c r="BF9" s="781"/>
      <c r="BG9" s="782"/>
      <c r="BH9" s="918"/>
      <c r="BI9" s="654"/>
      <c r="BJ9" s="251"/>
      <c r="BK9" s="1865"/>
      <c r="BL9" s="1865"/>
      <c r="BM9" s="1865"/>
      <c r="BN9" s="1865"/>
      <c r="BO9" s="1865"/>
      <c r="BP9" s="1865"/>
      <c r="BQ9" s="232">
        <v>1</v>
      </c>
      <c r="BR9" s="175">
        <v>0.5</v>
      </c>
      <c r="BS9" s="4"/>
      <c r="BT9" s="4"/>
    </row>
    <row r="10" spans="1:114" s="619" customFormat="1" ht="51" customHeight="1" x14ac:dyDescent="0.15">
      <c r="A10" s="921"/>
      <c r="B10" s="922"/>
      <c r="C10" s="813"/>
      <c r="D10" s="937"/>
      <c r="E10" s="934"/>
      <c r="F10" s="811"/>
      <c r="G10" s="923"/>
      <c r="H10" s="924"/>
      <c r="I10" s="810"/>
      <c r="J10" s="935"/>
      <c r="K10" s="935"/>
      <c r="L10" s="816"/>
      <c r="M10" s="810"/>
      <c r="N10" s="810"/>
      <c r="O10" s="936"/>
      <c r="P10" s="819"/>
      <c r="Q10" s="810"/>
      <c r="R10" s="817"/>
      <c r="S10" s="815"/>
      <c r="T10" s="771"/>
      <c r="U10" s="923"/>
      <c r="V10" s="810"/>
      <c r="W10" s="923"/>
      <c r="X10" s="771"/>
      <c r="Y10" s="810"/>
      <c r="Z10" s="810"/>
      <c r="AA10" s="923"/>
      <c r="AB10" s="924"/>
      <c r="AC10" s="923"/>
      <c r="AD10" s="926"/>
      <c r="AE10" s="927"/>
      <c r="AF10" s="928"/>
      <c r="AG10" s="929"/>
      <c r="AH10" s="803"/>
      <c r="AI10" s="772"/>
      <c r="AJ10" s="773"/>
      <c r="AK10" s="774"/>
      <c r="AL10" s="792"/>
      <c r="AM10" s="773"/>
      <c r="AN10" s="803"/>
      <c r="AO10" s="773"/>
      <c r="AP10" s="774"/>
      <c r="AQ10" s="890"/>
      <c r="AR10" s="774"/>
      <c r="AS10" s="773"/>
      <c r="AT10" s="792"/>
      <c r="AU10" s="774"/>
      <c r="AV10" s="777"/>
      <c r="AW10" s="778"/>
      <c r="AX10" s="778"/>
      <c r="AY10" s="891"/>
      <c r="AZ10" s="777"/>
      <c r="BA10" s="778"/>
      <c r="BB10" s="777"/>
      <c r="BC10" s="779"/>
      <c r="BD10" s="892"/>
      <c r="BE10" s="780"/>
      <c r="BF10" s="781"/>
      <c r="BG10" s="782"/>
      <c r="BH10" s="918"/>
      <c r="BI10" s="654"/>
      <c r="BJ10" s="438" t="s">
        <v>28</v>
      </c>
      <c r="BK10" s="286">
        <f>COUNTIF($AH$6:$AJ$35,BJ10)</f>
        <v>0</v>
      </c>
      <c r="BL10" s="287">
        <f>COUNTIF($AK$6:$AM$35,BJ10)</f>
        <v>0</v>
      </c>
      <c r="BM10" s="287">
        <f>COUNTIF($AN$6:$AO$35,BJ10)</f>
        <v>0</v>
      </c>
      <c r="BN10" s="287">
        <f>COUNTIF($AP$6:$AQ$35,BJ10)</f>
        <v>0</v>
      </c>
      <c r="BO10" s="287">
        <f>COUNTIF($AO$6:$AP$35,BJ10)</f>
        <v>0</v>
      </c>
      <c r="BP10" s="287">
        <f>COUNTIF($AT$6:$AT$35,BJ10)</f>
        <v>0</v>
      </c>
      <c r="BQ10" s="287">
        <f>COUNTIF($AU$6:$AX$35,BJ10)</f>
        <v>0</v>
      </c>
      <c r="BR10" s="587">
        <f>COUNTIF($AY$6:$BD$35,BJ10)</f>
        <v>0</v>
      </c>
      <c r="BS10" s="401">
        <v>0</v>
      </c>
      <c r="BT10" s="401">
        <f t="shared" ref="BT10:BT28" si="0">BK10+BL10*0.5+BM10*0.5+BN10+BO10+BQ10+BR10*0.5+BP10</f>
        <v>0</v>
      </c>
    </row>
    <row r="11" spans="1:114" s="619" customFormat="1" ht="51" customHeight="1" x14ac:dyDescent="0.15">
      <c r="A11" s="921"/>
      <c r="B11" s="922"/>
      <c r="C11" s="814"/>
      <c r="D11" s="784"/>
      <c r="E11" s="934"/>
      <c r="F11" s="811"/>
      <c r="G11" s="923"/>
      <c r="H11" s="924"/>
      <c r="I11" s="810"/>
      <c r="J11" s="935"/>
      <c r="K11" s="812"/>
      <c r="L11" s="816"/>
      <c r="M11" s="810"/>
      <c r="N11" s="810"/>
      <c r="O11" s="818"/>
      <c r="P11" s="819"/>
      <c r="Q11" s="817"/>
      <c r="R11" s="817"/>
      <c r="S11" s="811"/>
      <c r="T11" s="771"/>
      <c r="U11" s="923"/>
      <c r="V11" s="810"/>
      <c r="W11" s="923"/>
      <c r="X11" s="771"/>
      <c r="Y11" s="810"/>
      <c r="Z11" s="810"/>
      <c r="AA11" s="923"/>
      <c r="AB11" s="924"/>
      <c r="AC11" s="923"/>
      <c r="AD11" s="926"/>
      <c r="AE11" s="927"/>
      <c r="AF11" s="928"/>
      <c r="AG11" s="929"/>
      <c r="AH11" s="803"/>
      <c r="AI11" s="772"/>
      <c r="AJ11" s="773"/>
      <c r="AK11" s="774"/>
      <c r="AL11" s="792"/>
      <c r="AM11" s="773"/>
      <c r="AN11" s="803"/>
      <c r="AO11" s="773"/>
      <c r="AP11" s="774"/>
      <c r="AQ11" s="890"/>
      <c r="AR11" s="774"/>
      <c r="AS11" s="773"/>
      <c r="AT11" s="792"/>
      <c r="AU11" s="774"/>
      <c r="AV11" s="777"/>
      <c r="AW11" s="778"/>
      <c r="AX11" s="778"/>
      <c r="AY11" s="891"/>
      <c r="AZ11" s="777"/>
      <c r="BA11" s="778"/>
      <c r="BB11" s="777"/>
      <c r="BC11" s="779"/>
      <c r="BD11" s="892"/>
      <c r="BE11" s="780"/>
      <c r="BF11" s="781"/>
      <c r="BG11" s="782"/>
      <c r="BH11" s="918"/>
      <c r="BI11" s="654"/>
      <c r="BJ11" s="439" t="s">
        <v>237</v>
      </c>
      <c r="BK11" s="286">
        <f t="shared" ref="BK11:BK28" si="1">COUNTIF($AH$6:$AJ$35,BJ11)</f>
        <v>0</v>
      </c>
      <c r="BL11" s="287">
        <f t="shared" ref="BL11:BL28" si="2">COUNTIF($AK$6:$AM$35,BJ11)</f>
        <v>0</v>
      </c>
      <c r="BM11" s="287">
        <f t="shared" ref="BM11:BM28" si="3">COUNTIF($AN$6:$AO$35,BJ11)</f>
        <v>0</v>
      </c>
      <c r="BN11" s="287">
        <f t="shared" ref="BN11:BN28" si="4">COUNTIF($AP$6:$AQ$35,BJ11)</f>
        <v>0</v>
      </c>
      <c r="BO11" s="287">
        <f t="shared" ref="BO11:BO28" si="5">COUNTIF($AO$6:$AP$35,BJ11)</f>
        <v>0</v>
      </c>
      <c r="BP11" s="287">
        <f t="shared" ref="BP11:BP28" si="6">COUNTIF($AT$6:$AT$35,BJ11)</f>
        <v>0</v>
      </c>
      <c r="BQ11" s="287">
        <f t="shared" ref="BQ11:BQ28" si="7">COUNTIF($AU$6:$AX$35,BJ11)</f>
        <v>0</v>
      </c>
      <c r="BR11" s="587">
        <f t="shared" ref="BR11:BR28" si="8">COUNTIF($AY$6:$BD$35,BJ11)</f>
        <v>0</v>
      </c>
      <c r="BS11" s="401">
        <v>0</v>
      </c>
      <c r="BT11" s="401">
        <f t="shared" si="0"/>
        <v>0</v>
      </c>
    </row>
    <row r="12" spans="1:114" s="619" customFormat="1" ht="51" customHeight="1" x14ac:dyDescent="0.15">
      <c r="A12" s="921"/>
      <c r="B12" s="922"/>
      <c r="C12" s="814"/>
      <c r="D12" s="784"/>
      <c r="E12" s="811"/>
      <c r="F12" s="811"/>
      <c r="G12" s="923"/>
      <c r="H12" s="924"/>
      <c r="I12" s="785"/>
      <c r="J12" s="812"/>
      <c r="K12" s="812"/>
      <c r="L12" s="816"/>
      <c r="M12" s="810"/>
      <c r="N12" s="810"/>
      <c r="O12" s="938"/>
      <c r="P12" s="939"/>
      <c r="Q12" s="810"/>
      <c r="R12" s="810"/>
      <c r="S12" s="811"/>
      <c r="T12" s="771"/>
      <c r="U12" s="923"/>
      <c r="V12" s="810"/>
      <c r="W12" s="923"/>
      <c r="X12" s="771"/>
      <c r="Y12" s="810"/>
      <c r="Z12" s="810"/>
      <c r="AA12" s="923"/>
      <c r="AB12" s="924"/>
      <c r="AC12" s="923"/>
      <c r="AD12" s="926"/>
      <c r="AE12" s="927"/>
      <c r="AF12" s="928"/>
      <c r="AG12" s="929"/>
      <c r="AH12" s="803"/>
      <c r="AI12" s="772"/>
      <c r="AJ12" s="773"/>
      <c r="AK12" s="789"/>
      <c r="AL12" s="788"/>
      <c r="AM12" s="773"/>
      <c r="AN12" s="803"/>
      <c r="AO12" s="773"/>
      <c r="AP12" s="774"/>
      <c r="AQ12" s="890"/>
      <c r="AR12" s="774"/>
      <c r="AS12" s="773"/>
      <c r="AT12" s="792"/>
      <c r="AU12" s="774"/>
      <c r="AV12" s="777"/>
      <c r="AW12" s="778"/>
      <c r="AX12" s="778"/>
      <c r="AY12" s="891"/>
      <c r="AZ12" s="777"/>
      <c r="BA12" s="778"/>
      <c r="BB12" s="777"/>
      <c r="BC12" s="779"/>
      <c r="BD12" s="892"/>
      <c r="BE12" s="780"/>
      <c r="BF12" s="781"/>
      <c r="BG12" s="782"/>
      <c r="BH12" s="918"/>
      <c r="BI12" s="654"/>
      <c r="BJ12" s="439" t="s">
        <v>63</v>
      </c>
      <c r="BK12" s="286">
        <f t="shared" si="1"/>
        <v>0</v>
      </c>
      <c r="BL12" s="287">
        <f t="shared" si="2"/>
        <v>0</v>
      </c>
      <c r="BM12" s="287">
        <f t="shared" si="3"/>
        <v>0</v>
      </c>
      <c r="BN12" s="287">
        <f t="shared" si="4"/>
        <v>0</v>
      </c>
      <c r="BO12" s="287">
        <f t="shared" si="5"/>
        <v>0</v>
      </c>
      <c r="BP12" s="287">
        <f t="shared" si="6"/>
        <v>0</v>
      </c>
      <c r="BQ12" s="287">
        <f t="shared" si="7"/>
        <v>0</v>
      </c>
      <c r="BR12" s="587">
        <f t="shared" si="8"/>
        <v>0</v>
      </c>
      <c r="BS12" s="401">
        <v>0</v>
      </c>
      <c r="BT12" s="401">
        <f t="shared" si="0"/>
        <v>0</v>
      </c>
    </row>
    <row r="13" spans="1:114" s="619" customFormat="1" ht="51" customHeight="1" x14ac:dyDescent="0.15">
      <c r="A13" s="921"/>
      <c r="B13" s="922"/>
      <c r="C13" s="814"/>
      <c r="D13" s="784"/>
      <c r="E13" s="811"/>
      <c r="F13" s="811"/>
      <c r="G13" s="923"/>
      <c r="H13" s="924"/>
      <c r="I13" s="810"/>
      <c r="J13" s="812"/>
      <c r="K13" s="924"/>
      <c r="L13" s="816"/>
      <c r="M13" s="810"/>
      <c r="N13" s="810"/>
      <c r="O13" s="818"/>
      <c r="P13" s="819"/>
      <c r="Q13" s="810"/>
      <c r="R13" s="810"/>
      <c r="S13" s="811"/>
      <c r="T13" s="771"/>
      <c r="U13" s="923"/>
      <c r="V13" s="810"/>
      <c r="W13" s="923"/>
      <c r="X13" s="771"/>
      <c r="Y13" s="810"/>
      <c r="Z13" s="810"/>
      <c r="AA13" s="923"/>
      <c r="AB13" s="924"/>
      <c r="AC13" s="923"/>
      <c r="AD13" s="926"/>
      <c r="AE13" s="927"/>
      <c r="AF13" s="928"/>
      <c r="AG13" s="929"/>
      <c r="AH13" s="803"/>
      <c r="AI13" s="772"/>
      <c r="AJ13" s="773"/>
      <c r="AK13" s="774"/>
      <c r="AL13" s="792"/>
      <c r="AM13" s="773"/>
      <c r="AN13" s="803"/>
      <c r="AO13" s="773"/>
      <c r="AP13" s="774"/>
      <c r="AQ13" s="890"/>
      <c r="AR13" s="774"/>
      <c r="AS13" s="773"/>
      <c r="AT13" s="792"/>
      <c r="AU13" s="774"/>
      <c r="AV13" s="777"/>
      <c r="AW13" s="778"/>
      <c r="AX13" s="778"/>
      <c r="AY13" s="891"/>
      <c r="AZ13" s="777"/>
      <c r="BA13" s="778"/>
      <c r="BB13" s="777"/>
      <c r="BC13" s="779"/>
      <c r="BD13" s="892"/>
      <c r="BE13" s="780"/>
      <c r="BF13" s="781"/>
      <c r="BG13" s="782"/>
      <c r="BH13" s="918"/>
      <c r="BI13" s="654"/>
      <c r="BJ13" s="437" t="s">
        <v>284</v>
      </c>
      <c r="BK13" s="286">
        <f t="shared" si="1"/>
        <v>0</v>
      </c>
      <c r="BL13" s="287">
        <f t="shared" si="2"/>
        <v>0</v>
      </c>
      <c r="BM13" s="287">
        <f t="shared" si="3"/>
        <v>0</v>
      </c>
      <c r="BN13" s="287">
        <f t="shared" si="4"/>
        <v>0</v>
      </c>
      <c r="BO13" s="287">
        <f t="shared" si="5"/>
        <v>0</v>
      </c>
      <c r="BP13" s="287">
        <f t="shared" si="6"/>
        <v>0</v>
      </c>
      <c r="BQ13" s="287">
        <f t="shared" si="7"/>
        <v>0</v>
      </c>
      <c r="BR13" s="587">
        <f t="shared" si="8"/>
        <v>0</v>
      </c>
      <c r="BS13" s="401">
        <v>0</v>
      </c>
      <c r="BT13" s="401">
        <f t="shared" si="0"/>
        <v>0</v>
      </c>
    </row>
    <row r="14" spans="1:114" s="619" customFormat="1" ht="51" customHeight="1" x14ac:dyDescent="0.15">
      <c r="A14" s="921"/>
      <c r="B14" s="922"/>
      <c r="C14" s="813"/>
      <c r="D14" s="784"/>
      <c r="E14" s="811"/>
      <c r="F14" s="811"/>
      <c r="G14" s="923"/>
      <c r="H14" s="924"/>
      <c r="I14" s="940"/>
      <c r="J14" s="935"/>
      <c r="K14" s="941"/>
      <c r="L14" s="816"/>
      <c r="M14" s="810"/>
      <c r="N14" s="810"/>
      <c r="O14" s="818"/>
      <c r="P14" s="819"/>
      <c r="Q14" s="810"/>
      <c r="R14" s="810"/>
      <c r="S14" s="815"/>
      <c r="T14" s="771"/>
      <c r="U14" s="923"/>
      <c r="V14" s="810"/>
      <c r="W14" s="923"/>
      <c r="X14" s="771"/>
      <c r="Y14" s="810"/>
      <c r="Z14" s="810"/>
      <c r="AA14" s="923"/>
      <c r="AB14" s="924"/>
      <c r="AC14" s="923"/>
      <c r="AD14" s="926"/>
      <c r="AE14" s="927"/>
      <c r="AF14" s="928"/>
      <c r="AG14" s="929"/>
      <c r="AH14" s="789"/>
      <c r="AI14" s="792"/>
      <c r="AJ14" s="773"/>
      <c r="AK14" s="774"/>
      <c r="AL14" s="792"/>
      <c r="AM14" s="773"/>
      <c r="AN14" s="802"/>
      <c r="AO14" s="807"/>
      <c r="AP14" s="774"/>
      <c r="AQ14" s="890"/>
      <c r="AR14" s="789"/>
      <c r="AS14" s="773"/>
      <c r="AT14" s="792"/>
      <c r="AU14" s="774"/>
      <c r="AV14" s="777"/>
      <c r="AW14" s="778"/>
      <c r="AX14" s="778"/>
      <c r="AY14" s="891"/>
      <c r="AZ14" s="777"/>
      <c r="BA14" s="778"/>
      <c r="BB14" s="777"/>
      <c r="BC14" s="779"/>
      <c r="BD14" s="892"/>
      <c r="BE14" s="780"/>
      <c r="BF14" s="781"/>
      <c r="BG14" s="782"/>
      <c r="BH14" s="918"/>
      <c r="BI14" s="654"/>
      <c r="BJ14" s="437" t="s">
        <v>27</v>
      </c>
      <c r="BK14" s="286">
        <f t="shared" si="1"/>
        <v>0</v>
      </c>
      <c r="BL14" s="287">
        <f t="shared" si="2"/>
        <v>0</v>
      </c>
      <c r="BM14" s="287">
        <f t="shared" si="3"/>
        <v>0</v>
      </c>
      <c r="BN14" s="287">
        <f t="shared" si="4"/>
        <v>0</v>
      </c>
      <c r="BO14" s="287">
        <f t="shared" si="5"/>
        <v>0</v>
      </c>
      <c r="BP14" s="287">
        <f t="shared" si="6"/>
        <v>0</v>
      </c>
      <c r="BQ14" s="287">
        <f t="shared" si="7"/>
        <v>0</v>
      </c>
      <c r="BR14" s="587">
        <f t="shared" si="8"/>
        <v>0</v>
      </c>
      <c r="BS14" s="401">
        <v>0</v>
      </c>
      <c r="BT14" s="401">
        <f t="shared" si="0"/>
        <v>0</v>
      </c>
    </row>
    <row r="15" spans="1:114" s="619" customFormat="1" ht="51" customHeight="1" x14ac:dyDescent="0.15">
      <c r="A15" s="921"/>
      <c r="B15" s="922"/>
      <c r="C15" s="813"/>
      <c r="D15" s="784"/>
      <c r="E15" s="811"/>
      <c r="F15" s="934"/>
      <c r="G15" s="923"/>
      <c r="H15" s="924"/>
      <c r="I15" s="810"/>
      <c r="J15" s="935"/>
      <c r="K15" s="941"/>
      <c r="L15" s="816"/>
      <c r="M15" s="810"/>
      <c r="N15" s="810"/>
      <c r="O15" s="818"/>
      <c r="P15" s="819"/>
      <c r="Q15" s="810"/>
      <c r="R15" s="810"/>
      <c r="S15" s="811"/>
      <c r="T15" s="771"/>
      <c r="U15" s="923"/>
      <c r="V15" s="810"/>
      <c r="W15" s="923"/>
      <c r="X15" s="771"/>
      <c r="Y15" s="810"/>
      <c r="Z15" s="810"/>
      <c r="AA15" s="923"/>
      <c r="AB15" s="924"/>
      <c r="AC15" s="923"/>
      <c r="AD15" s="926"/>
      <c r="AE15" s="927"/>
      <c r="AF15" s="928"/>
      <c r="AG15" s="929"/>
      <c r="AH15" s="805"/>
      <c r="AI15" s="772"/>
      <c r="AJ15" s="773"/>
      <c r="AK15" s="774"/>
      <c r="AL15" s="792"/>
      <c r="AM15" s="773"/>
      <c r="AN15" s="802"/>
      <c r="AO15" s="807"/>
      <c r="AP15" s="774"/>
      <c r="AQ15" s="890"/>
      <c r="AR15" s="774"/>
      <c r="AS15" s="773"/>
      <c r="AT15" s="792"/>
      <c r="AU15" s="774"/>
      <c r="AV15" s="777"/>
      <c r="AW15" s="778"/>
      <c r="AX15" s="778"/>
      <c r="AY15" s="891"/>
      <c r="AZ15" s="777"/>
      <c r="BA15" s="778"/>
      <c r="BB15" s="777"/>
      <c r="BC15" s="779"/>
      <c r="BD15" s="892"/>
      <c r="BE15" s="780"/>
      <c r="BF15" s="786"/>
      <c r="BG15" s="879"/>
      <c r="BH15" s="947"/>
      <c r="BI15" s="654"/>
      <c r="BJ15" s="437" t="s">
        <v>120</v>
      </c>
      <c r="BK15" s="286">
        <f t="shared" si="1"/>
        <v>0</v>
      </c>
      <c r="BL15" s="287">
        <f t="shared" si="2"/>
        <v>0</v>
      </c>
      <c r="BM15" s="287">
        <f t="shared" si="3"/>
        <v>0</v>
      </c>
      <c r="BN15" s="287">
        <f t="shared" si="4"/>
        <v>0</v>
      </c>
      <c r="BO15" s="287">
        <f t="shared" si="5"/>
        <v>0</v>
      </c>
      <c r="BP15" s="287">
        <f t="shared" si="6"/>
        <v>0</v>
      </c>
      <c r="BQ15" s="287">
        <f t="shared" si="7"/>
        <v>0</v>
      </c>
      <c r="BR15" s="587">
        <f t="shared" si="8"/>
        <v>0</v>
      </c>
      <c r="BS15" s="401">
        <v>0</v>
      </c>
      <c r="BT15" s="401">
        <f t="shared" si="0"/>
        <v>0</v>
      </c>
    </row>
    <row r="16" spans="1:114" s="619" customFormat="1" ht="51" customHeight="1" x14ac:dyDescent="0.15">
      <c r="A16" s="921"/>
      <c r="B16" s="922"/>
      <c r="C16" s="813"/>
      <c r="D16" s="784"/>
      <c r="E16" s="934"/>
      <c r="F16" s="811"/>
      <c r="G16" s="923"/>
      <c r="H16" s="924"/>
      <c r="I16" s="810"/>
      <c r="J16" s="935"/>
      <c r="K16" s="924"/>
      <c r="L16" s="816"/>
      <c r="M16" s="810"/>
      <c r="N16" s="810"/>
      <c r="O16" s="818"/>
      <c r="P16" s="819"/>
      <c r="Q16" s="817"/>
      <c r="R16" s="810"/>
      <c r="S16" s="811"/>
      <c r="T16" s="771"/>
      <c r="U16" s="923"/>
      <c r="V16" s="810"/>
      <c r="W16" s="923"/>
      <c r="X16" s="771"/>
      <c r="Y16" s="810"/>
      <c r="Z16" s="810"/>
      <c r="AA16" s="923"/>
      <c r="AB16" s="924"/>
      <c r="AC16" s="923"/>
      <c r="AD16" s="926"/>
      <c r="AE16" s="927"/>
      <c r="AF16" s="928"/>
      <c r="AG16" s="929"/>
      <c r="AH16" s="804"/>
      <c r="AI16" s="772"/>
      <c r="AJ16" s="773"/>
      <c r="AK16" s="774"/>
      <c r="AL16" s="792"/>
      <c r="AM16" s="773"/>
      <c r="AN16" s="906"/>
      <c r="AO16" s="807"/>
      <c r="AP16" s="774"/>
      <c r="AQ16" s="890"/>
      <c r="AR16" s="789"/>
      <c r="AS16" s="773"/>
      <c r="AT16" s="792"/>
      <c r="AU16" s="774"/>
      <c r="AV16" s="775"/>
      <c r="AW16" s="792"/>
      <c r="AX16" s="792"/>
      <c r="AY16" s="891"/>
      <c r="AZ16" s="775"/>
      <c r="BA16" s="778"/>
      <c r="BB16" s="777"/>
      <c r="BC16" s="779"/>
      <c r="BD16" s="892"/>
      <c r="BE16" s="780"/>
      <c r="BF16" s="781"/>
      <c r="BG16" s="782"/>
      <c r="BH16" s="918"/>
      <c r="BI16" s="654"/>
      <c r="BJ16" s="440" t="s">
        <v>38</v>
      </c>
      <c r="BK16" s="286">
        <f t="shared" si="1"/>
        <v>0</v>
      </c>
      <c r="BL16" s="287">
        <f t="shared" si="2"/>
        <v>0</v>
      </c>
      <c r="BM16" s="287">
        <f t="shared" si="3"/>
        <v>0</v>
      </c>
      <c r="BN16" s="287">
        <f t="shared" si="4"/>
        <v>0</v>
      </c>
      <c r="BO16" s="287">
        <f t="shared" si="5"/>
        <v>0</v>
      </c>
      <c r="BP16" s="287">
        <f t="shared" si="6"/>
        <v>0</v>
      </c>
      <c r="BQ16" s="287">
        <f t="shared" si="7"/>
        <v>0</v>
      </c>
      <c r="BR16" s="587">
        <f t="shared" si="8"/>
        <v>0</v>
      </c>
      <c r="BS16" s="401">
        <v>0</v>
      </c>
      <c r="BT16" s="401">
        <f t="shared" si="0"/>
        <v>0</v>
      </c>
    </row>
    <row r="17" spans="1:72" s="619" customFormat="1" ht="51" customHeight="1" x14ac:dyDescent="0.15">
      <c r="A17" s="921"/>
      <c r="B17" s="922"/>
      <c r="C17" s="942"/>
      <c r="D17" s="784"/>
      <c r="E17" s="811"/>
      <c r="F17" s="811"/>
      <c r="G17" s="923"/>
      <c r="H17" s="924"/>
      <c r="I17" s="810"/>
      <c r="J17" s="935"/>
      <c r="K17" s="941"/>
      <c r="L17" s="816"/>
      <c r="M17" s="810"/>
      <c r="N17" s="810"/>
      <c r="O17" s="818"/>
      <c r="P17" s="943"/>
      <c r="Q17" s="810"/>
      <c r="R17" s="817"/>
      <c r="S17" s="815"/>
      <c r="T17" s="771"/>
      <c r="U17" s="923"/>
      <c r="V17" s="810"/>
      <c r="W17" s="923"/>
      <c r="X17" s="771"/>
      <c r="Y17" s="810"/>
      <c r="Z17" s="810"/>
      <c r="AA17" s="923"/>
      <c r="AB17" s="924"/>
      <c r="AC17" s="923"/>
      <c r="AD17" s="926"/>
      <c r="AE17" s="927"/>
      <c r="AF17" s="928"/>
      <c r="AG17" s="929"/>
      <c r="AH17" s="803"/>
      <c r="AI17" s="772"/>
      <c r="AJ17" s="773"/>
      <c r="AK17" s="774"/>
      <c r="AL17" s="792"/>
      <c r="AM17" s="773"/>
      <c r="AN17" s="802"/>
      <c r="AO17" s="807"/>
      <c r="AP17" s="774"/>
      <c r="AQ17" s="890"/>
      <c r="AR17" s="774"/>
      <c r="AS17" s="773"/>
      <c r="AT17" s="792"/>
      <c r="AU17" s="774"/>
      <c r="AV17" s="777"/>
      <c r="AW17" s="778"/>
      <c r="AX17" s="778"/>
      <c r="AY17" s="891"/>
      <c r="AZ17" s="777"/>
      <c r="BA17" s="792"/>
      <c r="BB17" s="777"/>
      <c r="BC17" s="779"/>
      <c r="BD17" s="892"/>
      <c r="BE17" s="780"/>
      <c r="BF17" s="786"/>
      <c r="BG17" s="894"/>
      <c r="BH17" s="948"/>
      <c r="BI17" s="654"/>
      <c r="BJ17" s="440" t="s">
        <v>243</v>
      </c>
      <c r="BK17" s="286">
        <f t="shared" si="1"/>
        <v>0</v>
      </c>
      <c r="BL17" s="287">
        <f t="shared" si="2"/>
        <v>0</v>
      </c>
      <c r="BM17" s="287">
        <f t="shared" si="3"/>
        <v>0</v>
      </c>
      <c r="BN17" s="287">
        <f t="shared" si="4"/>
        <v>0</v>
      </c>
      <c r="BO17" s="287">
        <f t="shared" si="5"/>
        <v>0</v>
      </c>
      <c r="BP17" s="287">
        <f t="shared" si="6"/>
        <v>0</v>
      </c>
      <c r="BQ17" s="287">
        <f t="shared" si="7"/>
        <v>0</v>
      </c>
      <c r="BR17" s="587">
        <f t="shared" si="8"/>
        <v>0</v>
      </c>
      <c r="BS17" s="401">
        <v>0</v>
      </c>
      <c r="BT17" s="401">
        <f t="shared" si="0"/>
        <v>0</v>
      </c>
    </row>
    <row r="18" spans="1:72" s="619" customFormat="1" ht="51" customHeight="1" x14ac:dyDescent="0.15">
      <c r="A18" s="921"/>
      <c r="B18" s="922"/>
      <c r="C18" s="942"/>
      <c r="D18" s="784"/>
      <c r="E18" s="811"/>
      <c r="F18" s="811"/>
      <c r="G18" s="923"/>
      <c r="H18" s="924"/>
      <c r="I18" s="810"/>
      <c r="J18" s="935"/>
      <c r="K18" s="924"/>
      <c r="L18" s="816"/>
      <c r="M18" s="810"/>
      <c r="N18" s="810"/>
      <c r="O18" s="818"/>
      <c r="P18" s="819"/>
      <c r="Q18" s="817"/>
      <c r="R18" s="817"/>
      <c r="S18" s="811"/>
      <c r="T18" s="771"/>
      <c r="U18" s="923"/>
      <c r="V18" s="810"/>
      <c r="W18" s="923"/>
      <c r="X18" s="771"/>
      <c r="Y18" s="810"/>
      <c r="Z18" s="810"/>
      <c r="AA18" s="923"/>
      <c r="AB18" s="924"/>
      <c r="AC18" s="923"/>
      <c r="AD18" s="926"/>
      <c r="AE18" s="927"/>
      <c r="AF18" s="928"/>
      <c r="AG18" s="929"/>
      <c r="AH18" s="803"/>
      <c r="AI18" s="772"/>
      <c r="AJ18" s="773"/>
      <c r="AK18" s="774"/>
      <c r="AL18" s="792"/>
      <c r="AM18" s="773"/>
      <c r="AN18" s="802"/>
      <c r="AO18" s="807"/>
      <c r="AP18" s="774"/>
      <c r="AQ18" s="890"/>
      <c r="AR18" s="774"/>
      <c r="AS18" s="773"/>
      <c r="AT18" s="792"/>
      <c r="AU18" s="774"/>
      <c r="AV18" s="777"/>
      <c r="AW18" s="778"/>
      <c r="AX18" s="778"/>
      <c r="AY18" s="891"/>
      <c r="AZ18" s="777"/>
      <c r="BA18" s="792"/>
      <c r="BB18" s="777"/>
      <c r="BC18" s="779"/>
      <c r="BD18" s="892"/>
      <c r="BE18" s="780"/>
      <c r="BF18" s="786"/>
      <c r="BG18" s="782"/>
      <c r="BH18" s="918"/>
      <c r="BI18" s="654"/>
      <c r="BJ18" s="440" t="s">
        <v>200</v>
      </c>
      <c r="BK18" s="286">
        <f t="shared" si="1"/>
        <v>0</v>
      </c>
      <c r="BL18" s="287">
        <f t="shared" si="2"/>
        <v>0</v>
      </c>
      <c r="BM18" s="287">
        <f t="shared" si="3"/>
        <v>0</v>
      </c>
      <c r="BN18" s="287">
        <f t="shared" si="4"/>
        <v>0</v>
      </c>
      <c r="BO18" s="287">
        <f t="shared" si="5"/>
        <v>0</v>
      </c>
      <c r="BP18" s="287">
        <f t="shared" si="6"/>
        <v>0</v>
      </c>
      <c r="BQ18" s="287">
        <f t="shared" si="7"/>
        <v>0</v>
      </c>
      <c r="BR18" s="587">
        <f t="shared" si="8"/>
        <v>0</v>
      </c>
      <c r="BS18" s="401">
        <v>0</v>
      </c>
      <c r="BT18" s="401">
        <f t="shared" si="0"/>
        <v>0</v>
      </c>
    </row>
    <row r="19" spans="1:72" s="619" customFormat="1" ht="51" customHeight="1" x14ac:dyDescent="0.15">
      <c r="A19" s="921"/>
      <c r="B19" s="922"/>
      <c r="C19" s="814"/>
      <c r="D19" s="784"/>
      <c r="E19" s="811"/>
      <c r="F19" s="811"/>
      <c r="G19" s="923"/>
      <c r="H19" s="924"/>
      <c r="I19" s="785"/>
      <c r="J19" s="935"/>
      <c r="K19" s="924"/>
      <c r="L19" s="816"/>
      <c r="M19" s="810"/>
      <c r="N19" s="810"/>
      <c r="O19" s="818"/>
      <c r="P19" s="943"/>
      <c r="Q19" s="810"/>
      <c r="R19" s="810"/>
      <c r="S19" s="811"/>
      <c r="T19" s="771"/>
      <c r="U19" s="923"/>
      <c r="V19" s="810"/>
      <c r="W19" s="923"/>
      <c r="X19" s="771"/>
      <c r="Y19" s="810"/>
      <c r="Z19" s="810"/>
      <c r="AA19" s="923"/>
      <c r="AB19" s="924"/>
      <c r="AC19" s="923"/>
      <c r="AD19" s="926"/>
      <c r="AE19" s="927"/>
      <c r="AF19" s="928"/>
      <c r="AG19" s="929"/>
      <c r="AH19" s="803"/>
      <c r="AI19" s="772"/>
      <c r="AJ19" s="773"/>
      <c r="AK19" s="789"/>
      <c r="AL19" s="792"/>
      <c r="AM19" s="773"/>
      <c r="AN19" s="803"/>
      <c r="AO19" s="773"/>
      <c r="AP19" s="774"/>
      <c r="AQ19" s="890"/>
      <c r="AR19" s="774"/>
      <c r="AS19" s="773"/>
      <c r="AT19" s="792"/>
      <c r="AU19" s="774"/>
      <c r="AV19" s="895"/>
      <c r="AW19" s="896"/>
      <c r="AX19" s="896"/>
      <c r="AY19" s="893"/>
      <c r="AZ19" s="775"/>
      <c r="BA19" s="896"/>
      <c r="BB19" s="777"/>
      <c r="BC19" s="779"/>
      <c r="BD19" s="892"/>
      <c r="BE19" s="780"/>
      <c r="BF19" s="781"/>
      <c r="BG19" s="782"/>
      <c r="BH19" s="918"/>
      <c r="BI19" s="654"/>
      <c r="BJ19" s="440" t="s">
        <v>233</v>
      </c>
      <c r="BK19" s="286">
        <f t="shared" si="1"/>
        <v>0</v>
      </c>
      <c r="BL19" s="287">
        <f t="shared" si="2"/>
        <v>0</v>
      </c>
      <c r="BM19" s="287">
        <f t="shared" si="3"/>
        <v>0</v>
      </c>
      <c r="BN19" s="287">
        <f t="shared" si="4"/>
        <v>0</v>
      </c>
      <c r="BO19" s="287">
        <f t="shared" si="5"/>
        <v>0</v>
      </c>
      <c r="BP19" s="287">
        <f t="shared" si="6"/>
        <v>0</v>
      </c>
      <c r="BQ19" s="287">
        <f t="shared" si="7"/>
        <v>0</v>
      </c>
      <c r="BR19" s="587">
        <f t="shared" si="8"/>
        <v>0</v>
      </c>
      <c r="BS19" s="401">
        <v>0</v>
      </c>
      <c r="BT19" s="401">
        <f t="shared" si="0"/>
        <v>0</v>
      </c>
    </row>
    <row r="20" spans="1:72" s="619" customFormat="1" ht="51" customHeight="1" x14ac:dyDescent="0.15">
      <c r="A20" s="921"/>
      <c r="B20" s="922"/>
      <c r="C20" s="814"/>
      <c r="D20" s="784"/>
      <c r="E20" s="811"/>
      <c r="F20" s="811"/>
      <c r="G20" s="923"/>
      <c r="H20" s="924"/>
      <c r="I20" s="810"/>
      <c r="J20" s="812"/>
      <c r="K20" s="924"/>
      <c r="L20" s="816"/>
      <c r="M20" s="810"/>
      <c r="N20" s="810"/>
      <c r="O20" s="818"/>
      <c r="P20" s="819"/>
      <c r="Q20" s="810"/>
      <c r="R20" s="810"/>
      <c r="S20" s="811"/>
      <c r="T20" s="771"/>
      <c r="U20" s="923"/>
      <c r="V20" s="810"/>
      <c r="W20" s="923"/>
      <c r="X20" s="771"/>
      <c r="Y20" s="810"/>
      <c r="Z20" s="810"/>
      <c r="AA20" s="923"/>
      <c r="AB20" s="924"/>
      <c r="AC20" s="923"/>
      <c r="AD20" s="926"/>
      <c r="AE20" s="927"/>
      <c r="AF20" s="928"/>
      <c r="AG20" s="929"/>
      <c r="AH20" s="802"/>
      <c r="AI20" s="772"/>
      <c r="AJ20" s="773"/>
      <c r="AK20" s="774"/>
      <c r="AL20" s="792"/>
      <c r="AM20" s="773"/>
      <c r="AN20" s="802"/>
      <c r="AO20" s="807"/>
      <c r="AP20" s="774"/>
      <c r="AQ20" s="890"/>
      <c r="AR20" s="774"/>
      <c r="AS20" s="773"/>
      <c r="AT20" s="792"/>
      <c r="AU20" s="774"/>
      <c r="AV20" s="777"/>
      <c r="AW20" s="778"/>
      <c r="AX20" s="778"/>
      <c r="AY20" s="891"/>
      <c r="AZ20" s="777"/>
      <c r="BA20" s="778"/>
      <c r="BB20" s="777"/>
      <c r="BC20" s="779"/>
      <c r="BD20" s="892"/>
      <c r="BE20" s="780"/>
      <c r="BF20" s="781"/>
      <c r="BG20" s="782"/>
      <c r="BH20" s="918"/>
      <c r="BI20" s="654"/>
      <c r="BJ20" s="440" t="s">
        <v>267</v>
      </c>
      <c r="BK20" s="286">
        <f t="shared" si="1"/>
        <v>0</v>
      </c>
      <c r="BL20" s="287">
        <f t="shared" si="2"/>
        <v>0</v>
      </c>
      <c r="BM20" s="287">
        <f t="shared" si="3"/>
        <v>0</v>
      </c>
      <c r="BN20" s="287">
        <f t="shared" si="4"/>
        <v>0</v>
      </c>
      <c r="BO20" s="287">
        <f t="shared" si="5"/>
        <v>0</v>
      </c>
      <c r="BP20" s="287">
        <f t="shared" si="6"/>
        <v>0</v>
      </c>
      <c r="BQ20" s="287">
        <f t="shared" si="7"/>
        <v>0</v>
      </c>
      <c r="BR20" s="587">
        <f t="shared" si="8"/>
        <v>0</v>
      </c>
      <c r="BS20" s="401">
        <v>0</v>
      </c>
      <c r="BT20" s="401">
        <f>BK20+BL20*0.5+BM20*0.5+BN20+BO20+BQ20+BR20*0.5+BP20</f>
        <v>0</v>
      </c>
    </row>
    <row r="21" spans="1:72" s="619" customFormat="1" ht="51" customHeight="1" x14ac:dyDescent="0.15">
      <c r="A21" s="921"/>
      <c r="B21" s="922"/>
      <c r="C21" s="813"/>
      <c r="D21" s="784"/>
      <c r="E21" s="811"/>
      <c r="F21" s="811"/>
      <c r="G21" s="923"/>
      <c r="H21" s="924"/>
      <c r="I21" s="940"/>
      <c r="J21" s="935"/>
      <c r="K21" s="941"/>
      <c r="L21" s="816"/>
      <c r="M21" s="810"/>
      <c r="N21" s="810"/>
      <c r="O21" s="818"/>
      <c r="P21" s="819"/>
      <c r="Q21" s="810"/>
      <c r="R21" s="810"/>
      <c r="S21" s="811"/>
      <c r="T21" s="771"/>
      <c r="U21" s="923"/>
      <c r="V21" s="810"/>
      <c r="W21" s="923"/>
      <c r="X21" s="771"/>
      <c r="Y21" s="810"/>
      <c r="Z21" s="810"/>
      <c r="AA21" s="923"/>
      <c r="AB21" s="924"/>
      <c r="AC21" s="923"/>
      <c r="AD21" s="926"/>
      <c r="AE21" s="927"/>
      <c r="AF21" s="928"/>
      <c r="AG21" s="929"/>
      <c r="AH21" s="803"/>
      <c r="AI21" s="772"/>
      <c r="AJ21" s="773"/>
      <c r="AK21" s="774"/>
      <c r="AL21" s="792"/>
      <c r="AM21" s="773"/>
      <c r="AN21" s="803"/>
      <c r="AO21" s="773"/>
      <c r="AP21" s="774"/>
      <c r="AQ21" s="890"/>
      <c r="AR21" s="789"/>
      <c r="AS21" s="773"/>
      <c r="AT21" s="792"/>
      <c r="AU21" s="774"/>
      <c r="AV21" s="777"/>
      <c r="AW21" s="778"/>
      <c r="AX21" s="778"/>
      <c r="AY21" s="891"/>
      <c r="AZ21" s="777"/>
      <c r="BA21" s="778"/>
      <c r="BB21" s="777"/>
      <c r="BC21" s="779"/>
      <c r="BD21" s="892"/>
      <c r="BE21" s="780"/>
      <c r="BF21" s="781"/>
      <c r="BG21" s="782"/>
      <c r="BH21" s="918"/>
      <c r="BI21" s="654"/>
      <c r="BJ21" s="440" t="s">
        <v>70</v>
      </c>
      <c r="BK21" s="286">
        <f t="shared" si="1"/>
        <v>0</v>
      </c>
      <c r="BL21" s="287">
        <f t="shared" si="2"/>
        <v>0</v>
      </c>
      <c r="BM21" s="287">
        <f t="shared" si="3"/>
        <v>0</v>
      </c>
      <c r="BN21" s="287">
        <f t="shared" si="4"/>
        <v>0</v>
      </c>
      <c r="BO21" s="287">
        <f t="shared" si="5"/>
        <v>0</v>
      </c>
      <c r="BP21" s="287">
        <f t="shared" si="6"/>
        <v>0</v>
      </c>
      <c r="BQ21" s="287">
        <f t="shared" si="7"/>
        <v>0</v>
      </c>
      <c r="BR21" s="587">
        <f t="shared" si="8"/>
        <v>0</v>
      </c>
      <c r="BS21" s="401">
        <v>0</v>
      </c>
      <c r="BT21" s="401">
        <f>BK21+BL21*0.5+BM21*0.5+BN21+BO21+BQ21+BR21*0.5+BP21</f>
        <v>0</v>
      </c>
    </row>
    <row r="22" spans="1:72" s="619" customFormat="1" ht="51" customHeight="1" x14ac:dyDescent="0.15">
      <c r="A22" s="921"/>
      <c r="B22" s="922"/>
      <c r="C22" s="813"/>
      <c r="D22" s="784"/>
      <c r="E22" s="811"/>
      <c r="F22" s="811"/>
      <c r="G22" s="923"/>
      <c r="H22" s="924"/>
      <c r="I22" s="940"/>
      <c r="J22" s="935"/>
      <c r="K22" s="941"/>
      <c r="L22" s="816"/>
      <c r="M22" s="810"/>
      <c r="N22" s="810"/>
      <c r="O22" s="818"/>
      <c r="P22" s="819"/>
      <c r="Q22" s="810"/>
      <c r="R22" s="810"/>
      <c r="S22" s="811"/>
      <c r="T22" s="771"/>
      <c r="U22" s="923"/>
      <c r="V22" s="810"/>
      <c r="W22" s="923"/>
      <c r="X22" s="771"/>
      <c r="Y22" s="810"/>
      <c r="Z22" s="810"/>
      <c r="AA22" s="923"/>
      <c r="AB22" s="924"/>
      <c r="AC22" s="923"/>
      <c r="AD22" s="926"/>
      <c r="AE22" s="927"/>
      <c r="AF22" s="928"/>
      <c r="AG22" s="929"/>
      <c r="AH22" s="803"/>
      <c r="AI22" s="772"/>
      <c r="AJ22" s="773"/>
      <c r="AK22" s="774"/>
      <c r="AL22" s="792"/>
      <c r="AM22" s="773"/>
      <c r="AN22" s="803"/>
      <c r="AO22" s="773"/>
      <c r="AP22" s="774"/>
      <c r="AQ22" s="890"/>
      <c r="AR22" s="774"/>
      <c r="AS22" s="773"/>
      <c r="AT22" s="792"/>
      <c r="AU22" s="774"/>
      <c r="AV22" s="777"/>
      <c r="AW22" s="778"/>
      <c r="AX22" s="778"/>
      <c r="AY22" s="891"/>
      <c r="AZ22" s="777"/>
      <c r="BA22" s="778"/>
      <c r="BB22" s="777"/>
      <c r="BC22" s="779"/>
      <c r="BD22" s="892"/>
      <c r="BE22" s="780"/>
      <c r="BF22" s="781"/>
      <c r="BG22" s="782"/>
      <c r="BH22" s="918"/>
      <c r="BI22" s="654"/>
      <c r="BJ22" s="440" t="s">
        <v>300</v>
      </c>
      <c r="BK22" s="286">
        <f t="shared" si="1"/>
        <v>0</v>
      </c>
      <c r="BL22" s="287">
        <f t="shared" si="2"/>
        <v>0</v>
      </c>
      <c r="BM22" s="287">
        <f t="shared" si="3"/>
        <v>0</v>
      </c>
      <c r="BN22" s="287">
        <f t="shared" si="4"/>
        <v>0</v>
      </c>
      <c r="BO22" s="287">
        <f t="shared" si="5"/>
        <v>0</v>
      </c>
      <c r="BP22" s="287">
        <f t="shared" si="6"/>
        <v>0</v>
      </c>
      <c r="BQ22" s="287">
        <f t="shared" si="7"/>
        <v>0</v>
      </c>
      <c r="BR22" s="587">
        <f t="shared" si="8"/>
        <v>0</v>
      </c>
      <c r="BS22" s="401">
        <v>0</v>
      </c>
      <c r="BT22" s="401">
        <f t="shared" si="0"/>
        <v>0</v>
      </c>
    </row>
    <row r="23" spans="1:72" s="619" customFormat="1" ht="51" customHeight="1" x14ac:dyDescent="0.15">
      <c r="A23" s="921"/>
      <c r="B23" s="922"/>
      <c r="C23" s="813"/>
      <c r="D23" s="784"/>
      <c r="E23" s="811"/>
      <c r="F23" s="811"/>
      <c r="G23" s="923"/>
      <c r="H23" s="924"/>
      <c r="I23" s="940"/>
      <c r="J23" s="935"/>
      <c r="K23" s="941"/>
      <c r="L23" s="816"/>
      <c r="M23" s="810"/>
      <c r="N23" s="810"/>
      <c r="O23" s="818"/>
      <c r="P23" s="819"/>
      <c r="Q23" s="810"/>
      <c r="R23" s="810"/>
      <c r="S23" s="811"/>
      <c r="T23" s="771"/>
      <c r="U23" s="923"/>
      <c r="V23" s="810"/>
      <c r="W23" s="923"/>
      <c r="X23" s="771"/>
      <c r="Y23" s="810"/>
      <c r="Z23" s="810"/>
      <c r="AA23" s="923"/>
      <c r="AB23" s="924"/>
      <c r="AC23" s="923"/>
      <c r="AD23" s="926"/>
      <c r="AE23" s="927"/>
      <c r="AF23" s="928"/>
      <c r="AG23" s="929"/>
      <c r="AH23" s="804"/>
      <c r="AI23" s="786"/>
      <c r="AJ23" s="787"/>
      <c r="AK23" s="774"/>
      <c r="AL23" s="792"/>
      <c r="AM23" s="773"/>
      <c r="AN23" s="803"/>
      <c r="AO23" s="808"/>
      <c r="AP23" s="774"/>
      <c r="AQ23" s="890"/>
      <c r="AR23" s="774"/>
      <c r="AS23" s="773"/>
      <c r="AT23" s="792"/>
      <c r="AU23" s="774"/>
      <c r="AV23" s="898"/>
      <c r="AW23" s="784"/>
      <c r="AX23" s="784"/>
      <c r="AY23" s="908"/>
      <c r="AZ23" s="777"/>
      <c r="BA23" s="778"/>
      <c r="BB23" s="777"/>
      <c r="BC23" s="779"/>
      <c r="BD23" s="892"/>
      <c r="BE23" s="780"/>
      <c r="BF23" s="781"/>
      <c r="BG23" s="879"/>
      <c r="BH23" s="947"/>
      <c r="BI23" s="654"/>
      <c r="BJ23" s="440" t="s">
        <v>301</v>
      </c>
      <c r="BK23" s="286">
        <f t="shared" si="1"/>
        <v>0</v>
      </c>
      <c r="BL23" s="287">
        <f t="shared" si="2"/>
        <v>0</v>
      </c>
      <c r="BM23" s="287">
        <f t="shared" si="3"/>
        <v>0</v>
      </c>
      <c r="BN23" s="287">
        <f t="shared" si="4"/>
        <v>0</v>
      </c>
      <c r="BO23" s="287">
        <f t="shared" si="5"/>
        <v>0</v>
      </c>
      <c r="BP23" s="287">
        <f t="shared" si="6"/>
        <v>0</v>
      </c>
      <c r="BQ23" s="287">
        <f t="shared" si="7"/>
        <v>0</v>
      </c>
      <c r="BR23" s="587">
        <f t="shared" si="8"/>
        <v>0</v>
      </c>
      <c r="BS23" s="401">
        <v>0</v>
      </c>
      <c r="BT23" s="401">
        <f>BK23+BL23*0.5+BM23*0.5+BN23+BO23+BQ23+BR23*0.5+BP23</f>
        <v>0</v>
      </c>
    </row>
    <row r="24" spans="1:72" s="619" customFormat="1" ht="51" customHeight="1" x14ac:dyDescent="0.15">
      <c r="A24" s="921"/>
      <c r="B24" s="922"/>
      <c r="C24" s="814"/>
      <c r="D24" s="784"/>
      <c r="E24" s="934"/>
      <c r="F24" s="811"/>
      <c r="G24" s="923"/>
      <c r="H24" s="924"/>
      <c r="I24" s="810"/>
      <c r="J24" s="935"/>
      <c r="K24" s="941"/>
      <c r="L24" s="816"/>
      <c r="M24" s="810"/>
      <c r="N24" s="810"/>
      <c r="O24" s="818"/>
      <c r="P24" s="943"/>
      <c r="Q24" s="810"/>
      <c r="R24" s="817"/>
      <c r="S24" s="811"/>
      <c r="T24" s="771"/>
      <c r="U24" s="923"/>
      <c r="V24" s="810"/>
      <c r="W24" s="923"/>
      <c r="X24" s="771"/>
      <c r="Y24" s="810"/>
      <c r="Z24" s="810"/>
      <c r="AA24" s="923"/>
      <c r="AB24" s="924"/>
      <c r="AC24" s="923"/>
      <c r="AD24" s="926"/>
      <c r="AE24" s="927"/>
      <c r="AF24" s="928"/>
      <c r="AG24" s="929"/>
      <c r="AH24" s="803"/>
      <c r="AI24" s="772"/>
      <c r="AJ24" s="787"/>
      <c r="AK24" s="774"/>
      <c r="AL24" s="792"/>
      <c r="AM24" s="773"/>
      <c r="AN24" s="804"/>
      <c r="AO24" s="808"/>
      <c r="AP24" s="774"/>
      <c r="AQ24" s="890"/>
      <c r="AR24" s="774"/>
      <c r="AS24" s="773"/>
      <c r="AT24" s="792"/>
      <c r="AU24" s="774"/>
      <c r="AV24" s="777"/>
      <c r="AW24" s="778"/>
      <c r="AX24" s="778"/>
      <c r="AY24" s="908"/>
      <c r="AZ24" s="777"/>
      <c r="BA24" s="778"/>
      <c r="BB24" s="775"/>
      <c r="BC24" s="790"/>
      <c r="BD24" s="899"/>
      <c r="BE24" s="789"/>
      <c r="BF24" s="786"/>
      <c r="BG24" s="787"/>
      <c r="BH24" s="919"/>
      <c r="BI24" s="655"/>
      <c r="BJ24" s="440" t="s">
        <v>299</v>
      </c>
      <c r="BK24" s="286">
        <f t="shared" si="1"/>
        <v>0</v>
      </c>
      <c r="BL24" s="287">
        <f t="shared" si="2"/>
        <v>0</v>
      </c>
      <c r="BM24" s="287">
        <f t="shared" si="3"/>
        <v>0</v>
      </c>
      <c r="BN24" s="287">
        <f t="shared" si="4"/>
        <v>0</v>
      </c>
      <c r="BO24" s="287">
        <f t="shared" si="5"/>
        <v>0</v>
      </c>
      <c r="BP24" s="287">
        <f t="shared" si="6"/>
        <v>0</v>
      </c>
      <c r="BQ24" s="287">
        <f t="shared" si="7"/>
        <v>0</v>
      </c>
      <c r="BR24" s="587">
        <f t="shared" si="8"/>
        <v>0</v>
      </c>
      <c r="BS24" s="401">
        <v>0</v>
      </c>
      <c r="BT24" s="401">
        <f>BK24+BL24*0.5+BM24*0.5+BN24+BO24+BQ24+BR24*0.5+BP24</f>
        <v>0</v>
      </c>
    </row>
    <row r="25" spans="1:72" s="619" customFormat="1" ht="51" customHeight="1" x14ac:dyDescent="0.15">
      <c r="A25" s="921"/>
      <c r="B25" s="922"/>
      <c r="C25" s="814"/>
      <c r="D25" s="784"/>
      <c r="E25" s="934"/>
      <c r="F25" s="811"/>
      <c r="G25" s="923"/>
      <c r="H25" s="924"/>
      <c r="I25" s="810"/>
      <c r="J25" s="935"/>
      <c r="K25" s="924"/>
      <c r="L25" s="816"/>
      <c r="M25" s="810"/>
      <c r="N25" s="810"/>
      <c r="O25" s="818"/>
      <c r="P25" s="819"/>
      <c r="Q25" s="810"/>
      <c r="R25" s="817"/>
      <c r="S25" s="811"/>
      <c r="T25" s="771"/>
      <c r="U25" s="923"/>
      <c r="V25" s="810"/>
      <c r="W25" s="923"/>
      <c r="X25" s="771"/>
      <c r="Y25" s="810"/>
      <c r="Z25" s="810"/>
      <c r="AA25" s="923"/>
      <c r="AB25" s="924"/>
      <c r="AC25" s="923"/>
      <c r="AD25" s="926"/>
      <c r="AE25" s="927"/>
      <c r="AF25" s="928"/>
      <c r="AG25" s="929"/>
      <c r="AH25" s="805"/>
      <c r="AI25" s="772"/>
      <c r="AJ25" s="773"/>
      <c r="AK25" s="774"/>
      <c r="AL25" s="792"/>
      <c r="AM25" s="773"/>
      <c r="AN25" s="803"/>
      <c r="AO25" s="773"/>
      <c r="AP25" s="774"/>
      <c r="AQ25" s="890"/>
      <c r="AR25" s="774"/>
      <c r="AS25" s="773"/>
      <c r="AT25" s="792"/>
      <c r="AU25" s="774"/>
      <c r="AV25" s="777"/>
      <c r="AW25" s="778"/>
      <c r="AX25" s="778"/>
      <c r="AY25" s="908"/>
      <c r="AZ25" s="777"/>
      <c r="BA25" s="778"/>
      <c r="BB25" s="777"/>
      <c r="BC25" s="779"/>
      <c r="BD25" s="892"/>
      <c r="BE25" s="780"/>
      <c r="BF25" s="781"/>
      <c r="BG25" s="782"/>
      <c r="BH25" s="918"/>
      <c r="BI25" s="654"/>
      <c r="BJ25" s="440" t="s">
        <v>31</v>
      </c>
      <c r="BK25" s="286">
        <f>COUNTIF($AH$6:$AJ$35,BJ25)</f>
        <v>0</v>
      </c>
      <c r="BL25" s="287">
        <f t="shared" si="2"/>
        <v>0</v>
      </c>
      <c r="BM25" s="287">
        <f t="shared" si="3"/>
        <v>0</v>
      </c>
      <c r="BN25" s="287">
        <f t="shared" si="4"/>
        <v>0</v>
      </c>
      <c r="BO25" s="287">
        <f t="shared" si="5"/>
        <v>0</v>
      </c>
      <c r="BP25" s="287">
        <f t="shared" si="6"/>
        <v>0</v>
      </c>
      <c r="BQ25" s="287">
        <f t="shared" si="7"/>
        <v>0</v>
      </c>
      <c r="BR25" s="587">
        <f t="shared" si="8"/>
        <v>0</v>
      </c>
      <c r="BS25" s="401">
        <v>0</v>
      </c>
      <c r="BT25" s="401">
        <f>BK25+BL25*0.5+BM25*0.5+BN25+BO25+BQ25+BR25*0.5+BP25</f>
        <v>0</v>
      </c>
    </row>
    <row r="26" spans="1:72" s="619" customFormat="1" ht="51" customHeight="1" x14ac:dyDescent="0.15">
      <c r="A26" s="921"/>
      <c r="B26" s="922"/>
      <c r="C26" s="814"/>
      <c r="D26" s="784"/>
      <c r="E26" s="811"/>
      <c r="F26" s="811"/>
      <c r="G26" s="923"/>
      <c r="H26" s="924"/>
      <c r="I26" s="810"/>
      <c r="J26" s="812"/>
      <c r="K26" s="924"/>
      <c r="L26" s="816"/>
      <c r="M26" s="810"/>
      <c r="N26" s="810"/>
      <c r="O26" s="818"/>
      <c r="P26" s="819"/>
      <c r="Q26" s="810"/>
      <c r="R26" s="810"/>
      <c r="S26" s="811"/>
      <c r="T26" s="771"/>
      <c r="U26" s="923"/>
      <c r="V26" s="810"/>
      <c r="W26" s="923"/>
      <c r="X26" s="771"/>
      <c r="Y26" s="810"/>
      <c r="Z26" s="810"/>
      <c r="AA26" s="923"/>
      <c r="AB26" s="924"/>
      <c r="AC26" s="923"/>
      <c r="AD26" s="926"/>
      <c r="AE26" s="927"/>
      <c r="AF26" s="928"/>
      <c r="AG26" s="929"/>
      <c r="AH26" s="803"/>
      <c r="AI26" s="772"/>
      <c r="AJ26" s="773"/>
      <c r="AK26" s="774"/>
      <c r="AL26" s="792"/>
      <c r="AM26" s="773"/>
      <c r="AN26" s="803"/>
      <c r="AO26" s="773"/>
      <c r="AP26" s="774"/>
      <c r="AQ26" s="890"/>
      <c r="AR26" s="774"/>
      <c r="AS26" s="773"/>
      <c r="AT26" s="792"/>
      <c r="AU26" s="774"/>
      <c r="AV26" s="777"/>
      <c r="AW26" s="778"/>
      <c r="AX26" s="778"/>
      <c r="AY26" s="891"/>
      <c r="AZ26" s="777"/>
      <c r="BA26" s="778"/>
      <c r="BB26" s="777"/>
      <c r="BC26" s="779"/>
      <c r="BD26" s="892"/>
      <c r="BE26" s="780"/>
      <c r="BF26" s="781"/>
      <c r="BG26" s="782"/>
      <c r="BH26" s="918"/>
      <c r="BI26" s="654"/>
      <c r="BJ26" s="440" t="s">
        <v>417</v>
      </c>
      <c r="BK26" s="286">
        <f>COUNTIF($AH$6:$AJ$35,BJ26)</f>
        <v>0</v>
      </c>
      <c r="BL26" s="287">
        <f t="shared" si="2"/>
        <v>0</v>
      </c>
      <c r="BM26" s="287">
        <f t="shared" si="3"/>
        <v>0</v>
      </c>
      <c r="BN26" s="287">
        <f t="shared" si="4"/>
        <v>0</v>
      </c>
      <c r="BO26" s="287">
        <f t="shared" si="5"/>
        <v>0</v>
      </c>
      <c r="BP26" s="287">
        <f t="shared" si="6"/>
        <v>0</v>
      </c>
      <c r="BQ26" s="287">
        <f t="shared" si="7"/>
        <v>0</v>
      </c>
      <c r="BR26" s="587">
        <f t="shared" si="8"/>
        <v>0</v>
      </c>
      <c r="BS26" s="401">
        <v>0</v>
      </c>
      <c r="BT26" s="401">
        <f t="shared" ref="BT26:BT27" si="9">BK26+BL26*0.5+BM26*0.5+BN26+BO26+BQ26+BR26*0.5+BP26</f>
        <v>0</v>
      </c>
    </row>
    <row r="27" spans="1:72" s="619" customFormat="1" ht="51" customHeight="1" x14ac:dyDescent="0.15">
      <c r="A27" s="921"/>
      <c r="B27" s="922"/>
      <c r="C27" s="814"/>
      <c r="D27" s="784"/>
      <c r="E27" s="811"/>
      <c r="F27" s="811"/>
      <c r="G27" s="923"/>
      <c r="H27" s="924"/>
      <c r="I27" s="810"/>
      <c r="J27" s="812"/>
      <c r="K27" s="924"/>
      <c r="L27" s="816"/>
      <c r="M27" s="810"/>
      <c r="N27" s="810"/>
      <c r="O27" s="818"/>
      <c r="P27" s="819"/>
      <c r="Q27" s="810"/>
      <c r="R27" s="810"/>
      <c r="S27" s="811"/>
      <c r="T27" s="771"/>
      <c r="U27" s="923"/>
      <c r="V27" s="810"/>
      <c r="W27" s="923"/>
      <c r="X27" s="771"/>
      <c r="Y27" s="810"/>
      <c r="Z27" s="810"/>
      <c r="AA27" s="923"/>
      <c r="AB27" s="924"/>
      <c r="AC27" s="923"/>
      <c r="AD27" s="926"/>
      <c r="AE27" s="927"/>
      <c r="AF27" s="928"/>
      <c r="AG27" s="929"/>
      <c r="AH27" s="803"/>
      <c r="AI27" s="772"/>
      <c r="AJ27" s="787"/>
      <c r="AK27" s="774"/>
      <c r="AL27" s="792"/>
      <c r="AM27" s="773"/>
      <c r="AN27" s="803"/>
      <c r="AO27" s="773"/>
      <c r="AP27" s="774"/>
      <c r="AQ27" s="890"/>
      <c r="AR27" s="774"/>
      <c r="AS27" s="773"/>
      <c r="AT27" s="792"/>
      <c r="AU27" s="774"/>
      <c r="AV27" s="777"/>
      <c r="AW27" s="778"/>
      <c r="AX27" s="778"/>
      <c r="AY27" s="891"/>
      <c r="AZ27" s="777"/>
      <c r="BA27" s="778"/>
      <c r="BB27" s="791"/>
      <c r="BC27" s="790"/>
      <c r="BD27" s="899"/>
      <c r="BE27" s="789"/>
      <c r="BF27" s="786"/>
      <c r="BG27" s="787"/>
      <c r="BH27" s="919"/>
      <c r="BI27" s="655"/>
      <c r="BJ27" s="440" t="s">
        <v>418</v>
      </c>
      <c r="BK27" s="286">
        <f t="shared" ref="BK27" si="10">COUNTIF($AH$6:$AJ$35,BJ27)</f>
        <v>0</v>
      </c>
      <c r="BL27" s="287">
        <f t="shared" si="2"/>
        <v>0</v>
      </c>
      <c r="BM27" s="287">
        <f t="shared" si="3"/>
        <v>0</v>
      </c>
      <c r="BN27" s="287">
        <f t="shared" si="4"/>
        <v>0</v>
      </c>
      <c r="BO27" s="287">
        <f t="shared" si="5"/>
        <v>0</v>
      </c>
      <c r="BP27" s="287">
        <f t="shared" si="6"/>
        <v>0</v>
      </c>
      <c r="BQ27" s="287">
        <f t="shared" si="7"/>
        <v>0</v>
      </c>
      <c r="BR27" s="587">
        <f t="shared" si="8"/>
        <v>0</v>
      </c>
      <c r="BS27" s="401">
        <v>0</v>
      </c>
      <c r="BT27" s="401">
        <f t="shared" si="9"/>
        <v>0</v>
      </c>
    </row>
    <row r="28" spans="1:72" s="619" customFormat="1" ht="51" customHeight="1" x14ac:dyDescent="0.15">
      <c r="A28" s="921"/>
      <c r="B28" s="922"/>
      <c r="C28" s="814"/>
      <c r="D28" s="784"/>
      <c r="E28" s="811"/>
      <c r="F28" s="811"/>
      <c r="G28" s="923"/>
      <c r="H28" s="924"/>
      <c r="I28" s="810"/>
      <c r="J28" s="812"/>
      <c r="K28" s="924"/>
      <c r="L28" s="816"/>
      <c r="M28" s="810"/>
      <c r="N28" s="810"/>
      <c r="O28" s="818"/>
      <c r="P28" s="819"/>
      <c r="Q28" s="810"/>
      <c r="R28" s="810"/>
      <c r="S28" s="811"/>
      <c r="T28" s="771"/>
      <c r="U28" s="923"/>
      <c r="V28" s="810"/>
      <c r="W28" s="923"/>
      <c r="X28" s="771"/>
      <c r="Y28" s="810"/>
      <c r="Z28" s="810"/>
      <c r="AA28" s="923"/>
      <c r="AB28" s="924"/>
      <c r="AC28" s="923"/>
      <c r="AD28" s="926"/>
      <c r="AE28" s="927"/>
      <c r="AF28" s="928"/>
      <c r="AG28" s="929"/>
      <c r="AH28" s="803"/>
      <c r="AI28" s="772"/>
      <c r="AJ28" s="787"/>
      <c r="AK28" s="774"/>
      <c r="AL28" s="792"/>
      <c r="AM28" s="773"/>
      <c r="AN28" s="802"/>
      <c r="AO28" s="807"/>
      <c r="AP28" s="774"/>
      <c r="AQ28" s="890"/>
      <c r="AR28" s="774"/>
      <c r="AS28" s="773"/>
      <c r="AT28" s="792"/>
      <c r="AU28" s="774"/>
      <c r="AV28" s="777"/>
      <c r="AW28" s="778"/>
      <c r="AX28" s="778"/>
      <c r="AY28" s="891"/>
      <c r="AZ28" s="777"/>
      <c r="BA28" s="792"/>
      <c r="BB28" s="791"/>
      <c r="BC28" s="790"/>
      <c r="BD28" s="899"/>
      <c r="BE28" s="789"/>
      <c r="BF28" s="786"/>
      <c r="BG28" s="787"/>
      <c r="BH28" s="919"/>
      <c r="BI28" s="655"/>
      <c r="BJ28" s="437" t="s">
        <v>65</v>
      </c>
      <c r="BK28" s="286">
        <f t="shared" si="1"/>
        <v>0</v>
      </c>
      <c r="BL28" s="287">
        <f t="shared" si="2"/>
        <v>0</v>
      </c>
      <c r="BM28" s="287">
        <f t="shared" si="3"/>
        <v>0</v>
      </c>
      <c r="BN28" s="287">
        <f t="shared" si="4"/>
        <v>0</v>
      </c>
      <c r="BO28" s="287">
        <f t="shared" si="5"/>
        <v>0</v>
      </c>
      <c r="BP28" s="287">
        <f t="shared" si="6"/>
        <v>0</v>
      </c>
      <c r="BQ28" s="287">
        <f t="shared" si="7"/>
        <v>0</v>
      </c>
      <c r="BR28" s="587">
        <f t="shared" si="8"/>
        <v>0</v>
      </c>
      <c r="BS28" s="401">
        <v>0</v>
      </c>
      <c r="BT28" s="401">
        <f t="shared" si="0"/>
        <v>0</v>
      </c>
    </row>
    <row r="29" spans="1:72" s="619" customFormat="1" ht="51" customHeight="1" x14ac:dyDescent="0.15">
      <c r="A29" s="921"/>
      <c r="B29" s="922"/>
      <c r="C29" s="813"/>
      <c r="D29" s="784"/>
      <c r="E29" s="934"/>
      <c r="F29" s="811"/>
      <c r="G29" s="923"/>
      <c r="H29" s="924"/>
      <c r="I29" s="810"/>
      <c r="J29" s="935"/>
      <c r="K29" s="941"/>
      <c r="L29" s="816"/>
      <c r="M29" s="810"/>
      <c r="N29" s="810"/>
      <c r="O29" s="818"/>
      <c r="P29" s="943"/>
      <c r="Q29" s="810"/>
      <c r="R29" s="810"/>
      <c r="S29" s="811"/>
      <c r="T29" s="771"/>
      <c r="U29" s="923"/>
      <c r="V29" s="810"/>
      <c r="W29" s="923"/>
      <c r="X29" s="771"/>
      <c r="Y29" s="810"/>
      <c r="Z29" s="810"/>
      <c r="AA29" s="923"/>
      <c r="AB29" s="924"/>
      <c r="AC29" s="923"/>
      <c r="AD29" s="926"/>
      <c r="AE29" s="927"/>
      <c r="AF29" s="928"/>
      <c r="AG29" s="929"/>
      <c r="AH29" s="804"/>
      <c r="AI29" s="772"/>
      <c r="AJ29" s="787"/>
      <c r="AK29" s="774"/>
      <c r="AL29" s="792"/>
      <c r="AM29" s="773"/>
      <c r="AN29" s="805"/>
      <c r="AO29" s="773"/>
      <c r="AP29" s="774"/>
      <c r="AQ29" s="890"/>
      <c r="AR29" s="774"/>
      <c r="AS29" s="773"/>
      <c r="AT29" s="792"/>
      <c r="AU29" s="774"/>
      <c r="AV29" s="777"/>
      <c r="AW29" s="778"/>
      <c r="AX29" s="778"/>
      <c r="AY29" s="891"/>
      <c r="AZ29" s="777"/>
      <c r="BA29" s="783"/>
      <c r="BB29" s="775"/>
      <c r="BC29" s="776"/>
      <c r="BD29" s="909"/>
      <c r="BE29" s="789"/>
      <c r="BF29" s="786"/>
      <c r="BG29" s="787"/>
      <c r="BH29" s="919"/>
      <c r="BI29" s="655"/>
      <c r="BJ29" s="1204"/>
      <c r="BK29" s="1204"/>
      <c r="BL29" s="1204"/>
      <c r="BM29" s="1204"/>
      <c r="BN29" s="1204"/>
      <c r="BO29" s="1204"/>
      <c r="BP29" s="1204"/>
      <c r="BQ29" s="1204"/>
      <c r="BR29" s="1204"/>
      <c r="BS29" s="401">
        <f>SUM(BS10:BS28)</f>
        <v>0</v>
      </c>
      <c r="BT29" s="1204"/>
    </row>
    <row r="30" spans="1:72" s="619" customFormat="1" ht="51" customHeight="1" x14ac:dyDescent="0.15">
      <c r="A30" s="921"/>
      <c r="B30" s="922"/>
      <c r="C30" s="813"/>
      <c r="D30" s="784"/>
      <c r="E30" s="934"/>
      <c r="F30" s="811"/>
      <c r="G30" s="923"/>
      <c r="H30" s="924"/>
      <c r="I30" s="810"/>
      <c r="J30" s="935"/>
      <c r="K30" s="941"/>
      <c r="L30" s="816"/>
      <c r="M30" s="810"/>
      <c r="N30" s="810"/>
      <c r="O30" s="818"/>
      <c r="P30" s="819"/>
      <c r="Q30" s="817"/>
      <c r="R30" s="810"/>
      <c r="S30" s="811"/>
      <c r="T30" s="771"/>
      <c r="U30" s="923"/>
      <c r="V30" s="810"/>
      <c r="W30" s="923"/>
      <c r="X30" s="771"/>
      <c r="Y30" s="810"/>
      <c r="Z30" s="810"/>
      <c r="AA30" s="923"/>
      <c r="AB30" s="924"/>
      <c r="AC30" s="923"/>
      <c r="AD30" s="926"/>
      <c r="AE30" s="927"/>
      <c r="AF30" s="928"/>
      <c r="AG30" s="929"/>
      <c r="AH30" s="804"/>
      <c r="AI30" s="772"/>
      <c r="AJ30" s="787"/>
      <c r="AK30" s="774"/>
      <c r="AL30" s="792"/>
      <c r="AM30" s="773"/>
      <c r="AN30" s="804"/>
      <c r="AO30" s="808"/>
      <c r="AP30" s="774"/>
      <c r="AQ30" s="890"/>
      <c r="AR30" s="774"/>
      <c r="AS30" s="773"/>
      <c r="AT30" s="792"/>
      <c r="AU30" s="774"/>
      <c r="AV30" s="775"/>
      <c r="AW30" s="792"/>
      <c r="AX30" s="792"/>
      <c r="AY30" s="893"/>
      <c r="AZ30" s="775"/>
      <c r="BA30" s="792"/>
      <c r="BB30" s="791"/>
      <c r="BC30" s="790"/>
      <c r="BD30" s="899"/>
      <c r="BE30" s="789"/>
      <c r="BF30" s="786"/>
      <c r="BG30" s="787"/>
      <c r="BH30" s="919"/>
      <c r="BI30" s="655"/>
      <c r="BJ30" s="1204"/>
      <c r="BK30" s="1204">
        <f t="shared" ref="BK30:BR30" si="11">SUM(BK10:BK28)</f>
        <v>0</v>
      </c>
      <c r="BL30" s="1204">
        <f t="shared" si="11"/>
        <v>0</v>
      </c>
      <c r="BM30" s="1204">
        <f t="shared" si="11"/>
        <v>0</v>
      </c>
      <c r="BN30" s="1204">
        <f t="shared" si="11"/>
        <v>0</v>
      </c>
      <c r="BO30" s="1204">
        <f t="shared" si="11"/>
        <v>0</v>
      </c>
      <c r="BP30" s="1204">
        <f t="shared" si="11"/>
        <v>0</v>
      </c>
      <c r="BQ30" s="1204">
        <f t="shared" si="11"/>
        <v>0</v>
      </c>
      <c r="BR30" s="1204">
        <f t="shared" si="11"/>
        <v>0</v>
      </c>
      <c r="BS30" s="1204"/>
      <c r="BT30" s="401">
        <f>SUM(BT10:BT28)</f>
        <v>0</v>
      </c>
    </row>
    <row r="31" spans="1:72" s="619" customFormat="1" ht="51" customHeight="1" x14ac:dyDescent="0.15">
      <c r="A31" s="921"/>
      <c r="B31" s="922"/>
      <c r="C31" s="813"/>
      <c r="D31" s="784"/>
      <c r="E31" s="934"/>
      <c r="F31" s="811"/>
      <c r="G31" s="923"/>
      <c r="H31" s="924"/>
      <c r="I31" s="810"/>
      <c r="J31" s="935"/>
      <c r="K31" s="941"/>
      <c r="L31" s="816"/>
      <c r="M31" s="810"/>
      <c r="N31" s="810"/>
      <c r="O31" s="818"/>
      <c r="P31" s="943"/>
      <c r="Q31" s="810"/>
      <c r="R31" s="817"/>
      <c r="S31" s="815"/>
      <c r="T31" s="771"/>
      <c r="U31" s="923"/>
      <c r="V31" s="810"/>
      <c r="W31" s="923"/>
      <c r="X31" s="771"/>
      <c r="Y31" s="810"/>
      <c r="Z31" s="810"/>
      <c r="AA31" s="923"/>
      <c r="AB31" s="924"/>
      <c r="AC31" s="923"/>
      <c r="AD31" s="926"/>
      <c r="AE31" s="927"/>
      <c r="AF31" s="928"/>
      <c r="AG31" s="929"/>
      <c r="AH31" s="805"/>
      <c r="AI31" s="786"/>
      <c r="AJ31" s="787"/>
      <c r="AK31" s="774"/>
      <c r="AL31" s="792"/>
      <c r="AM31" s="773"/>
      <c r="AN31" s="803"/>
      <c r="AO31" s="808"/>
      <c r="AP31" s="774"/>
      <c r="AQ31" s="890"/>
      <c r="AR31" s="774"/>
      <c r="AS31" s="773"/>
      <c r="AT31" s="792"/>
      <c r="AU31" s="774"/>
      <c r="AV31" s="777"/>
      <c r="AW31" s="778"/>
      <c r="AX31" s="778"/>
      <c r="AY31" s="893"/>
      <c r="AZ31" s="775"/>
      <c r="BA31" s="778"/>
      <c r="BB31" s="775"/>
      <c r="BC31" s="776"/>
      <c r="BD31" s="909"/>
      <c r="BE31" s="789"/>
      <c r="BF31" s="786"/>
      <c r="BG31" s="894"/>
      <c r="BH31" s="948"/>
      <c r="BI31" s="655"/>
      <c r="BJ31" s="1204"/>
      <c r="BK31" s="1204">
        <f>BK30+BL30*0.5</f>
        <v>0</v>
      </c>
      <c r="BL31" s="1204"/>
      <c r="BM31" s="1204">
        <f>BN30+BM30*0.5</f>
        <v>0</v>
      </c>
      <c r="BN31" s="1204"/>
      <c r="BO31" s="1204">
        <f>BO30</f>
        <v>0</v>
      </c>
      <c r="BP31" s="1204">
        <f>BP30</f>
        <v>0</v>
      </c>
      <c r="BQ31" s="1204">
        <f>BQ30+0.5*BR30</f>
        <v>0</v>
      </c>
      <c r="BR31" s="1204"/>
      <c r="BS31" s="1204"/>
      <c r="BT31" s="401">
        <f>SUM(BK31:BR31)</f>
        <v>0</v>
      </c>
    </row>
    <row r="32" spans="1:72" s="619" customFormat="1" ht="51" customHeight="1" x14ac:dyDescent="0.15">
      <c r="A32" s="921"/>
      <c r="B32" s="922"/>
      <c r="C32" s="942"/>
      <c r="D32" s="784"/>
      <c r="E32" s="811"/>
      <c r="F32" s="811"/>
      <c r="G32" s="923"/>
      <c r="H32" s="924"/>
      <c r="I32" s="810"/>
      <c r="J32" s="935"/>
      <c r="K32" s="924"/>
      <c r="L32" s="816"/>
      <c r="M32" s="810"/>
      <c r="N32" s="810"/>
      <c r="O32" s="818"/>
      <c r="P32" s="943"/>
      <c r="Q32" s="817"/>
      <c r="R32" s="817"/>
      <c r="S32" s="811"/>
      <c r="T32" s="771"/>
      <c r="U32" s="923"/>
      <c r="V32" s="810"/>
      <c r="W32" s="923"/>
      <c r="X32" s="771"/>
      <c r="Y32" s="810"/>
      <c r="Z32" s="810"/>
      <c r="AA32" s="923"/>
      <c r="AB32" s="924"/>
      <c r="AC32" s="923"/>
      <c r="AD32" s="926"/>
      <c r="AE32" s="927"/>
      <c r="AF32" s="928"/>
      <c r="AG32" s="929"/>
      <c r="AH32" s="803"/>
      <c r="AI32" s="772"/>
      <c r="AJ32" s="773"/>
      <c r="AK32" s="774"/>
      <c r="AL32" s="792"/>
      <c r="AM32" s="773"/>
      <c r="AN32" s="803"/>
      <c r="AO32" s="773"/>
      <c r="AP32" s="774"/>
      <c r="AQ32" s="890"/>
      <c r="AR32" s="774"/>
      <c r="AS32" s="773"/>
      <c r="AT32" s="792"/>
      <c r="AU32" s="774"/>
      <c r="AV32" s="777"/>
      <c r="AW32" s="778"/>
      <c r="AX32" s="778"/>
      <c r="AY32" s="891"/>
      <c r="AZ32" s="777"/>
      <c r="BA32" s="778"/>
      <c r="BB32" s="775"/>
      <c r="BC32" s="776"/>
      <c r="BD32" s="909"/>
      <c r="BE32" s="789"/>
      <c r="BF32" s="786"/>
      <c r="BG32" s="787"/>
      <c r="BH32" s="919"/>
      <c r="BI32" s="655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</row>
    <row r="33" spans="1:94" s="619" customFormat="1" ht="51" customHeight="1" x14ac:dyDescent="0.15">
      <c r="A33" s="921"/>
      <c r="B33" s="922"/>
      <c r="C33" s="944"/>
      <c r="D33" s="784"/>
      <c r="E33" s="811"/>
      <c r="F33" s="811"/>
      <c r="G33" s="923"/>
      <c r="H33" s="924"/>
      <c r="I33" s="785"/>
      <c r="J33" s="812"/>
      <c r="K33" s="924"/>
      <c r="L33" s="816"/>
      <c r="M33" s="810"/>
      <c r="N33" s="810"/>
      <c r="O33" s="818"/>
      <c r="P33" s="819"/>
      <c r="Q33" s="810"/>
      <c r="R33" s="810"/>
      <c r="S33" s="811"/>
      <c r="T33" s="771"/>
      <c r="U33" s="923"/>
      <c r="V33" s="810"/>
      <c r="W33" s="923"/>
      <c r="X33" s="771"/>
      <c r="Y33" s="810"/>
      <c r="Z33" s="810"/>
      <c r="AA33" s="923"/>
      <c r="AB33" s="924"/>
      <c r="AC33" s="923"/>
      <c r="AD33" s="926"/>
      <c r="AE33" s="927"/>
      <c r="AF33" s="928"/>
      <c r="AG33" s="929"/>
      <c r="AH33" s="802"/>
      <c r="AI33" s="772"/>
      <c r="AJ33" s="773"/>
      <c r="AK33" s="774"/>
      <c r="AL33" s="792"/>
      <c r="AM33" s="773"/>
      <c r="AN33" s="803"/>
      <c r="AO33" s="773"/>
      <c r="AP33" s="774"/>
      <c r="AQ33" s="890"/>
      <c r="AR33" s="774"/>
      <c r="AS33" s="773"/>
      <c r="AT33" s="792"/>
      <c r="AU33" s="774"/>
      <c r="AV33" s="777"/>
      <c r="AW33" s="778"/>
      <c r="AX33" s="778"/>
      <c r="AY33" s="891"/>
      <c r="AZ33" s="777"/>
      <c r="BA33" s="778"/>
      <c r="BB33" s="777"/>
      <c r="BC33" s="779"/>
      <c r="BD33" s="892"/>
      <c r="BE33" s="780"/>
      <c r="BF33" s="781"/>
      <c r="BG33" s="782"/>
      <c r="BH33" s="918"/>
      <c r="BI33" s="65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</row>
    <row r="34" spans="1:94" s="619" customFormat="1" ht="51" customHeight="1" x14ac:dyDescent="0.15">
      <c r="A34" s="921"/>
      <c r="B34" s="922"/>
      <c r="C34" s="814"/>
      <c r="D34" s="784"/>
      <c r="E34" s="811"/>
      <c r="F34" s="811"/>
      <c r="G34" s="923"/>
      <c r="H34" s="924"/>
      <c r="I34" s="810"/>
      <c r="J34" s="812"/>
      <c r="K34" s="924"/>
      <c r="L34" s="816"/>
      <c r="M34" s="810"/>
      <c r="N34" s="810"/>
      <c r="O34" s="818"/>
      <c r="P34" s="819"/>
      <c r="Q34" s="810"/>
      <c r="R34" s="810"/>
      <c r="S34" s="811"/>
      <c r="T34" s="771"/>
      <c r="U34" s="923"/>
      <c r="V34" s="810"/>
      <c r="W34" s="923"/>
      <c r="X34" s="771"/>
      <c r="Y34" s="810"/>
      <c r="Z34" s="810"/>
      <c r="AA34" s="923"/>
      <c r="AB34" s="924"/>
      <c r="AC34" s="923"/>
      <c r="AD34" s="926"/>
      <c r="AE34" s="927"/>
      <c r="AF34" s="928"/>
      <c r="AG34" s="929"/>
      <c r="AH34" s="803"/>
      <c r="AI34" s="772"/>
      <c r="AJ34" s="773"/>
      <c r="AK34" s="774"/>
      <c r="AL34" s="792"/>
      <c r="AM34" s="773"/>
      <c r="AN34" s="803"/>
      <c r="AO34" s="773"/>
      <c r="AP34" s="774"/>
      <c r="AQ34" s="890"/>
      <c r="AR34" s="774"/>
      <c r="AS34" s="773"/>
      <c r="AT34" s="792"/>
      <c r="AU34" s="774"/>
      <c r="AV34" s="777"/>
      <c r="AW34" s="778"/>
      <c r="AX34" s="778"/>
      <c r="AY34" s="891"/>
      <c r="AZ34" s="777"/>
      <c r="BA34" s="778"/>
      <c r="BB34" s="777"/>
      <c r="BC34" s="779"/>
      <c r="BD34" s="892"/>
      <c r="BE34" s="780"/>
      <c r="BF34" s="781"/>
      <c r="BG34" s="782"/>
      <c r="BH34" s="918"/>
      <c r="BI34" s="654"/>
      <c r="BJ34" s="292"/>
      <c r="BK34" s="4"/>
      <c r="BL34" s="4"/>
      <c r="BM34" s="4"/>
      <c r="BN34" s="4"/>
      <c r="BO34" s="4"/>
      <c r="BP34" s="4"/>
      <c r="BQ34" s="4"/>
      <c r="BR34" s="4"/>
      <c r="BS34" s="4"/>
      <c r="BT34" s="4"/>
    </row>
    <row r="35" spans="1:94" s="619" customFormat="1" ht="51" customHeight="1" thickBot="1" x14ac:dyDescent="0.2">
      <c r="A35" s="921"/>
      <c r="B35" s="922"/>
      <c r="C35" s="813"/>
      <c r="D35" s="784"/>
      <c r="E35" s="934"/>
      <c r="F35" s="811"/>
      <c r="G35" s="923"/>
      <c r="H35" s="924"/>
      <c r="I35" s="810"/>
      <c r="J35" s="935"/>
      <c r="K35" s="941"/>
      <c r="L35" s="816"/>
      <c r="M35" s="810"/>
      <c r="N35" s="810"/>
      <c r="O35" s="818"/>
      <c r="P35" s="819"/>
      <c r="Q35" s="810"/>
      <c r="R35" s="810"/>
      <c r="S35" s="811"/>
      <c r="T35" s="771"/>
      <c r="U35" s="923"/>
      <c r="V35" s="810"/>
      <c r="W35" s="945"/>
      <c r="X35" s="946"/>
      <c r="Y35" s="810"/>
      <c r="Z35" s="810"/>
      <c r="AA35" s="923"/>
      <c r="AB35" s="924"/>
      <c r="AC35" s="923"/>
      <c r="AD35" s="926"/>
      <c r="AE35" s="927"/>
      <c r="AF35" s="928"/>
      <c r="AG35" s="929"/>
      <c r="AH35" s="803"/>
      <c r="AI35" s="772"/>
      <c r="AJ35" s="773"/>
      <c r="AK35" s="789"/>
      <c r="AL35" s="792"/>
      <c r="AM35" s="773"/>
      <c r="AN35" s="805"/>
      <c r="AO35" s="773"/>
      <c r="AP35" s="774"/>
      <c r="AQ35" s="890"/>
      <c r="AR35" s="774"/>
      <c r="AS35" s="773"/>
      <c r="AT35" s="792"/>
      <c r="AU35" s="774"/>
      <c r="AV35" s="777"/>
      <c r="AW35" s="778"/>
      <c r="AX35" s="778"/>
      <c r="AY35" s="891"/>
      <c r="AZ35" s="777"/>
      <c r="BA35" s="778"/>
      <c r="BB35" s="777"/>
      <c r="BC35" s="779"/>
      <c r="BD35" s="892"/>
      <c r="BE35" s="780"/>
      <c r="BF35" s="781"/>
      <c r="BG35" s="782"/>
      <c r="BH35" s="918"/>
      <c r="BI35" s="65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</row>
    <row r="36" spans="1:94" s="619" customFormat="1" ht="51" customHeight="1" thickBot="1" x14ac:dyDescent="0.2">
      <c r="A36" s="921"/>
      <c r="B36" s="922"/>
      <c r="C36" s="813"/>
      <c r="D36" s="784"/>
      <c r="E36" s="934"/>
      <c r="F36" s="811"/>
      <c r="G36" s="923"/>
      <c r="H36" s="924"/>
      <c r="I36" s="810"/>
      <c r="J36" s="935"/>
      <c r="K36" s="941"/>
      <c r="L36" s="816"/>
      <c r="M36" s="810"/>
      <c r="N36" s="810"/>
      <c r="O36" s="818"/>
      <c r="P36" s="819"/>
      <c r="Q36" s="810"/>
      <c r="R36" s="810"/>
      <c r="S36" s="811"/>
      <c r="T36" s="771"/>
      <c r="U36" s="923"/>
      <c r="V36" s="810"/>
      <c r="W36" s="945"/>
      <c r="X36" s="946"/>
      <c r="Y36" s="810"/>
      <c r="Z36" s="810"/>
      <c r="AA36" s="923"/>
      <c r="AB36" s="924"/>
      <c r="AC36" s="923"/>
      <c r="AD36" s="926"/>
      <c r="AE36" s="927"/>
      <c r="AF36" s="928"/>
      <c r="AG36" s="929"/>
      <c r="AH36" s="806"/>
      <c r="AI36" s="955"/>
      <c r="AJ36" s="809"/>
      <c r="AK36" s="956"/>
      <c r="AL36" s="957"/>
      <c r="AM36" s="809"/>
      <c r="AN36" s="907"/>
      <c r="AO36" s="809"/>
      <c r="AP36" s="958"/>
      <c r="AQ36" s="959"/>
      <c r="AR36" s="958"/>
      <c r="AS36" s="809"/>
      <c r="AT36" s="957"/>
      <c r="AU36" s="958"/>
      <c r="AV36" s="960"/>
      <c r="AW36" s="961"/>
      <c r="AX36" s="961"/>
      <c r="AY36" s="962"/>
      <c r="AZ36" s="960"/>
      <c r="BA36" s="961"/>
      <c r="BB36" s="960"/>
      <c r="BC36" s="963"/>
      <c r="BD36" s="964"/>
      <c r="BE36" s="965"/>
      <c r="BF36" s="966"/>
      <c r="BG36" s="967"/>
      <c r="BH36" s="864"/>
    </row>
    <row r="37" spans="1:94" s="4" customFormat="1" ht="30.95" customHeight="1" x14ac:dyDescent="0.15">
      <c r="A37" s="22"/>
      <c r="B37" s="55"/>
      <c r="C37" s="55"/>
      <c r="D37" s="870" t="s">
        <v>401</v>
      </c>
      <c r="E37" s="870"/>
      <c r="F37" s="871"/>
      <c r="G37" s="871"/>
      <c r="H37" s="871"/>
      <c r="I37" s="871"/>
      <c r="J37" s="871"/>
      <c r="K37" s="871"/>
      <c r="L37" s="871"/>
      <c r="M37" s="871"/>
      <c r="N37" s="871"/>
      <c r="O37" s="871"/>
      <c r="P37" s="871"/>
      <c r="Q37" s="860"/>
      <c r="R37" s="860"/>
      <c r="S37" s="860"/>
      <c r="T37" s="860"/>
      <c r="U37" s="860"/>
      <c r="V37" s="860"/>
      <c r="W37" s="860"/>
      <c r="X37" s="860"/>
      <c r="Y37" s="871"/>
      <c r="Z37" s="871"/>
      <c r="AA37" s="871"/>
      <c r="AB37" s="871"/>
      <c r="AC37" s="871"/>
      <c r="AD37" s="1826" t="s">
        <v>83</v>
      </c>
      <c r="AE37" s="1826"/>
      <c r="AF37" s="1207"/>
      <c r="AG37" s="1827" t="s">
        <v>251</v>
      </c>
      <c r="AH37" s="1827"/>
      <c r="AI37" s="1827"/>
      <c r="AJ37" s="1207"/>
      <c r="AK37" s="1827" t="s">
        <v>250</v>
      </c>
      <c r="AL37" s="1827"/>
      <c r="AM37" s="1827"/>
      <c r="AN37" s="1717"/>
      <c r="AO37" s="1717"/>
      <c r="AP37" s="1717"/>
      <c r="AQ37" s="1717"/>
      <c r="AR37" s="55"/>
      <c r="AS37" s="1863"/>
      <c r="AT37" s="1863"/>
      <c r="AU37" s="1863"/>
      <c r="AV37" s="1863"/>
      <c r="AW37" s="398"/>
      <c r="AX37" s="398"/>
      <c r="AY37" s="398"/>
      <c r="AZ37" s="398"/>
      <c r="BA37" s="398"/>
      <c r="BB37" s="398"/>
      <c r="BC37" s="398"/>
      <c r="BD37" s="398"/>
      <c r="BE37" s="398"/>
      <c r="BF37" s="398"/>
      <c r="BG37" s="398"/>
      <c r="BH37" s="398"/>
      <c r="BI37" s="398"/>
      <c r="BJ37" s="398"/>
      <c r="BK37" s="398"/>
      <c r="BL37" s="398"/>
      <c r="BM37" s="398"/>
      <c r="BN37" s="398"/>
      <c r="BO37" s="398"/>
      <c r="BQ37"/>
      <c r="BR37"/>
      <c r="BS37"/>
      <c r="BT37" s="2"/>
      <c r="BU37" s="2"/>
      <c r="BV37" s="277"/>
      <c r="BW37" s="277"/>
      <c r="BX37" s="277"/>
      <c r="BY37" s="277"/>
      <c r="BZ37" s="277"/>
      <c r="CA37" s="277"/>
      <c r="CB37"/>
      <c r="CC37" s="2"/>
      <c r="CD37" s="2"/>
      <c r="CE37" s="141"/>
      <c r="CG37" s="277"/>
      <c r="CH37" s="323"/>
      <c r="CI37" s="323"/>
      <c r="CJ37" s="277"/>
      <c r="CK37" s="277"/>
      <c r="CL37" s="277"/>
      <c r="CM37" s="40"/>
      <c r="CO37" s="323"/>
    </row>
    <row r="38" spans="1:94" s="4" customFormat="1" ht="30.95" customHeight="1" x14ac:dyDescent="0.2">
      <c r="A38" s="47"/>
      <c r="B38" s="47"/>
      <c r="C38" s="47"/>
      <c r="D38" s="860" t="s">
        <v>326</v>
      </c>
      <c r="E38" s="860"/>
      <c r="F38" s="860"/>
      <c r="G38" s="860"/>
      <c r="H38" s="1205"/>
      <c r="I38" s="1205"/>
      <c r="J38" s="1205"/>
      <c r="K38" s="1205"/>
      <c r="L38" s="1205"/>
      <c r="M38" s="1205"/>
      <c r="N38" s="1204"/>
      <c r="O38" s="1205"/>
      <c r="P38" s="1205"/>
      <c r="Q38" s="1206"/>
      <c r="R38" s="1206"/>
      <c r="S38" s="1206"/>
      <c r="T38" s="1206"/>
      <c r="U38" s="1206"/>
      <c r="V38" s="1206"/>
      <c r="W38" s="1206"/>
      <c r="X38" s="1206"/>
      <c r="Y38" s="1205"/>
      <c r="Z38" s="1205"/>
      <c r="AA38" s="1205"/>
      <c r="AB38" s="1205"/>
      <c r="AC38" s="1205"/>
      <c r="AD38" s="1812" t="s">
        <v>163</v>
      </c>
      <c r="AE38" s="1812"/>
      <c r="AF38" s="1207"/>
      <c r="AG38" s="1817" t="s">
        <v>413</v>
      </c>
      <c r="AH38" s="1817"/>
      <c r="AI38" s="1817"/>
      <c r="AJ38" s="1207"/>
      <c r="AK38" s="1812" t="s">
        <v>414</v>
      </c>
      <c r="AL38" s="1812"/>
      <c r="AM38" s="1812"/>
      <c r="AN38" s="1717"/>
      <c r="AO38" s="1717"/>
      <c r="AP38" s="1717"/>
      <c r="AQ38" s="1717"/>
      <c r="AR38" s="55"/>
      <c r="AS38" s="276"/>
      <c r="AT38" s="276"/>
      <c r="AU38" s="276"/>
      <c r="AV38" s="276"/>
      <c r="AW38" s="276"/>
      <c r="AX38" s="276"/>
      <c r="AY38" s="276"/>
      <c r="AZ38" s="276"/>
      <c r="BA38" s="276"/>
      <c r="BB38" s="276"/>
      <c r="BC38" s="276"/>
      <c r="BD38" s="276"/>
      <c r="BE38" s="276"/>
      <c r="BF38" s="276"/>
      <c r="BG38" s="276"/>
      <c r="BH38" s="276"/>
      <c r="BI38" s="276"/>
      <c r="BJ38" s="276"/>
      <c r="BK38" s="276"/>
      <c r="BL38" s="276"/>
      <c r="BM38" s="276"/>
      <c r="BN38" s="276"/>
      <c r="BO38" s="40"/>
      <c r="BQ38"/>
      <c r="BR38"/>
      <c r="BS38"/>
      <c r="BT38" s="2"/>
      <c r="BU38" s="2"/>
      <c r="BV38"/>
      <c r="BW38"/>
      <c r="BX38" s="55"/>
      <c r="BY38" s="55"/>
      <c r="BZ38" s="55"/>
      <c r="CA38" s="277"/>
      <c r="CB38" s="2"/>
      <c r="CC38" s="2"/>
      <c r="CD38" s="2"/>
      <c r="CE38" s="141"/>
      <c r="CF38" s="277"/>
      <c r="CG38" s="323"/>
      <c r="CH38"/>
      <c r="CI38"/>
      <c r="CJ38" s="43"/>
      <c r="CM38" s="323"/>
      <c r="CN38" s="323"/>
    </row>
    <row r="39" spans="1:94" s="4" customFormat="1" ht="30.95" customHeight="1" x14ac:dyDescent="0.2">
      <c r="A39" s="47"/>
      <c r="B39" s="47"/>
      <c r="C39" s="47"/>
      <c r="D39" s="860" t="s">
        <v>624</v>
      </c>
      <c r="E39" s="860"/>
      <c r="F39" s="1205"/>
      <c r="G39" s="1205"/>
      <c r="H39" s="1205"/>
      <c r="I39" s="1205"/>
      <c r="J39" s="1205"/>
      <c r="K39" s="1205"/>
      <c r="L39" s="1205"/>
      <c r="M39" s="1205"/>
      <c r="N39" s="1205"/>
      <c r="O39" s="859"/>
      <c r="P39" s="859"/>
      <c r="Q39" s="875"/>
      <c r="R39" s="875"/>
      <c r="S39" s="875"/>
      <c r="T39" s="875"/>
      <c r="U39" s="875"/>
      <c r="V39" s="875"/>
      <c r="W39" s="875"/>
      <c r="X39" s="875"/>
      <c r="Y39" s="874"/>
      <c r="Z39" s="859"/>
      <c r="AA39" s="859"/>
      <c r="AB39" s="859"/>
      <c r="AC39" s="859"/>
      <c r="AD39" s="1812" t="s">
        <v>412</v>
      </c>
      <c r="AE39" s="1812"/>
      <c r="AF39" s="876"/>
      <c r="AG39" s="1817" t="s">
        <v>325</v>
      </c>
      <c r="AH39" s="1817"/>
      <c r="AI39" s="1817"/>
      <c r="AJ39" s="872"/>
      <c r="AK39" s="1207"/>
      <c r="AL39" s="1207"/>
      <c r="AM39" s="1207"/>
      <c r="AN39" s="1678"/>
      <c r="AO39" s="1678"/>
      <c r="AP39" s="1678"/>
      <c r="AQ39" s="1678"/>
      <c r="AR39" s="398"/>
      <c r="AS39" s="55"/>
      <c r="AT39" s="55"/>
      <c r="AU39" s="55"/>
      <c r="AV39" s="55"/>
      <c r="AW39" s="55"/>
      <c r="AX39" s="398"/>
      <c r="AY39" s="398"/>
      <c r="AZ39" s="398"/>
      <c r="BA39" s="398"/>
      <c r="BB39" s="398"/>
      <c r="BC39" s="398"/>
      <c r="BD39" s="398"/>
      <c r="BE39" s="398"/>
      <c r="BF39" s="398"/>
      <c r="BG39" s="398"/>
      <c r="BH39" s="398"/>
      <c r="BI39" s="398"/>
      <c r="BJ39" s="398"/>
      <c r="BL39" s="55"/>
      <c r="BM39" s="55"/>
      <c r="BN39" s="55"/>
      <c r="BU39" s="146"/>
      <c r="BV39" s="146"/>
      <c r="BW39" s="146"/>
      <c r="BX39" s="146"/>
      <c r="BY39"/>
      <c r="BZ39"/>
      <c r="CA39"/>
      <c r="CB39" s="2"/>
      <c r="CC39" s="2"/>
      <c r="CD39" s="2"/>
      <c r="CE39" s="2"/>
      <c r="CF39" s="323"/>
      <c r="CG39"/>
      <c r="CH39"/>
      <c r="CI39"/>
      <c r="CJ39" s="323"/>
      <c r="CP39" s="40"/>
    </row>
    <row r="40" spans="1:94" s="40" customFormat="1" ht="27.95" customHeight="1" x14ac:dyDescent="0.15">
      <c r="A40"/>
      <c r="B40" s="55"/>
      <c r="C40" s="55"/>
      <c r="D40" s="55"/>
      <c r="E40" s="55"/>
      <c r="F40" s="55"/>
      <c r="G40" s="55"/>
      <c r="H40" s="55"/>
      <c r="I40" s="55"/>
      <c r="J40" s="241"/>
      <c r="K40" s="241"/>
      <c r="L40" s="241"/>
      <c r="M40" s="241"/>
      <c r="N40" s="241"/>
      <c r="O40" s="241"/>
      <c r="P40" s="241"/>
      <c r="Q40" s="241"/>
      <c r="R40" s="55"/>
      <c r="S40" s="55"/>
      <c r="T40" s="55"/>
      <c r="U40" s="241"/>
      <c r="V40" s="241"/>
      <c r="W40" s="241"/>
      <c r="X40" s="241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77"/>
      <c r="BW40" s="277"/>
      <c r="BX40" s="277"/>
      <c r="BY40" s="277"/>
      <c r="BZ40" s="323"/>
      <c r="CA40" s="323"/>
      <c r="CB40" s="323"/>
      <c r="CC40" s="323"/>
      <c r="CD40" s="323"/>
      <c r="CE40" s="323"/>
      <c r="CF40" s="323"/>
      <c r="CG40"/>
      <c r="CH40"/>
      <c r="CI40"/>
      <c r="CJ40"/>
      <c r="CK40"/>
      <c r="CL40"/>
      <c r="CM40"/>
      <c r="CN40"/>
      <c r="CO40"/>
      <c r="CP40" s="277"/>
    </row>
    <row r="41" spans="1:94" s="277" customFormat="1" ht="27.95" customHeight="1" x14ac:dyDescent="0.15">
      <c r="A41"/>
      <c r="B41" s="55"/>
      <c r="C41" s="55"/>
      <c r="D41" s="55"/>
      <c r="E41" s="55"/>
      <c r="F41" s="55"/>
      <c r="G41" s="55"/>
      <c r="H41" s="55"/>
      <c r="I41" s="55"/>
      <c r="J41" s="241"/>
      <c r="K41" s="241"/>
      <c r="L41" s="241"/>
      <c r="M41" s="241"/>
      <c r="N41" s="241"/>
      <c r="O41" s="241"/>
      <c r="P41" s="241"/>
      <c r="Q41" s="241"/>
      <c r="R41" s="55"/>
      <c r="S41" s="55"/>
      <c r="T41" s="55"/>
      <c r="U41" s="241"/>
      <c r="V41" s="241"/>
      <c r="W41" s="241"/>
      <c r="X41" s="241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101"/>
      <c r="BZ41" s="146"/>
      <c r="CA41"/>
      <c r="CB41"/>
      <c r="CC41"/>
      <c r="CD41"/>
      <c r="CE41" s="4"/>
      <c r="CF41"/>
      <c r="CG41"/>
      <c r="CH41"/>
      <c r="CI41"/>
      <c r="CJ41"/>
      <c r="CK41"/>
      <c r="CL41"/>
      <c r="CM41"/>
      <c r="CN41"/>
      <c r="CO41"/>
      <c r="CP41"/>
    </row>
    <row r="42" spans="1:94" ht="27.95" customHeight="1" x14ac:dyDescent="0.15">
      <c r="B42" s="55"/>
      <c r="C42" s="55"/>
      <c r="D42" s="55"/>
      <c r="E42" s="55"/>
      <c r="F42" s="55"/>
      <c r="G42" s="55"/>
      <c r="H42" s="55"/>
      <c r="I42" s="55"/>
      <c r="J42" s="241"/>
      <c r="K42" s="241"/>
      <c r="L42" s="241"/>
      <c r="M42" s="241"/>
      <c r="N42" s="241"/>
      <c r="O42" s="241"/>
      <c r="P42" s="241"/>
      <c r="Q42" s="241"/>
      <c r="R42" s="55"/>
      <c r="S42" s="55"/>
      <c r="T42" s="55"/>
      <c r="U42" s="241"/>
      <c r="V42" s="241"/>
      <c r="W42" s="241"/>
      <c r="X42" s="241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BT42" s="2"/>
      <c r="BU42" s="2"/>
      <c r="BV42" s="2"/>
      <c r="BW42" s="2"/>
      <c r="BX42" s="2"/>
      <c r="BY42" s="2"/>
      <c r="BZ42"/>
      <c r="CA42"/>
      <c r="CB42" s="141"/>
      <c r="CC42" s="141"/>
      <c r="CD42" s="141"/>
      <c r="CE42" s="277"/>
    </row>
    <row r="43" spans="1:94" ht="24.95" customHeight="1" x14ac:dyDescent="0.15">
      <c r="B43" s="55"/>
      <c r="C43" s="55"/>
      <c r="D43" s="55"/>
      <c r="E43" s="55"/>
      <c r="F43" s="55"/>
      <c r="G43" s="55"/>
      <c r="H43" s="55"/>
      <c r="I43" s="55"/>
      <c r="J43" s="241"/>
      <c r="K43" s="241"/>
      <c r="L43" s="241"/>
      <c r="M43" s="241"/>
      <c r="N43" s="241"/>
      <c r="O43" s="241"/>
      <c r="P43" s="241"/>
      <c r="Q43" s="241"/>
      <c r="R43" s="55"/>
      <c r="S43" s="55"/>
      <c r="T43" s="55"/>
      <c r="U43" s="241"/>
      <c r="V43" s="241"/>
      <c r="W43" s="241"/>
      <c r="X43" s="241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BT43" s="2"/>
      <c r="BU43" s="2"/>
      <c r="BV43" s="2"/>
      <c r="BW43" s="2"/>
      <c r="BX43" s="2"/>
      <c r="BY43" s="2"/>
      <c r="BZ43"/>
      <c r="CA43"/>
      <c r="CB43" s="141"/>
      <c r="CC43" s="141"/>
      <c r="CD43" s="141"/>
      <c r="CE43" s="323"/>
    </row>
    <row r="44" spans="1:94" ht="24.95" customHeight="1" x14ac:dyDescent="0.15">
      <c r="L44" s="111"/>
      <c r="M44" s="111"/>
      <c r="N44" s="111"/>
      <c r="O44" s="111"/>
      <c r="P44" s="111"/>
      <c r="Q44" s="111"/>
      <c r="S44" s="2"/>
      <c r="T44" s="2"/>
      <c r="V44" s="111"/>
      <c r="W44" s="111"/>
      <c r="X44" s="111"/>
      <c r="BT44" s="2"/>
      <c r="BU44" s="2"/>
      <c r="BV44" s="2"/>
      <c r="BW44" s="2"/>
      <c r="BX44" s="2"/>
      <c r="BY44" s="2"/>
      <c r="BZ44"/>
      <c r="CA44"/>
      <c r="CB44" s="141"/>
      <c r="CC44" s="141"/>
      <c r="CD44" s="141"/>
    </row>
    <row r="45" spans="1:94" x14ac:dyDescent="0.15">
      <c r="L45" s="111"/>
      <c r="M45" s="111"/>
      <c r="N45" s="111"/>
      <c r="O45" s="111"/>
      <c r="P45" s="111"/>
      <c r="Q45" s="111"/>
      <c r="S45" s="2"/>
      <c r="T45" s="2"/>
      <c r="V45" s="111"/>
      <c r="W45" s="111"/>
      <c r="X45" s="111"/>
      <c r="BT45" s="2"/>
      <c r="BU45" s="2"/>
      <c r="BV45" s="2"/>
      <c r="BW45" s="2"/>
      <c r="BX45" s="2"/>
      <c r="BY45" s="2"/>
      <c r="BZ45"/>
      <c r="CA45"/>
      <c r="CB45" s="141"/>
      <c r="CC45" s="141"/>
      <c r="CD45" s="141"/>
    </row>
    <row r="46" spans="1:94" x14ac:dyDescent="0.15">
      <c r="L46" s="111"/>
      <c r="M46" s="111"/>
      <c r="N46" s="111"/>
      <c r="O46" s="111"/>
      <c r="P46" s="111"/>
      <c r="Q46" s="111"/>
      <c r="S46" s="2"/>
      <c r="T46" s="2"/>
      <c r="V46" s="111"/>
      <c r="W46" s="111"/>
      <c r="X46" s="111"/>
      <c r="BT46" s="2"/>
      <c r="BU46" s="2"/>
      <c r="BV46" s="2"/>
      <c r="BW46" s="2"/>
      <c r="BX46" s="2"/>
      <c r="BY46" s="2"/>
      <c r="BZ46"/>
      <c r="CA46"/>
      <c r="CB46" s="141"/>
      <c r="CC46" s="141"/>
      <c r="CD46" s="141"/>
    </row>
    <row r="47" spans="1:94" x14ac:dyDescent="0.15">
      <c r="BV47" s="2"/>
      <c r="BW47" s="2"/>
      <c r="BX47" s="2"/>
      <c r="BY47" s="2"/>
      <c r="BZ47"/>
      <c r="CA47"/>
      <c r="CB47" s="141"/>
      <c r="CC47" s="141"/>
      <c r="CD47" s="141"/>
    </row>
    <row r="48" spans="1:94" x14ac:dyDescent="0.15">
      <c r="BV48" s="2"/>
      <c r="BW48" s="2"/>
      <c r="BX48" s="2"/>
      <c r="BY48" s="2"/>
      <c r="BZ48"/>
      <c r="CA48"/>
      <c r="CB48" s="141"/>
      <c r="CC48" s="141"/>
      <c r="CD48" s="141"/>
    </row>
  </sheetData>
  <mergeCells count="84">
    <mergeCell ref="DJ4:DJ5"/>
    <mergeCell ref="CY4:CY5"/>
    <mergeCell ref="CZ4:CZ5"/>
    <mergeCell ref="DA4:DA5"/>
    <mergeCell ref="DB4:DB5"/>
    <mergeCell ref="DC4:DC5"/>
    <mergeCell ref="DD4:DD5"/>
    <mergeCell ref="DE4:DE5"/>
    <mergeCell ref="DF4:DF5"/>
    <mergeCell ref="DG4:DG5"/>
    <mergeCell ref="DH4:DH5"/>
    <mergeCell ref="DI4:DI5"/>
    <mergeCell ref="CX4:CX5"/>
    <mergeCell ref="CM4:CM5"/>
    <mergeCell ref="CN4:CN5"/>
    <mergeCell ref="CO4:CO5"/>
    <mergeCell ref="CP4:CP5"/>
    <mergeCell ref="CQ4:CQ5"/>
    <mergeCell ref="CR4:CR5"/>
    <mergeCell ref="CS4:CS5"/>
    <mergeCell ref="CT4:CT5"/>
    <mergeCell ref="CU4:CU5"/>
    <mergeCell ref="CV4:CV5"/>
    <mergeCell ref="CW4:CW5"/>
    <mergeCell ref="CL4:CL5"/>
    <mergeCell ref="CA4:CA5"/>
    <mergeCell ref="CB4:CB5"/>
    <mergeCell ref="CC4:CC5"/>
    <mergeCell ref="CD4:CD5"/>
    <mergeCell ref="CE4:CE5"/>
    <mergeCell ref="CF4:CF5"/>
    <mergeCell ref="CG4:CG5"/>
    <mergeCell ref="CH4:CH5"/>
    <mergeCell ref="CI4:CI5"/>
    <mergeCell ref="CJ4:CJ5"/>
    <mergeCell ref="CK4:CK5"/>
    <mergeCell ref="BY4:BY5"/>
    <mergeCell ref="BZ4:BZ5"/>
    <mergeCell ref="AG3:AG5"/>
    <mergeCell ref="BE3:BG4"/>
    <mergeCell ref="G4:H4"/>
    <mergeCell ref="AU4:AX4"/>
    <mergeCell ref="U3:V4"/>
    <mergeCell ref="W3:X5"/>
    <mergeCell ref="Y3:Z3"/>
    <mergeCell ref="AY4:BD4"/>
    <mergeCell ref="O5:P5"/>
    <mergeCell ref="Q5:R5"/>
    <mergeCell ref="Y5:Z5"/>
    <mergeCell ref="AR3:AS5"/>
    <mergeCell ref="AP3:AQ5"/>
    <mergeCell ref="AT3:AT5"/>
    <mergeCell ref="BP8:BP9"/>
    <mergeCell ref="BQ8:BR8"/>
    <mergeCell ref="AN37:AQ37"/>
    <mergeCell ref="AS37:AV37"/>
    <mergeCell ref="AN39:AQ39"/>
    <mergeCell ref="BN8:BN9"/>
    <mergeCell ref="BO8:BO9"/>
    <mergeCell ref="BM8:BM9"/>
    <mergeCell ref="BK8:BK9"/>
    <mergeCell ref="BL8:BL9"/>
    <mergeCell ref="AN38:AQ38"/>
    <mergeCell ref="AV1:BB1"/>
    <mergeCell ref="G3:H3"/>
    <mergeCell ref="M3:R4"/>
    <mergeCell ref="S3:T3"/>
    <mergeCell ref="C3:D3"/>
    <mergeCell ref="I3:K3"/>
    <mergeCell ref="AA3:AB4"/>
    <mergeCell ref="AU3:BD3"/>
    <mergeCell ref="AH3:AJ5"/>
    <mergeCell ref="AK3:AM5"/>
    <mergeCell ref="AN3:AO5"/>
    <mergeCell ref="A1:Z1"/>
    <mergeCell ref="AL1:AN1"/>
    <mergeCell ref="AD39:AE39"/>
    <mergeCell ref="AG39:AI39"/>
    <mergeCell ref="AD37:AE37"/>
    <mergeCell ref="AG37:AI37"/>
    <mergeCell ref="AK37:AM37"/>
    <mergeCell ref="AD38:AE38"/>
    <mergeCell ref="AG38:AI38"/>
    <mergeCell ref="AK38:AM38"/>
  </mergeCells>
  <phoneticPr fontId="1"/>
  <pageMargins left="0" right="0" top="0.19685039370078741" bottom="0.19685039370078741" header="0.11811023622047245" footer="0.11811023622047245"/>
  <pageSetup paperSize="9" scale="31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I47"/>
  <sheetViews>
    <sheetView topLeftCell="A28" zoomScale="50" zoomScaleNormal="50" workbookViewId="0">
      <selection activeCell="C38" sqref="C38"/>
    </sheetView>
  </sheetViews>
  <sheetFormatPr defaultRowHeight="13.5" x14ac:dyDescent="0.15"/>
  <cols>
    <col min="1" max="1" width="5" customWidth="1"/>
    <col min="2" max="2" width="6" customWidth="1"/>
    <col min="3" max="3" width="8.625" style="2" customWidth="1"/>
    <col min="4" max="6" width="8.625" style="111" customWidth="1"/>
    <col min="7" max="10" width="8.625" style="2" customWidth="1"/>
    <col min="11" max="13" width="8.625" style="111" customWidth="1"/>
    <col min="14" max="30" width="8.625" style="2" customWidth="1"/>
    <col min="31" max="45" width="7.125" style="2" customWidth="1"/>
    <col min="46" max="56" width="10.625" style="2" customWidth="1"/>
    <col min="57" max="59" width="15.625" style="2" customWidth="1"/>
    <col min="60" max="60" width="8.625" style="2" customWidth="1"/>
    <col min="61" max="63" width="8.625" customWidth="1"/>
    <col min="64" max="69" width="8.625" style="141" customWidth="1"/>
    <col min="70" max="70" width="8.625" customWidth="1"/>
    <col min="71" max="73" width="10.625" style="141" customWidth="1"/>
    <col min="74" max="77" width="8.625" style="141" customWidth="1"/>
    <col min="78" max="81" width="8.625" customWidth="1"/>
    <col min="87" max="87" width="12.875" bestFit="1" customWidth="1"/>
  </cols>
  <sheetData>
    <row r="1" spans="1:113" ht="30" customHeight="1" x14ac:dyDescent="0.15">
      <c r="A1" s="1666" t="s">
        <v>333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666"/>
      <c r="T1" s="1666"/>
      <c r="U1" s="1666"/>
      <c r="V1" s="1666"/>
      <c r="W1" s="1666"/>
      <c r="X1" s="1666"/>
      <c r="Y1" s="1666"/>
      <c r="Z1" s="1666"/>
      <c r="AA1" s="277"/>
      <c r="AB1" s="277"/>
      <c r="AC1" s="1926" t="s">
        <v>334</v>
      </c>
      <c r="AD1" s="1926"/>
      <c r="AE1" s="277"/>
      <c r="AF1" s="277"/>
      <c r="AG1" s="1860" t="s">
        <v>206</v>
      </c>
      <c r="AH1" s="1860"/>
      <c r="AI1" s="1860"/>
      <c r="AJ1" s="1860"/>
      <c r="AK1" s="1860"/>
      <c r="AL1" s="1860"/>
      <c r="AM1" s="1860"/>
      <c r="AN1" s="1860"/>
      <c r="AO1" s="1860"/>
      <c r="AP1" s="1860"/>
      <c r="AQ1" s="1860"/>
      <c r="AR1" s="1860"/>
      <c r="AS1" s="1860"/>
      <c r="AT1" s="1860"/>
      <c r="AU1" s="277"/>
      <c r="AV1" s="277"/>
      <c r="AW1" s="277"/>
      <c r="AX1" s="277"/>
      <c r="AY1" s="277"/>
      <c r="AZ1" s="277"/>
      <c r="BA1" s="277"/>
      <c r="BB1" s="277"/>
      <c r="BC1" s="277"/>
      <c r="BD1" s="277"/>
      <c r="BE1" s="277"/>
      <c r="BF1" s="277"/>
      <c r="BG1" s="40"/>
      <c r="BH1" s="40"/>
    </row>
    <row r="2" spans="1:113" ht="18" customHeight="1" thickBot="1" x14ac:dyDescent="0.2">
      <c r="A2" s="580"/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580"/>
      <c r="S2" s="580"/>
      <c r="T2" s="580"/>
      <c r="U2" s="580"/>
      <c r="V2" s="580"/>
      <c r="W2" s="580"/>
      <c r="X2" s="580"/>
      <c r="Y2" s="580"/>
      <c r="Z2" s="580"/>
      <c r="AA2" s="277"/>
      <c r="AB2" s="277"/>
      <c r="AC2" s="581"/>
      <c r="AD2" s="581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  <c r="AW2" s="277"/>
      <c r="AX2" s="277"/>
      <c r="AY2" s="277"/>
      <c r="AZ2" s="277"/>
      <c r="BA2" s="277"/>
      <c r="BB2" s="277"/>
      <c r="BC2" s="277"/>
      <c r="BD2" s="277"/>
      <c r="BE2" s="277"/>
      <c r="BF2" s="277"/>
      <c r="BG2" s="40"/>
      <c r="BH2" s="40"/>
      <c r="BX2" s="142"/>
      <c r="BY2"/>
    </row>
    <row r="3" spans="1:113" ht="21" customHeight="1" x14ac:dyDescent="0.15">
      <c r="A3" s="423"/>
      <c r="B3" s="423"/>
      <c r="C3" s="1662" t="s">
        <v>0</v>
      </c>
      <c r="D3" s="1686"/>
      <c r="E3" s="382" t="s">
        <v>3</v>
      </c>
      <c r="F3" s="168" t="s">
        <v>172</v>
      </c>
      <c r="G3" s="1662" t="s">
        <v>5</v>
      </c>
      <c r="H3" s="1663"/>
      <c r="I3" s="1692" t="s">
        <v>159</v>
      </c>
      <c r="J3" s="1693"/>
      <c r="K3" s="1694"/>
      <c r="L3" s="913" t="s">
        <v>55</v>
      </c>
      <c r="M3" s="1680" t="s">
        <v>54</v>
      </c>
      <c r="N3" s="1681"/>
      <c r="O3" s="1681"/>
      <c r="P3" s="1681"/>
      <c r="Q3" s="1681"/>
      <c r="R3" s="1684"/>
      <c r="S3" s="1680" t="s">
        <v>113</v>
      </c>
      <c r="T3" s="1684"/>
      <c r="U3" s="1680" t="s">
        <v>59</v>
      </c>
      <c r="V3" s="1684"/>
      <c r="W3" s="1813" t="s">
        <v>327</v>
      </c>
      <c r="X3" s="1815"/>
      <c r="Y3" s="1680" t="s">
        <v>323</v>
      </c>
      <c r="Z3" s="1684"/>
      <c r="AA3" s="1685" t="s">
        <v>32</v>
      </c>
      <c r="AB3" s="1663"/>
      <c r="AC3" s="403" t="s">
        <v>7</v>
      </c>
      <c r="AD3" s="372"/>
      <c r="AE3" s="382"/>
      <c r="AF3" s="383"/>
      <c r="AG3" s="1758" t="s">
        <v>18</v>
      </c>
      <c r="AH3" s="1662" t="s">
        <v>10</v>
      </c>
      <c r="AI3" s="1685"/>
      <c r="AJ3" s="1686"/>
      <c r="AK3" s="1685" t="s">
        <v>11</v>
      </c>
      <c r="AL3" s="1685"/>
      <c r="AM3" s="1686"/>
      <c r="AN3" s="1662" t="s">
        <v>13</v>
      </c>
      <c r="AO3" s="1686"/>
      <c r="AP3" s="1662" t="s">
        <v>12</v>
      </c>
      <c r="AQ3" s="1686"/>
      <c r="AR3" s="1763" t="s">
        <v>154</v>
      </c>
      <c r="AS3" s="1755"/>
      <c r="AT3" s="1867" t="s">
        <v>246</v>
      </c>
      <c r="AU3" s="1662" t="s">
        <v>61</v>
      </c>
      <c r="AV3" s="1685"/>
      <c r="AW3" s="1685"/>
      <c r="AX3" s="1685"/>
      <c r="AY3" s="1685"/>
      <c r="AZ3" s="1685"/>
      <c r="BA3" s="1685"/>
      <c r="BB3" s="1685"/>
      <c r="BC3" s="1685"/>
      <c r="BD3" s="1686"/>
      <c r="BE3" s="1733" t="s">
        <v>62</v>
      </c>
      <c r="BF3" s="1768"/>
      <c r="BG3" s="1663"/>
      <c r="BH3" s="610"/>
      <c r="BI3" s="610"/>
      <c r="BJ3" s="610"/>
      <c r="BL3"/>
      <c r="BM3"/>
      <c r="BN3"/>
      <c r="BO3"/>
      <c r="BP3"/>
      <c r="BQ3"/>
      <c r="BS3"/>
      <c r="BT3"/>
      <c r="BU3"/>
      <c r="BV3"/>
      <c r="BW3"/>
      <c r="BX3"/>
      <c r="BY3"/>
    </row>
    <row r="4" spans="1:113" ht="21" customHeight="1" thickBot="1" x14ac:dyDescent="0.2">
      <c r="A4" s="418"/>
      <c r="B4" s="418"/>
      <c r="C4" s="39" t="s">
        <v>1</v>
      </c>
      <c r="D4" s="39"/>
      <c r="E4" s="39" t="s">
        <v>4</v>
      </c>
      <c r="F4" s="39"/>
      <c r="G4" s="1688" t="s">
        <v>6</v>
      </c>
      <c r="H4" s="1665"/>
      <c r="I4" s="914">
        <v>0.35416666666666669</v>
      </c>
      <c r="J4" s="914">
        <v>0.33333333333333331</v>
      </c>
      <c r="K4" s="914">
        <v>0.35416666666666669</v>
      </c>
      <c r="L4" s="299" t="s">
        <v>96</v>
      </c>
      <c r="M4" s="1720"/>
      <c r="N4" s="1715"/>
      <c r="O4" s="1715"/>
      <c r="P4" s="1715"/>
      <c r="Q4" s="1715"/>
      <c r="R4" s="1721"/>
      <c r="S4" s="427" t="s">
        <v>114</v>
      </c>
      <c r="T4" s="428" t="s">
        <v>173</v>
      </c>
      <c r="U4" s="1682"/>
      <c r="V4" s="1687"/>
      <c r="W4" s="1816"/>
      <c r="X4" s="1818"/>
      <c r="Y4" s="444" t="s">
        <v>323</v>
      </c>
      <c r="Z4" s="917" t="s">
        <v>335</v>
      </c>
      <c r="AA4" s="1770"/>
      <c r="AB4" s="1665"/>
      <c r="AC4" s="39" t="s">
        <v>1</v>
      </c>
      <c r="AD4" s="42" t="s">
        <v>2</v>
      </c>
      <c r="AE4" s="39" t="s">
        <v>8</v>
      </c>
      <c r="AF4" s="340" t="s">
        <v>9</v>
      </c>
      <c r="AG4" s="1759"/>
      <c r="AH4" s="1688"/>
      <c r="AI4" s="1678"/>
      <c r="AJ4" s="1679"/>
      <c r="AK4" s="1678"/>
      <c r="AL4" s="1678"/>
      <c r="AM4" s="1679"/>
      <c r="AN4" s="1688"/>
      <c r="AO4" s="1679"/>
      <c r="AP4" s="1688"/>
      <c r="AQ4" s="1679"/>
      <c r="AR4" s="1764"/>
      <c r="AS4" s="1756"/>
      <c r="AT4" s="1868"/>
      <c r="AU4" s="1870">
        <v>1</v>
      </c>
      <c r="AV4" s="1766"/>
      <c r="AW4" s="1766"/>
      <c r="AX4" s="1871"/>
      <c r="AY4" s="1736">
        <v>0.5</v>
      </c>
      <c r="AZ4" s="1766"/>
      <c r="BA4" s="1766"/>
      <c r="BB4" s="1766"/>
      <c r="BC4" s="1766"/>
      <c r="BD4" s="1767"/>
      <c r="BE4" s="1664"/>
      <c r="BF4" s="1769"/>
      <c r="BG4" s="1665"/>
      <c r="BH4" s="610"/>
      <c r="BI4" s="610"/>
      <c r="BJ4" s="610"/>
      <c r="BL4"/>
      <c r="BM4"/>
      <c r="BN4"/>
      <c r="BO4"/>
      <c r="BP4"/>
      <c r="BQ4"/>
      <c r="BS4"/>
      <c r="BT4"/>
      <c r="BU4"/>
      <c r="BV4"/>
      <c r="BW4"/>
      <c r="BX4" s="1808" t="s">
        <v>28</v>
      </c>
      <c r="BY4" s="1811" t="s">
        <v>270</v>
      </c>
      <c r="BZ4" s="1808" t="s">
        <v>71</v>
      </c>
      <c r="CA4" s="1811" t="s">
        <v>295</v>
      </c>
      <c r="CB4" s="1806" t="s">
        <v>63</v>
      </c>
      <c r="CC4" s="1807" t="s">
        <v>257</v>
      </c>
      <c r="CD4" s="1808" t="s">
        <v>284</v>
      </c>
      <c r="CE4" s="1811" t="s">
        <v>289</v>
      </c>
      <c r="CF4" s="1806" t="s">
        <v>237</v>
      </c>
      <c r="CG4" s="1807" t="s">
        <v>279</v>
      </c>
      <c r="CH4" s="1808" t="s">
        <v>27</v>
      </c>
      <c r="CI4" s="1811" t="s">
        <v>272</v>
      </c>
      <c r="CJ4" s="1808" t="s">
        <v>37</v>
      </c>
      <c r="CK4" s="1811" t="s">
        <v>255</v>
      </c>
      <c r="CL4" s="1811" t="s">
        <v>291</v>
      </c>
      <c r="CM4" s="1806" t="s">
        <v>38</v>
      </c>
      <c r="CN4" s="1807" t="s">
        <v>269</v>
      </c>
      <c r="CO4" s="1806" t="s">
        <v>243</v>
      </c>
      <c r="CP4" s="1807" t="s">
        <v>273</v>
      </c>
      <c r="CQ4" s="1807" t="s">
        <v>293</v>
      </c>
      <c r="CR4" s="1862" t="s">
        <v>200</v>
      </c>
      <c r="CS4" s="1861" t="s">
        <v>296</v>
      </c>
      <c r="CT4" s="1862" t="s">
        <v>233</v>
      </c>
      <c r="CU4" s="1861" t="s">
        <v>268</v>
      </c>
      <c r="CV4" s="1862" t="s">
        <v>267</v>
      </c>
      <c r="CW4" s="1861" t="s">
        <v>274</v>
      </c>
      <c r="CX4" s="1862" t="s">
        <v>247</v>
      </c>
      <c r="CY4" s="1861" t="s">
        <v>294</v>
      </c>
      <c r="CZ4" s="1806" t="s">
        <v>65</v>
      </c>
      <c r="DA4" s="1807" t="s">
        <v>280</v>
      </c>
      <c r="DB4" s="1808" t="s">
        <v>31</v>
      </c>
      <c r="DC4" s="1809" t="s">
        <v>271</v>
      </c>
      <c r="DD4" s="1769" t="s">
        <v>300</v>
      </c>
      <c r="DE4" s="1866" t="s">
        <v>313</v>
      </c>
      <c r="DF4" s="1769" t="s">
        <v>301</v>
      </c>
      <c r="DG4" s="1866" t="s">
        <v>312</v>
      </c>
      <c r="DH4" s="1769" t="s">
        <v>299</v>
      </c>
      <c r="DI4" s="1866" t="s">
        <v>314</v>
      </c>
    </row>
    <row r="5" spans="1:113" ht="21" customHeight="1" thickBot="1" x14ac:dyDescent="0.2">
      <c r="A5" s="419"/>
      <c r="B5" s="419"/>
      <c r="C5" s="357">
        <v>0.33333333333333331</v>
      </c>
      <c r="D5" s="357"/>
      <c r="E5" s="357">
        <v>0.33333333333333331</v>
      </c>
      <c r="F5" s="357">
        <v>0.33333333333333331</v>
      </c>
      <c r="G5" s="358" t="s">
        <v>122</v>
      </c>
      <c r="H5" s="351">
        <v>0.33333333333333331</v>
      </c>
      <c r="I5" s="402" t="s">
        <v>52</v>
      </c>
      <c r="J5" s="402" t="s">
        <v>17</v>
      </c>
      <c r="K5" s="417"/>
      <c r="L5" s="354" t="s">
        <v>266</v>
      </c>
      <c r="M5" s="357">
        <v>0.3125</v>
      </c>
      <c r="N5" s="607">
        <v>0.32291666666666669</v>
      </c>
      <c r="O5" s="1872">
        <v>0.33333333333333331</v>
      </c>
      <c r="P5" s="1739"/>
      <c r="Q5" s="1746" t="s">
        <v>58</v>
      </c>
      <c r="R5" s="1746"/>
      <c r="S5" s="354" t="s">
        <v>116</v>
      </c>
      <c r="T5" s="355" t="s">
        <v>174</v>
      </c>
      <c r="U5" s="358">
        <v>0.35416666666666669</v>
      </c>
      <c r="V5" s="351">
        <v>0.35416666666666669</v>
      </c>
      <c r="W5" s="1819"/>
      <c r="X5" s="1821"/>
      <c r="Y5" s="1804" t="s">
        <v>324</v>
      </c>
      <c r="Z5" s="1805"/>
      <c r="AA5" s="356">
        <v>0.3125</v>
      </c>
      <c r="AB5" s="359">
        <v>0.35416666666666669</v>
      </c>
      <c r="AC5" s="357">
        <v>0.3125</v>
      </c>
      <c r="AD5" s="360">
        <v>0.3125</v>
      </c>
      <c r="AE5" s="361"/>
      <c r="AF5" s="362"/>
      <c r="AG5" s="1760"/>
      <c r="AH5" s="1689"/>
      <c r="AI5" s="1690"/>
      <c r="AJ5" s="1691"/>
      <c r="AK5" s="1690"/>
      <c r="AL5" s="1690"/>
      <c r="AM5" s="1691"/>
      <c r="AN5" s="1689"/>
      <c r="AO5" s="1691"/>
      <c r="AP5" s="1689"/>
      <c r="AQ5" s="1691"/>
      <c r="AR5" s="1765"/>
      <c r="AS5" s="1757"/>
      <c r="AT5" s="1869"/>
      <c r="AU5" s="361"/>
      <c r="AV5" s="363" t="s">
        <v>62</v>
      </c>
      <c r="AW5" s="363"/>
      <c r="AX5" s="363" t="s">
        <v>62</v>
      </c>
      <c r="AY5" s="364"/>
      <c r="AZ5" s="365" t="s">
        <v>62</v>
      </c>
      <c r="BA5" s="364"/>
      <c r="BB5" s="365" t="s">
        <v>62</v>
      </c>
      <c r="BC5" s="364"/>
      <c r="BD5" s="365" t="s">
        <v>62</v>
      </c>
      <c r="BE5" s="366"/>
      <c r="BF5" s="349"/>
      <c r="BG5" s="349"/>
      <c r="BH5" s="615"/>
      <c r="BI5" s="615"/>
      <c r="BJ5" s="615"/>
      <c r="BK5" s="141"/>
      <c r="BM5"/>
      <c r="BN5"/>
      <c r="BO5"/>
      <c r="BP5"/>
      <c r="BQ5"/>
      <c r="BS5"/>
      <c r="BT5" s="1"/>
      <c r="BU5"/>
      <c r="BV5"/>
      <c r="BW5"/>
      <c r="BX5" s="1808"/>
      <c r="BY5" s="1811"/>
      <c r="BZ5" s="1808"/>
      <c r="CA5" s="1811"/>
      <c r="CB5" s="1806"/>
      <c r="CC5" s="1807"/>
      <c r="CD5" s="1808"/>
      <c r="CE5" s="1811"/>
      <c r="CF5" s="1806"/>
      <c r="CG5" s="1807"/>
      <c r="CH5" s="1808"/>
      <c r="CI5" s="1808"/>
      <c r="CJ5" s="1808"/>
      <c r="CK5" s="1808"/>
      <c r="CL5" s="1811"/>
      <c r="CM5" s="1806"/>
      <c r="CN5" s="1806"/>
      <c r="CO5" s="1806"/>
      <c r="CP5" s="1806"/>
      <c r="CQ5" s="1807"/>
      <c r="CR5" s="1862"/>
      <c r="CS5" s="1862"/>
      <c r="CT5" s="1862"/>
      <c r="CU5" s="1862"/>
      <c r="CV5" s="1862"/>
      <c r="CW5" s="1862"/>
      <c r="CX5" s="1862"/>
      <c r="CY5" s="1862"/>
      <c r="CZ5" s="1806"/>
      <c r="DA5" s="1806"/>
      <c r="DB5" s="1808"/>
      <c r="DC5" s="1810"/>
      <c r="DD5" s="1769"/>
      <c r="DE5" s="1866"/>
      <c r="DF5" s="1769"/>
      <c r="DG5" s="1866"/>
      <c r="DH5" s="1769"/>
      <c r="DI5" s="1866"/>
    </row>
    <row r="6" spans="1:113" s="4" customFormat="1" ht="60" customHeight="1" x14ac:dyDescent="0.15">
      <c r="A6" s="921"/>
      <c r="B6" s="922"/>
      <c r="C6" s="814"/>
      <c r="D6" s="784"/>
      <c r="E6" s="811"/>
      <c r="F6" s="811"/>
      <c r="G6" s="923"/>
      <c r="H6" s="924"/>
      <c r="I6" s="810"/>
      <c r="J6" s="812"/>
      <c r="K6" s="924"/>
      <c r="L6" s="816"/>
      <c r="M6" s="810"/>
      <c r="N6" s="810"/>
      <c r="O6" s="818"/>
      <c r="P6" s="819"/>
      <c r="Q6" s="810"/>
      <c r="R6" s="810"/>
      <c r="S6" s="811"/>
      <c r="T6" s="771"/>
      <c r="U6" s="923"/>
      <c r="V6" s="810"/>
      <c r="W6" s="925"/>
      <c r="X6" s="762"/>
      <c r="Y6" s="810"/>
      <c r="Z6" s="810"/>
      <c r="AA6" s="923"/>
      <c r="AB6" s="924"/>
      <c r="AC6" s="923"/>
      <c r="AD6" s="926"/>
      <c r="AE6" s="927"/>
      <c r="AF6" s="928"/>
      <c r="AG6" s="929"/>
      <c r="AH6" s="801"/>
      <c r="AI6" s="763"/>
      <c r="AJ6" s="764"/>
      <c r="AK6" s="765"/>
      <c r="AL6" s="930"/>
      <c r="AM6" s="764"/>
      <c r="AN6" s="801"/>
      <c r="AO6" s="764"/>
      <c r="AP6" s="765"/>
      <c r="AQ6" s="931"/>
      <c r="AR6" s="765"/>
      <c r="AS6" s="764"/>
      <c r="AT6" s="930"/>
      <c r="AU6" s="765"/>
      <c r="AV6" s="766"/>
      <c r="AW6" s="767"/>
      <c r="AX6" s="767"/>
      <c r="AY6" s="932"/>
      <c r="AZ6" s="766"/>
      <c r="BA6" s="767"/>
      <c r="BB6" s="766"/>
      <c r="BC6" s="768"/>
      <c r="BD6" s="933"/>
      <c r="BE6" s="915"/>
      <c r="BF6" s="769"/>
      <c r="BG6" s="770"/>
      <c r="BH6" s="654"/>
      <c r="BX6" s="669">
        <f t="shared" ref="BX6:BX36" si="0">COUNTIF(C6:AB6,$BX$4)+COUNTIF(AE6,$BX$4)+COUNTIF(AH6:BF6,$BX$4)</f>
        <v>0</v>
      </c>
      <c r="BY6" s="848">
        <f t="shared" ref="BY6:BY36" si="1">COUNTIF(C6:AB6,$BY$4)+COUNTIF(AE6,$BY$4)+COUNTIF(AH6:BF6,$BY$4)</f>
        <v>0</v>
      </c>
      <c r="BZ6" s="666">
        <f t="shared" ref="BZ6:BZ36" si="2">COUNTIF(C6:AB6,$BZ$4)+COUNTIF(AE6,$BZ$4)+COUNTIF(AH6:BF6,$BZ$4)</f>
        <v>0</v>
      </c>
      <c r="CA6" s="911">
        <f t="shared" ref="CA6:CA36" si="3">COUNTIF(C6:AB6,$CA$4)+COUNTIF(AE6,$CC$4)+COUNTIF(AH6:BF6,$CC$4)</f>
        <v>0</v>
      </c>
      <c r="CB6" s="669">
        <f t="shared" ref="CB6:CB36" si="4">COUNTIF(C6:AB6,$CB$4)+COUNTIF(AE6,$CB$4)+COUNTIF(AH6:BF6,$CB$4)</f>
        <v>0</v>
      </c>
      <c r="CC6" s="666">
        <f t="shared" ref="CC6:CC36" si="5">COUNTIF(C6:AB6,$CC$4)+COUNTIF(AE6,$CC$4)+COUNTIF(AH6:BF6,$CC$4)</f>
        <v>0</v>
      </c>
      <c r="CD6" s="669">
        <f t="shared" ref="CD6:CD36" si="6">COUNTIF(C6:AB6,$CD$4)+COUNTIF(AE6,$CD$4)+COUNTIF(AH6:BF6,$CD$4)</f>
        <v>0</v>
      </c>
      <c r="CE6" s="667">
        <f t="shared" ref="CE6:CE36" si="7">COUNTIF(C6:AB6,$CE$4)+COUNTIF(AE6,$CE$4)+COUNTIF(AH6:BF6,$CE$4)</f>
        <v>0</v>
      </c>
      <c r="CF6" s="665">
        <f t="shared" ref="CF6:CF36" si="8">COUNTIF(C6:AB6,$CF$4)+COUNTIF(AE6,$CF$4)+COUNTIF(AH6:BF6,$CF$4)</f>
        <v>0</v>
      </c>
      <c r="CG6" s="666">
        <f t="shared" ref="CG6:CG36" si="9">COUNTIF(C6:AB6,$CG$4)+COUNTIF(AE6,$CG$4)+COUNTIF(AH6:BF6,$CG$4)</f>
        <v>0</v>
      </c>
      <c r="CH6" s="669">
        <f t="shared" ref="CH6:CH36" si="10">COUNTIF(C6:AB6,$CH$4)+COUNTIF(AE6,$CH$4)+COUNTIF(AH6:BF6,$CH$4)</f>
        <v>0</v>
      </c>
      <c r="CI6" s="848">
        <f t="shared" ref="CI6:CI36" si="11">COUNTIF(C6:AB6,$CI$4)+COUNTIF(AE6,$CI$4)+COUNTIF(AH6:BF6,$CI$4)</f>
        <v>0</v>
      </c>
      <c r="CJ6" s="669">
        <f t="shared" ref="CJ6:CJ36" si="12">COUNTIF(C6:AB6,$CJ$4)+COUNTIF(AE6,$CJ$4)+COUNTIF(AH6:BF6,$CJ$4)</f>
        <v>0</v>
      </c>
      <c r="CK6" s="667">
        <f t="shared" ref="CK6:CK36" si="13">COUNTIF(C6:AB6,$CK$4)+COUNTIF(AE6,$CK$4)+COUNTIF(AH6:BF6,$CK$4)</f>
        <v>0</v>
      </c>
      <c r="CL6" s="849">
        <f t="shared" ref="CL6:CL36" si="14">COUNTIF(C6:AB6,$CL$4)+COUNTIF(AE6,$CL$4)+COUNTIF(AH6:BD6,$CL$4)</f>
        <v>0</v>
      </c>
      <c r="CM6" s="669">
        <f t="shared" ref="CM6:CM36" si="15">COUNTIF(C6:AB6,$CM$4)+COUNTIF(AE6,$CM$4)+COUNTIF(AH6:BD6,$CM$4)</f>
        <v>0</v>
      </c>
      <c r="CN6" s="848">
        <f t="shared" ref="CN6:CN36" si="16">COUNTIF(C6:AB6,$CN$4)+COUNTIF(AE6,$CN$4)+COUNTIF(AH6:BD6,$CN$4)</f>
        <v>0</v>
      </c>
      <c r="CO6" s="669">
        <f t="shared" ref="CO6:CO36" si="17">COUNTIF(C6:AB6,$CO$4)+COUNTIF(AE6,$CO$4)+COUNTIF(AH6:BD6,$CO$4)</f>
        <v>0</v>
      </c>
      <c r="CP6" s="848">
        <f t="shared" ref="CP6:CP36" si="18">COUNTIF(C6:AB6,$CP$4)+COUNTIF(AE6,$CP$4)+COUNTIF(AH6:BD6,$CP$4)</f>
        <v>0</v>
      </c>
      <c r="CQ6" s="848">
        <f t="shared" ref="CQ6:CQ36" si="19">COUNTIF(C6:AB6,$CQ$4)+COUNTIF(AE6,$CQ$4)+COUNTIF(AH6:BD6,$CQ$4)</f>
        <v>0</v>
      </c>
      <c r="CR6" s="669">
        <f t="shared" ref="CR6:CR36" si="20">COUNTIF(C6:AB6,$CR$4)+COUNTIF(AE6,$CR$4)+COUNTIF(AH6:BF6,$CR$4)</f>
        <v>0</v>
      </c>
      <c r="CS6" s="666">
        <f t="shared" ref="CS6:CS36" si="21">COUNTIF(C6:AB6,$CS$4)+COUNTIF(AE6,$CS$4)+COUNTIF(AH6:BF6,$CS$4)</f>
        <v>0</v>
      </c>
      <c r="CT6" s="669">
        <f t="shared" ref="CT6:CT36" si="22">COUNTIF(C6:AB6,$CT$4)+COUNTIF(AE6,$CT$4)+COUNTIF(AH6:BF6,$CT$4)</f>
        <v>0</v>
      </c>
      <c r="CU6" s="849">
        <f t="shared" ref="CU6:CU36" si="23">COUNTIF(C6:AB6,$CU$4)+COUNTIF(AE6,$CU$4)+COUNTIF(AH6:BF6,$CU$4)</f>
        <v>0</v>
      </c>
      <c r="CV6" s="669">
        <f t="shared" ref="CV6:CV36" si="24">COUNTIF(C6:AB6,$CV$4)+COUNTIF(AE6,$CV$4)+COUNTIF(AH6:BF6,$CV$4)</f>
        <v>0</v>
      </c>
      <c r="CW6" s="666">
        <f t="shared" ref="CW6:CW36" si="25">COUNTIF(C6:AB6,$CW$4)+COUNTIF(AE6,$CW$4)+COUNTIF(AH6:BF6,$CW$4)</f>
        <v>0</v>
      </c>
      <c r="CX6" s="669">
        <f t="shared" ref="CX6:CX36" si="26">COUNTIF(C6:AB6,$CX$4)+COUNTIF(AE6,$CX$4)+COUNTIF(AH6:BF6,$CX$4)</f>
        <v>0</v>
      </c>
      <c r="CY6" s="848">
        <f t="shared" ref="CY6:CY36" si="27">COUNTIF(C6:AB6,$CY$4)+COUNTIF(AE6,$CY$4)+COUNTIF(AH6:BF6,$CY$4)</f>
        <v>0</v>
      </c>
      <c r="CZ6" s="669">
        <f t="shared" ref="CZ6:CZ36" si="28">COUNTIF(C6:AB6,$CZ$4)+COUNTIF(AE6,$CZ$4)+COUNTIF(AH6:BF6,$CZ$4)</f>
        <v>0</v>
      </c>
      <c r="DA6" s="666">
        <f t="shared" ref="DA6:DA36" si="29">COUNTIF(C6:AB6,$DA$4)+COUNTIF(AE6,$DA$4)+COUNTIF(AH6:BF6,$DA$4)</f>
        <v>0</v>
      </c>
      <c r="DB6" s="669">
        <f t="shared" ref="DB6:DB36" si="30">COUNTIF(C6:AB6,$DB$4)+COUNTIF(AE6,$DB$4)+COUNTIF(AH6:BF6,$DB$4)</f>
        <v>0</v>
      </c>
      <c r="DC6" s="666">
        <f t="shared" ref="DC6:DC36" si="31">COUNTIF(C6:AB6,$DC$4)+COUNTIF(AE6,$DC$4)+COUNTIF(AH6:BF6,$DC$4)</f>
        <v>0</v>
      </c>
      <c r="DD6" s="669">
        <f t="shared" ref="DD6:DD36" si="32">COUNTIF(C6:AB6,$DD$4)+COUNTIF(AE6,$DD$4)+COUNTIF(AH6:BF6,$DD$4)</f>
        <v>0</v>
      </c>
      <c r="DE6" s="666">
        <f t="shared" ref="DE6:DE36" si="33">COUNTIF(C6:AB6,$DE$4)+COUNTIF(AE6,$DE$4)+COUNTIF(AH6:BF6,$DE$4)</f>
        <v>0</v>
      </c>
      <c r="DF6" s="669">
        <f t="shared" ref="DF6:DF36" si="34">COUNTIF(C6:AB6,$DF$4)+COUNTIF(AE6,$DF$4)+COUNTIF(AH6:BF6,$DF$4)</f>
        <v>0</v>
      </c>
      <c r="DG6" s="666">
        <f t="shared" ref="DG6:DG36" si="35">COUNTIF(G6:AF6,$DC$4)+COUNTIF(AI6,$DC$4)+COUNTIF(AL6:BJ6,$DC$4)</f>
        <v>0</v>
      </c>
      <c r="DH6" s="669">
        <f t="shared" ref="DH6:DH36" si="36">COUNTIF(C6:AB6,$DH$4)+COUNTIF(AE6,$DH$4)+COUNTIF(AH6:BF6,$DH$4)</f>
        <v>0</v>
      </c>
      <c r="DI6" s="666">
        <f t="shared" ref="DI6:DI36" si="37">COUNTIF(C6:AB6,$DI$4)+COUNTIF(AE6,$DI$4)+COUNTIF(AH6:BF6,$DI$4)</f>
        <v>0</v>
      </c>
    </row>
    <row r="7" spans="1:113" s="4" customFormat="1" ht="60" customHeight="1" thickBot="1" x14ac:dyDescent="0.2">
      <c r="A7" s="921"/>
      <c r="B7" s="922"/>
      <c r="C7" s="813"/>
      <c r="D7" s="784"/>
      <c r="E7" s="934"/>
      <c r="F7" s="811"/>
      <c r="G7" s="923"/>
      <c r="H7" s="924"/>
      <c r="I7" s="810"/>
      <c r="J7" s="935"/>
      <c r="K7" s="935"/>
      <c r="L7" s="816"/>
      <c r="M7" s="810"/>
      <c r="N7" s="810"/>
      <c r="O7" s="818"/>
      <c r="P7" s="819"/>
      <c r="Q7" s="810"/>
      <c r="R7" s="810"/>
      <c r="S7" s="811"/>
      <c r="T7" s="771"/>
      <c r="U7" s="923"/>
      <c r="V7" s="810"/>
      <c r="W7" s="923"/>
      <c r="X7" s="771"/>
      <c r="Y7" s="810"/>
      <c r="Z7" s="810"/>
      <c r="AA7" s="923"/>
      <c r="AB7" s="924"/>
      <c r="AC7" s="923"/>
      <c r="AD7" s="926"/>
      <c r="AE7" s="927"/>
      <c r="AF7" s="928"/>
      <c r="AG7" s="929"/>
      <c r="AH7" s="802"/>
      <c r="AI7" s="772"/>
      <c r="AJ7" s="773"/>
      <c r="AK7" s="774"/>
      <c r="AL7" s="792"/>
      <c r="AM7" s="773"/>
      <c r="AN7" s="802"/>
      <c r="AO7" s="807"/>
      <c r="AP7" s="774"/>
      <c r="AQ7" s="890"/>
      <c r="AR7" s="774"/>
      <c r="AS7" s="773"/>
      <c r="AT7" s="792"/>
      <c r="AU7" s="774"/>
      <c r="AV7" s="777"/>
      <c r="AW7" s="778"/>
      <c r="AX7" s="778"/>
      <c r="AY7" s="891"/>
      <c r="AZ7" s="777"/>
      <c r="BA7" s="778"/>
      <c r="BB7" s="777"/>
      <c r="BC7" s="779"/>
      <c r="BD7" s="892"/>
      <c r="BE7" s="780"/>
      <c r="BF7" s="781"/>
      <c r="BG7" s="879"/>
      <c r="BH7" s="654"/>
      <c r="BX7" s="669">
        <f t="shared" si="0"/>
        <v>0</v>
      </c>
      <c r="BY7" s="848">
        <f t="shared" si="1"/>
        <v>0</v>
      </c>
      <c r="BZ7" s="666">
        <f t="shared" si="2"/>
        <v>0</v>
      </c>
      <c r="CA7" s="666">
        <f t="shared" si="3"/>
        <v>0</v>
      </c>
      <c r="CB7" s="669">
        <f t="shared" si="4"/>
        <v>0</v>
      </c>
      <c r="CC7" s="666">
        <f t="shared" si="5"/>
        <v>0</v>
      </c>
      <c r="CD7" s="669">
        <f t="shared" si="6"/>
        <v>0</v>
      </c>
      <c r="CE7" s="667">
        <f t="shared" si="7"/>
        <v>0</v>
      </c>
      <c r="CF7" s="665">
        <f t="shared" si="8"/>
        <v>0</v>
      </c>
      <c r="CG7" s="666">
        <f t="shared" si="9"/>
        <v>0</v>
      </c>
      <c r="CH7" s="669">
        <f t="shared" si="10"/>
        <v>0</v>
      </c>
      <c r="CI7" s="848">
        <f t="shared" si="11"/>
        <v>0</v>
      </c>
      <c r="CJ7" s="669">
        <f t="shared" si="12"/>
        <v>0</v>
      </c>
      <c r="CK7" s="667">
        <f t="shared" si="13"/>
        <v>0</v>
      </c>
      <c r="CL7" s="849">
        <f t="shared" si="14"/>
        <v>0</v>
      </c>
      <c r="CM7" s="669">
        <f t="shared" si="15"/>
        <v>0</v>
      </c>
      <c r="CN7" s="848">
        <f t="shared" si="16"/>
        <v>0</v>
      </c>
      <c r="CO7" s="669">
        <f t="shared" si="17"/>
        <v>0</v>
      </c>
      <c r="CP7" s="848">
        <f t="shared" si="18"/>
        <v>0</v>
      </c>
      <c r="CQ7" s="848">
        <f t="shared" si="19"/>
        <v>0</v>
      </c>
      <c r="CR7" s="669">
        <f t="shared" si="20"/>
        <v>0</v>
      </c>
      <c r="CS7" s="666">
        <f t="shared" si="21"/>
        <v>0</v>
      </c>
      <c r="CT7" s="669">
        <f t="shared" si="22"/>
        <v>0</v>
      </c>
      <c r="CU7" s="849">
        <f t="shared" si="23"/>
        <v>0</v>
      </c>
      <c r="CV7" s="669">
        <f t="shared" si="24"/>
        <v>0</v>
      </c>
      <c r="CW7" s="666">
        <f t="shared" si="25"/>
        <v>0</v>
      </c>
      <c r="CX7" s="669">
        <f t="shared" si="26"/>
        <v>0</v>
      </c>
      <c r="CY7" s="848">
        <f t="shared" si="27"/>
        <v>0</v>
      </c>
      <c r="CZ7" s="669">
        <f t="shared" si="28"/>
        <v>0</v>
      </c>
      <c r="DA7" s="666">
        <f t="shared" si="29"/>
        <v>0</v>
      </c>
      <c r="DB7" s="669">
        <f t="shared" si="30"/>
        <v>0</v>
      </c>
      <c r="DC7" s="666">
        <f t="shared" si="31"/>
        <v>0</v>
      </c>
      <c r="DD7" s="669">
        <f t="shared" si="32"/>
        <v>0</v>
      </c>
      <c r="DE7" s="666">
        <f t="shared" si="33"/>
        <v>0</v>
      </c>
      <c r="DF7" s="669">
        <f t="shared" si="34"/>
        <v>0</v>
      </c>
      <c r="DG7" s="666">
        <f t="shared" si="35"/>
        <v>0</v>
      </c>
      <c r="DH7" s="669">
        <f t="shared" si="36"/>
        <v>0</v>
      </c>
      <c r="DI7" s="666">
        <f t="shared" si="37"/>
        <v>0</v>
      </c>
    </row>
    <row r="8" spans="1:113" s="4" customFormat="1" ht="60" customHeight="1" x14ac:dyDescent="0.15">
      <c r="A8" s="921"/>
      <c r="B8" s="922"/>
      <c r="C8" s="814"/>
      <c r="D8" s="784"/>
      <c r="E8" s="811"/>
      <c r="F8" s="811"/>
      <c r="G8" s="923"/>
      <c r="H8" s="924"/>
      <c r="I8" s="810"/>
      <c r="J8" s="812"/>
      <c r="K8" s="924"/>
      <c r="L8" s="816"/>
      <c r="M8" s="810"/>
      <c r="N8" s="810"/>
      <c r="O8" s="818"/>
      <c r="P8" s="819"/>
      <c r="Q8" s="810"/>
      <c r="R8" s="810"/>
      <c r="S8" s="811"/>
      <c r="T8" s="771"/>
      <c r="U8" s="923"/>
      <c r="V8" s="810"/>
      <c r="W8" s="923"/>
      <c r="X8" s="771"/>
      <c r="Y8" s="810"/>
      <c r="Z8" s="810"/>
      <c r="AA8" s="923"/>
      <c r="AB8" s="924"/>
      <c r="AC8" s="923"/>
      <c r="AD8" s="926"/>
      <c r="AE8" s="927"/>
      <c r="AF8" s="928"/>
      <c r="AG8" s="929"/>
      <c r="AH8" s="803"/>
      <c r="AI8" s="772"/>
      <c r="AJ8" s="773"/>
      <c r="AK8" s="774"/>
      <c r="AL8" s="792"/>
      <c r="AM8" s="773"/>
      <c r="AN8" s="803"/>
      <c r="AO8" s="773"/>
      <c r="AP8" s="774"/>
      <c r="AQ8" s="890"/>
      <c r="AR8" s="774"/>
      <c r="AS8" s="773"/>
      <c r="AT8" s="792"/>
      <c r="AU8" s="774"/>
      <c r="AV8" s="777"/>
      <c r="AW8" s="778"/>
      <c r="AX8" s="778"/>
      <c r="AY8" s="891"/>
      <c r="AZ8" s="777"/>
      <c r="BA8" s="778"/>
      <c r="BB8" s="777"/>
      <c r="BC8" s="779"/>
      <c r="BD8" s="892"/>
      <c r="BE8" s="780"/>
      <c r="BF8" s="781"/>
      <c r="BG8" s="782"/>
      <c r="BH8" s="654"/>
      <c r="BI8" s="654"/>
      <c r="BJ8" s="250"/>
      <c r="BK8" s="1864" t="s">
        <v>41</v>
      </c>
      <c r="BL8" s="1864" t="s">
        <v>42</v>
      </c>
      <c r="BM8" s="1864" t="s">
        <v>45</v>
      </c>
      <c r="BN8" s="1864" t="s">
        <v>44</v>
      </c>
      <c r="BO8" s="1864" t="s">
        <v>154</v>
      </c>
      <c r="BP8" s="1864" t="s">
        <v>246</v>
      </c>
      <c r="BQ8" s="1729" t="s">
        <v>46</v>
      </c>
      <c r="BR8" s="1730"/>
      <c r="BS8" s="1"/>
      <c r="BT8" s="1"/>
      <c r="BX8" s="669">
        <f t="shared" si="0"/>
        <v>0</v>
      </c>
      <c r="BY8" s="848">
        <f t="shared" si="1"/>
        <v>0</v>
      </c>
      <c r="BZ8" s="666">
        <f t="shared" si="2"/>
        <v>0</v>
      </c>
      <c r="CA8" s="666">
        <f t="shared" si="3"/>
        <v>0</v>
      </c>
      <c r="CB8" s="669">
        <f t="shared" si="4"/>
        <v>0</v>
      </c>
      <c r="CC8" s="666">
        <f t="shared" si="5"/>
        <v>0</v>
      </c>
      <c r="CD8" s="669">
        <f t="shared" si="6"/>
        <v>0</v>
      </c>
      <c r="CE8" s="667">
        <f t="shared" si="7"/>
        <v>0</v>
      </c>
      <c r="CF8" s="665">
        <f t="shared" si="8"/>
        <v>0</v>
      </c>
      <c r="CG8" s="666">
        <f t="shared" si="9"/>
        <v>0</v>
      </c>
      <c r="CH8" s="669">
        <f t="shared" si="10"/>
        <v>0</v>
      </c>
      <c r="CI8" s="848">
        <f t="shared" si="11"/>
        <v>0</v>
      </c>
      <c r="CJ8" s="669">
        <f t="shared" si="12"/>
        <v>0</v>
      </c>
      <c r="CK8" s="667">
        <f t="shared" si="13"/>
        <v>0</v>
      </c>
      <c r="CL8" s="849">
        <f t="shared" si="14"/>
        <v>0</v>
      </c>
      <c r="CM8" s="669">
        <f t="shared" si="15"/>
        <v>0</v>
      </c>
      <c r="CN8" s="848">
        <f t="shared" si="16"/>
        <v>0</v>
      </c>
      <c r="CO8" s="669">
        <f t="shared" si="17"/>
        <v>0</v>
      </c>
      <c r="CP8" s="848">
        <f t="shared" si="18"/>
        <v>0</v>
      </c>
      <c r="CQ8" s="848">
        <f t="shared" si="19"/>
        <v>0</v>
      </c>
      <c r="CR8" s="669">
        <f t="shared" si="20"/>
        <v>0</v>
      </c>
      <c r="CS8" s="666">
        <f t="shared" si="21"/>
        <v>0</v>
      </c>
      <c r="CT8" s="669">
        <f t="shared" si="22"/>
        <v>0</v>
      </c>
      <c r="CU8" s="849">
        <f t="shared" si="23"/>
        <v>0</v>
      </c>
      <c r="CV8" s="669">
        <f t="shared" si="24"/>
        <v>0</v>
      </c>
      <c r="CW8" s="666">
        <f t="shared" si="25"/>
        <v>0</v>
      </c>
      <c r="CX8" s="669">
        <f t="shared" si="26"/>
        <v>0</v>
      </c>
      <c r="CY8" s="848">
        <f t="shared" si="27"/>
        <v>0</v>
      </c>
      <c r="CZ8" s="669">
        <f t="shared" si="28"/>
        <v>0</v>
      </c>
      <c r="DA8" s="666">
        <f t="shared" si="29"/>
        <v>0</v>
      </c>
      <c r="DB8" s="669">
        <f t="shared" si="30"/>
        <v>0</v>
      </c>
      <c r="DC8" s="666">
        <f t="shared" si="31"/>
        <v>0</v>
      </c>
      <c r="DD8" s="669">
        <f t="shared" si="32"/>
        <v>0</v>
      </c>
      <c r="DE8" s="666">
        <f t="shared" si="33"/>
        <v>0</v>
      </c>
      <c r="DF8" s="669">
        <f t="shared" si="34"/>
        <v>0</v>
      </c>
      <c r="DG8" s="666">
        <f t="shared" si="35"/>
        <v>0</v>
      </c>
      <c r="DH8" s="669">
        <f t="shared" si="36"/>
        <v>0</v>
      </c>
      <c r="DI8" s="666">
        <f t="shared" si="37"/>
        <v>0</v>
      </c>
    </row>
    <row r="9" spans="1:113" s="4" customFormat="1" ht="60" customHeight="1" thickBot="1" x14ac:dyDescent="0.2">
      <c r="A9" s="921"/>
      <c r="B9" s="922"/>
      <c r="C9" s="814"/>
      <c r="D9" s="784"/>
      <c r="E9" s="934"/>
      <c r="F9" s="811"/>
      <c r="G9" s="923"/>
      <c r="H9" s="924"/>
      <c r="I9" s="810"/>
      <c r="J9" s="935"/>
      <c r="K9" s="812"/>
      <c r="L9" s="816"/>
      <c r="M9" s="810"/>
      <c r="N9" s="810"/>
      <c r="O9" s="936"/>
      <c r="P9" s="819"/>
      <c r="Q9" s="810"/>
      <c r="R9" s="810"/>
      <c r="S9" s="811"/>
      <c r="T9" s="771"/>
      <c r="U9" s="923"/>
      <c r="V9" s="810"/>
      <c r="W9" s="923"/>
      <c r="X9" s="771"/>
      <c r="Y9" s="810"/>
      <c r="Z9" s="810"/>
      <c r="AA9" s="923"/>
      <c r="AB9" s="924"/>
      <c r="AC9" s="923"/>
      <c r="AD9" s="926"/>
      <c r="AE9" s="927"/>
      <c r="AF9" s="928"/>
      <c r="AG9" s="929"/>
      <c r="AH9" s="804"/>
      <c r="AI9" s="772"/>
      <c r="AJ9" s="773"/>
      <c r="AK9" s="774"/>
      <c r="AL9" s="792"/>
      <c r="AM9" s="773"/>
      <c r="AN9" s="897"/>
      <c r="AO9" s="808"/>
      <c r="AP9" s="789"/>
      <c r="AQ9" s="890"/>
      <c r="AR9" s="774"/>
      <c r="AS9" s="773"/>
      <c r="AT9" s="792"/>
      <c r="AU9" s="774"/>
      <c r="AV9" s="775"/>
      <c r="AW9" s="792"/>
      <c r="AX9" s="792"/>
      <c r="AY9" s="893"/>
      <c r="AZ9" s="775"/>
      <c r="BA9" s="784"/>
      <c r="BB9" s="777"/>
      <c r="BC9" s="779"/>
      <c r="BD9" s="892"/>
      <c r="BE9" s="910"/>
      <c r="BF9" s="781"/>
      <c r="BG9" s="782"/>
      <c r="BH9" s="654"/>
      <c r="BI9" s="654"/>
      <c r="BJ9" s="251"/>
      <c r="BK9" s="1865"/>
      <c r="BL9" s="1865"/>
      <c r="BM9" s="1865"/>
      <c r="BN9" s="1865"/>
      <c r="BO9" s="1865"/>
      <c r="BP9" s="1865"/>
      <c r="BQ9" s="232">
        <v>1</v>
      </c>
      <c r="BR9" s="175">
        <v>0.5</v>
      </c>
      <c r="BX9" s="669">
        <f t="shared" si="0"/>
        <v>0</v>
      </c>
      <c r="BY9" s="848">
        <f t="shared" si="1"/>
        <v>0</v>
      </c>
      <c r="BZ9" s="666">
        <f t="shared" si="2"/>
        <v>0</v>
      </c>
      <c r="CA9" s="666">
        <f t="shared" si="3"/>
        <v>0</v>
      </c>
      <c r="CB9" s="669">
        <f t="shared" si="4"/>
        <v>0</v>
      </c>
      <c r="CC9" s="666">
        <f t="shared" si="5"/>
        <v>0</v>
      </c>
      <c r="CD9" s="669">
        <f t="shared" si="6"/>
        <v>0</v>
      </c>
      <c r="CE9" s="667">
        <f t="shared" si="7"/>
        <v>0</v>
      </c>
      <c r="CF9" s="665">
        <f t="shared" si="8"/>
        <v>0</v>
      </c>
      <c r="CG9" s="666">
        <f t="shared" si="9"/>
        <v>0</v>
      </c>
      <c r="CH9" s="669">
        <f t="shared" si="10"/>
        <v>0</v>
      </c>
      <c r="CI9" s="848">
        <f t="shared" si="11"/>
        <v>0</v>
      </c>
      <c r="CJ9" s="669">
        <f t="shared" si="12"/>
        <v>0</v>
      </c>
      <c r="CK9" s="667">
        <f t="shared" si="13"/>
        <v>0</v>
      </c>
      <c r="CL9" s="849">
        <f t="shared" si="14"/>
        <v>0</v>
      </c>
      <c r="CM9" s="669">
        <f t="shared" si="15"/>
        <v>0</v>
      </c>
      <c r="CN9" s="848">
        <f t="shared" si="16"/>
        <v>0</v>
      </c>
      <c r="CO9" s="669">
        <f t="shared" si="17"/>
        <v>0</v>
      </c>
      <c r="CP9" s="848">
        <f t="shared" si="18"/>
        <v>0</v>
      </c>
      <c r="CQ9" s="848">
        <f t="shared" si="19"/>
        <v>0</v>
      </c>
      <c r="CR9" s="669">
        <f t="shared" si="20"/>
        <v>0</v>
      </c>
      <c r="CS9" s="666">
        <f t="shared" si="21"/>
        <v>0</v>
      </c>
      <c r="CT9" s="669">
        <f t="shared" si="22"/>
        <v>0</v>
      </c>
      <c r="CU9" s="849">
        <f t="shared" si="23"/>
        <v>0</v>
      </c>
      <c r="CV9" s="669">
        <f t="shared" si="24"/>
        <v>0</v>
      </c>
      <c r="CW9" s="666">
        <f t="shared" si="25"/>
        <v>0</v>
      </c>
      <c r="CX9" s="669">
        <f t="shared" si="26"/>
        <v>0</v>
      </c>
      <c r="CY9" s="848">
        <f t="shared" si="27"/>
        <v>0</v>
      </c>
      <c r="CZ9" s="669">
        <f t="shared" si="28"/>
        <v>0</v>
      </c>
      <c r="DA9" s="666">
        <f t="shared" si="29"/>
        <v>0</v>
      </c>
      <c r="DB9" s="669">
        <f t="shared" si="30"/>
        <v>0</v>
      </c>
      <c r="DC9" s="666">
        <f t="shared" si="31"/>
        <v>0</v>
      </c>
      <c r="DD9" s="669">
        <f t="shared" si="32"/>
        <v>0</v>
      </c>
      <c r="DE9" s="666">
        <f t="shared" si="33"/>
        <v>0</v>
      </c>
      <c r="DF9" s="669">
        <f t="shared" si="34"/>
        <v>0</v>
      </c>
      <c r="DG9" s="666">
        <f t="shared" si="35"/>
        <v>0</v>
      </c>
      <c r="DH9" s="669">
        <f t="shared" si="36"/>
        <v>0</v>
      </c>
      <c r="DI9" s="666">
        <f t="shared" si="37"/>
        <v>0</v>
      </c>
    </row>
    <row r="10" spans="1:113" s="4" customFormat="1" ht="60" customHeight="1" x14ac:dyDescent="0.15">
      <c r="A10" s="921"/>
      <c r="B10" s="922"/>
      <c r="C10" s="813"/>
      <c r="D10" s="937"/>
      <c r="E10" s="934"/>
      <c r="F10" s="811"/>
      <c r="G10" s="923"/>
      <c r="H10" s="924"/>
      <c r="I10" s="810"/>
      <c r="J10" s="935"/>
      <c r="K10" s="935"/>
      <c r="L10" s="816"/>
      <c r="M10" s="810"/>
      <c r="N10" s="810"/>
      <c r="O10" s="936"/>
      <c r="P10" s="819"/>
      <c r="Q10" s="810"/>
      <c r="R10" s="817"/>
      <c r="S10" s="815"/>
      <c r="T10" s="771"/>
      <c r="U10" s="923"/>
      <c r="V10" s="810"/>
      <c r="W10" s="923"/>
      <c r="X10" s="771"/>
      <c r="Y10" s="810"/>
      <c r="Z10" s="810"/>
      <c r="AA10" s="923"/>
      <c r="AB10" s="924"/>
      <c r="AC10" s="923"/>
      <c r="AD10" s="926"/>
      <c r="AE10" s="927"/>
      <c r="AF10" s="928"/>
      <c r="AG10" s="929"/>
      <c r="AH10" s="803"/>
      <c r="AI10" s="772"/>
      <c r="AJ10" s="773"/>
      <c r="AK10" s="774"/>
      <c r="AL10" s="792"/>
      <c r="AM10" s="773"/>
      <c r="AN10" s="803"/>
      <c r="AO10" s="773"/>
      <c r="AP10" s="774"/>
      <c r="AQ10" s="890"/>
      <c r="AR10" s="774"/>
      <c r="AS10" s="773"/>
      <c r="AT10" s="792"/>
      <c r="AU10" s="774"/>
      <c r="AV10" s="777"/>
      <c r="AW10" s="778"/>
      <c r="AX10" s="778"/>
      <c r="AY10" s="891"/>
      <c r="AZ10" s="777"/>
      <c r="BA10" s="778"/>
      <c r="BB10" s="777"/>
      <c r="BC10" s="779"/>
      <c r="BD10" s="892"/>
      <c r="BE10" s="780"/>
      <c r="BF10" s="781"/>
      <c r="BG10" s="782"/>
      <c r="BH10" s="654"/>
      <c r="BI10" s="654"/>
      <c r="BJ10" s="438" t="s">
        <v>28</v>
      </c>
      <c r="BK10" s="286">
        <f>COUNTIF($AH$6:$AJ$35,BJ10)</f>
        <v>0</v>
      </c>
      <c r="BL10" s="287">
        <f>COUNTIF($AK$6:$AM$35,BJ10)</f>
        <v>0</v>
      </c>
      <c r="BM10" s="287">
        <f>COUNTIF($AN$6:$AO$35,BJ10)</f>
        <v>0</v>
      </c>
      <c r="BN10" s="287">
        <f>COUNTIF($AP$6:$AQ$35,BJ10)</f>
        <v>0</v>
      </c>
      <c r="BO10" s="287">
        <f>COUNTIF($AO$6:$AP$35,BJ10)</f>
        <v>0</v>
      </c>
      <c r="BP10" s="287">
        <f>COUNTIF($AT$6:$AT$35,BJ10)</f>
        <v>0</v>
      </c>
      <c r="BQ10" s="287">
        <f>COUNTIF($AU$6:$AX$35,BJ10)</f>
        <v>0</v>
      </c>
      <c r="BR10" s="587">
        <f>COUNTIF($AY$6:$BD$35,BJ10)</f>
        <v>0</v>
      </c>
      <c r="BS10" s="401">
        <v>0</v>
      </c>
      <c r="BT10" s="401">
        <f t="shared" ref="BT10:BT28" si="38">BK10+BL10*0.5+BM10*0.5+BN10+BO10+BQ10+BR10*0.5+BP10</f>
        <v>0</v>
      </c>
      <c r="BX10" s="669">
        <f t="shared" si="0"/>
        <v>0</v>
      </c>
      <c r="BY10" s="848">
        <f t="shared" si="1"/>
        <v>0</v>
      </c>
      <c r="BZ10" s="666">
        <f t="shared" si="2"/>
        <v>0</v>
      </c>
      <c r="CA10" s="666">
        <f t="shared" si="3"/>
        <v>0</v>
      </c>
      <c r="CB10" s="669">
        <f t="shared" si="4"/>
        <v>0</v>
      </c>
      <c r="CC10" s="666">
        <f t="shared" si="5"/>
        <v>0</v>
      </c>
      <c r="CD10" s="669">
        <f t="shared" si="6"/>
        <v>0</v>
      </c>
      <c r="CE10" s="667">
        <f t="shared" si="7"/>
        <v>0</v>
      </c>
      <c r="CF10" s="665">
        <f t="shared" si="8"/>
        <v>0</v>
      </c>
      <c r="CG10" s="666">
        <f t="shared" si="9"/>
        <v>0</v>
      </c>
      <c r="CH10" s="669">
        <f t="shared" si="10"/>
        <v>0</v>
      </c>
      <c r="CI10" s="848">
        <f t="shared" si="11"/>
        <v>0</v>
      </c>
      <c r="CJ10" s="669">
        <f t="shared" si="12"/>
        <v>0</v>
      </c>
      <c r="CK10" s="667">
        <f t="shared" si="13"/>
        <v>0</v>
      </c>
      <c r="CL10" s="849">
        <f t="shared" si="14"/>
        <v>0</v>
      </c>
      <c r="CM10" s="669">
        <f t="shared" si="15"/>
        <v>0</v>
      </c>
      <c r="CN10" s="848">
        <f t="shared" si="16"/>
        <v>0</v>
      </c>
      <c r="CO10" s="669">
        <f t="shared" si="17"/>
        <v>0</v>
      </c>
      <c r="CP10" s="848">
        <f t="shared" si="18"/>
        <v>0</v>
      </c>
      <c r="CQ10" s="848">
        <f t="shared" si="19"/>
        <v>0</v>
      </c>
      <c r="CR10" s="669">
        <f t="shared" si="20"/>
        <v>0</v>
      </c>
      <c r="CS10" s="666">
        <f t="shared" si="21"/>
        <v>0</v>
      </c>
      <c r="CT10" s="669">
        <f t="shared" si="22"/>
        <v>0</v>
      </c>
      <c r="CU10" s="849">
        <f t="shared" si="23"/>
        <v>0</v>
      </c>
      <c r="CV10" s="669">
        <f t="shared" si="24"/>
        <v>0</v>
      </c>
      <c r="CW10" s="666">
        <f t="shared" si="25"/>
        <v>0</v>
      </c>
      <c r="CX10" s="669">
        <f t="shared" si="26"/>
        <v>0</v>
      </c>
      <c r="CY10" s="848">
        <f t="shared" si="27"/>
        <v>0</v>
      </c>
      <c r="CZ10" s="669">
        <f t="shared" si="28"/>
        <v>0</v>
      </c>
      <c r="DA10" s="666">
        <f t="shared" si="29"/>
        <v>0</v>
      </c>
      <c r="DB10" s="669">
        <f t="shared" si="30"/>
        <v>0</v>
      </c>
      <c r="DC10" s="666">
        <f t="shared" si="31"/>
        <v>0</v>
      </c>
      <c r="DD10" s="669">
        <f t="shared" si="32"/>
        <v>0</v>
      </c>
      <c r="DE10" s="666">
        <f t="shared" si="33"/>
        <v>0</v>
      </c>
      <c r="DF10" s="669">
        <f t="shared" si="34"/>
        <v>0</v>
      </c>
      <c r="DG10" s="666">
        <f t="shared" si="35"/>
        <v>0</v>
      </c>
      <c r="DH10" s="669">
        <f t="shared" si="36"/>
        <v>0</v>
      </c>
      <c r="DI10" s="666">
        <f t="shared" si="37"/>
        <v>0</v>
      </c>
    </row>
    <row r="11" spans="1:113" s="4" customFormat="1" ht="60" customHeight="1" x14ac:dyDescent="0.15">
      <c r="A11" s="921"/>
      <c r="B11" s="922"/>
      <c r="C11" s="814"/>
      <c r="D11" s="784"/>
      <c r="E11" s="934"/>
      <c r="F11" s="811"/>
      <c r="G11" s="923"/>
      <c r="H11" s="924"/>
      <c r="I11" s="810"/>
      <c r="J11" s="935"/>
      <c r="K11" s="812"/>
      <c r="L11" s="816"/>
      <c r="M11" s="810"/>
      <c r="N11" s="810"/>
      <c r="O11" s="818"/>
      <c r="P11" s="819"/>
      <c r="Q11" s="817"/>
      <c r="R11" s="817"/>
      <c r="S11" s="811"/>
      <c r="T11" s="771"/>
      <c r="U11" s="923"/>
      <c r="V11" s="810"/>
      <c r="W11" s="923"/>
      <c r="X11" s="771"/>
      <c r="Y11" s="810"/>
      <c r="Z11" s="810"/>
      <c r="AA11" s="923"/>
      <c r="AB11" s="924"/>
      <c r="AC11" s="923"/>
      <c r="AD11" s="926"/>
      <c r="AE11" s="927"/>
      <c r="AF11" s="928"/>
      <c r="AG11" s="929"/>
      <c r="AH11" s="803"/>
      <c r="AI11" s="772"/>
      <c r="AJ11" s="773"/>
      <c r="AK11" s="774"/>
      <c r="AL11" s="792"/>
      <c r="AM11" s="773"/>
      <c r="AN11" s="803"/>
      <c r="AO11" s="773"/>
      <c r="AP11" s="774"/>
      <c r="AQ11" s="890"/>
      <c r="AR11" s="774"/>
      <c r="AS11" s="773"/>
      <c r="AT11" s="792"/>
      <c r="AU11" s="774"/>
      <c r="AV11" s="777"/>
      <c r="AW11" s="778"/>
      <c r="AX11" s="778"/>
      <c r="AY11" s="891"/>
      <c r="AZ11" s="777"/>
      <c r="BA11" s="778"/>
      <c r="BB11" s="777"/>
      <c r="BC11" s="779"/>
      <c r="BD11" s="892"/>
      <c r="BE11" s="780"/>
      <c r="BF11" s="781"/>
      <c r="BG11" s="782"/>
      <c r="BH11" s="654"/>
      <c r="BI11" s="654"/>
      <c r="BJ11" s="439" t="s">
        <v>237</v>
      </c>
      <c r="BK11" s="286">
        <f t="shared" ref="BK11:BK28" si="39">COUNTIF($AH$6:$AJ$35,BJ11)</f>
        <v>0</v>
      </c>
      <c r="BL11" s="287">
        <f t="shared" ref="BL11:BL28" si="40">COUNTIF($AK$6:$AM$35,BJ11)</f>
        <v>0</v>
      </c>
      <c r="BM11" s="287">
        <f t="shared" ref="BM11:BM28" si="41">COUNTIF($AN$6:$AO$35,BJ11)</f>
        <v>0</v>
      </c>
      <c r="BN11" s="287">
        <f t="shared" ref="BN11:BN28" si="42">COUNTIF($AP$6:$AQ$35,BJ11)</f>
        <v>0</v>
      </c>
      <c r="BO11" s="287">
        <f t="shared" ref="BO11:BO28" si="43">COUNTIF($AO$6:$AP$35,BJ11)</f>
        <v>0</v>
      </c>
      <c r="BP11" s="287">
        <f t="shared" ref="BP11:BP28" si="44">COUNTIF($AT$6:$AT$35,BJ11)</f>
        <v>0</v>
      </c>
      <c r="BQ11" s="287">
        <f t="shared" ref="BQ11:BQ28" si="45">COUNTIF($AU$6:$AX$35,BJ11)</f>
        <v>0</v>
      </c>
      <c r="BR11" s="587">
        <f t="shared" ref="BR11:BR28" si="46">COUNTIF($AY$6:$BD$35,BJ11)</f>
        <v>0</v>
      </c>
      <c r="BS11" s="401">
        <v>0</v>
      </c>
      <c r="BT11" s="401">
        <f t="shared" si="38"/>
        <v>0</v>
      </c>
      <c r="BX11" s="669">
        <f t="shared" si="0"/>
        <v>0</v>
      </c>
      <c r="BY11" s="848">
        <f t="shared" si="1"/>
        <v>0</v>
      </c>
      <c r="BZ11" s="666">
        <f t="shared" si="2"/>
        <v>0</v>
      </c>
      <c r="CA11" s="666">
        <f t="shared" si="3"/>
        <v>0</v>
      </c>
      <c r="CB11" s="669">
        <f t="shared" si="4"/>
        <v>0</v>
      </c>
      <c r="CC11" s="666">
        <f t="shared" si="5"/>
        <v>0</v>
      </c>
      <c r="CD11" s="669">
        <f t="shared" si="6"/>
        <v>0</v>
      </c>
      <c r="CE11" s="667">
        <f t="shared" si="7"/>
        <v>0</v>
      </c>
      <c r="CF11" s="665">
        <f t="shared" si="8"/>
        <v>0</v>
      </c>
      <c r="CG11" s="666">
        <f t="shared" si="9"/>
        <v>0</v>
      </c>
      <c r="CH11" s="669">
        <f t="shared" si="10"/>
        <v>0</v>
      </c>
      <c r="CI11" s="848">
        <f t="shared" si="11"/>
        <v>0</v>
      </c>
      <c r="CJ11" s="669">
        <f t="shared" si="12"/>
        <v>0</v>
      </c>
      <c r="CK11" s="667">
        <f t="shared" si="13"/>
        <v>0</v>
      </c>
      <c r="CL11" s="849">
        <f t="shared" si="14"/>
        <v>0</v>
      </c>
      <c r="CM11" s="669">
        <f t="shared" si="15"/>
        <v>0</v>
      </c>
      <c r="CN11" s="848">
        <f t="shared" si="16"/>
        <v>0</v>
      </c>
      <c r="CO11" s="669">
        <f t="shared" si="17"/>
        <v>0</v>
      </c>
      <c r="CP11" s="848">
        <f t="shared" si="18"/>
        <v>0</v>
      </c>
      <c r="CQ11" s="848">
        <f t="shared" si="19"/>
        <v>0</v>
      </c>
      <c r="CR11" s="669">
        <f t="shared" si="20"/>
        <v>0</v>
      </c>
      <c r="CS11" s="666">
        <f t="shared" si="21"/>
        <v>0</v>
      </c>
      <c r="CT11" s="669">
        <f t="shared" si="22"/>
        <v>0</v>
      </c>
      <c r="CU11" s="849">
        <f t="shared" si="23"/>
        <v>0</v>
      </c>
      <c r="CV11" s="669">
        <f t="shared" si="24"/>
        <v>0</v>
      </c>
      <c r="CW11" s="666">
        <f t="shared" si="25"/>
        <v>0</v>
      </c>
      <c r="CX11" s="669">
        <f t="shared" si="26"/>
        <v>0</v>
      </c>
      <c r="CY11" s="848">
        <f t="shared" si="27"/>
        <v>0</v>
      </c>
      <c r="CZ11" s="669">
        <f t="shared" si="28"/>
        <v>0</v>
      </c>
      <c r="DA11" s="666">
        <f t="shared" si="29"/>
        <v>0</v>
      </c>
      <c r="DB11" s="669">
        <f t="shared" si="30"/>
        <v>0</v>
      </c>
      <c r="DC11" s="666">
        <f t="shared" si="31"/>
        <v>0</v>
      </c>
      <c r="DD11" s="669">
        <f t="shared" si="32"/>
        <v>0</v>
      </c>
      <c r="DE11" s="666">
        <f t="shared" si="33"/>
        <v>0</v>
      </c>
      <c r="DF11" s="669">
        <f t="shared" si="34"/>
        <v>0</v>
      </c>
      <c r="DG11" s="666">
        <f t="shared" si="35"/>
        <v>0</v>
      </c>
      <c r="DH11" s="669">
        <f t="shared" si="36"/>
        <v>0</v>
      </c>
      <c r="DI11" s="666">
        <f t="shared" si="37"/>
        <v>0</v>
      </c>
    </row>
    <row r="12" spans="1:113" s="4" customFormat="1" ht="60" customHeight="1" x14ac:dyDescent="0.15">
      <c r="A12" s="921"/>
      <c r="B12" s="922"/>
      <c r="C12" s="814"/>
      <c r="D12" s="784"/>
      <c r="E12" s="811"/>
      <c r="F12" s="811"/>
      <c r="G12" s="923"/>
      <c r="H12" s="924"/>
      <c r="I12" s="785"/>
      <c r="J12" s="812"/>
      <c r="K12" s="812"/>
      <c r="L12" s="816"/>
      <c r="M12" s="810"/>
      <c r="N12" s="810"/>
      <c r="O12" s="938"/>
      <c r="P12" s="939"/>
      <c r="Q12" s="810"/>
      <c r="R12" s="810"/>
      <c r="S12" s="811"/>
      <c r="T12" s="771"/>
      <c r="U12" s="923"/>
      <c r="V12" s="810"/>
      <c r="W12" s="923"/>
      <c r="X12" s="771"/>
      <c r="Y12" s="810"/>
      <c r="Z12" s="810"/>
      <c r="AA12" s="923"/>
      <c r="AB12" s="924"/>
      <c r="AC12" s="923"/>
      <c r="AD12" s="926"/>
      <c r="AE12" s="927"/>
      <c r="AF12" s="928"/>
      <c r="AG12" s="929"/>
      <c r="AH12" s="803"/>
      <c r="AI12" s="772"/>
      <c r="AJ12" s="773"/>
      <c r="AK12" s="789"/>
      <c r="AL12" s="788"/>
      <c r="AM12" s="773"/>
      <c r="AN12" s="803"/>
      <c r="AO12" s="773"/>
      <c r="AP12" s="774"/>
      <c r="AQ12" s="890"/>
      <c r="AR12" s="774"/>
      <c r="AS12" s="773"/>
      <c r="AT12" s="792"/>
      <c r="AU12" s="774"/>
      <c r="AV12" s="777"/>
      <c r="AW12" s="778"/>
      <c r="AX12" s="778"/>
      <c r="AY12" s="891"/>
      <c r="AZ12" s="777"/>
      <c r="BA12" s="778"/>
      <c r="BB12" s="777"/>
      <c r="BC12" s="779"/>
      <c r="BD12" s="892"/>
      <c r="BE12" s="780"/>
      <c r="BF12" s="781"/>
      <c r="BG12" s="782"/>
      <c r="BH12" s="654"/>
      <c r="BI12" s="654"/>
      <c r="BJ12" s="439" t="s">
        <v>63</v>
      </c>
      <c r="BK12" s="286">
        <f t="shared" si="39"/>
        <v>0</v>
      </c>
      <c r="BL12" s="287">
        <f t="shared" si="40"/>
        <v>0</v>
      </c>
      <c r="BM12" s="287">
        <f t="shared" si="41"/>
        <v>0</v>
      </c>
      <c r="BN12" s="287">
        <f t="shared" si="42"/>
        <v>0</v>
      </c>
      <c r="BO12" s="287">
        <f t="shared" si="43"/>
        <v>0</v>
      </c>
      <c r="BP12" s="287">
        <f t="shared" si="44"/>
        <v>0</v>
      </c>
      <c r="BQ12" s="287">
        <f t="shared" si="45"/>
        <v>0</v>
      </c>
      <c r="BR12" s="587">
        <f t="shared" si="46"/>
        <v>0</v>
      </c>
      <c r="BS12" s="401">
        <v>0</v>
      </c>
      <c r="BT12" s="401">
        <f t="shared" si="38"/>
        <v>0</v>
      </c>
      <c r="BX12" s="669">
        <f t="shared" si="0"/>
        <v>0</v>
      </c>
      <c r="BY12" s="848">
        <f t="shared" si="1"/>
        <v>0</v>
      </c>
      <c r="BZ12" s="666">
        <f t="shared" si="2"/>
        <v>0</v>
      </c>
      <c r="CA12" s="666">
        <f t="shared" si="3"/>
        <v>0</v>
      </c>
      <c r="CB12" s="669">
        <f t="shared" si="4"/>
        <v>0</v>
      </c>
      <c r="CC12" s="666">
        <f t="shared" si="5"/>
        <v>0</v>
      </c>
      <c r="CD12" s="669">
        <f t="shared" si="6"/>
        <v>0</v>
      </c>
      <c r="CE12" s="667">
        <f t="shared" si="7"/>
        <v>0</v>
      </c>
      <c r="CF12" s="665">
        <f t="shared" si="8"/>
        <v>0</v>
      </c>
      <c r="CG12" s="666">
        <f t="shared" si="9"/>
        <v>0</v>
      </c>
      <c r="CH12" s="669">
        <f t="shared" si="10"/>
        <v>0</v>
      </c>
      <c r="CI12" s="848">
        <f t="shared" si="11"/>
        <v>0</v>
      </c>
      <c r="CJ12" s="669">
        <f t="shared" si="12"/>
        <v>0</v>
      </c>
      <c r="CK12" s="667">
        <f t="shared" si="13"/>
        <v>0</v>
      </c>
      <c r="CL12" s="849">
        <f t="shared" si="14"/>
        <v>0</v>
      </c>
      <c r="CM12" s="669">
        <f t="shared" si="15"/>
        <v>0</v>
      </c>
      <c r="CN12" s="848">
        <f t="shared" si="16"/>
        <v>0</v>
      </c>
      <c r="CO12" s="669">
        <f t="shared" si="17"/>
        <v>0</v>
      </c>
      <c r="CP12" s="848">
        <f t="shared" si="18"/>
        <v>0</v>
      </c>
      <c r="CQ12" s="848">
        <f t="shared" si="19"/>
        <v>0</v>
      </c>
      <c r="CR12" s="669">
        <f t="shared" si="20"/>
        <v>0</v>
      </c>
      <c r="CS12" s="666">
        <f t="shared" si="21"/>
        <v>0</v>
      </c>
      <c r="CT12" s="669">
        <f t="shared" si="22"/>
        <v>0</v>
      </c>
      <c r="CU12" s="849">
        <f t="shared" si="23"/>
        <v>0</v>
      </c>
      <c r="CV12" s="669">
        <f t="shared" si="24"/>
        <v>0</v>
      </c>
      <c r="CW12" s="666">
        <f t="shared" si="25"/>
        <v>0</v>
      </c>
      <c r="CX12" s="669">
        <f t="shared" si="26"/>
        <v>0</v>
      </c>
      <c r="CY12" s="848">
        <f t="shared" si="27"/>
        <v>0</v>
      </c>
      <c r="CZ12" s="669">
        <f t="shared" si="28"/>
        <v>0</v>
      </c>
      <c r="DA12" s="666">
        <f t="shared" si="29"/>
        <v>0</v>
      </c>
      <c r="DB12" s="669">
        <f t="shared" si="30"/>
        <v>0</v>
      </c>
      <c r="DC12" s="666">
        <f t="shared" si="31"/>
        <v>0</v>
      </c>
      <c r="DD12" s="669">
        <f t="shared" si="32"/>
        <v>0</v>
      </c>
      <c r="DE12" s="666">
        <f t="shared" si="33"/>
        <v>0</v>
      </c>
      <c r="DF12" s="669">
        <f t="shared" si="34"/>
        <v>0</v>
      </c>
      <c r="DG12" s="666">
        <f t="shared" si="35"/>
        <v>0</v>
      </c>
      <c r="DH12" s="669">
        <f t="shared" si="36"/>
        <v>0</v>
      </c>
      <c r="DI12" s="666">
        <f t="shared" si="37"/>
        <v>0</v>
      </c>
    </row>
    <row r="13" spans="1:113" s="4" customFormat="1" ht="60" customHeight="1" x14ac:dyDescent="0.15">
      <c r="A13" s="921"/>
      <c r="B13" s="922"/>
      <c r="C13" s="814"/>
      <c r="D13" s="784"/>
      <c r="E13" s="811"/>
      <c r="F13" s="811"/>
      <c r="G13" s="923"/>
      <c r="H13" s="924"/>
      <c r="I13" s="810"/>
      <c r="J13" s="812"/>
      <c r="K13" s="924"/>
      <c r="L13" s="816"/>
      <c r="M13" s="810"/>
      <c r="N13" s="810"/>
      <c r="O13" s="818"/>
      <c r="P13" s="819"/>
      <c r="Q13" s="810"/>
      <c r="R13" s="810"/>
      <c r="S13" s="811"/>
      <c r="T13" s="771"/>
      <c r="U13" s="923"/>
      <c r="V13" s="810"/>
      <c r="W13" s="923"/>
      <c r="X13" s="771"/>
      <c r="Y13" s="810"/>
      <c r="Z13" s="810"/>
      <c r="AA13" s="923"/>
      <c r="AB13" s="924"/>
      <c r="AC13" s="923"/>
      <c r="AD13" s="926"/>
      <c r="AE13" s="927"/>
      <c r="AF13" s="928"/>
      <c r="AG13" s="929"/>
      <c r="AH13" s="803"/>
      <c r="AI13" s="772"/>
      <c r="AJ13" s="773"/>
      <c r="AK13" s="774"/>
      <c r="AL13" s="792"/>
      <c r="AM13" s="773"/>
      <c r="AN13" s="803"/>
      <c r="AO13" s="773"/>
      <c r="AP13" s="774"/>
      <c r="AQ13" s="890"/>
      <c r="AR13" s="774"/>
      <c r="AS13" s="773"/>
      <c r="AT13" s="792"/>
      <c r="AU13" s="774"/>
      <c r="AV13" s="777"/>
      <c r="AW13" s="778"/>
      <c r="AX13" s="778"/>
      <c r="AY13" s="891"/>
      <c r="AZ13" s="777"/>
      <c r="BA13" s="778"/>
      <c r="BB13" s="777"/>
      <c r="BC13" s="779"/>
      <c r="BD13" s="892"/>
      <c r="BE13" s="780"/>
      <c r="BF13" s="781"/>
      <c r="BG13" s="782"/>
      <c r="BH13" s="654"/>
      <c r="BI13" s="654"/>
      <c r="BJ13" s="437" t="s">
        <v>284</v>
      </c>
      <c r="BK13" s="286">
        <f t="shared" si="39"/>
        <v>0</v>
      </c>
      <c r="BL13" s="287">
        <f t="shared" si="40"/>
        <v>0</v>
      </c>
      <c r="BM13" s="287">
        <f t="shared" si="41"/>
        <v>0</v>
      </c>
      <c r="BN13" s="287">
        <f t="shared" si="42"/>
        <v>0</v>
      </c>
      <c r="BO13" s="287">
        <f t="shared" si="43"/>
        <v>0</v>
      </c>
      <c r="BP13" s="287">
        <f t="shared" si="44"/>
        <v>0</v>
      </c>
      <c r="BQ13" s="287">
        <f t="shared" si="45"/>
        <v>0</v>
      </c>
      <c r="BR13" s="587">
        <f t="shared" si="46"/>
        <v>0</v>
      </c>
      <c r="BS13" s="401">
        <v>0</v>
      </c>
      <c r="BT13" s="401">
        <f t="shared" si="38"/>
        <v>0</v>
      </c>
      <c r="BX13" s="669">
        <f t="shared" si="0"/>
        <v>0</v>
      </c>
      <c r="BY13" s="848">
        <f t="shared" si="1"/>
        <v>0</v>
      </c>
      <c r="BZ13" s="666">
        <f t="shared" si="2"/>
        <v>0</v>
      </c>
      <c r="CA13" s="666">
        <f t="shared" si="3"/>
        <v>0</v>
      </c>
      <c r="CB13" s="669">
        <f t="shared" si="4"/>
        <v>0</v>
      </c>
      <c r="CC13" s="666">
        <f t="shared" si="5"/>
        <v>0</v>
      </c>
      <c r="CD13" s="669">
        <f t="shared" si="6"/>
        <v>0</v>
      </c>
      <c r="CE13" s="667">
        <f t="shared" si="7"/>
        <v>0</v>
      </c>
      <c r="CF13" s="665">
        <f t="shared" si="8"/>
        <v>0</v>
      </c>
      <c r="CG13" s="666">
        <f t="shared" si="9"/>
        <v>0</v>
      </c>
      <c r="CH13" s="669">
        <f t="shared" si="10"/>
        <v>0</v>
      </c>
      <c r="CI13" s="848">
        <f t="shared" si="11"/>
        <v>0</v>
      </c>
      <c r="CJ13" s="669">
        <f t="shared" si="12"/>
        <v>0</v>
      </c>
      <c r="CK13" s="667">
        <f t="shared" si="13"/>
        <v>0</v>
      </c>
      <c r="CL13" s="849">
        <f t="shared" si="14"/>
        <v>0</v>
      </c>
      <c r="CM13" s="669">
        <f t="shared" si="15"/>
        <v>0</v>
      </c>
      <c r="CN13" s="848">
        <f t="shared" si="16"/>
        <v>0</v>
      </c>
      <c r="CO13" s="669">
        <f t="shared" si="17"/>
        <v>0</v>
      </c>
      <c r="CP13" s="848">
        <f t="shared" si="18"/>
        <v>0</v>
      </c>
      <c r="CQ13" s="848">
        <f t="shared" si="19"/>
        <v>0</v>
      </c>
      <c r="CR13" s="669">
        <f t="shared" si="20"/>
        <v>0</v>
      </c>
      <c r="CS13" s="666">
        <f t="shared" si="21"/>
        <v>0</v>
      </c>
      <c r="CT13" s="669">
        <f t="shared" si="22"/>
        <v>0</v>
      </c>
      <c r="CU13" s="849">
        <f t="shared" si="23"/>
        <v>0</v>
      </c>
      <c r="CV13" s="669">
        <f t="shared" si="24"/>
        <v>0</v>
      </c>
      <c r="CW13" s="666">
        <f t="shared" si="25"/>
        <v>0</v>
      </c>
      <c r="CX13" s="669">
        <f t="shared" si="26"/>
        <v>0</v>
      </c>
      <c r="CY13" s="848">
        <f t="shared" si="27"/>
        <v>0</v>
      </c>
      <c r="CZ13" s="669">
        <f t="shared" si="28"/>
        <v>0</v>
      </c>
      <c r="DA13" s="666">
        <f t="shared" si="29"/>
        <v>0</v>
      </c>
      <c r="DB13" s="669">
        <f t="shared" si="30"/>
        <v>0</v>
      </c>
      <c r="DC13" s="666">
        <f t="shared" si="31"/>
        <v>0</v>
      </c>
      <c r="DD13" s="669">
        <f t="shared" si="32"/>
        <v>0</v>
      </c>
      <c r="DE13" s="666">
        <f t="shared" si="33"/>
        <v>0</v>
      </c>
      <c r="DF13" s="669">
        <f t="shared" si="34"/>
        <v>0</v>
      </c>
      <c r="DG13" s="666">
        <f t="shared" si="35"/>
        <v>0</v>
      </c>
      <c r="DH13" s="669">
        <f t="shared" si="36"/>
        <v>0</v>
      </c>
      <c r="DI13" s="666">
        <f t="shared" si="37"/>
        <v>0</v>
      </c>
    </row>
    <row r="14" spans="1:113" s="4" customFormat="1" ht="60" customHeight="1" x14ac:dyDescent="0.15">
      <c r="A14" s="921"/>
      <c r="B14" s="922"/>
      <c r="C14" s="813"/>
      <c r="D14" s="784"/>
      <c r="E14" s="811"/>
      <c r="F14" s="811"/>
      <c r="G14" s="923"/>
      <c r="H14" s="924"/>
      <c r="I14" s="940"/>
      <c r="J14" s="935"/>
      <c r="K14" s="941"/>
      <c r="L14" s="816"/>
      <c r="M14" s="810"/>
      <c r="N14" s="810"/>
      <c r="O14" s="818"/>
      <c r="P14" s="819"/>
      <c r="Q14" s="810"/>
      <c r="R14" s="810"/>
      <c r="S14" s="815"/>
      <c r="T14" s="771"/>
      <c r="U14" s="923"/>
      <c r="V14" s="810"/>
      <c r="W14" s="923"/>
      <c r="X14" s="771"/>
      <c r="Y14" s="810"/>
      <c r="Z14" s="810"/>
      <c r="AA14" s="923"/>
      <c r="AB14" s="924"/>
      <c r="AC14" s="923"/>
      <c r="AD14" s="926"/>
      <c r="AE14" s="927"/>
      <c r="AF14" s="928"/>
      <c r="AG14" s="929"/>
      <c r="AH14" s="789"/>
      <c r="AI14" s="792"/>
      <c r="AJ14" s="773"/>
      <c r="AK14" s="774"/>
      <c r="AL14" s="792"/>
      <c r="AM14" s="773"/>
      <c r="AN14" s="802"/>
      <c r="AO14" s="807"/>
      <c r="AP14" s="774"/>
      <c r="AQ14" s="890"/>
      <c r="AR14" s="789"/>
      <c r="AS14" s="773"/>
      <c r="AT14" s="792"/>
      <c r="AU14" s="774"/>
      <c r="AV14" s="777"/>
      <c r="AW14" s="778"/>
      <c r="AX14" s="778"/>
      <c r="AY14" s="891"/>
      <c r="AZ14" s="777"/>
      <c r="BA14" s="778"/>
      <c r="BB14" s="777"/>
      <c r="BC14" s="779"/>
      <c r="BD14" s="892"/>
      <c r="BE14" s="780"/>
      <c r="BF14" s="781"/>
      <c r="BG14" s="782"/>
      <c r="BH14" s="654"/>
      <c r="BI14" s="654"/>
      <c r="BJ14" s="437" t="s">
        <v>27</v>
      </c>
      <c r="BK14" s="286">
        <f t="shared" si="39"/>
        <v>0</v>
      </c>
      <c r="BL14" s="287">
        <f t="shared" si="40"/>
        <v>0</v>
      </c>
      <c r="BM14" s="287">
        <f t="shared" si="41"/>
        <v>0</v>
      </c>
      <c r="BN14" s="287">
        <f t="shared" si="42"/>
        <v>0</v>
      </c>
      <c r="BO14" s="287">
        <f t="shared" si="43"/>
        <v>0</v>
      </c>
      <c r="BP14" s="287">
        <f t="shared" si="44"/>
        <v>0</v>
      </c>
      <c r="BQ14" s="287">
        <f t="shared" si="45"/>
        <v>0</v>
      </c>
      <c r="BR14" s="587">
        <f t="shared" si="46"/>
        <v>0</v>
      </c>
      <c r="BS14" s="401">
        <v>0</v>
      </c>
      <c r="BT14" s="401">
        <f t="shared" si="38"/>
        <v>0</v>
      </c>
      <c r="BX14" s="669">
        <f t="shared" si="0"/>
        <v>0</v>
      </c>
      <c r="BY14" s="848">
        <f t="shared" si="1"/>
        <v>0</v>
      </c>
      <c r="BZ14" s="666">
        <f t="shared" si="2"/>
        <v>0</v>
      </c>
      <c r="CA14" s="666">
        <f t="shared" si="3"/>
        <v>0</v>
      </c>
      <c r="CB14" s="669">
        <f t="shared" si="4"/>
        <v>0</v>
      </c>
      <c r="CC14" s="666">
        <f t="shared" si="5"/>
        <v>0</v>
      </c>
      <c r="CD14" s="669">
        <f t="shared" si="6"/>
        <v>0</v>
      </c>
      <c r="CE14" s="667">
        <f t="shared" si="7"/>
        <v>0</v>
      </c>
      <c r="CF14" s="665">
        <f t="shared" si="8"/>
        <v>0</v>
      </c>
      <c r="CG14" s="666">
        <f t="shared" si="9"/>
        <v>0</v>
      </c>
      <c r="CH14" s="669">
        <f t="shared" si="10"/>
        <v>0</v>
      </c>
      <c r="CI14" s="848">
        <f t="shared" si="11"/>
        <v>0</v>
      </c>
      <c r="CJ14" s="669">
        <f t="shared" si="12"/>
        <v>0</v>
      </c>
      <c r="CK14" s="667">
        <f t="shared" si="13"/>
        <v>0</v>
      </c>
      <c r="CL14" s="849">
        <f t="shared" si="14"/>
        <v>0</v>
      </c>
      <c r="CM14" s="669">
        <f t="shared" si="15"/>
        <v>0</v>
      </c>
      <c r="CN14" s="848">
        <f t="shared" si="16"/>
        <v>0</v>
      </c>
      <c r="CO14" s="669">
        <f t="shared" si="17"/>
        <v>0</v>
      </c>
      <c r="CP14" s="848">
        <f t="shared" si="18"/>
        <v>0</v>
      </c>
      <c r="CQ14" s="848">
        <f t="shared" si="19"/>
        <v>0</v>
      </c>
      <c r="CR14" s="669">
        <f t="shared" si="20"/>
        <v>0</v>
      </c>
      <c r="CS14" s="666">
        <f t="shared" si="21"/>
        <v>0</v>
      </c>
      <c r="CT14" s="669">
        <f t="shared" si="22"/>
        <v>0</v>
      </c>
      <c r="CU14" s="849">
        <f t="shared" si="23"/>
        <v>0</v>
      </c>
      <c r="CV14" s="669">
        <f t="shared" si="24"/>
        <v>0</v>
      </c>
      <c r="CW14" s="666">
        <f t="shared" si="25"/>
        <v>0</v>
      </c>
      <c r="CX14" s="669">
        <f t="shared" si="26"/>
        <v>0</v>
      </c>
      <c r="CY14" s="848">
        <f t="shared" si="27"/>
        <v>0</v>
      </c>
      <c r="CZ14" s="669">
        <f t="shared" si="28"/>
        <v>0</v>
      </c>
      <c r="DA14" s="666">
        <f t="shared" si="29"/>
        <v>0</v>
      </c>
      <c r="DB14" s="669">
        <f t="shared" si="30"/>
        <v>0</v>
      </c>
      <c r="DC14" s="666">
        <f t="shared" si="31"/>
        <v>0</v>
      </c>
      <c r="DD14" s="669">
        <f t="shared" si="32"/>
        <v>0</v>
      </c>
      <c r="DE14" s="666">
        <f t="shared" si="33"/>
        <v>0</v>
      </c>
      <c r="DF14" s="669">
        <f t="shared" si="34"/>
        <v>0</v>
      </c>
      <c r="DG14" s="666">
        <f t="shared" si="35"/>
        <v>0</v>
      </c>
      <c r="DH14" s="669">
        <f t="shared" si="36"/>
        <v>0</v>
      </c>
      <c r="DI14" s="666">
        <f t="shared" si="37"/>
        <v>0</v>
      </c>
    </row>
    <row r="15" spans="1:113" s="4" customFormat="1" ht="60" customHeight="1" x14ac:dyDescent="0.15">
      <c r="A15" s="921"/>
      <c r="B15" s="922"/>
      <c r="C15" s="813"/>
      <c r="D15" s="784"/>
      <c r="E15" s="811"/>
      <c r="F15" s="934"/>
      <c r="G15" s="923"/>
      <c r="H15" s="924"/>
      <c r="I15" s="810"/>
      <c r="J15" s="935"/>
      <c r="K15" s="941"/>
      <c r="L15" s="816"/>
      <c r="M15" s="810"/>
      <c r="N15" s="810"/>
      <c r="O15" s="818"/>
      <c r="P15" s="819"/>
      <c r="Q15" s="810"/>
      <c r="R15" s="810"/>
      <c r="S15" s="811"/>
      <c r="T15" s="771"/>
      <c r="U15" s="923"/>
      <c r="V15" s="810"/>
      <c r="W15" s="923"/>
      <c r="X15" s="771"/>
      <c r="Y15" s="810"/>
      <c r="Z15" s="810"/>
      <c r="AA15" s="923"/>
      <c r="AB15" s="924"/>
      <c r="AC15" s="923"/>
      <c r="AD15" s="926"/>
      <c r="AE15" s="927"/>
      <c r="AF15" s="928"/>
      <c r="AG15" s="929"/>
      <c r="AH15" s="805"/>
      <c r="AI15" s="772"/>
      <c r="AJ15" s="773"/>
      <c r="AK15" s="774"/>
      <c r="AL15" s="792"/>
      <c r="AM15" s="773"/>
      <c r="AN15" s="802"/>
      <c r="AO15" s="807"/>
      <c r="AP15" s="774"/>
      <c r="AQ15" s="890"/>
      <c r="AR15" s="774"/>
      <c r="AS15" s="773"/>
      <c r="AT15" s="792"/>
      <c r="AU15" s="774"/>
      <c r="AV15" s="777"/>
      <c r="AW15" s="778"/>
      <c r="AX15" s="778"/>
      <c r="AY15" s="891"/>
      <c r="AZ15" s="777"/>
      <c r="BA15" s="778"/>
      <c r="BB15" s="777"/>
      <c r="BC15" s="779"/>
      <c r="BD15" s="892"/>
      <c r="BE15" s="780"/>
      <c r="BF15" s="786"/>
      <c r="BG15" s="879"/>
      <c r="BH15" s="654"/>
      <c r="BI15" s="654"/>
      <c r="BJ15" s="437" t="s">
        <v>120</v>
      </c>
      <c r="BK15" s="286">
        <f t="shared" si="39"/>
        <v>0</v>
      </c>
      <c r="BL15" s="287">
        <f t="shared" si="40"/>
        <v>0</v>
      </c>
      <c r="BM15" s="287">
        <f t="shared" si="41"/>
        <v>0</v>
      </c>
      <c r="BN15" s="287">
        <f t="shared" si="42"/>
        <v>0</v>
      </c>
      <c r="BO15" s="287">
        <f t="shared" si="43"/>
        <v>0</v>
      </c>
      <c r="BP15" s="287">
        <f t="shared" si="44"/>
        <v>0</v>
      </c>
      <c r="BQ15" s="287">
        <f t="shared" si="45"/>
        <v>0</v>
      </c>
      <c r="BR15" s="587">
        <f t="shared" si="46"/>
        <v>0</v>
      </c>
      <c r="BS15" s="401">
        <v>0</v>
      </c>
      <c r="BT15" s="401">
        <f t="shared" si="38"/>
        <v>0</v>
      </c>
      <c r="BX15" s="669">
        <f t="shared" si="0"/>
        <v>0</v>
      </c>
      <c r="BY15" s="848">
        <f t="shared" si="1"/>
        <v>0</v>
      </c>
      <c r="BZ15" s="666">
        <f t="shared" si="2"/>
        <v>0</v>
      </c>
      <c r="CA15" s="666">
        <f t="shared" si="3"/>
        <v>0</v>
      </c>
      <c r="CB15" s="669">
        <f t="shared" si="4"/>
        <v>0</v>
      </c>
      <c r="CC15" s="666">
        <f t="shared" si="5"/>
        <v>0</v>
      </c>
      <c r="CD15" s="669">
        <f t="shared" si="6"/>
        <v>0</v>
      </c>
      <c r="CE15" s="667">
        <f t="shared" si="7"/>
        <v>0</v>
      </c>
      <c r="CF15" s="665">
        <f t="shared" si="8"/>
        <v>0</v>
      </c>
      <c r="CG15" s="666">
        <f t="shared" si="9"/>
        <v>0</v>
      </c>
      <c r="CH15" s="669">
        <f t="shared" si="10"/>
        <v>0</v>
      </c>
      <c r="CI15" s="848">
        <f t="shared" si="11"/>
        <v>0</v>
      </c>
      <c r="CJ15" s="669">
        <f t="shared" si="12"/>
        <v>0</v>
      </c>
      <c r="CK15" s="667">
        <f t="shared" si="13"/>
        <v>0</v>
      </c>
      <c r="CL15" s="849">
        <f t="shared" si="14"/>
        <v>0</v>
      </c>
      <c r="CM15" s="669">
        <f t="shared" si="15"/>
        <v>0</v>
      </c>
      <c r="CN15" s="848">
        <f t="shared" si="16"/>
        <v>0</v>
      </c>
      <c r="CO15" s="669">
        <f t="shared" si="17"/>
        <v>0</v>
      </c>
      <c r="CP15" s="848">
        <f t="shared" si="18"/>
        <v>0</v>
      </c>
      <c r="CQ15" s="848">
        <f t="shared" si="19"/>
        <v>0</v>
      </c>
      <c r="CR15" s="669">
        <f t="shared" si="20"/>
        <v>0</v>
      </c>
      <c r="CS15" s="666">
        <f t="shared" si="21"/>
        <v>0</v>
      </c>
      <c r="CT15" s="669">
        <f t="shared" si="22"/>
        <v>0</v>
      </c>
      <c r="CU15" s="849">
        <f t="shared" si="23"/>
        <v>0</v>
      </c>
      <c r="CV15" s="669">
        <f t="shared" si="24"/>
        <v>0</v>
      </c>
      <c r="CW15" s="666">
        <f t="shared" si="25"/>
        <v>0</v>
      </c>
      <c r="CX15" s="669">
        <f t="shared" si="26"/>
        <v>0</v>
      </c>
      <c r="CY15" s="848">
        <f t="shared" si="27"/>
        <v>0</v>
      </c>
      <c r="CZ15" s="669">
        <f t="shared" si="28"/>
        <v>0</v>
      </c>
      <c r="DA15" s="666">
        <f t="shared" si="29"/>
        <v>0</v>
      </c>
      <c r="DB15" s="669">
        <f t="shared" si="30"/>
        <v>0</v>
      </c>
      <c r="DC15" s="666">
        <f t="shared" si="31"/>
        <v>0</v>
      </c>
      <c r="DD15" s="669">
        <f t="shared" si="32"/>
        <v>0</v>
      </c>
      <c r="DE15" s="666">
        <f t="shared" si="33"/>
        <v>0</v>
      </c>
      <c r="DF15" s="669">
        <f t="shared" si="34"/>
        <v>0</v>
      </c>
      <c r="DG15" s="666">
        <f t="shared" si="35"/>
        <v>0</v>
      </c>
      <c r="DH15" s="669">
        <f t="shared" si="36"/>
        <v>0</v>
      </c>
      <c r="DI15" s="666">
        <f t="shared" si="37"/>
        <v>0</v>
      </c>
    </row>
    <row r="16" spans="1:113" s="4" customFormat="1" ht="60" customHeight="1" x14ac:dyDescent="0.15">
      <c r="A16" s="921"/>
      <c r="B16" s="922"/>
      <c r="C16" s="813"/>
      <c r="D16" s="784"/>
      <c r="E16" s="934"/>
      <c r="F16" s="811"/>
      <c r="G16" s="923"/>
      <c r="H16" s="924"/>
      <c r="I16" s="810"/>
      <c r="J16" s="935"/>
      <c r="K16" s="924"/>
      <c r="L16" s="816"/>
      <c r="M16" s="810"/>
      <c r="N16" s="810"/>
      <c r="O16" s="818"/>
      <c r="P16" s="819"/>
      <c r="Q16" s="817"/>
      <c r="R16" s="810"/>
      <c r="S16" s="811"/>
      <c r="T16" s="771"/>
      <c r="U16" s="923"/>
      <c r="V16" s="810"/>
      <c r="W16" s="923"/>
      <c r="X16" s="771"/>
      <c r="Y16" s="810"/>
      <c r="Z16" s="810"/>
      <c r="AA16" s="923"/>
      <c r="AB16" s="924"/>
      <c r="AC16" s="923"/>
      <c r="AD16" s="926"/>
      <c r="AE16" s="927"/>
      <c r="AF16" s="928"/>
      <c r="AG16" s="929"/>
      <c r="AH16" s="804"/>
      <c r="AI16" s="772"/>
      <c r="AJ16" s="773"/>
      <c r="AK16" s="774"/>
      <c r="AL16" s="792"/>
      <c r="AM16" s="773"/>
      <c r="AN16" s="906"/>
      <c r="AO16" s="807"/>
      <c r="AP16" s="774"/>
      <c r="AQ16" s="890"/>
      <c r="AR16" s="789"/>
      <c r="AS16" s="773"/>
      <c r="AT16" s="792"/>
      <c r="AU16" s="774"/>
      <c r="AV16" s="775"/>
      <c r="AW16" s="792"/>
      <c r="AX16" s="792"/>
      <c r="AY16" s="891"/>
      <c r="AZ16" s="775"/>
      <c r="BA16" s="778"/>
      <c r="BB16" s="777"/>
      <c r="BC16" s="779"/>
      <c r="BD16" s="892"/>
      <c r="BE16" s="780"/>
      <c r="BF16" s="781"/>
      <c r="BG16" s="782"/>
      <c r="BH16" s="654"/>
      <c r="BI16" s="654"/>
      <c r="BJ16" s="440" t="s">
        <v>38</v>
      </c>
      <c r="BK16" s="286">
        <f t="shared" si="39"/>
        <v>0</v>
      </c>
      <c r="BL16" s="287">
        <f t="shared" si="40"/>
        <v>0</v>
      </c>
      <c r="BM16" s="287">
        <f t="shared" si="41"/>
        <v>0</v>
      </c>
      <c r="BN16" s="287">
        <f t="shared" si="42"/>
        <v>0</v>
      </c>
      <c r="BO16" s="287">
        <f t="shared" si="43"/>
        <v>0</v>
      </c>
      <c r="BP16" s="287">
        <f t="shared" si="44"/>
        <v>0</v>
      </c>
      <c r="BQ16" s="287">
        <f t="shared" si="45"/>
        <v>0</v>
      </c>
      <c r="BR16" s="587">
        <f t="shared" si="46"/>
        <v>0</v>
      </c>
      <c r="BS16" s="401">
        <v>0</v>
      </c>
      <c r="BT16" s="401">
        <f t="shared" si="38"/>
        <v>0</v>
      </c>
      <c r="BX16" s="669">
        <f t="shared" si="0"/>
        <v>0</v>
      </c>
      <c r="BY16" s="848">
        <f t="shared" si="1"/>
        <v>0</v>
      </c>
      <c r="BZ16" s="666">
        <f t="shared" si="2"/>
        <v>0</v>
      </c>
      <c r="CA16" s="666">
        <f t="shared" si="3"/>
        <v>0</v>
      </c>
      <c r="CB16" s="669">
        <f t="shared" si="4"/>
        <v>0</v>
      </c>
      <c r="CC16" s="666">
        <f t="shared" si="5"/>
        <v>0</v>
      </c>
      <c r="CD16" s="669">
        <f t="shared" si="6"/>
        <v>0</v>
      </c>
      <c r="CE16" s="667">
        <f t="shared" si="7"/>
        <v>0</v>
      </c>
      <c r="CF16" s="665">
        <f t="shared" si="8"/>
        <v>0</v>
      </c>
      <c r="CG16" s="666">
        <f t="shared" si="9"/>
        <v>0</v>
      </c>
      <c r="CH16" s="669">
        <f t="shared" si="10"/>
        <v>0</v>
      </c>
      <c r="CI16" s="848">
        <f t="shared" si="11"/>
        <v>0</v>
      </c>
      <c r="CJ16" s="669">
        <f t="shared" si="12"/>
        <v>0</v>
      </c>
      <c r="CK16" s="667">
        <f t="shared" si="13"/>
        <v>0</v>
      </c>
      <c r="CL16" s="849">
        <f t="shared" si="14"/>
        <v>0</v>
      </c>
      <c r="CM16" s="669">
        <f t="shared" si="15"/>
        <v>0</v>
      </c>
      <c r="CN16" s="848">
        <f t="shared" si="16"/>
        <v>0</v>
      </c>
      <c r="CO16" s="669">
        <f t="shared" si="17"/>
        <v>0</v>
      </c>
      <c r="CP16" s="848">
        <f t="shared" si="18"/>
        <v>0</v>
      </c>
      <c r="CQ16" s="848">
        <f t="shared" si="19"/>
        <v>0</v>
      </c>
      <c r="CR16" s="669">
        <f t="shared" si="20"/>
        <v>0</v>
      </c>
      <c r="CS16" s="666">
        <f t="shared" si="21"/>
        <v>0</v>
      </c>
      <c r="CT16" s="669">
        <f t="shared" si="22"/>
        <v>0</v>
      </c>
      <c r="CU16" s="849">
        <f t="shared" si="23"/>
        <v>0</v>
      </c>
      <c r="CV16" s="669">
        <f t="shared" si="24"/>
        <v>0</v>
      </c>
      <c r="CW16" s="666">
        <f t="shared" si="25"/>
        <v>0</v>
      </c>
      <c r="CX16" s="669">
        <f t="shared" si="26"/>
        <v>0</v>
      </c>
      <c r="CY16" s="848">
        <f t="shared" si="27"/>
        <v>0</v>
      </c>
      <c r="CZ16" s="669">
        <f t="shared" si="28"/>
        <v>0</v>
      </c>
      <c r="DA16" s="666">
        <f t="shared" si="29"/>
        <v>0</v>
      </c>
      <c r="DB16" s="669">
        <f t="shared" si="30"/>
        <v>0</v>
      </c>
      <c r="DC16" s="666">
        <f t="shared" si="31"/>
        <v>0</v>
      </c>
      <c r="DD16" s="669">
        <f t="shared" si="32"/>
        <v>0</v>
      </c>
      <c r="DE16" s="666">
        <f t="shared" si="33"/>
        <v>0</v>
      </c>
      <c r="DF16" s="669">
        <f t="shared" si="34"/>
        <v>0</v>
      </c>
      <c r="DG16" s="666">
        <f t="shared" si="35"/>
        <v>0</v>
      </c>
      <c r="DH16" s="669">
        <f t="shared" si="36"/>
        <v>0</v>
      </c>
      <c r="DI16" s="666">
        <f t="shared" si="37"/>
        <v>0</v>
      </c>
    </row>
    <row r="17" spans="1:113" s="4" customFormat="1" ht="60" customHeight="1" x14ac:dyDescent="0.15">
      <c r="A17" s="921"/>
      <c r="B17" s="922"/>
      <c r="C17" s="942"/>
      <c r="D17" s="784"/>
      <c r="E17" s="811"/>
      <c r="F17" s="811"/>
      <c r="G17" s="923"/>
      <c r="H17" s="924"/>
      <c r="I17" s="810"/>
      <c r="J17" s="935"/>
      <c r="K17" s="941"/>
      <c r="L17" s="816"/>
      <c r="M17" s="810"/>
      <c r="N17" s="810"/>
      <c r="O17" s="818"/>
      <c r="P17" s="943"/>
      <c r="Q17" s="810"/>
      <c r="R17" s="817"/>
      <c r="S17" s="815"/>
      <c r="T17" s="771"/>
      <c r="U17" s="923"/>
      <c r="V17" s="810"/>
      <c r="W17" s="923"/>
      <c r="X17" s="771"/>
      <c r="Y17" s="810"/>
      <c r="Z17" s="810"/>
      <c r="AA17" s="923"/>
      <c r="AB17" s="924"/>
      <c r="AC17" s="923"/>
      <c r="AD17" s="926"/>
      <c r="AE17" s="927"/>
      <c r="AF17" s="928"/>
      <c r="AG17" s="929"/>
      <c r="AH17" s="803"/>
      <c r="AI17" s="772"/>
      <c r="AJ17" s="773"/>
      <c r="AK17" s="774"/>
      <c r="AL17" s="792"/>
      <c r="AM17" s="773"/>
      <c r="AN17" s="802"/>
      <c r="AO17" s="807"/>
      <c r="AP17" s="774"/>
      <c r="AQ17" s="890"/>
      <c r="AR17" s="774"/>
      <c r="AS17" s="773"/>
      <c r="AT17" s="792"/>
      <c r="AU17" s="774"/>
      <c r="AV17" s="777"/>
      <c r="AW17" s="778"/>
      <c r="AX17" s="778"/>
      <c r="AY17" s="891"/>
      <c r="AZ17" s="777"/>
      <c r="BA17" s="792"/>
      <c r="BB17" s="777"/>
      <c r="BC17" s="779"/>
      <c r="BD17" s="892"/>
      <c r="BE17" s="780"/>
      <c r="BF17" s="786"/>
      <c r="BG17" s="894"/>
      <c r="BH17" s="654"/>
      <c r="BI17" s="654"/>
      <c r="BJ17" s="440" t="s">
        <v>243</v>
      </c>
      <c r="BK17" s="286">
        <f t="shared" si="39"/>
        <v>0</v>
      </c>
      <c r="BL17" s="287">
        <f t="shared" si="40"/>
        <v>0</v>
      </c>
      <c r="BM17" s="287">
        <f t="shared" si="41"/>
        <v>0</v>
      </c>
      <c r="BN17" s="287">
        <f t="shared" si="42"/>
        <v>0</v>
      </c>
      <c r="BO17" s="287">
        <f t="shared" si="43"/>
        <v>0</v>
      </c>
      <c r="BP17" s="287">
        <f t="shared" si="44"/>
        <v>0</v>
      </c>
      <c r="BQ17" s="287">
        <f t="shared" si="45"/>
        <v>0</v>
      </c>
      <c r="BR17" s="587">
        <f t="shared" si="46"/>
        <v>0</v>
      </c>
      <c r="BS17" s="401">
        <v>0</v>
      </c>
      <c r="BT17" s="401">
        <f t="shared" si="38"/>
        <v>0</v>
      </c>
      <c r="BX17" s="669">
        <f t="shared" si="0"/>
        <v>0</v>
      </c>
      <c r="BY17" s="848">
        <f t="shared" si="1"/>
        <v>0</v>
      </c>
      <c r="BZ17" s="666">
        <f t="shared" si="2"/>
        <v>0</v>
      </c>
      <c r="CA17" s="666">
        <f t="shared" si="3"/>
        <v>0</v>
      </c>
      <c r="CB17" s="669">
        <f t="shared" si="4"/>
        <v>0</v>
      </c>
      <c r="CC17" s="666">
        <f t="shared" si="5"/>
        <v>0</v>
      </c>
      <c r="CD17" s="669">
        <f t="shared" si="6"/>
        <v>0</v>
      </c>
      <c r="CE17" s="667">
        <f t="shared" si="7"/>
        <v>0</v>
      </c>
      <c r="CF17" s="665">
        <f t="shared" si="8"/>
        <v>0</v>
      </c>
      <c r="CG17" s="666">
        <f t="shared" si="9"/>
        <v>0</v>
      </c>
      <c r="CH17" s="669">
        <f t="shared" si="10"/>
        <v>0</v>
      </c>
      <c r="CI17" s="848">
        <f t="shared" si="11"/>
        <v>0</v>
      </c>
      <c r="CJ17" s="669">
        <f t="shared" si="12"/>
        <v>0</v>
      </c>
      <c r="CK17" s="667">
        <f t="shared" si="13"/>
        <v>0</v>
      </c>
      <c r="CL17" s="849">
        <f t="shared" si="14"/>
        <v>0</v>
      </c>
      <c r="CM17" s="669">
        <f t="shared" si="15"/>
        <v>0</v>
      </c>
      <c r="CN17" s="848">
        <f t="shared" si="16"/>
        <v>0</v>
      </c>
      <c r="CO17" s="669">
        <f t="shared" si="17"/>
        <v>0</v>
      </c>
      <c r="CP17" s="848">
        <f t="shared" si="18"/>
        <v>0</v>
      </c>
      <c r="CQ17" s="848">
        <f t="shared" si="19"/>
        <v>0</v>
      </c>
      <c r="CR17" s="669">
        <f t="shared" si="20"/>
        <v>0</v>
      </c>
      <c r="CS17" s="666">
        <f t="shared" si="21"/>
        <v>0</v>
      </c>
      <c r="CT17" s="669">
        <f t="shared" si="22"/>
        <v>0</v>
      </c>
      <c r="CU17" s="849">
        <f t="shared" si="23"/>
        <v>0</v>
      </c>
      <c r="CV17" s="669">
        <f t="shared" si="24"/>
        <v>0</v>
      </c>
      <c r="CW17" s="666">
        <f t="shared" si="25"/>
        <v>0</v>
      </c>
      <c r="CX17" s="669">
        <f t="shared" si="26"/>
        <v>0</v>
      </c>
      <c r="CY17" s="848">
        <f t="shared" si="27"/>
        <v>0</v>
      </c>
      <c r="CZ17" s="669">
        <f t="shared" si="28"/>
        <v>0</v>
      </c>
      <c r="DA17" s="666">
        <f t="shared" si="29"/>
        <v>0</v>
      </c>
      <c r="DB17" s="669">
        <f t="shared" si="30"/>
        <v>0</v>
      </c>
      <c r="DC17" s="666">
        <f t="shared" si="31"/>
        <v>0</v>
      </c>
      <c r="DD17" s="669">
        <f t="shared" si="32"/>
        <v>0</v>
      </c>
      <c r="DE17" s="666">
        <f t="shared" si="33"/>
        <v>0</v>
      </c>
      <c r="DF17" s="669">
        <f t="shared" si="34"/>
        <v>0</v>
      </c>
      <c r="DG17" s="666">
        <f t="shared" si="35"/>
        <v>0</v>
      </c>
      <c r="DH17" s="669">
        <f t="shared" si="36"/>
        <v>0</v>
      </c>
      <c r="DI17" s="666">
        <f t="shared" si="37"/>
        <v>0</v>
      </c>
    </row>
    <row r="18" spans="1:113" s="4" customFormat="1" ht="60" customHeight="1" x14ac:dyDescent="0.15">
      <c r="A18" s="921"/>
      <c r="B18" s="922"/>
      <c r="C18" s="942"/>
      <c r="D18" s="784"/>
      <c r="E18" s="811"/>
      <c r="F18" s="811"/>
      <c r="G18" s="923"/>
      <c r="H18" s="924"/>
      <c r="I18" s="810"/>
      <c r="J18" s="935"/>
      <c r="K18" s="924"/>
      <c r="L18" s="816"/>
      <c r="M18" s="810"/>
      <c r="N18" s="810"/>
      <c r="O18" s="818"/>
      <c r="P18" s="819"/>
      <c r="Q18" s="817"/>
      <c r="R18" s="817"/>
      <c r="S18" s="811"/>
      <c r="T18" s="771"/>
      <c r="U18" s="923"/>
      <c r="V18" s="810"/>
      <c r="W18" s="923"/>
      <c r="X18" s="771"/>
      <c r="Y18" s="810"/>
      <c r="Z18" s="810"/>
      <c r="AA18" s="923"/>
      <c r="AB18" s="924"/>
      <c r="AC18" s="923"/>
      <c r="AD18" s="926"/>
      <c r="AE18" s="927"/>
      <c r="AF18" s="928"/>
      <c r="AG18" s="929"/>
      <c r="AH18" s="803"/>
      <c r="AI18" s="772"/>
      <c r="AJ18" s="773"/>
      <c r="AK18" s="774"/>
      <c r="AL18" s="792"/>
      <c r="AM18" s="773"/>
      <c r="AN18" s="802"/>
      <c r="AO18" s="807"/>
      <c r="AP18" s="774"/>
      <c r="AQ18" s="890"/>
      <c r="AR18" s="774"/>
      <c r="AS18" s="773"/>
      <c r="AT18" s="792"/>
      <c r="AU18" s="774"/>
      <c r="AV18" s="777"/>
      <c r="AW18" s="778"/>
      <c r="AX18" s="778"/>
      <c r="AY18" s="891"/>
      <c r="AZ18" s="777"/>
      <c r="BA18" s="792"/>
      <c r="BB18" s="777"/>
      <c r="BC18" s="779"/>
      <c r="BD18" s="892"/>
      <c r="BE18" s="780"/>
      <c r="BF18" s="786"/>
      <c r="BG18" s="782"/>
      <c r="BH18" s="654"/>
      <c r="BI18" s="654"/>
      <c r="BJ18" s="440" t="s">
        <v>200</v>
      </c>
      <c r="BK18" s="286">
        <f t="shared" si="39"/>
        <v>0</v>
      </c>
      <c r="BL18" s="287">
        <f t="shared" si="40"/>
        <v>0</v>
      </c>
      <c r="BM18" s="287">
        <f t="shared" si="41"/>
        <v>0</v>
      </c>
      <c r="BN18" s="287">
        <f t="shared" si="42"/>
        <v>0</v>
      </c>
      <c r="BO18" s="287">
        <f t="shared" si="43"/>
        <v>0</v>
      </c>
      <c r="BP18" s="287">
        <f t="shared" si="44"/>
        <v>0</v>
      </c>
      <c r="BQ18" s="287">
        <f t="shared" si="45"/>
        <v>0</v>
      </c>
      <c r="BR18" s="587">
        <f t="shared" si="46"/>
        <v>0</v>
      </c>
      <c r="BS18" s="401">
        <v>0</v>
      </c>
      <c r="BT18" s="401">
        <f t="shared" si="38"/>
        <v>0</v>
      </c>
      <c r="BX18" s="669">
        <f t="shared" si="0"/>
        <v>0</v>
      </c>
      <c r="BY18" s="848">
        <f t="shared" si="1"/>
        <v>0</v>
      </c>
      <c r="BZ18" s="666">
        <f t="shared" si="2"/>
        <v>0</v>
      </c>
      <c r="CA18" s="666">
        <f t="shared" si="3"/>
        <v>0</v>
      </c>
      <c r="CB18" s="669">
        <f t="shared" si="4"/>
        <v>0</v>
      </c>
      <c r="CC18" s="666">
        <f t="shared" si="5"/>
        <v>0</v>
      </c>
      <c r="CD18" s="669">
        <f t="shared" si="6"/>
        <v>0</v>
      </c>
      <c r="CE18" s="667">
        <f t="shared" si="7"/>
        <v>0</v>
      </c>
      <c r="CF18" s="665">
        <f t="shared" si="8"/>
        <v>0</v>
      </c>
      <c r="CG18" s="666">
        <f t="shared" si="9"/>
        <v>0</v>
      </c>
      <c r="CH18" s="669">
        <f t="shared" si="10"/>
        <v>0</v>
      </c>
      <c r="CI18" s="848">
        <f t="shared" si="11"/>
        <v>0</v>
      </c>
      <c r="CJ18" s="669">
        <f t="shared" si="12"/>
        <v>0</v>
      </c>
      <c r="CK18" s="667">
        <f t="shared" si="13"/>
        <v>0</v>
      </c>
      <c r="CL18" s="849">
        <f t="shared" si="14"/>
        <v>0</v>
      </c>
      <c r="CM18" s="669">
        <f t="shared" si="15"/>
        <v>0</v>
      </c>
      <c r="CN18" s="848">
        <f t="shared" si="16"/>
        <v>0</v>
      </c>
      <c r="CO18" s="669">
        <f t="shared" si="17"/>
        <v>0</v>
      </c>
      <c r="CP18" s="848">
        <f t="shared" si="18"/>
        <v>0</v>
      </c>
      <c r="CQ18" s="848">
        <f t="shared" si="19"/>
        <v>0</v>
      </c>
      <c r="CR18" s="669">
        <f t="shared" si="20"/>
        <v>0</v>
      </c>
      <c r="CS18" s="666">
        <f t="shared" si="21"/>
        <v>0</v>
      </c>
      <c r="CT18" s="669">
        <f t="shared" si="22"/>
        <v>0</v>
      </c>
      <c r="CU18" s="849">
        <f t="shared" si="23"/>
        <v>0</v>
      </c>
      <c r="CV18" s="669">
        <f t="shared" si="24"/>
        <v>0</v>
      </c>
      <c r="CW18" s="666">
        <f t="shared" si="25"/>
        <v>0</v>
      </c>
      <c r="CX18" s="669">
        <f t="shared" si="26"/>
        <v>0</v>
      </c>
      <c r="CY18" s="848">
        <f t="shared" si="27"/>
        <v>0</v>
      </c>
      <c r="CZ18" s="669">
        <f t="shared" si="28"/>
        <v>0</v>
      </c>
      <c r="DA18" s="666">
        <f t="shared" si="29"/>
        <v>0</v>
      </c>
      <c r="DB18" s="669">
        <f t="shared" si="30"/>
        <v>0</v>
      </c>
      <c r="DC18" s="666">
        <f t="shared" si="31"/>
        <v>0</v>
      </c>
      <c r="DD18" s="669">
        <f t="shared" si="32"/>
        <v>0</v>
      </c>
      <c r="DE18" s="666">
        <f t="shared" si="33"/>
        <v>0</v>
      </c>
      <c r="DF18" s="669">
        <f t="shared" si="34"/>
        <v>0</v>
      </c>
      <c r="DG18" s="666">
        <f t="shared" si="35"/>
        <v>0</v>
      </c>
      <c r="DH18" s="669">
        <f t="shared" si="36"/>
        <v>0</v>
      </c>
      <c r="DI18" s="666">
        <f t="shared" si="37"/>
        <v>0</v>
      </c>
    </row>
    <row r="19" spans="1:113" s="4" customFormat="1" ht="60" customHeight="1" x14ac:dyDescent="0.15">
      <c r="A19" s="921"/>
      <c r="B19" s="922"/>
      <c r="C19" s="814"/>
      <c r="D19" s="784"/>
      <c r="E19" s="811"/>
      <c r="F19" s="811"/>
      <c r="G19" s="923"/>
      <c r="H19" s="924"/>
      <c r="I19" s="785"/>
      <c r="J19" s="935"/>
      <c r="K19" s="924"/>
      <c r="L19" s="816"/>
      <c r="M19" s="810"/>
      <c r="N19" s="810"/>
      <c r="O19" s="818"/>
      <c r="P19" s="943"/>
      <c r="Q19" s="810"/>
      <c r="R19" s="810"/>
      <c r="S19" s="811"/>
      <c r="T19" s="771"/>
      <c r="U19" s="923"/>
      <c r="V19" s="810"/>
      <c r="W19" s="923"/>
      <c r="X19" s="771"/>
      <c r="Y19" s="810"/>
      <c r="Z19" s="810"/>
      <c r="AA19" s="923"/>
      <c r="AB19" s="924"/>
      <c r="AC19" s="923"/>
      <c r="AD19" s="926"/>
      <c r="AE19" s="927"/>
      <c r="AF19" s="928"/>
      <c r="AG19" s="929"/>
      <c r="AH19" s="803"/>
      <c r="AI19" s="772"/>
      <c r="AJ19" s="773"/>
      <c r="AK19" s="789"/>
      <c r="AL19" s="792"/>
      <c r="AM19" s="773"/>
      <c r="AN19" s="803"/>
      <c r="AO19" s="773"/>
      <c r="AP19" s="774"/>
      <c r="AQ19" s="890"/>
      <c r="AR19" s="774"/>
      <c r="AS19" s="773"/>
      <c r="AT19" s="792"/>
      <c r="AU19" s="774"/>
      <c r="AV19" s="895"/>
      <c r="AW19" s="896"/>
      <c r="AX19" s="896"/>
      <c r="AY19" s="893"/>
      <c r="AZ19" s="775"/>
      <c r="BA19" s="896"/>
      <c r="BB19" s="777"/>
      <c r="BC19" s="779"/>
      <c r="BD19" s="892"/>
      <c r="BE19" s="780"/>
      <c r="BF19" s="781"/>
      <c r="BG19" s="782"/>
      <c r="BH19" s="654"/>
      <c r="BI19" s="654"/>
      <c r="BJ19" s="440" t="s">
        <v>233</v>
      </c>
      <c r="BK19" s="286">
        <f t="shared" si="39"/>
        <v>0</v>
      </c>
      <c r="BL19" s="287">
        <f t="shared" si="40"/>
        <v>0</v>
      </c>
      <c r="BM19" s="287">
        <f t="shared" si="41"/>
        <v>0</v>
      </c>
      <c r="BN19" s="287">
        <f t="shared" si="42"/>
        <v>0</v>
      </c>
      <c r="BO19" s="287">
        <f t="shared" si="43"/>
        <v>0</v>
      </c>
      <c r="BP19" s="287">
        <f t="shared" si="44"/>
        <v>0</v>
      </c>
      <c r="BQ19" s="287">
        <f t="shared" si="45"/>
        <v>0</v>
      </c>
      <c r="BR19" s="587">
        <f t="shared" si="46"/>
        <v>0</v>
      </c>
      <c r="BS19" s="401">
        <v>0</v>
      </c>
      <c r="BT19" s="401">
        <f t="shared" si="38"/>
        <v>0</v>
      </c>
      <c r="BX19" s="669">
        <f t="shared" si="0"/>
        <v>0</v>
      </c>
      <c r="BY19" s="848">
        <f t="shared" si="1"/>
        <v>0</v>
      </c>
      <c r="BZ19" s="666">
        <f t="shared" si="2"/>
        <v>0</v>
      </c>
      <c r="CA19" s="666">
        <f t="shared" si="3"/>
        <v>0</v>
      </c>
      <c r="CB19" s="669">
        <f t="shared" si="4"/>
        <v>0</v>
      </c>
      <c r="CC19" s="666">
        <f t="shared" si="5"/>
        <v>0</v>
      </c>
      <c r="CD19" s="669">
        <f t="shared" si="6"/>
        <v>0</v>
      </c>
      <c r="CE19" s="667">
        <f t="shared" si="7"/>
        <v>0</v>
      </c>
      <c r="CF19" s="665">
        <f t="shared" si="8"/>
        <v>0</v>
      </c>
      <c r="CG19" s="666">
        <f t="shared" si="9"/>
        <v>0</v>
      </c>
      <c r="CH19" s="669">
        <f t="shared" si="10"/>
        <v>0</v>
      </c>
      <c r="CI19" s="848">
        <f t="shared" si="11"/>
        <v>0</v>
      </c>
      <c r="CJ19" s="669">
        <f t="shared" si="12"/>
        <v>0</v>
      </c>
      <c r="CK19" s="667">
        <f t="shared" si="13"/>
        <v>0</v>
      </c>
      <c r="CL19" s="849">
        <f t="shared" si="14"/>
        <v>0</v>
      </c>
      <c r="CM19" s="669">
        <f t="shared" si="15"/>
        <v>0</v>
      </c>
      <c r="CN19" s="848">
        <f t="shared" si="16"/>
        <v>0</v>
      </c>
      <c r="CO19" s="669">
        <f t="shared" si="17"/>
        <v>0</v>
      </c>
      <c r="CP19" s="848">
        <f t="shared" si="18"/>
        <v>0</v>
      </c>
      <c r="CQ19" s="848">
        <f t="shared" si="19"/>
        <v>0</v>
      </c>
      <c r="CR19" s="669">
        <f t="shared" si="20"/>
        <v>0</v>
      </c>
      <c r="CS19" s="666">
        <f t="shared" si="21"/>
        <v>0</v>
      </c>
      <c r="CT19" s="669">
        <f t="shared" si="22"/>
        <v>0</v>
      </c>
      <c r="CU19" s="849">
        <f t="shared" si="23"/>
        <v>0</v>
      </c>
      <c r="CV19" s="669">
        <f t="shared" si="24"/>
        <v>0</v>
      </c>
      <c r="CW19" s="666">
        <f t="shared" si="25"/>
        <v>0</v>
      </c>
      <c r="CX19" s="669">
        <f t="shared" si="26"/>
        <v>0</v>
      </c>
      <c r="CY19" s="848">
        <f t="shared" si="27"/>
        <v>0</v>
      </c>
      <c r="CZ19" s="669">
        <f t="shared" si="28"/>
        <v>0</v>
      </c>
      <c r="DA19" s="666">
        <f t="shared" si="29"/>
        <v>0</v>
      </c>
      <c r="DB19" s="669">
        <f t="shared" si="30"/>
        <v>0</v>
      </c>
      <c r="DC19" s="666">
        <f t="shared" si="31"/>
        <v>0</v>
      </c>
      <c r="DD19" s="669">
        <f t="shared" si="32"/>
        <v>0</v>
      </c>
      <c r="DE19" s="666">
        <f t="shared" si="33"/>
        <v>0</v>
      </c>
      <c r="DF19" s="669">
        <f t="shared" si="34"/>
        <v>0</v>
      </c>
      <c r="DG19" s="666">
        <f t="shared" si="35"/>
        <v>0</v>
      </c>
      <c r="DH19" s="669">
        <f t="shared" si="36"/>
        <v>0</v>
      </c>
      <c r="DI19" s="666">
        <f t="shared" si="37"/>
        <v>0</v>
      </c>
    </row>
    <row r="20" spans="1:113" s="4" customFormat="1" ht="60" customHeight="1" x14ac:dyDescent="0.15">
      <c r="A20" s="921"/>
      <c r="B20" s="922"/>
      <c r="C20" s="814"/>
      <c r="D20" s="784"/>
      <c r="E20" s="811"/>
      <c r="F20" s="811"/>
      <c r="G20" s="923"/>
      <c r="H20" s="924"/>
      <c r="I20" s="810"/>
      <c r="J20" s="812"/>
      <c r="K20" s="924"/>
      <c r="L20" s="816"/>
      <c r="M20" s="810"/>
      <c r="N20" s="810"/>
      <c r="O20" s="818"/>
      <c r="P20" s="819"/>
      <c r="Q20" s="810"/>
      <c r="R20" s="810"/>
      <c r="S20" s="811"/>
      <c r="T20" s="771"/>
      <c r="U20" s="923"/>
      <c r="V20" s="810"/>
      <c r="W20" s="923"/>
      <c r="X20" s="771"/>
      <c r="Y20" s="810"/>
      <c r="Z20" s="810"/>
      <c r="AA20" s="923"/>
      <c r="AB20" s="924"/>
      <c r="AC20" s="923"/>
      <c r="AD20" s="926"/>
      <c r="AE20" s="927"/>
      <c r="AF20" s="928"/>
      <c r="AG20" s="929"/>
      <c r="AH20" s="802"/>
      <c r="AI20" s="772"/>
      <c r="AJ20" s="773"/>
      <c r="AK20" s="774"/>
      <c r="AL20" s="792"/>
      <c r="AM20" s="773"/>
      <c r="AN20" s="802"/>
      <c r="AO20" s="807"/>
      <c r="AP20" s="774"/>
      <c r="AQ20" s="890"/>
      <c r="AR20" s="774"/>
      <c r="AS20" s="773"/>
      <c r="AT20" s="792"/>
      <c r="AU20" s="774"/>
      <c r="AV20" s="777"/>
      <c r="AW20" s="778"/>
      <c r="AX20" s="778"/>
      <c r="AY20" s="891"/>
      <c r="AZ20" s="777"/>
      <c r="BA20" s="778"/>
      <c r="BB20" s="777"/>
      <c r="BC20" s="779"/>
      <c r="BD20" s="892"/>
      <c r="BE20" s="780"/>
      <c r="BF20" s="781"/>
      <c r="BG20" s="782"/>
      <c r="BH20" s="654"/>
      <c r="BI20" s="654"/>
      <c r="BJ20" s="440" t="s">
        <v>267</v>
      </c>
      <c r="BK20" s="286">
        <f t="shared" si="39"/>
        <v>0</v>
      </c>
      <c r="BL20" s="287">
        <f t="shared" si="40"/>
        <v>0</v>
      </c>
      <c r="BM20" s="287">
        <f t="shared" si="41"/>
        <v>0</v>
      </c>
      <c r="BN20" s="287">
        <f t="shared" si="42"/>
        <v>0</v>
      </c>
      <c r="BO20" s="287">
        <f t="shared" si="43"/>
        <v>0</v>
      </c>
      <c r="BP20" s="287">
        <f t="shared" si="44"/>
        <v>0</v>
      </c>
      <c r="BQ20" s="287">
        <f t="shared" si="45"/>
        <v>0</v>
      </c>
      <c r="BR20" s="587">
        <f t="shared" si="46"/>
        <v>0</v>
      </c>
      <c r="BS20" s="401">
        <v>0</v>
      </c>
      <c r="BT20" s="401">
        <f>BK20+BL20*0.5+BM20*0.5+BN20+BO20+BQ20+BR20*0.5+BP20</f>
        <v>0</v>
      </c>
      <c r="BX20" s="669">
        <f t="shared" si="0"/>
        <v>0</v>
      </c>
      <c r="BY20" s="848">
        <f t="shared" si="1"/>
        <v>0</v>
      </c>
      <c r="BZ20" s="666">
        <f t="shared" si="2"/>
        <v>0</v>
      </c>
      <c r="CA20" s="666">
        <f t="shared" si="3"/>
        <v>0</v>
      </c>
      <c r="CB20" s="669">
        <f t="shared" si="4"/>
        <v>0</v>
      </c>
      <c r="CC20" s="666">
        <f t="shared" si="5"/>
        <v>0</v>
      </c>
      <c r="CD20" s="669">
        <f t="shared" si="6"/>
        <v>0</v>
      </c>
      <c r="CE20" s="667">
        <f t="shared" si="7"/>
        <v>0</v>
      </c>
      <c r="CF20" s="665">
        <f t="shared" si="8"/>
        <v>0</v>
      </c>
      <c r="CG20" s="666">
        <f t="shared" si="9"/>
        <v>0</v>
      </c>
      <c r="CH20" s="669">
        <f t="shared" si="10"/>
        <v>0</v>
      </c>
      <c r="CI20" s="848">
        <f t="shared" si="11"/>
        <v>0</v>
      </c>
      <c r="CJ20" s="669">
        <f t="shared" si="12"/>
        <v>0</v>
      </c>
      <c r="CK20" s="667">
        <f t="shared" si="13"/>
        <v>0</v>
      </c>
      <c r="CL20" s="849">
        <f t="shared" si="14"/>
        <v>0</v>
      </c>
      <c r="CM20" s="669">
        <f t="shared" si="15"/>
        <v>0</v>
      </c>
      <c r="CN20" s="848">
        <f t="shared" si="16"/>
        <v>0</v>
      </c>
      <c r="CO20" s="669">
        <f t="shared" si="17"/>
        <v>0</v>
      </c>
      <c r="CP20" s="848">
        <f t="shared" si="18"/>
        <v>0</v>
      </c>
      <c r="CQ20" s="848">
        <f t="shared" si="19"/>
        <v>0</v>
      </c>
      <c r="CR20" s="669">
        <f t="shared" si="20"/>
        <v>0</v>
      </c>
      <c r="CS20" s="666">
        <f t="shared" si="21"/>
        <v>0</v>
      </c>
      <c r="CT20" s="669">
        <f t="shared" si="22"/>
        <v>0</v>
      </c>
      <c r="CU20" s="849">
        <f t="shared" si="23"/>
        <v>0</v>
      </c>
      <c r="CV20" s="669">
        <f t="shared" si="24"/>
        <v>0</v>
      </c>
      <c r="CW20" s="666">
        <f t="shared" si="25"/>
        <v>0</v>
      </c>
      <c r="CX20" s="669">
        <f t="shared" si="26"/>
        <v>0</v>
      </c>
      <c r="CY20" s="848">
        <f t="shared" si="27"/>
        <v>0</v>
      </c>
      <c r="CZ20" s="669">
        <f t="shared" si="28"/>
        <v>0</v>
      </c>
      <c r="DA20" s="666">
        <f t="shared" si="29"/>
        <v>0</v>
      </c>
      <c r="DB20" s="669">
        <f t="shared" si="30"/>
        <v>0</v>
      </c>
      <c r="DC20" s="666">
        <f t="shared" si="31"/>
        <v>0</v>
      </c>
      <c r="DD20" s="669">
        <f t="shared" si="32"/>
        <v>0</v>
      </c>
      <c r="DE20" s="666">
        <f t="shared" si="33"/>
        <v>0</v>
      </c>
      <c r="DF20" s="669">
        <f t="shared" si="34"/>
        <v>0</v>
      </c>
      <c r="DG20" s="666">
        <f t="shared" si="35"/>
        <v>0</v>
      </c>
      <c r="DH20" s="669">
        <f t="shared" si="36"/>
        <v>0</v>
      </c>
      <c r="DI20" s="666">
        <f t="shared" si="37"/>
        <v>0</v>
      </c>
    </row>
    <row r="21" spans="1:113" s="4" customFormat="1" ht="60" customHeight="1" x14ac:dyDescent="0.15">
      <c r="A21" s="921"/>
      <c r="B21" s="922"/>
      <c r="C21" s="813"/>
      <c r="D21" s="784"/>
      <c r="E21" s="811"/>
      <c r="F21" s="811"/>
      <c r="G21" s="923"/>
      <c r="H21" s="924"/>
      <c r="I21" s="940"/>
      <c r="J21" s="935"/>
      <c r="K21" s="941"/>
      <c r="L21" s="816"/>
      <c r="M21" s="810"/>
      <c r="N21" s="810"/>
      <c r="O21" s="818"/>
      <c r="P21" s="819"/>
      <c r="Q21" s="810"/>
      <c r="R21" s="810"/>
      <c r="S21" s="811"/>
      <c r="T21" s="771"/>
      <c r="U21" s="923"/>
      <c r="V21" s="810"/>
      <c r="W21" s="923"/>
      <c r="X21" s="771"/>
      <c r="Y21" s="810"/>
      <c r="Z21" s="810"/>
      <c r="AA21" s="923"/>
      <c r="AB21" s="924"/>
      <c r="AC21" s="923"/>
      <c r="AD21" s="926"/>
      <c r="AE21" s="927"/>
      <c r="AF21" s="928"/>
      <c r="AG21" s="929"/>
      <c r="AH21" s="803"/>
      <c r="AI21" s="772"/>
      <c r="AJ21" s="773"/>
      <c r="AK21" s="774"/>
      <c r="AL21" s="792"/>
      <c r="AM21" s="773"/>
      <c r="AN21" s="803"/>
      <c r="AO21" s="773"/>
      <c r="AP21" s="774"/>
      <c r="AQ21" s="890"/>
      <c r="AR21" s="789"/>
      <c r="AS21" s="773"/>
      <c r="AT21" s="792"/>
      <c r="AU21" s="774"/>
      <c r="AV21" s="777"/>
      <c r="AW21" s="778"/>
      <c r="AX21" s="778"/>
      <c r="AY21" s="891"/>
      <c r="AZ21" s="777"/>
      <c r="BA21" s="778"/>
      <c r="BB21" s="777"/>
      <c r="BC21" s="779"/>
      <c r="BD21" s="892"/>
      <c r="BE21" s="780"/>
      <c r="BF21" s="781"/>
      <c r="BG21" s="782"/>
      <c r="BH21" s="654"/>
      <c r="BI21" s="654"/>
      <c r="BJ21" s="440" t="s">
        <v>70</v>
      </c>
      <c r="BK21" s="286">
        <f t="shared" si="39"/>
        <v>0</v>
      </c>
      <c r="BL21" s="287">
        <f t="shared" si="40"/>
        <v>0</v>
      </c>
      <c r="BM21" s="287">
        <f t="shared" si="41"/>
        <v>0</v>
      </c>
      <c r="BN21" s="287">
        <f t="shared" si="42"/>
        <v>0</v>
      </c>
      <c r="BO21" s="287">
        <f t="shared" si="43"/>
        <v>0</v>
      </c>
      <c r="BP21" s="287">
        <f t="shared" si="44"/>
        <v>0</v>
      </c>
      <c r="BQ21" s="287">
        <f t="shared" si="45"/>
        <v>0</v>
      </c>
      <c r="BR21" s="587">
        <f t="shared" si="46"/>
        <v>0</v>
      </c>
      <c r="BS21" s="401">
        <v>0</v>
      </c>
      <c r="BT21" s="401">
        <f>BK21+BL21*0.5+BM21*0.5+BN21+BO21+BQ21+BR21*0.5+BP21</f>
        <v>0</v>
      </c>
      <c r="BX21" s="669">
        <f t="shared" si="0"/>
        <v>0</v>
      </c>
      <c r="BY21" s="848">
        <f t="shared" si="1"/>
        <v>0</v>
      </c>
      <c r="BZ21" s="666">
        <f t="shared" si="2"/>
        <v>0</v>
      </c>
      <c r="CA21" s="666">
        <f t="shared" si="3"/>
        <v>0</v>
      </c>
      <c r="CB21" s="669">
        <f t="shared" si="4"/>
        <v>0</v>
      </c>
      <c r="CC21" s="666">
        <f t="shared" si="5"/>
        <v>0</v>
      </c>
      <c r="CD21" s="669">
        <f t="shared" si="6"/>
        <v>0</v>
      </c>
      <c r="CE21" s="667">
        <f t="shared" si="7"/>
        <v>0</v>
      </c>
      <c r="CF21" s="665">
        <f t="shared" si="8"/>
        <v>0</v>
      </c>
      <c r="CG21" s="666">
        <f t="shared" si="9"/>
        <v>0</v>
      </c>
      <c r="CH21" s="669">
        <f t="shared" si="10"/>
        <v>0</v>
      </c>
      <c r="CI21" s="848">
        <f t="shared" si="11"/>
        <v>0</v>
      </c>
      <c r="CJ21" s="669">
        <f t="shared" si="12"/>
        <v>0</v>
      </c>
      <c r="CK21" s="667">
        <f t="shared" si="13"/>
        <v>0</v>
      </c>
      <c r="CL21" s="849">
        <f t="shared" si="14"/>
        <v>0</v>
      </c>
      <c r="CM21" s="669">
        <f t="shared" si="15"/>
        <v>0</v>
      </c>
      <c r="CN21" s="848">
        <f t="shared" si="16"/>
        <v>0</v>
      </c>
      <c r="CO21" s="669">
        <f t="shared" si="17"/>
        <v>0</v>
      </c>
      <c r="CP21" s="848">
        <f t="shared" si="18"/>
        <v>0</v>
      </c>
      <c r="CQ21" s="848">
        <f t="shared" si="19"/>
        <v>0</v>
      </c>
      <c r="CR21" s="669">
        <f t="shared" si="20"/>
        <v>0</v>
      </c>
      <c r="CS21" s="666">
        <f t="shared" si="21"/>
        <v>0</v>
      </c>
      <c r="CT21" s="669">
        <f t="shared" si="22"/>
        <v>0</v>
      </c>
      <c r="CU21" s="849">
        <f t="shared" si="23"/>
        <v>0</v>
      </c>
      <c r="CV21" s="669">
        <f t="shared" si="24"/>
        <v>0</v>
      </c>
      <c r="CW21" s="666">
        <f t="shared" si="25"/>
        <v>0</v>
      </c>
      <c r="CX21" s="669">
        <f t="shared" si="26"/>
        <v>0</v>
      </c>
      <c r="CY21" s="848">
        <f t="shared" si="27"/>
        <v>0</v>
      </c>
      <c r="CZ21" s="669">
        <f t="shared" si="28"/>
        <v>0</v>
      </c>
      <c r="DA21" s="666">
        <f t="shared" si="29"/>
        <v>0</v>
      </c>
      <c r="DB21" s="669">
        <f t="shared" si="30"/>
        <v>0</v>
      </c>
      <c r="DC21" s="666">
        <f t="shared" si="31"/>
        <v>0</v>
      </c>
      <c r="DD21" s="669">
        <f t="shared" si="32"/>
        <v>0</v>
      </c>
      <c r="DE21" s="666">
        <f t="shared" si="33"/>
        <v>0</v>
      </c>
      <c r="DF21" s="669">
        <f t="shared" si="34"/>
        <v>0</v>
      </c>
      <c r="DG21" s="666">
        <f t="shared" si="35"/>
        <v>0</v>
      </c>
      <c r="DH21" s="669">
        <f t="shared" si="36"/>
        <v>0</v>
      </c>
      <c r="DI21" s="666">
        <f t="shared" si="37"/>
        <v>0</v>
      </c>
    </row>
    <row r="22" spans="1:113" s="4" customFormat="1" ht="60" customHeight="1" x14ac:dyDescent="0.15">
      <c r="A22" s="921"/>
      <c r="B22" s="922"/>
      <c r="C22" s="813"/>
      <c r="D22" s="784"/>
      <c r="E22" s="811"/>
      <c r="F22" s="811"/>
      <c r="G22" s="923"/>
      <c r="H22" s="924"/>
      <c r="I22" s="940"/>
      <c r="J22" s="935"/>
      <c r="K22" s="941"/>
      <c r="L22" s="816"/>
      <c r="M22" s="810"/>
      <c r="N22" s="810"/>
      <c r="O22" s="818"/>
      <c r="P22" s="819"/>
      <c r="Q22" s="810"/>
      <c r="R22" s="810"/>
      <c r="S22" s="811"/>
      <c r="T22" s="771"/>
      <c r="U22" s="923"/>
      <c r="V22" s="810"/>
      <c r="W22" s="923"/>
      <c r="X22" s="771"/>
      <c r="Y22" s="810"/>
      <c r="Z22" s="810"/>
      <c r="AA22" s="923"/>
      <c r="AB22" s="924"/>
      <c r="AC22" s="923"/>
      <c r="AD22" s="926"/>
      <c r="AE22" s="927"/>
      <c r="AF22" s="928"/>
      <c r="AG22" s="929"/>
      <c r="AH22" s="803"/>
      <c r="AI22" s="772"/>
      <c r="AJ22" s="773"/>
      <c r="AK22" s="774"/>
      <c r="AL22" s="792"/>
      <c r="AM22" s="773"/>
      <c r="AN22" s="803"/>
      <c r="AO22" s="773"/>
      <c r="AP22" s="774"/>
      <c r="AQ22" s="890"/>
      <c r="AR22" s="774"/>
      <c r="AS22" s="773"/>
      <c r="AT22" s="792"/>
      <c r="AU22" s="774"/>
      <c r="AV22" s="777"/>
      <c r="AW22" s="778"/>
      <c r="AX22" s="778"/>
      <c r="AY22" s="891"/>
      <c r="AZ22" s="777"/>
      <c r="BA22" s="778"/>
      <c r="BB22" s="777"/>
      <c r="BC22" s="779"/>
      <c r="BD22" s="892"/>
      <c r="BE22" s="780"/>
      <c r="BF22" s="781"/>
      <c r="BG22" s="782"/>
      <c r="BH22" s="654"/>
      <c r="BI22" s="654"/>
      <c r="BJ22" s="440" t="s">
        <v>300</v>
      </c>
      <c r="BK22" s="286">
        <f t="shared" si="39"/>
        <v>0</v>
      </c>
      <c r="BL22" s="287">
        <f t="shared" si="40"/>
        <v>0</v>
      </c>
      <c r="BM22" s="287">
        <f t="shared" si="41"/>
        <v>0</v>
      </c>
      <c r="BN22" s="287">
        <f t="shared" si="42"/>
        <v>0</v>
      </c>
      <c r="BO22" s="287">
        <f t="shared" si="43"/>
        <v>0</v>
      </c>
      <c r="BP22" s="287">
        <f t="shared" si="44"/>
        <v>0</v>
      </c>
      <c r="BQ22" s="287">
        <f t="shared" si="45"/>
        <v>0</v>
      </c>
      <c r="BR22" s="587">
        <f t="shared" si="46"/>
        <v>0</v>
      </c>
      <c r="BS22" s="401">
        <v>0</v>
      </c>
      <c r="BT22" s="401">
        <f t="shared" si="38"/>
        <v>0</v>
      </c>
      <c r="BX22" s="669">
        <f t="shared" si="0"/>
        <v>0</v>
      </c>
      <c r="BY22" s="848">
        <f t="shared" si="1"/>
        <v>0</v>
      </c>
      <c r="BZ22" s="666">
        <f t="shared" si="2"/>
        <v>0</v>
      </c>
      <c r="CA22" s="666">
        <f t="shared" si="3"/>
        <v>0</v>
      </c>
      <c r="CB22" s="669">
        <f t="shared" si="4"/>
        <v>0</v>
      </c>
      <c r="CC22" s="666">
        <f t="shared" si="5"/>
        <v>0</v>
      </c>
      <c r="CD22" s="669">
        <f t="shared" si="6"/>
        <v>0</v>
      </c>
      <c r="CE22" s="667">
        <f t="shared" si="7"/>
        <v>0</v>
      </c>
      <c r="CF22" s="665">
        <f t="shared" si="8"/>
        <v>0</v>
      </c>
      <c r="CG22" s="666">
        <f t="shared" si="9"/>
        <v>0</v>
      </c>
      <c r="CH22" s="669">
        <f t="shared" si="10"/>
        <v>0</v>
      </c>
      <c r="CI22" s="848">
        <f t="shared" si="11"/>
        <v>0</v>
      </c>
      <c r="CJ22" s="669">
        <f t="shared" si="12"/>
        <v>0</v>
      </c>
      <c r="CK22" s="667">
        <f t="shared" si="13"/>
        <v>0</v>
      </c>
      <c r="CL22" s="849">
        <f t="shared" si="14"/>
        <v>0</v>
      </c>
      <c r="CM22" s="669">
        <f t="shared" si="15"/>
        <v>0</v>
      </c>
      <c r="CN22" s="848">
        <f t="shared" si="16"/>
        <v>0</v>
      </c>
      <c r="CO22" s="669">
        <f t="shared" si="17"/>
        <v>0</v>
      </c>
      <c r="CP22" s="848">
        <f t="shared" si="18"/>
        <v>0</v>
      </c>
      <c r="CQ22" s="848">
        <f t="shared" si="19"/>
        <v>0</v>
      </c>
      <c r="CR22" s="669">
        <f t="shared" si="20"/>
        <v>0</v>
      </c>
      <c r="CS22" s="666">
        <f t="shared" si="21"/>
        <v>0</v>
      </c>
      <c r="CT22" s="669">
        <f t="shared" si="22"/>
        <v>0</v>
      </c>
      <c r="CU22" s="849">
        <f t="shared" si="23"/>
        <v>0</v>
      </c>
      <c r="CV22" s="669">
        <f t="shared" si="24"/>
        <v>0</v>
      </c>
      <c r="CW22" s="666">
        <f t="shared" si="25"/>
        <v>0</v>
      </c>
      <c r="CX22" s="669">
        <f t="shared" si="26"/>
        <v>0</v>
      </c>
      <c r="CY22" s="848">
        <f t="shared" si="27"/>
        <v>0</v>
      </c>
      <c r="CZ22" s="669">
        <f t="shared" si="28"/>
        <v>0</v>
      </c>
      <c r="DA22" s="666">
        <f t="shared" si="29"/>
        <v>0</v>
      </c>
      <c r="DB22" s="669">
        <f t="shared" si="30"/>
        <v>0</v>
      </c>
      <c r="DC22" s="666">
        <f t="shared" si="31"/>
        <v>0</v>
      </c>
      <c r="DD22" s="669">
        <f t="shared" si="32"/>
        <v>0</v>
      </c>
      <c r="DE22" s="666">
        <f t="shared" si="33"/>
        <v>0</v>
      </c>
      <c r="DF22" s="669">
        <f t="shared" si="34"/>
        <v>0</v>
      </c>
      <c r="DG22" s="666">
        <f t="shared" si="35"/>
        <v>0</v>
      </c>
      <c r="DH22" s="669">
        <f t="shared" si="36"/>
        <v>0</v>
      </c>
      <c r="DI22" s="666">
        <f t="shared" si="37"/>
        <v>0</v>
      </c>
    </row>
    <row r="23" spans="1:113" s="4" customFormat="1" ht="60" customHeight="1" x14ac:dyDescent="0.15">
      <c r="A23" s="921"/>
      <c r="B23" s="922"/>
      <c r="C23" s="813"/>
      <c r="D23" s="784"/>
      <c r="E23" s="811"/>
      <c r="F23" s="811"/>
      <c r="G23" s="923"/>
      <c r="H23" s="924"/>
      <c r="I23" s="940"/>
      <c r="J23" s="935"/>
      <c r="K23" s="941"/>
      <c r="L23" s="816"/>
      <c r="M23" s="810"/>
      <c r="N23" s="810"/>
      <c r="O23" s="818"/>
      <c r="P23" s="819"/>
      <c r="Q23" s="810"/>
      <c r="R23" s="810"/>
      <c r="S23" s="811"/>
      <c r="T23" s="771"/>
      <c r="U23" s="923"/>
      <c r="V23" s="810"/>
      <c r="W23" s="923"/>
      <c r="X23" s="771"/>
      <c r="Y23" s="810"/>
      <c r="Z23" s="810"/>
      <c r="AA23" s="923"/>
      <c r="AB23" s="924"/>
      <c r="AC23" s="923"/>
      <c r="AD23" s="926"/>
      <c r="AE23" s="927"/>
      <c r="AF23" s="928"/>
      <c r="AG23" s="929"/>
      <c r="AH23" s="804"/>
      <c r="AI23" s="786"/>
      <c r="AJ23" s="787"/>
      <c r="AK23" s="774"/>
      <c r="AL23" s="792"/>
      <c r="AM23" s="773"/>
      <c r="AN23" s="803"/>
      <c r="AO23" s="808"/>
      <c r="AP23" s="774"/>
      <c r="AQ23" s="890"/>
      <c r="AR23" s="774"/>
      <c r="AS23" s="773"/>
      <c r="AT23" s="792"/>
      <c r="AU23" s="774"/>
      <c r="AV23" s="898"/>
      <c r="AW23" s="784"/>
      <c r="AX23" s="784"/>
      <c r="AY23" s="908"/>
      <c r="AZ23" s="777"/>
      <c r="BA23" s="778"/>
      <c r="BB23" s="777"/>
      <c r="BC23" s="779"/>
      <c r="BD23" s="892"/>
      <c r="BE23" s="780"/>
      <c r="BF23" s="781"/>
      <c r="BG23" s="879"/>
      <c r="BH23" s="654"/>
      <c r="BI23" s="654"/>
      <c r="BJ23" s="440" t="s">
        <v>301</v>
      </c>
      <c r="BK23" s="286">
        <f t="shared" si="39"/>
        <v>0</v>
      </c>
      <c r="BL23" s="287">
        <f t="shared" si="40"/>
        <v>0</v>
      </c>
      <c r="BM23" s="287">
        <f t="shared" si="41"/>
        <v>0</v>
      </c>
      <c r="BN23" s="287">
        <f t="shared" si="42"/>
        <v>0</v>
      </c>
      <c r="BO23" s="287">
        <f t="shared" si="43"/>
        <v>0</v>
      </c>
      <c r="BP23" s="287">
        <f t="shared" si="44"/>
        <v>0</v>
      </c>
      <c r="BQ23" s="287">
        <f t="shared" si="45"/>
        <v>0</v>
      </c>
      <c r="BR23" s="587">
        <f t="shared" si="46"/>
        <v>0</v>
      </c>
      <c r="BS23" s="401">
        <v>0</v>
      </c>
      <c r="BT23" s="401">
        <f>BK23+BL23*0.5+BM23*0.5+BN23+BO23+BQ23+BR23*0.5+BP23</f>
        <v>0</v>
      </c>
      <c r="BX23" s="669">
        <f t="shared" si="0"/>
        <v>0</v>
      </c>
      <c r="BY23" s="848">
        <f t="shared" si="1"/>
        <v>0</v>
      </c>
      <c r="BZ23" s="666">
        <f t="shared" si="2"/>
        <v>0</v>
      </c>
      <c r="CA23" s="666">
        <f t="shared" si="3"/>
        <v>0</v>
      </c>
      <c r="CB23" s="669">
        <f t="shared" si="4"/>
        <v>0</v>
      </c>
      <c r="CC23" s="666">
        <f t="shared" si="5"/>
        <v>0</v>
      </c>
      <c r="CD23" s="669">
        <f t="shared" si="6"/>
        <v>0</v>
      </c>
      <c r="CE23" s="667">
        <f t="shared" si="7"/>
        <v>0</v>
      </c>
      <c r="CF23" s="665">
        <f t="shared" si="8"/>
        <v>0</v>
      </c>
      <c r="CG23" s="666">
        <f t="shared" si="9"/>
        <v>0</v>
      </c>
      <c r="CH23" s="669">
        <f t="shared" si="10"/>
        <v>0</v>
      </c>
      <c r="CI23" s="848">
        <f t="shared" si="11"/>
        <v>0</v>
      </c>
      <c r="CJ23" s="669">
        <f t="shared" si="12"/>
        <v>0</v>
      </c>
      <c r="CK23" s="667">
        <f t="shared" si="13"/>
        <v>0</v>
      </c>
      <c r="CL23" s="849">
        <f t="shared" si="14"/>
        <v>0</v>
      </c>
      <c r="CM23" s="669">
        <f t="shared" si="15"/>
        <v>0</v>
      </c>
      <c r="CN23" s="848">
        <f t="shared" si="16"/>
        <v>0</v>
      </c>
      <c r="CO23" s="669">
        <f t="shared" si="17"/>
        <v>0</v>
      </c>
      <c r="CP23" s="848">
        <f t="shared" si="18"/>
        <v>0</v>
      </c>
      <c r="CQ23" s="848">
        <f t="shared" si="19"/>
        <v>0</v>
      </c>
      <c r="CR23" s="669">
        <f t="shared" si="20"/>
        <v>0</v>
      </c>
      <c r="CS23" s="666">
        <f t="shared" si="21"/>
        <v>0</v>
      </c>
      <c r="CT23" s="669">
        <f t="shared" si="22"/>
        <v>0</v>
      </c>
      <c r="CU23" s="849">
        <f t="shared" si="23"/>
        <v>0</v>
      </c>
      <c r="CV23" s="669">
        <f t="shared" si="24"/>
        <v>0</v>
      </c>
      <c r="CW23" s="666">
        <f t="shared" si="25"/>
        <v>0</v>
      </c>
      <c r="CX23" s="669">
        <f t="shared" si="26"/>
        <v>0</v>
      </c>
      <c r="CY23" s="848">
        <f t="shared" si="27"/>
        <v>0</v>
      </c>
      <c r="CZ23" s="669">
        <f t="shared" si="28"/>
        <v>0</v>
      </c>
      <c r="DA23" s="666">
        <f t="shared" si="29"/>
        <v>0</v>
      </c>
      <c r="DB23" s="669">
        <f t="shared" si="30"/>
        <v>0</v>
      </c>
      <c r="DC23" s="666">
        <f t="shared" si="31"/>
        <v>0</v>
      </c>
      <c r="DD23" s="669">
        <f t="shared" si="32"/>
        <v>0</v>
      </c>
      <c r="DE23" s="666">
        <f t="shared" si="33"/>
        <v>0</v>
      </c>
      <c r="DF23" s="669">
        <f t="shared" si="34"/>
        <v>0</v>
      </c>
      <c r="DG23" s="666">
        <f t="shared" si="35"/>
        <v>0</v>
      </c>
      <c r="DH23" s="669">
        <f t="shared" si="36"/>
        <v>0</v>
      </c>
      <c r="DI23" s="666">
        <f t="shared" si="37"/>
        <v>0</v>
      </c>
    </row>
    <row r="24" spans="1:113" s="4" customFormat="1" ht="60" customHeight="1" x14ac:dyDescent="0.15">
      <c r="A24" s="921"/>
      <c r="B24" s="922"/>
      <c r="C24" s="814"/>
      <c r="D24" s="784"/>
      <c r="E24" s="934"/>
      <c r="F24" s="811"/>
      <c r="G24" s="923"/>
      <c r="H24" s="924"/>
      <c r="I24" s="810"/>
      <c r="J24" s="935"/>
      <c r="K24" s="941"/>
      <c r="L24" s="816"/>
      <c r="M24" s="810"/>
      <c r="N24" s="810"/>
      <c r="O24" s="818"/>
      <c r="P24" s="943"/>
      <c r="Q24" s="810"/>
      <c r="R24" s="817"/>
      <c r="S24" s="811"/>
      <c r="T24" s="771"/>
      <c r="U24" s="923"/>
      <c r="V24" s="810"/>
      <c r="W24" s="923"/>
      <c r="X24" s="771"/>
      <c r="Y24" s="810"/>
      <c r="Z24" s="810"/>
      <c r="AA24" s="923"/>
      <c r="AB24" s="924"/>
      <c r="AC24" s="923"/>
      <c r="AD24" s="926"/>
      <c r="AE24" s="927"/>
      <c r="AF24" s="928"/>
      <c r="AG24" s="929"/>
      <c r="AH24" s="803"/>
      <c r="AI24" s="772"/>
      <c r="AJ24" s="787"/>
      <c r="AK24" s="774"/>
      <c r="AL24" s="792"/>
      <c r="AM24" s="773"/>
      <c r="AN24" s="804"/>
      <c r="AO24" s="808"/>
      <c r="AP24" s="774"/>
      <c r="AQ24" s="890"/>
      <c r="AR24" s="774"/>
      <c r="AS24" s="773"/>
      <c r="AT24" s="792"/>
      <c r="AU24" s="774"/>
      <c r="AV24" s="777"/>
      <c r="AW24" s="778"/>
      <c r="AX24" s="778"/>
      <c r="AY24" s="908"/>
      <c r="AZ24" s="777"/>
      <c r="BA24" s="778"/>
      <c r="BB24" s="775"/>
      <c r="BC24" s="790"/>
      <c r="BD24" s="899"/>
      <c r="BE24" s="789"/>
      <c r="BF24" s="786"/>
      <c r="BG24" s="787"/>
      <c r="BH24" s="655"/>
      <c r="BI24" s="655"/>
      <c r="BJ24" s="440" t="s">
        <v>299</v>
      </c>
      <c r="BK24" s="286">
        <f t="shared" si="39"/>
        <v>0</v>
      </c>
      <c r="BL24" s="287">
        <f t="shared" si="40"/>
        <v>0</v>
      </c>
      <c r="BM24" s="287">
        <f t="shared" si="41"/>
        <v>0</v>
      </c>
      <c r="BN24" s="287">
        <f t="shared" si="42"/>
        <v>0</v>
      </c>
      <c r="BO24" s="287">
        <f t="shared" si="43"/>
        <v>0</v>
      </c>
      <c r="BP24" s="287">
        <f t="shared" si="44"/>
        <v>0</v>
      </c>
      <c r="BQ24" s="287">
        <f t="shared" si="45"/>
        <v>0</v>
      </c>
      <c r="BR24" s="587">
        <f t="shared" si="46"/>
        <v>0</v>
      </c>
      <c r="BS24" s="401">
        <v>0</v>
      </c>
      <c r="BT24" s="401">
        <f>BK24+BL24*0.5+BM24*0.5+BN24+BO24+BQ24+BR24*0.5+BP24</f>
        <v>0</v>
      </c>
      <c r="BX24" s="669">
        <f t="shared" si="0"/>
        <v>0</v>
      </c>
      <c r="BY24" s="848">
        <f t="shared" si="1"/>
        <v>0</v>
      </c>
      <c r="BZ24" s="666">
        <f t="shared" si="2"/>
        <v>0</v>
      </c>
      <c r="CA24" s="666">
        <f t="shared" si="3"/>
        <v>0</v>
      </c>
      <c r="CB24" s="669">
        <f t="shared" si="4"/>
        <v>0</v>
      </c>
      <c r="CC24" s="666">
        <f t="shared" si="5"/>
        <v>0</v>
      </c>
      <c r="CD24" s="669">
        <f t="shared" si="6"/>
        <v>0</v>
      </c>
      <c r="CE24" s="667">
        <f t="shared" si="7"/>
        <v>0</v>
      </c>
      <c r="CF24" s="665">
        <f t="shared" si="8"/>
        <v>0</v>
      </c>
      <c r="CG24" s="666">
        <f t="shared" si="9"/>
        <v>0</v>
      </c>
      <c r="CH24" s="669">
        <f t="shared" si="10"/>
        <v>0</v>
      </c>
      <c r="CI24" s="848">
        <f t="shared" si="11"/>
        <v>0</v>
      </c>
      <c r="CJ24" s="669">
        <f t="shared" si="12"/>
        <v>0</v>
      </c>
      <c r="CK24" s="667">
        <f t="shared" si="13"/>
        <v>0</v>
      </c>
      <c r="CL24" s="849">
        <f t="shared" si="14"/>
        <v>0</v>
      </c>
      <c r="CM24" s="669">
        <f t="shared" si="15"/>
        <v>0</v>
      </c>
      <c r="CN24" s="848">
        <f t="shared" si="16"/>
        <v>0</v>
      </c>
      <c r="CO24" s="669">
        <f t="shared" si="17"/>
        <v>0</v>
      </c>
      <c r="CP24" s="848">
        <f t="shared" si="18"/>
        <v>0</v>
      </c>
      <c r="CQ24" s="848">
        <f t="shared" si="19"/>
        <v>0</v>
      </c>
      <c r="CR24" s="669">
        <f t="shared" si="20"/>
        <v>0</v>
      </c>
      <c r="CS24" s="666">
        <f t="shared" si="21"/>
        <v>0</v>
      </c>
      <c r="CT24" s="669">
        <f t="shared" si="22"/>
        <v>0</v>
      </c>
      <c r="CU24" s="849">
        <f t="shared" si="23"/>
        <v>0</v>
      </c>
      <c r="CV24" s="669">
        <f t="shared" si="24"/>
        <v>0</v>
      </c>
      <c r="CW24" s="666">
        <f t="shared" si="25"/>
        <v>0</v>
      </c>
      <c r="CX24" s="669">
        <f t="shared" si="26"/>
        <v>0</v>
      </c>
      <c r="CY24" s="848">
        <f t="shared" si="27"/>
        <v>0</v>
      </c>
      <c r="CZ24" s="669">
        <f t="shared" si="28"/>
        <v>0</v>
      </c>
      <c r="DA24" s="666">
        <f t="shared" si="29"/>
        <v>0</v>
      </c>
      <c r="DB24" s="669">
        <f t="shared" si="30"/>
        <v>0</v>
      </c>
      <c r="DC24" s="666">
        <f t="shared" si="31"/>
        <v>0</v>
      </c>
      <c r="DD24" s="669">
        <f t="shared" si="32"/>
        <v>0</v>
      </c>
      <c r="DE24" s="666">
        <f t="shared" si="33"/>
        <v>0</v>
      </c>
      <c r="DF24" s="669">
        <f t="shared" si="34"/>
        <v>0</v>
      </c>
      <c r="DG24" s="666">
        <f t="shared" si="35"/>
        <v>0</v>
      </c>
      <c r="DH24" s="669">
        <f t="shared" si="36"/>
        <v>0</v>
      </c>
      <c r="DI24" s="666">
        <f t="shared" si="37"/>
        <v>0</v>
      </c>
    </row>
    <row r="25" spans="1:113" s="4" customFormat="1" ht="60" customHeight="1" x14ac:dyDescent="0.15">
      <c r="A25" s="921"/>
      <c r="B25" s="922"/>
      <c r="C25" s="814"/>
      <c r="D25" s="784"/>
      <c r="E25" s="934"/>
      <c r="F25" s="811"/>
      <c r="G25" s="923"/>
      <c r="H25" s="924"/>
      <c r="I25" s="810"/>
      <c r="J25" s="935"/>
      <c r="K25" s="924"/>
      <c r="L25" s="816"/>
      <c r="M25" s="810"/>
      <c r="N25" s="810"/>
      <c r="O25" s="818"/>
      <c r="P25" s="819"/>
      <c r="Q25" s="810"/>
      <c r="R25" s="817"/>
      <c r="S25" s="811"/>
      <c r="T25" s="771"/>
      <c r="U25" s="923"/>
      <c r="V25" s="810"/>
      <c r="W25" s="923"/>
      <c r="X25" s="771"/>
      <c r="Y25" s="810"/>
      <c r="Z25" s="810"/>
      <c r="AA25" s="923"/>
      <c r="AB25" s="924"/>
      <c r="AC25" s="923"/>
      <c r="AD25" s="926"/>
      <c r="AE25" s="927"/>
      <c r="AF25" s="928"/>
      <c r="AG25" s="929"/>
      <c r="AH25" s="805"/>
      <c r="AI25" s="772"/>
      <c r="AJ25" s="773"/>
      <c r="AK25" s="774"/>
      <c r="AL25" s="792"/>
      <c r="AM25" s="773"/>
      <c r="AN25" s="803"/>
      <c r="AO25" s="773"/>
      <c r="AP25" s="774"/>
      <c r="AQ25" s="890"/>
      <c r="AR25" s="774"/>
      <c r="AS25" s="773"/>
      <c r="AT25" s="792"/>
      <c r="AU25" s="774"/>
      <c r="AV25" s="777"/>
      <c r="AW25" s="778"/>
      <c r="AX25" s="778"/>
      <c r="AY25" s="908"/>
      <c r="AZ25" s="777"/>
      <c r="BA25" s="778"/>
      <c r="BB25" s="777"/>
      <c r="BC25" s="779"/>
      <c r="BD25" s="892"/>
      <c r="BE25" s="780"/>
      <c r="BF25" s="781"/>
      <c r="BG25" s="782"/>
      <c r="BH25" s="654"/>
      <c r="BI25" s="654"/>
      <c r="BJ25" s="440" t="s">
        <v>31</v>
      </c>
      <c r="BK25" s="286">
        <f>COUNTIF($AH$6:$AJ$35,BJ25)</f>
        <v>0</v>
      </c>
      <c r="BL25" s="287">
        <f t="shared" si="40"/>
        <v>0</v>
      </c>
      <c r="BM25" s="287">
        <f t="shared" si="41"/>
        <v>0</v>
      </c>
      <c r="BN25" s="287">
        <f t="shared" si="42"/>
        <v>0</v>
      </c>
      <c r="BO25" s="287">
        <f t="shared" si="43"/>
        <v>0</v>
      </c>
      <c r="BP25" s="287">
        <f t="shared" si="44"/>
        <v>0</v>
      </c>
      <c r="BQ25" s="287">
        <f t="shared" si="45"/>
        <v>0</v>
      </c>
      <c r="BR25" s="587">
        <f t="shared" si="46"/>
        <v>0</v>
      </c>
      <c r="BS25" s="401">
        <v>0</v>
      </c>
      <c r="BT25" s="401">
        <f>BK25+BL25*0.5+BM25*0.5+BN25+BO25+BQ25+BR25*0.5+BP25</f>
        <v>0</v>
      </c>
      <c r="BX25" s="669">
        <f t="shared" si="0"/>
        <v>0</v>
      </c>
      <c r="BY25" s="848">
        <f t="shared" si="1"/>
        <v>0</v>
      </c>
      <c r="BZ25" s="666">
        <f t="shared" si="2"/>
        <v>0</v>
      </c>
      <c r="CA25" s="666">
        <f t="shared" si="3"/>
        <v>0</v>
      </c>
      <c r="CB25" s="669">
        <f t="shared" si="4"/>
        <v>0</v>
      </c>
      <c r="CC25" s="666">
        <f t="shared" si="5"/>
        <v>0</v>
      </c>
      <c r="CD25" s="669">
        <f t="shared" si="6"/>
        <v>0</v>
      </c>
      <c r="CE25" s="667">
        <f t="shared" si="7"/>
        <v>0</v>
      </c>
      <c r="CF25" s="665">
        <f t="shared" si="8"/>
        <v>0</v>
      </c>
      <c r="CG25" s="666">
        <f t="shared" si="9"/>
        <v>0</v>
      </c>
      <c r="CH25" s="669">
        <f t="shared" si="10"/>
        <v>0</v>
      </c>
      <c r="CI25" s="848">
        <f t="shared" si="11"/>
        <v>0</v>
      </c>
      <c r="CJ25" s="669">
        <f t="shared" si="12"/>
        <v>0</v>
      </c>
      <c r="CK25" s="667">
        <f t="shared" si="13"/>
        <v>0</v>
      </c>
      <c r="CL25" s="849">
        <f t="shared" si="14"/>
        <v>0</v>
      </c>
      <c r="CM25" s="669">
        <f t="shared" si="15"/>
        <v>0</v>
      </c>
      <c r="CN25" s="848">
        <f t="shared" si="16"/>
        <v>0</v>
      </c>
      <c r="CO25" s="669">
        <f t="shared" si="17"/>
        <v>0</v>
      </c>
      <c r="CP25" s="848">
        <f t="shared" si="18"/>
        <v>0</v>
      </c>
      <c r="CQ25" s="848">
        <f t="shared" si="19"/>
        <v>0</v>
      </c>
      <c r="CR25" s="669">
        <f t="shared" si="20"/>
        <v>0</v>
      </c>
      <c r="CS25" s="666">
        <f t="shared" si="21"/>
        <v>0</v>
      </c>
      <c r="CT25" s="669">
        <f t="shared" si="22"/>
        <v>0</v>
      </c>
      <c r="CU25" s="849">
        <f t="shared" si="23"/>
        <v>0</v>
      </c>
      <c r="CV25" s="669">
        <f t="shared" si="24"/>
        <v>0</v>
      </c>
      <c r="CW25" s="666">
        <f t="shared" si="25"/>
        <v>0</v>
      </c>
      <c r="CX25" s="669">
        <f t="shared" si="26"/>
        <v>0</v>
      </c>
      <c r="CY25" s="848">
        <f t="shared" si="27"/>
        <v>0</v>
      </c>
      <c r="CZ25" s="669">
        <f t="shared" si="28"/>
        <v>0</v>
      </c>
      <c r="DA25" s="666">
        <f t="shared" si="29"/>
        <v>0</v>
      </c>
      <c r="DB25" s="669">
        <f t="shared" si="30"/>
        <v>0</v>
      </c>
      <c r="DC25" s="666">
        <f t="shared" si="31"/>
        <v>0</v>
      </c>
      <c r="DD25" s="669">
        <f t="shared" si="32"/>
        <v>0</v>
      </c>
      <c r="DE25" s="666">
        <f t="shared" si="33"/>
        <v>0</v>
      </c>
      <c r="DF25" s="669">
        <f t="shared" si="34"/>
        <v>0</v>
      </c>
      <c r="DG25" s="666">
        <f t="shared" si="35"/>
        <v>0</v>
      </c>
      <c r="DH25" s="669">
        <f t="shared" si="36"/>
        <v>0</v>
      </c>
      <c r="DI25" s="666">
        <f t="shared" si="37"/>
        <v>0</v>
      </c>
    </row>
    <row r="26" spans="1:113" s="4" customFormat="1" ht="60" customHeight="1" x14ac:dyDescent="0.15">
      <c r="A26" s="921"/>
      <c r="B26" s="922"/>
      <c r="C26" s="814"/>
      <c r="D26" s="784"/>
      <c r="E26" s="811"/>
      <c r="F26" s="811"/>
      <c r="G26" s="923"/>
      <c r="H26" s="924"/>
      <c r="I26" s="810"/>
      <c r="J26" s="812"/>
      <c r="K26" s="924"/>
      <c r="L26" s="816"/>
      <c r="M26" s="810"/>
      <c r="N26" s="810"/>
      <c r="O26" s="818"/>
      <c r="P26" s="819"/>
      <c r="Q26" s="810"/>
      <c r="R26" s="810"/>
      <c r="S26" s="811"/>
      <c r="T26" s="771"/>
      <c r="U26" s="923"/>
      <c r="V26" s="810"/>
      <c r="W26" s="923"/>
      <c r="X26" s="771"/>
      <c r="Y26" s="810"/>
      <c r="Z26" s="810"/>
      <c r="AA26" s="923"/>
      <c r="AB26" s="924"/>
      <c r="AC26" s="923"/>
      <c r="AD26" s="926"/>
      <c r="AE26" s="927"/>
      <c r="AF26" s="928"/>
      <c r="AG26" s="929"/>
      <c r="AH26" s="803"/>
      <c r="AI26" s="772"/>
      <c r="AJ26" s="773"/>
      <c r="AK26" s="774"/>
      <c r="AL26" s="792"/>
      <c r="AM26" s="773"/>
      <c r="AN26" s="803"/>
      <c r="AO26" s="773"/>
      <c r="AP26" s="774"/>
      <c r="AQ26" s="890"/>
      <c r="AR26" s="774"/>
      <c r="AS26" s="773"/>
      <c r="AT26" s="792"/>
      <c r="AU26" s="774"/>
      <c r="AV26" s="777"/>
      <c r="AW26" s="778"/>
      <c r="AX26" s="778"/>
      <c r="AY26" s="891"/>
      <c r="AZ26" s="777"/>
      <c r="BA26" s="778"/>
      <c r="BB26" s="777"/>
      <c r="BC26" s="779"/>
      <c r="BD26" s="892"/>
      <c r="BE26" s="780"/>
      <c r="BF26" s="781"/>
      <c r="BG26" s="782"/>
      <c r="BH26" s="654"/>
      <c r="BI26" s="654"/>
      <c r="BJ26" s="440" t="s">
        <v>417</v>
      </c>
      <c r="BK26" s="286">
        <f>COUNTIF($AH$6:$AJ$35,BJ26)</f>
        <v>0</v>
      </c>
      <c r="BL26" s="287">
        <f t="shared" si="40"/>
        <v>0</v>
      </c>
      <c r="BM26" s="287">
        <f t="shared" si="41"/>
        <v>0</v>
      </c>
      <c r="BN26" s="287">
        <f t="shared" si="42"/>
        <v>0</v>
      </c>
      <c r="BO26" s="287">
        <f t="shared" si="43"/>
        <v>0</v>
      </c>
      <c r="BP26" s="287">
        <f t="shared" si="44"/>
        <v>0</v>
      </c>
      <c r="BQ26" s="287">
        <f t="shared" si="45"/>
        <v>0</v>
      </c>
      <c r="BR26" s="587">
        <f t="shared" si="46"/>
        <v>0</v>
      </c>
      <c r="BS26" s="401">
        <v>0</v>
      </c>
      <c r="BT26" s="401">
        <f t="shared" ref="BT26:BT27" si="47">BK26+BL26*0.5+BM26*0.5+BN26+BO26+BQ26+BR26*0.5+BP26</f>
        <v>0</v>
      </c>
      <c r="BX26" s="669">
        <f t="shared" si="0"/>
        <v>0</v>
      </c>
      <c r="BY26" s="848">
        <f t="shared" si="1"/>
        <v>0</v>
      </c>
      <c r="BZ26" s="666">
        <f t="shared" si="2"/>
        <v>0</v>
      </c>
      <c r="CA26" s="666">
        <f t="shared" si="3"/>
        <v>0</v>
      </c>
      <c r="CB26" s="669">
        <f t="shared" si="4"/>
        <v>0</v>
      </c>
      <c r="CC26" s="666">
        <f t="shared" si="5"/>
        <v>0</v>
      </c>
      <c r="CD26" s="669">
        <f t="shared" si="6"/>
        <v>0</v>
      </c>
      <c r="CE26" s="667">
        <f t="shared" si="7"/>
        <v>0</v>
      </c>
      <c r="CF26" s="665">
        <f t="shared" si="8"/>
        <v>0</v>
      </c>
      <c r="CG26" s="666">
        <f t="shared" si="9"/>
        <v>0</v>
      </c>
      <c r="CH26" s="669">
        <f t="shared" si="10"/>
        <v>0</v>
      </c>
      <c r="CI26" s="848">
        <f t="shared" si="11"/>
        <v>0</v>
      </c>
      <c r="CJ26" s="669">
        <f t="shared" si="12"/>
        <v>0</v>
      </c>
      <c r="CK26" s="667">
        <f t="shared" si="13"/>
        <v>0</v>
      </c>
      <c r="CL26" s="849">
        <f t="shared" si="14"/>
        <v>0</v>
      </c>
      <c r="CM26" s="669">
        <f t="shared" si="15"/>
        <v>0</v>
      </c>
      <c r="CN26" s="848">
        <f t="shared" si="16"/>
        <v>0</v>
      </c>
      <c r="CO26" s="669">
        <f t="shared" si="17"/>
        <v>0</v>
      </c>
      <c r="CP26" s="848">
        <f t="shared" si="18"/>
        <v>0</v>
      </c>
      <c r="CQ26" s="848">
        <f t="shared" si="19"/>
        <v>0</v>
      </c>
      <c r="CR26" s="669">
        <f t="shared" si="20"/>
        <v>0</v>
      </c>
      <c r="CS26" s="666">
        <f t="shared" si="21"/>
        <v>0</v>
      </c>
      <c r="CT26" s="669">
        <f t="shared" si="22"/>
        <v>0</v>
      </c>
      <c r="CU26" s="849">
        <f t="shared" si="23"/>
        <v>0</v>
      </c>
      <c r="CV26" s="669">
        <f t="shared" si="24"/>
        <v>0</v>
      </c>
      <c r="CW26" s="666">
        <f t="shared" si="25"/>
        <v>0</v>
      </c>
      <c r="CX26" s="669">
        <f t="shared" si="26"/>
        <v>0</v>
      </c>
      <c r="CY26" s="848">
        <f t="shared" si="27"/>
        <v>0</v>
      </c>
      <c r="CZ26" s="669">
        <f t="shared" si="28"/>
        <v>0</v>
      </c>
      <c r="DA26" s="666">
        <f t="shared" si="29"/>
        <v>0</v>
      </c>
      <c r="DB26" s="669">
        <f t="shared" si="30"/>
        <v>0</v>
      </c>
      <c r="DC26" s="666">
        <f t="shared" si="31"/>
        <v>0</v>
      </c>
      <c r="DD26" s="669">
        <f t="shared" si="32"/>
        <v>0</v>
      </c>
      <c r="DE26" s="666">
        <f t="shared" si="33"/>
        <v>0</v>
      </c>
      <c r="DF26" s="669">
        <f t="shared" si="34"/>
        <v>0</v>
      </c>
      <c r="DG26" s="666">
        <f t="shared" si="35"/>
        <v>0</v>
      </c>
      <c r="DH26" s="669">
        <f t="shared" si="36"/>
        <v>0</v>
      </c>
      <c r="DI26" s="666">
        <f t="shared" si="37"/>
        <v>0</v>
      </c>
    </row>
    <row r="27" spans="1:113" s="4" customFormat="1" ht="60" customHeight="1" x14ac:dyDescent="0.15">
      <c r="A27" s="921"/>
      <c r="B27" s="922"/>
      <c r="C27" s="814"/>
      <c r="D27" s="784"/>
      <c r="E27" s="811"/>
      <c r="F27" s="811"/>
      <c r="G27" s="923"/>
      <c r="H27" s="924"/>
      <c r="I27" s="810"/>
      <c r="J27" s="812"/>
      <c r="K27" s="924"/>
      <c r="L27" s="816"/>
      <c r="M27" s="810"/>
      <c r="N27" s="810"/>
      <c r="O27" s="818"/>
      <c r="P27" s="819"/>
      <c r="Q27" s="810"/>
      <c r="R27" s="810"/>
      <c r="S27" s="811"/>
      <c r="T27" s="771"/>
      <c r="U27" s="923"/>
      <c r="V27" s="810"/>
      <c r="W27" s="923"/>
      <c r="X27" s="771"/>
      <c r="Y27" s="810"/>
      <c r="Z27" s="810"/>
      <c r="AA27" s="923"/>
      <c r="AB27" s="924"/>
      <c r="AC27" s="923"/>
      <c r="AD27" s="926"/>
      <c r="AE27" s="927"/>
      <c r="AF27" s="928"/>
      <c r="AG27" s="929"/>
      <c r="AH27" s="803"/>
      <c r="AI27" s="772"/>
      <c r="AJ27" s="787"/>
      <c r="AK27" s="774"/>
      <c r="AL27" s="792"/>
      <c r="AM27" s="773"/>
      <c r="AN27" s="803"/>
      <c r="AO27" s="773"/>
      <c r="AP27" s="774"/>
      <c r="AQ27" s="890"/>
      <c r="AR27" s="774"/>
      <c r="AS27" s="773"/>
      <c r="AT27" s="792"/>
      <c r="AU27" s="774"/>
      <c r="AV27" s="777"/>
      <c r="AW27" s="778"/>
      <c r="AX27" s="778"/>
      <c r="AY27" s="891"/>
      <c r="AZ27" s="777"/>
      <c r="BA27" s="778"/>
      <c r="BB27" s="791"/>
      <c r="BC27" s="790"/>
      <c r="BD27" s="899"/>
      <c r="BE27" s="789"/>
      <c r="BF27" s="786"/>
      <c r="BG27" s="787"/>
      <c r="BH27" s="655"/>
      <c r="BI27" s="655"/>
      <c r="BJ27" s="440" t="s">
        <v>418</v>
      </c>
      <c r="BK27" s="286">
        <f t="shared" ref="BK27" si="48">COUNTIF($AH$6:$AJ$35,BJ27)</f>
        <v>0</v>
      </c>
      <c r="BL27" s="287">
        <f t="shared" si="40"/>
        <v>0</v>
      </c>
      <c r="BM27" s="287">
        <f t="shared" si="41"/>
        <v>0</v>
      </c>
      <c r="BN27" s="287">
        <f t="shared" si="42"/>
        <v>0</v>
      </c>
      <c r="BO27" s="287">
        <f t="shared" si="43"/>
        <v>0</v>
      </c>
      <c r="BP27" s="287">
        <f t="shared" si="44"/>
        <v>0</v>
      </c>
      <c r="BQ27" s="287">
        <f t="shared" si="45"/>
        <v>0</v>
      </c>
      <c r="BR27" s="587">
        <f t="shared" si="46"/>
        <v>0</v>
      </c>
      <c r="BS27" s="401">
        <v>0</v>
      </c>
      <c r="BT27" s="401">
        <f t="shared" si="47"/>
        <v>0</v>
      </c>
      <c r="BX27" s="669">
        <f t="shared" si="0"/>
        <v>0</v>
      </c>
      <c r="BY27" s="848">
        <f t="shared" si="1"/>
        <v>0</v>
      </c>
      <c r="BZ27" s="666">
        <f t="shared" si="2"/>
        <v>0</v>
      </c>
      <c r="CA27" s="666">
        <f t="shared" si="3"/>
        <v>0</v>
      </c>
      <c r="CB27" s="669">
        <f t="shared" si="4"/>
        <v>0</v>
      </c>
      <c r="CC27" s="666">
        <f t="shared" si="5"/>
        <v>0</v>
      </c>
      <c r="CD27" s="669">
        <f t="shared" si="6"/>
        <v>0</v>
      </c>
      <c r="CE27" s="667">
        <f t="shared" si="7"/>
        <v>0</v>
      </c>
      <c r="CF27" s="665">
        <f t="shared" si="8"/>
        <v>0</v>
      </c>
      <c r="CG27" s="666">
        <f t="shared" si="9"/>
        <v>0</v>
      </c>
      <c r="CH27" s="669">
        <f t="shared" si="10"/>
        <v>0</v>
      </c>
      <c r="CI27" s="848">
        <f t="shared" si="11"/>
        <v>0</v>
      </c>
      <c r="CJ27" s="669">
        <f t="shared" si="12"/>
        <v>0</v>
      </c>
      <c r="CK27" s="667">
        <f t="shared" si="13"/>
        <v>0</v>
      </c>
      <c r="CL27" s="849">
        <f t="shared" si="14"/>
        <v>0</v>
      </c>
      <c r="CM27" s="669">
        <f t="shared" si="15"/>
        <v>0</v>
      </c>
      <c r="CN27" s="848">
        <f t="shared" si="16"/>
        <v>0</v>
      </c>
      <c r="CO27" s="669">
        <f t="shared" si="17"/>
        <v>0</v>
      </c>
      <c r="CP27" s="848">
        <f t="shared" si="18"/>
        <v>0</v>
      </c>
      <c r="CQ27" s="848">
        <f t="shared" si="19"/>
        <v>0</v>
      </c>
      <c r="CR27" s="669">
        <f t="shared" si="20"/>
        <v>0</v>
      </c>
      <c r="CS27" s="666">
        <f t="shared" si="21"/>
        <v>0</v>
      </c>
      <c r="CT27" s="669">
        <f t="shared" si="22"/>
        <v>0</v>
      </c>
      <c r="CU27" s="849">
        <f t="shared" si="23"/>
        <v>0</v>
      </c>
      <c r="CV27" s="669">
        <f t="shared" si="24"/>
        <v>0</v>
      </c>
      <c r="CW27" s="666">
        <f t="shared" si="25"/>
        <v>0</v>
      </c>
      <c r="CX27" s="669">
        <f t="shared" si="26"/>
        <v>0</v>
      </c>
      <c r="CY27" s="848">
        <f t="shared" si="27"/>
        <v>0</v>
      </c>
      <c r="CZ27" s="669">
        <f t="shared" si="28"/>
        <v>0</v>
      </c>
      <c r="DA27" s="666">
        <f t="shared" si="29"/>
        <v>0</v>
      </c>
      <c r="DB27" s="669">
        <f t="shared" si="30"/>
        <v>0</v>
      </c>
      <c r="DC27" s="666">
        <f t="shared" si="31"/>
        <v>0</v>
      </c>
      <c r="DD27" s="669">
        <f t="shared" si="32"/>
        <v>0</v>
      </c>
      <c r="DE27" s="666">
        <f t="shared" si="33"/>
        <v>0</v>
      </c>
      <c r="DF27" s="669">
        <f t="shared" si="34"/>
        <v>0</v>
      </c>
      <c r="DG27" s="666">
        <f t="shared" si="35"/>
        <v>0</v>
      </c>
      <c r="DH27" s="669">
        <f t="shared" si="36"/>
        <v>0</v>
      </c>
      <c r="DI27" s="666">
        <f t="shared" si="37"/>
        <v>0</v>
      </c>
    </row>
    <row r="28" spans="1:113" s="4" customFormat="1" ht="60" customHeight="1" x14ac:dyDescent="0.15">
      <c r="A28" s="921"/>
      <c r="B28" s="922"/>
      <c r="C28" s="814"/>
      <c r="D28" s="784"/>
      <c r="E28" s="811"/>
      <c r="F28" s="811"/>
      <c r="G28" s="923"/>
      <c r="H28" s="924"/>
      <c r="I28" s="810"/>
      <c r="J28" s="812"/>
      <c r="K28" s="924"/>
      <c r="L28" s="816"/>
      <c r="M28" s="810"/>
      <c r="N28" s="810"/>
      <c r="O28" s="818"/>
      <c r="P28" s="819"/>
      <c r="Q28" s="810"/>
      <c r="R28" s="810"/>
      <c r="S28" s="811"/>
      <c r="T28" s="771"/>
      <c r="U28" s="923"/>
      <c r="V28" s="810"/>
      <c r="W28" s="923"/>
      <c r="X28" s="771"/>
      <c r="Y28" s="810"/>
      <c r="Z28" s="810"/>
      <c r="AA28" s="923"/>
      <c r="AB28" s="924"/>
      <c r="AC28" s="923"/>
      <c r="AD28" s="926"/>
      <c r="AE28" s="927"/>
      <c r="AF28" s="928"/>
      <c r="AG28" s="929"/>
      <c r="AH28" s="803"/>
      <c r="AI28" s="772"/>
      <c r="AJ28" s="787"/>
      <c r="AK28" s="774"/>
      <c r="AL28" s="792"/>
      <c r="AM28" s="773"/>
      <c r="AN28" s="802"/>
      <c r="AO28" s="807"/>
      <c r="AP28" s="774"/>
      <c r="AQ28" s="890"/>
      <c r="AR28" s="774"/>
      <c r="AS28" s="773"/>
      <c r="AT28" s="792"/>
      <c r="AU28" s="774"/>
      <c r="AV28" s="777"/>
      <c r="AW28" s="778"/>
      <c r="AX28" s="778"/>
      <c r="AY28" s="891"/>
      <c r="AZ28" s="777"/>
      <c r="BA28" s="792"/>
      <c r="BB28" s="791"/>
      <c r="BC28" s="790"/>
      <c r="BD28" s="899"/>
      <c r="BE28" s="789"/>
      <c r="BF28" s="786"/>
      <c r="BG28" s="787"/>
      <c r="BH28" s="655"/>
      <c r="BI28" s="655"/>
      <c r="BJ28" s="437" t="s">
        <v>65</v>
      </c>
      <c r="BK28" s="286">
        <f t="shared" si="39"/>
        <v>0</v>
      </c>
      <c r="BL28" s="287">
        <f t="shared" si="40"/>
        <v>0</v>
      </c>
      <c r="BM28" s="287">
        <f t="shared" si="41"/>
        <v>0</v>
      </c>
      <c r="BN28" s="287">
        <f t="shared" si="42"/>
        <v>0</v>
      </c>
      <c r="BO28" s="287">
        <f t="shared" si="43"/>
        <v>0</v>
      </c>
      <c r="BP28" s="287">
        <f t="shared" si="44"/>
        <v>0</v>
      </c>
      <c r="BQ28" s="287">
        <f t="shared" si="45"/>
        <v>0</v>
      </c>
      <c r="BR28" s="587">
        <f t="shared" si="46"/>
        <v>0</v>
      </c>
      <c r="BS28" s="401">
        <v>0</v>
      </c>
      <c r="BT28" s="401">
        <f t="shared" si="38"/>
        <v>0</v>
      </c>
      <c r="BX28" s="669">
        <f t="shared" si="0"/>
        <v>0</v>
      </c>
      <c r="BY28" s="848">
        <f t="shared" si="1"/>
        <v>0</v>
      </c>
      <c r="BZ28" s="666">
        <f t="shared" si="2"/>
        <v>0</v>
      </c>
      <c r="CA28" s="666">
        <f t="shared" si="3"/>
        <v>0</v>
      </c>
      <c r="CB28" s="669">
        <f t="shared" si="4"/>
        <v>0</v>
      </c>
      <c r="CC28" s="666">
        <f t="shared" si="5"/>
        <v>0</v>
      </c>
      <c r="CD28" s="669">
        <f t="shared" si="6"/>
        <v>0</v>
      </c>
      <c r="CE28" s="667">
        <f t="shared" si="7"/>
        <v>0</v>
      </c>
      <c r="CF28" s="665">
        <f t="shared" si="8"/>
        <v>0</v>
      </c>
      <c r="CG28" s="666">
        <f t="shared" si="9"/>
        <v>0</v>
      </c>
      <c r="CH28" s="669">
        <f t="shared" si="10"/>
        <v>0</v>
      </c>
      <c r="CI28" s="848">
        <f t="shared" si="11"/>
        <v>0</v>
      </c>
      <c r="CJ28" s="669">
        <f t="shared" si="12"/>
        <v>0</v>
      </c>
      <c r="CK28" s="667">
        <f t="shared" si="13"/>
        <v>0</v>
      </c>
      <c r="CL28" s="849">
        <f t="shared" si="14"/>
        <v>0</v>
      </c>
      <c r="CM28" s="669">
        <f t="shared" si="15"/>
        <v>0</v>
      </c>
      <c r="CN28" s="848">
        <f t="shared" si="16"/>
        <v>0</v>
      </c>
      <c r="CO28" s="669">
        <f t="shared" si="17"/>
        <v>0</v>
      </c>
      <c r="CP28" s="848">
        <f t="shared" si="18"/>
        <v>0</v>
      </c>
      <c r="CQ28" s="848">
        <f t="shared" si="19"/>
        <v>0</v>
      </c>
      <c r="CR28" s="669">
        <f t="shared" si="20"/>
        <v>0</v>
      </c>
      <c r="CS28" s="666">
        <f t="shared" si="21"/>
        <v>0</v>
      </c>
      <c r="CT28" s="669">
        <f t="shared" si="22"/>
        <v>0</v>
      </c>
      <c r="CU28" s="849">
        <f t="shared" si="23"/>
        <v>0</v>
      </c>
      <c r="CV28" s="669">
        <f t="shared" si="24"/>
        <v>0</v>
      </c>
      <c r="CW28" s="666">
        <f t="shared" si="25"/>
        <v>0</v>
      </c>
      <c r="CX28" s="669">
        <f t="shared" si="26"/>
        <v>0</v>
      </c>
      <c r="CY28" s="848">
        <f t="shared" si="27"/>
        <v>0</v>
      </c>
      <c r="CZ28" s="669">
        <f t="shared" si="28"/>
        <v>0</v>
      </c>
      <c r="DA28" s="666">
        <f t="shared" si="29"/>
        <v>0</v>
      </c>
      <c r="DB28" s="669">
        <f t="shared" si="30"/>
        <v>0</v>
      </c>
      <c r="DC28" s="666">
        <f t="shared" si="31"/>
        <v>0</v>
      </c>
      <c r="DD28" s="669">
        <f t="shared" si="32"/>
        <v>0</v>
      </c>
      <c r="DE28" s="666">
        <f t="shared" si="33"/>
        <v>0</v>
      </c>
      <c r="DF28" s="669">
        <f t="shared" si="34"/>
        <v>0</v>
      </c>
      <c r="DG28" s="666">
        <f t="shared" si="35"/>
        <v>0</v>
      </c>
      <c r="DH28" s="669">
        <f t="shared" si="36"/>
        <v>0</v>
      </c>
      <c r="DI28" s="666">
        <f t="shared" si="37"/>
        <v>0</v>
      </c>
    </row>
    <row r="29" spans="1:113" s="4" customFormat="1" ht="60" customHeight="1" x14ac:dyDescent="0.15">
      <c r="A29" s="921"/>
      <c r="B29" s="922"/>
      <c r="C29" s="813"/>
      <c r="D29" s="784"/>
      <c r="E29" s="934"/>
      <c r="F29" s="811"/>
      <c r="G29" s="923"/>
      <c r="H29" s="924"/>
      <c r="I29" s="810"/>
      <c r="J29" s="935"/>
      <c r="K29" s="941"/>
      <c r="L29" s="816"/>
      <c r="M29" s="810"/>
      <c r="N29" s="810"/>
      <c r="O29" s="818"/>
      <c r="P29" s="943"/>
      <c r="Q29" s="810"/>
      <c r="R29" s="810"/>
      <c r="S29" s="811"/>
      <c r="T29" s="771"/>
      <c r="U29" s="923"/>
      <c r="V29" s="810"/>
      <c r="W29" s="923"/>
      <c r="X29" s="771"/>
      <c r="Y29" s="810"/>
      <c r="Z29" s="810"/>
      <c r="AA29" s="923"/>
      <c r="AB29" s="924"/>
      <c r="AC29" s="923"/>
      <c r="AD29" s="926"/>
      <c r="AE29" s="927"/>
      <c r="AF29" s="928"/>
      <c r="AG29" s="929"/>
      <c r="AH29" s="804"/>
      <c r="AI29" s="772"/>
      <c r="AJ29" s="787"/>
      <c r="AK29" s="774"/>
      <c r="AL29" s="792"/>
      <c r="AM29" s="773"/>
      <c r="AN29" s="805"/>
      <c r="AO29" s="773"/>
      <c r="AP29" s="774"/>
      <c r="AQ29" s="890"/>
      <c r="AR29" s="774"/>
      <c r="AS29" s="773"/>
      <c r="AT29" s="792"/>
      <c r="AU29" s="774"/>
      <c r="AV29" s="777"/>
      <c r="AW29" s="778"/>
      <c r="AX29" s="778"/>
      <c r="AY29" s="891"/>
      <c r="AZ29" s="777"/>
      <c r="BA29" s="783"/>
      <c r="BB29" s="775"/>
      <c r="BC29" s="776"/>
      <c r="BD29" s="909"/>
      <c r="BE29" s="789"/>
      <c r="BF29" s="786"/>
      <c r="BG29" s="787"/>
      <c r="BH29" s="655"/>
      <c r="BI29" s="655"/>
      <c r="BJ29" s="1204"/>
      <c r="BK29" s="1204"/>
      <c r="BL29" s="1204"/>
      <c r="BM29" s="1204"/>
      <c r="BN29" s="1204"/>
      <c r="BO29" s="1204"/>
      <c r="BP29" s="1204"/>
      <c r="BQ29" s="1204"/>
      <c r="BR29" s="1204"/>
      <c r="BS29" s="401">
        <f>SUM(BS10:BS28)</f>
        <v>0</v>
      </c>
      <c r="BT29" s="1204"/>
      <c r="BX29" s="669">
        <f t="shared" si="0"/>
        <v>0</v>
      </c>
      <c r="BY29" s="848">
        <f t="shared" si="1"/>
        <v>0</v>
      </c>
      <c r="BZ29" s="666">
        <f t="shared" si="2"/>
        <v>0</v>
      </c>
      <c r="CA29" s="666">
        <f t="shared" si="3"/>
        <v>0</v>
      </c>
      <c r="CB29" s="669">
        <f t="shared" si="4"/>
        <v>0</v>
      </c>
      <c r="CC29" s="666">
        <f t="shared" si="5"/>
        <v>0</v>
      </c>
      <c r="CD29" s="669">
        <f t="shared" si="6"/>
        <v>0</v>
      </c>
      <c r="CE29" s="667">
        <f t="shared" si="7"/>
        <v>0</v>
      </c>
      <c r="CF29" s="665">
        <f t="shared" si="8"/>
        <v>0</v>
      </c>
      <c r="CG29" s="666">
        <f t="shared" si="9"/>
        <v>0</v>
      </c>
      <c r="CH29" s="669">
        <f t="shared" si="10"/>
        <v>0</v>
      </c>
      <c r="CI29" s="848">
        <f t="shared" si="11"/>
        <v>0</v>
      </c>
      <c r="CJ29" s="669">
        <f t="shared" si="12"/>
        <v>0</v>
      </c>
      <c r="CK29" s="667">
        <f t="shared" si="13"/>
        <v>0</v>
      </c>
      <c r="CL29" s="849">
        <f t="shared" si="14"/>
        <v>0</v>
      </c>
      <c r="CM29" s="669">
        <f t="shared" si="15"/>
        <v>0</v>
      </c>
      <c r="CN29" s="848">
        <f t="shared" si="16"/>
        <v>0</v>
      </c>
      <c r="CO29" s="669">
        <f t="shared" si="17"/>
        <v>0</v>
      </c>
      <c r="CP29" s="848">
        <f t="shared" si="18"/>
        <v>0</v>
      </c>
      <c r="CQ29" s="848">
        <f t="shared" si="19"/>
        <v>0</v>
      </c>
      <c r="CR29" s="669">
        <f t="shared" si="20"/>
        <v>0</v>
      </c>
      <c r="CS29" s="666">
        <f t="shared" si="21"/>
        <v>0</v>
      </c>
      <c r="CT29" s="669">
        <f t="shared" si="22"/>
        <v>0</v>
      </c>
      <c r="CU29" s="849">
        <f t="shared" si="23"/>
        <v>0</v>
      </c>
      <c r="CV29" s="669">
        <f t="shared" si="24"/>
        <v>0</v>
      </c>
      <c r="CW29" s="666">
        <f t="shared" si="25"/>
        <v>0</v>
      </c>
      <c r="CX29" s="669">
        <f t="shared" si="26"/>
        <v>0</v>
      </c>
      <c r="CY29" s="848">
        <f t="shared" si="27"/>
        <v>0</v>
      </c>
      <c r="CZ29" s="669">
        <f t="shared" si="28"/>
        <v>0</v>
      </c>
      <c r="DA29" s="666">
        <f t="shared" si="29"/>
        <v>0</v>
      </c>
      <c r="DB29" s="669">
        <f t="shared" si="30"/>
        <v>0</v>
      </c>
      <c r="DC29" s="666">
        <f t="shared" si="31"/>
        <v>0</v>
      </c>
      <c r="DD29" s="669">
        <f t="shared" si="32"/>
        <v>0</v>
      </c>
      <c r="DE29" s="666">
        <f t="shared" si="33"/>
        <v>0</v>
      </c>
      <c r="DF29" s="669">
        <f t="shared" si="34"/>
        <v>0</v>
      </c>
      <c r="DG29" s="666">
        <f t="shared" si="35"/>
        <v>0</v>
      </c>
      <c r="DH29" s="669">
        <f t="shared" si="36"/>
        <v>0</v>
      </c>
      <c r="DI29" s="666">
        <f t="shared" si="37"/>
        <v>0</v>
      </c>
    </row>
    <row r="30" spans="1:113" s="4" customFormat="1" ht="60" customHeight="1" x14ac:dyDescent="0.15">
      <c r="A30" s="921"/>
      <c r="B30" s="922"/>
      <c r="C30" s="813"/>
      <c r="D30" s="784"/>
      <c r="E30" s="934"/>
      <c r="F30" s="811"/>
      <c r="G30" s="923"/>
      <c r="H30" s="924"/>
      <c r="I30" s="810"/>
      <c r="J30" s="935"/>
      <c r="K30" s="941"/>
      <c r="L30" s="816"/>
      <c r="M30" s="810"/>
      <c r="N30" s="810"/>
      <c r="O30" s="818"/>
      <c r="P30" s="819"/>
      <c r="Q30" s="817"/>
      <c r="R30" s="810"/>
      <c r="S30" s="811"/>
      <c r="T30" s="771"/>
      <c r="U30" s="923"/>
      <c r="V30" s="810"/>
      <c r="W30" s="923"/>
      <c r="X30" s="771"/>
      <c r="Y30" s="810"/>
      <c r="Z30" s="810"/>
      <c r="AA30" s="923"/>
      <c r="AB30" s="924"/>
      <c r="AC30" s="923"/>
      <c r="AD30" s="926"/>
      <c r="AE30" s="927"/>
      <c r="AF30" s="928"/>
      <c r="AG30" s="929"/>
      <c r="AH30" s="804"/>
      <c r="AI30" s="772"/>
      <c r="AJ30" s="787"/>
      <c r="AK30" s="774"/>
      <c r="AL30" s="792"/>
      <c r="AM30" s="773"/>
      <c r="AN30" s="804"/>
      <c r="AO30" s="808"/>
      <c r="AP30" s="774"/>
      <c r="AQ30" s="890"/>
      <c r="AR30" s="774"/>
      <c r="AS30" s="773"/>
      <c r="AT30" s="792"/>
      <c r="AU30" s="774"/>
      <c r="AV30" s="775"/>
      <c r="AW30" s="792"/>
      <c r="AX30" s="792"/>
      <c r="AY30" s="893"/>
      <c r="AZ30" s="775"/>
      <c r="BA30" s="792"/>
      <c r="BB30" s="791"/>
      <c r="BC30" s="790"/>
      <c r="BD30" s="899"/>
      <c r="BE30" s="789"/>
      <c r="BF30" s="786"/>
      <c r="BG30" s="787"/>
      <c r="BH30" s="655"/>
      <c r="BI30" s="655"/>
      <c r="BJ30" s="1204"/>
      <c r="BK30" s="1204">
        <f t="shared" ref="BK30:BR30" si="49">SUM(BK10:BK28)</f>
        <v>0</v>
      </c>
      <c r="BL30" s="1204">
        <f t="shared" si="49"/>
        <v>0</v>
      </c>
      <c r="BM30" s="1204">
        <f t="shared" si="49"/>
        <v>0</v>
      </c>
      <c r="BN30" s="1204">
        <f t="shared" si="49"/>
        <v>0</v>
      </c>
      <c r="BO30" s="1204">
        <f t="shared" si="49"/>
        <v>0</v>
      </c>
      <c r="BP30" s="1204">
        <f t="shared" si="49"/>
        <v>0</v>
      </c>
      <c r="BQ30" s="1204">
        <f t="shared" si="49"/>
        <v>0</v>
      </c>
      <c r="BR30" s="1204">
        <f t="shared" si="49"/>
        <v>0</v>
      </c>
      <c r="BS30" s="1204"/>
      <c r="BT30" s="401">
        <f>SUM(BT10:BT28)</f>
        <v>0</v>
      </c>
      <c r="BX30" s="669">
        <f t="shared" si="0"/>
        <v>0</v>
      </c>
      <c r="BY30" s="848">
        <f t="shared" si="1"/>
        <v>0</v>
      </c>
      <c r="BZ30" s="666">
        <f t="shared" si="2"/>
        <v>0</v>
      </c>
      <c r="CA30" s="666">
        <f t="shared" si="3"/>
        <v>0</v>
      </c>
      <c r="CB30" s="669">
        <f t="shared" si="4"/>
        <v>0</v>
      </c>
      <c r="CC30" s="666">
        <f t="shared" si="5"/>
        <v>0</v>
      </c>
      <c r="CD30" s="669">
        <f t="shared" si="6"/>
        <v>0</v>
      </c>
      <c r="CE30" s="667">
        <f t="shared" si="7"/>
        <v>0</v>
      </c>
      <c r="CF30" s="665">
        <f t="shared" si="8"/>
        <v>0</v>
      </c>
      <c r="CG30" s="666">
        <f t="shared" si="9"/>
        <v>0</v>
      </c>
      <c r="CH30" s="669">
        <f t="shared" si="10"/>
        <v>0</v>
      </c>
      <c r="CI30" s="848">
        <f t="shared" si="11"/>
        <v>0</v>
      </c>
      <c r="CJ30" s="669">
        <f t="shared" si="12"/>
        <v>0</v>
      </c>
      <c r="CK30" s="667">
        <f t="shared" si="13"/>
        <v>0</v>
      </c>
      <c r="CL30" s="849">
        <f t="shared" si="14"/>
        <v>0</v>
      </c>
      <c r="CM30" s="669">
        <f t="shared" si="15"/>
        <v>0</v>
      </c>
      <c r="CN30" s="848">
        <f t="shared" si="16"/>
        <v>0</v>
      </c>
      <c r="CO30" s="669">
        <f t="shared" si="17"/>
        <v>0</v>
      </c>
      <c r="CP30" s="848">
        <f t="shared" si="18"/>
        <v>0</v>
      </c>
      <c r="CQ30" s="848">
        <f t="shared" si="19"/>
        <v>0</v>
      </c>
      <c r="CR30" s="669">
        <f t="shared" si="20"/>
        <v>0</v>
      </c>
      <c r="CS30" s="666">
        <f t="shared" si="21"/>
        <v>0</v>
      </c>
      <c r="CT30" s="669">
        <f t="shared" si="22"/>
        <v>0</v>
      </c>
      <c r="CU30" s="849">
        <f t="shared" si="23"/>
        <v>0</v>
      </c>
      <c r="CV30" s="669">
        <f t="shared" si="24"/>
        <v>0</v>
      </c>
      <c r="CW30" s="666">
        <f t="shared" si="25"/>
        <v>0</v>
      </c>
      <c r="CX30" s="669">
        <f t="shared" si="26"/>
        <v>0</v>
      </c>
      <c r="CY30" s="848">
        <f t="shared" si="27"/>
        <v>0</v>
      </c>
      <c r="CZ30" s="669">
        <f t="shared" si="28"/>
        <v>0</v>
      </c>
      <c r="DA30" s="666">
        <f t="shared" si="29"/>
        <v>0</v>
      </c>
      <c r="DB30" s="669">
        <f t="shared" si="30"/>
        <v>0</v>
      </c>
      <c r="DC30" s="666">
        <f t="shared" si="31"/>
        <v>0</v>
      </c>
      <c r="DD30" s="669">
        <f t="shared" si="32"/>
        <v>0</v>
      </c>
      <c r="DE30" s="666">
        <f t="shared" si="33"/>
        <v>0</v>
      </c>
      <c r="DF30" s="669">
        <f t="shared" si="34"/>
        <v>0</v>
      </c>
      <c r="DG30" s="666">
        <f t="shared" si="35"/>
        <v>0</v>
      </c>
      <c r="DH30" s="669">
        <f t="shared" si="36"/>
        <v>0</v>
      </c>
      <c r="DI30" s="666">
        <f t="shared" si="37"/>
        <v>0</v>
      </c>
    </row>
    <row r="31" spans="1:113" s="4" customFormat="1" ht="60" customHeight="1" x14ac:dyDescent="0.15">
      <c r="A31" s="921"/>
      <c r="B31" s="922"/>
      <c r="C31" s="813"/>
      <c r="D31" s="784"/>
      <c r="E31" s="934"/>
      <c r="F31" s="811"/>
      <c r="G31" s="923"/>
      <c r="H31" s="924"/>
      <c r="I31" s="810"/>
      <c r="J31" s="935"/>
      <c r="K31" s="941"/>
      <c r="L31" s="816"/>
      <c r="M31" s="810"/>
      <c r="N31" s="810"/>
      <c r="O31" s="818"/>
      <c r="P31" s="943"/>
      <c r="Q31" s="810"/>
      <c r="R31" s="817"/>
      <c r="S31" s="815"/>
      <c r="T31" s="771"/>
      <c r="U31" s="923"/>
      <c r="V31" s="810"/>
      <c r="W31" s="923"/>
      <c r="X31" s="771"/>
      <c r="Y31" s="810"/>
      <c r="Z31" s="810"/>
      <c r="AA31" s="923"/>
      <c r="AB31" s="924"/>
      <c r="AC31" s="923"/>
      <c r="AD31" s="926"/>
      <c r="AE31" s="927"/>
      <c r="AF31" s="928"/>
      <c r="AG31" s="929"/>
      <c r="AH31" s="805"/>
      <c r="AI31" s="786"/>
      <c r="AJ31" s="787"/>
      <c r="AK31" s="774"/>
      <c r="AL31" s="792"/>
      <c r="AM31" s="773"/>
      <c r="AN31" s="803"/>
      <c r="AO31" s="808"/>
      <c r="AP31" s="774"/>
      <c r="AQ31" s="890"/>
      <c r="AR31" s="774"/>
      <c r="AS31" s="773"/>
      <c r="AT31" s="792"/>
      <c r="AU31" s="774"/>
      <c r="AV31" s="777"/>
      <c r="AW31" s="778"/>
      <c r="AX31" s="778"/>
      <c r="AY31" s="893"/>
      <c r="AZ31" s="775"/>
      <c r="BA31" s="778"/>
      <c r="BB31" s="775"/>
      <c r="BC31" s="776"/>
      <c r="BD31" s="909"/>
      <c r="BE31" s="789"/>
      <c r="BF31" s="786"/>
      <c r="BG31" s="894"/>
      <c r="BH31" s="655"/>
      <c r="BJ31" s="1204"/>
      <c r="BK31" s="1204">
        <f>BK30+BL30*0.5</f>
        <v>0</v>
      </c>
      <c r="BL31" s="1204"/>
      <c r="BM31" s="1204">
        <f>BN30+BM30*0.5</f>
        <v>0</v>
      </c>
      <c r="BN31" s="1204"/>
      <c r="BO31" s="1204">
        <f>BO30</f>
        <v>0</v>
      </c>
      <c r="BP31" s="1204">
        <f>BP30</f>
        <v>0</v>
      </c>
      <c r="BQ31" s="1204">
        <f>BQ30+0.5*BR30</f>
        <v>0</v>
      </c>
      <c r="BR31" s="1204"/>
      <c r="BS31" s="1204"/>
      <c r="BT31" s="401">
        <f>SUM(BK31:BR31)</f>
        <v>0</v>
      </c>
      <c r="BX31" s="669">
        <f t="shared" si="0"/>
        <v>0</v>
      </c>
      <c r="BY31" s="848">
        <f t="shared" si="1"/>
        <v>0</v>
      </c>
      <c r="BZ31" s="666">
        <f t="shared" si="2"/>
        <v>0</v>
      </c>
      <c r="CA31" s="666">
        <f t="shared" si="3"/>
        <v>0</v>
      </c>
      <c r="CB31" s="669">
        <f t="shared" si="4"/>
        <v>0</v>
      </c>
      <c r="CC31" s="666">
        <f t="shared" si="5"/>
        <v>0</v>
      </c>
      <c r="CD31" s="669">
        <f t="shared" si="6"/>
        <v>0</v>
      </c>
      <c r="CE31" s="667">
        <f t="shared" si="7"/>
        <v>0</v>
      </c>
      <c r="CF31" s="665">
        <f t="shared" si="8"/>
        <v>0</v>
      </c>
      <c r="CG31" s="666">
        <f t="shared" si="9"/>
        <v>0</v>
      </c>
      <c r="CH31" s="669">
        <f t="shared" si="10"/>
        <v>0</v>
      </c>
      <c r="CI31" s="848">
        <f t="shared" si="11"/>
        <v>0</v>
      </c>
      <c r="CJ31" s="669">
        <f t="shared" si="12"/>
        <v>0</v>
      </c>
      <c r="CK31" s="667">
        <f t="shared" si="13"/>
        <v>0</v>
      </c>
      <c r="CL31" s="849">
        <f t="shared" si="14"/>
        <v>0</v>
      </c>
      <c r="CM31" s="669">
        <f t="shared" si="15"/>
        <v>0</v>
      </c>
      <c r="CN31" s="848">
        <f t="shared" si="16"/>
        <v>0</v>
      </c>
      <c r="CO31" s="669">
        <f t="shared" si="17"/>
        <v>0</v>
      </c>
      <c r="CP31" s="848">
        <f t="shared" si="18"/>
        <v>0</v>
      </c>
      <c r="CQ31" s="848">
        <f t="shared" si="19"/>
        <v>0</v>
      </c>
      <c r="CR31" s="669">
        <f t="shared" si="20"/>
        <v>0</v>
      </c>
      <c r="CS31" s="666">
        <f t="shared" si="21"/>
        <v>0</v>
      </c>
      <c r="CT31" s="669">
        <f t="shared" si="22"/>
        <v>0</v>
      </c>
      <c r="CU31" s="849">
        <f t="shared" si="23"/>
        <v>0</v>
      </c>
      <c r="CV31" s="669">
        <f t="shared" si="24"/>
        <v>0</v>
      </c>
      <c r="CW31" s="666">
        <f t="shared" si="25"/>
        <v>0</v>
      </c>
      <c r="CX31" s="669">
        <f t="shared" si="26"/>
        <v>0</v>
      </c>
      <c r="CY31" s="848">
        <f t="shared" si="27"/>
        <v>0</v>
      </c>
      <c r="CZ31" s="669">
        <f t="shared" si="28"/>
        <v>0</v>
      </c>
      <c r="DA31" s="666">
        <f t="shared" si="29"/>
        <v>0</v>
      </c>
      <c r="DB31" s="669">
        <f t="shared" si="30"/>
        <v>0</v>
      </c>
      <c r="DC31" s="666">
        <f t="shared" si="31"/>
        <v>0</v>
      </c>
      <c r="DD31" s="669">
        <f t="shared" si="32"/>
        <v>0</v>
      </c>
      <c r="DE31" s="666">
        <f t="shared" si="33"/>
        <v>0</v>
      </c>
      <c r="DF31" s="669">
        <f t="shared" si="34"/>
        <v>0</v>
      </c>
      <c r="DG31" s="666">
        <f t="shared" si="35"/>
        <v>0</v>
      </c>
      <c r="DH31" s="669">
        <f t="shared" si="36"/>
        <v>0</v>
      </c>
      <c r="DI31" s="666">
        <f t="shared" si="37"/>
        <v>0</v>
      </c>
    </row>
    <row r="32" spans="1:113" s="4" customFormat="1" ht="60" customHeight="1" x14ac:dyDescent="0.15">
      <c r="A32" s="921"/>
      <c r="B32" s="922"/>
      <c r="C32" s="942"/>
      <c r="D32" s="784"/>
      <c r="E32" s="811"/>
      <c r="F32" s="811"/>
      <c r="G32" s="923"/>
      <c r="H32" s="924"/>
      <c r="I32" s="810"/>
      <c r="J32" s="935"/>
      <c r="K32" s="924"/>
      <c r="L32" s="816"/>
      <c r="M32" s="810"/>
      <c r="N32" s="810"/>
      <c r="O32" s="818"/>
      <c r="P32" s="943"/>
      <c r="Q32" s="817"/>
      <c r="R32" s="817"/>
      <c r="S32" s="811"/>
      <c r="T32" s="771"/>
      <c r="U32" s="923"/>
      <c r="V32" s="810"/>
      <c r="W32" s="923"/>
      <c r="X32" s="771"/>
      <c r="Y32" s="810"/>
      <c r="Z32" s="810"/>
      <c r="AA32" s="923"/>
      <c r="AB32" s="924"/>
      <c r="AC32" s="923"/>
      <c r="AD32" s="926"/>
      <c r="AE32" s="927"/>
      <c r="AF32" s="928"/>
      <c r="AG32" s="929"/>
      <c r="AH32" s="803"/>
      <c r="AI32" s="772"/>
      <c r="AJ32" s="773"/>
      <c r="AK32" s="774"/>
      <c r="AL32" s="792"/>
      <c r="AM32" s="773"/>
      <c r="AN32" s="803"/>
      <c r="AO32" s="773"/>
      <c r="AP32" s="774"/>
      <c r="AQ32" s="890"/>
      <c r="AR32" s="774"/>
      <c r="AS32" s="773"/>
      <c r="AT32" s="792"/>
      <c r="AU32" s="774"/>
      <c r="AV32" s="777"/>
      <c r="AW32" s="778"/>
      <c r="AX32" s="778"/>
      <c r="AY32" s="891"/>
      <c r="AZ32" s="777"/>
      <c r="BA32" s="778"/>
      <c r="BB32" s="775"/>
      <c r="BC32" s="776"/>
      <c r="BD32" s="909"/>
      <c r="BE32" s="789"/>
      <c r="BF32" s="786"/>
      <c r="BG32" s="787"/>
      <c r="BH32" s="655"/>
      <c r="BX32" s="669">
        <f t="shared" si="0"/>
        <v>0</v>
      </c>
      <c r="BY32" s="848">
        <f t="shared" si="1"/>
        <v>0</v>
      </c>
      <c r="BZ32" s="666">
        <f t="shared" si="2"/>
        <v>0</v>
      </c>
      <c r="CA32" s="666">
        <f t="shared" si="3"/>
        <v>0</v>
      </c>
      <c r="CB32" s="669">
        <f t="shared" si="4"/>
        <v>0</v>
      </c>
      <c r="CC32" s="666">
        <f t="shared" si="5"/>
        <v>0</v>
      </c>
      <c r="CD32" s="669">
        <f t="shared" si="6"/>
        <v>0</v>
      </c>
      <c r="CE32" s="667">
        <f t="shared" si="7"/>
        <v>0</v>
      </c>
      <c r="CF32" s="665">
        <f t="shared" si="8"/>
        <v>0</v>
      </c>
      <c r="CG32" s="666">
        <f t="shared" si="9"/>
        <v>0</v>
      </c>
      <c r="CH32" s="669">
        <f t="shared" si="10"/>
        <v>0</v>
      </c>
      <c r="CI32" s="848">
        <f t="shared" si="11"/>
        <v>0</v>
      </c>
      <c r="CJ32" s="669">
        <f t="shared" si="12"/>
        <v>0</v>
      </c>
      <c r="CK32" s="667">
        <f t="shared" si="13"/>
        <v>0</v>
      </c>
      <c r="CL32" s="849">
        <f t="shared" si="14"/>
        <v>0</v>
      </c>
      <c r="CM32" s="669">
        <f t="shared" si="15"/>
        <v>0</v>
      </c>
      <c r="CN32" s="848">
        <f t="shared" si="16"/>
        <v>0</v>
      </c>
      <c r="CO32" s="669">
        <f t="shared" si="17"/>
        <v>0</v>
      </c>
      <c r="CP32" s="848">
        <f t="shared" si="18"/>
        <v>0</v>
      </c>
      <c r="CQ32" s="848">
        <f t="shared" si="19"/>
        <v>0</v>
      </c>
      <c r="CR32" s="669">
        <f t="shared" si="20"/>
        <v>0</v>
      </c>
      <c r="CS32" s="666">
        <f t="shared" si="21"/>
        <v>0</v>
      </c>
      <c r="CT32" s="669">
        <f t="shared" si="22"/>
        <v>0</v>
      </c>
      <c r="CU32" s="849">
        <f t="shared" si="23"/>
        <v>0</v>
      </c>
      <c r="CV32" s="669">
        <f t="shared" si="24"/>
        <v>0</v>
      </c>
      <c r="CW32" s="666">
        <f t="shared" si="25"/>
        <v>0</v>
      </c>
      <c r="CX32" s="669">
        <f t="shared" si="26"/>
        <v>0</v>
      </c>
      <c r="CY32" s="848">
        <f t="shared" si="27"/>
        <v>0</v>
      </c>
      <c r="CZ32" s="669">
        <f t="shared" si="28"/>
        <v>0</v>
      </c>
      <c r="DA32" s="666">
        <f t="shared" si="29"/>
        <v>0</v>
      </c>
      <c r="DB32" s="669">
        <f t="shared" si="30"/>
        <v>0</v>
      </c>
      <c r="DC32" s="666">
        <f t="shared" si="31"/>
        <v>0</v>
      </c>
      <c r="DD32" s="669">
        <f t="shared" si="32"/>
        <v>0</v>
      </c>
      <c r="DE32" s="666">
        <f t="shared" si="33"/>
        <v>0</v>
      </c>
      <c r="DF32" s="669">
        <f t="shared" si="34"/>
        <v>0</v>
      </c>
      <c r="DG32" s="666">
        <f t="shared" si="35"/>
        <v>0</v>
      </c>
      <c r="DH32" s="669">
        <f t="shared" si="36"/>
        <v>0</v>
      </c>
      <c r="DI32" s="666">
        <f t="shared" si="37"/>
        <v>0</v>
      </c>
    </row>
    <row r="33" spans="1:113" s="4" customFormat="1" ht="60" customHeight="1" x14ac:dyDescent="0.15">
      <c r="A33" s="921"/>
      <c r="B33" s="922"/>
      <c r="C33" s="944"/>
      <c r="D33" s="784"/>
      <c r="E33" s="811"/>
      <c r="F33" s="811"/>
      <c r="G33" s="923"/>
      <c r="H33" s="924"/>
      <c r="I33" s="785"/>
      <c r="J33" s="812"/>
      <c r="K33" s="924"/>
      <c r="L33" s="816"/>
      <c r="M33" s="810"/>
      <c r="N33" s="810"/>
      <c r="O33" s="818"/>
      <c r="P33" s="819"/>
      <c r="Q33" s="810"/>
      <c r="R33" s="810"/>
      <c r="S33" s="811"/>
      <c r="T33" s="771"/>
      <c r="U33" s="923"/>
      <c r="V33" s="810"/>
      <c r="W33" s="923"/>
      <c r="X33" s="771"/>
      <c r="Y33" s="810"/>
      <c r="Z33" s="810"/>
      <c r="AA33" s="923"/>
      <c r="AB33" s="924"/>
      <c r="AC33" s="923"/>
      <c r="AD33" s="926"/>
      <c r="AE33" s="927"/>
      <c r="AF33" s="928"/>
      <c r="AG33" s="929"/>
      <c r="AH33" s="802"/>
      <c r="AI33" s="772"/>
      <c r="AJ33" s="773"/>
      <c r="AK33" s="774"/>
      <c r="AL33" s="792"/>
      <c r="AM33" s="773"/>
      <c r="AN33" s="803"/>
      <c r="AO33" s="773"/>
      <c r="AP33" s="774"/>
      <c r="AQ33" s="890"/>
      <c r="AR33" s="774"/>
      <c r="AS33" s="773"/>
      <c r="AT33" s="792"/>
      <c r="AU33" s="774"/>
      <c r="AV33" s="777"/>
      <c r="AW33" s="778"/>
      <c r="AX33" s="778"/>
      <c r="AY33" s="891"/>
      <c r="AZ33" s="777"/>
      <c r="BA33" s="778"/>
      <c r="BB33" s="777"/>
      <c r="BC33" s="779"/>
      <c r="BD33" s="892"/>
      <c r="BE33" s="780"/>
      <c r="BF33" s="781"/>
      <c r="BG33" s="782"/>
      <c r="BH33" s="654"/>
      <c r="BX33" s="669">
        <f t="shared" si="0"/>
        <v>0</v>
      </c>
      <c r="BY33" s="848">
        <f t="shared" si="1"/>
        <v>0</v>
      </c>
      <c r="BZ33" s="666">
        <f t="shared" si="2"/>
        <v>0</v>
      </c>
      <c r="CA33" s="666">
        <f t="shared" si="3"/>
        <v>0</v>
      </c>
      <c r="CB33" s="669">
        <f t="shared" si="4"/>
        <v>0</v>
      </c>
      <c r="CC33" s="666">
        <f t="shared" si="5"/>
        <v>0</v>
      </c>
      <c r="CD33" s="669">
        <f t="shared" si="6"/>
        <v>0</v>
      </c>
      <c r="CE33" s="667">
        <f t="shared" si="7"/>
        <v>0</v>
      </c>
      <c r="CF33" s="665">
        <f t="shared" si="8"/>
        <v>0</v>
      </c>
      <c r="CG33" s="666">
        <f t="shared" si="9"/>
        <v>0</v>
      </c>
      <c r="CH33" s="669">
        <f t="shared" si="10"/>
        <v>0</v>
      </c>
      <c r="CI33" s="848">
        <f t="shared" si="11"/>
        <v>0</v>
      </c>
      <c r="CJ33" s="669">
        <f t="shared" si="12"/>
        <v>0</v>
      </c>
      <c r="CK33" s="667">
        <f t="shared" si="13"/>
        <v>0</v>
      </c>
      <c r="CL33" s="849">
        <f t="shared" si="14"/>
        <v>0</v>
      </c>
      <c r="CM33" s="669">
        <f t="shared" si="15"/>
        <v>0</v>
      </c>
      <c r="CN33" s="848">
        <f t="shared" si="16"/>
        <v>0</v>
      </c>
      <c r="CO33" s="669">
        <f t="shared" si="17"/>
        <v>0</v>
      </c>
      <c r="CP33" s="848">
        <f t="shared" si="18"/>
        <v>0</v>
      </c>
      <c r="CQ33" s="848">
        <f t="shared" si="19"/>
        <v>0</v>
      </c>
      <c r="CR33" s="669">
        <f t="shared" si="20"/>
        <v>0</v>
      </c>
      <c r="CS33" s="666">
        <f t="shared" si="21"/>
        <v>0</v>
      </c>
      <c r="CT33" s="669">
        <f t="shared" si="22"/>
        <v>0</v>
      </c>
      <c r="CU33" s="849">
        <f t="shared" si="23"/>
        <v>0</v>
      </c>
      <c r="CV33" s="669">
        <f t="shared" si="24"/>
        <v>0</v>
      </c>
      <c r="CW33" s="666">
        <f t="shared" si="25"/>
        <v>0</v>
      </c>
      <c r="CX33" s="669">
        <f t="shared" si="26"/>
        <v>0</v>
      </c>
      <c r="CY33" s="848">
        <f t="shared" si="27"/>
        <v>0</v>
      </c>
      <c r="CZ33" s="669">
        <f t="shared" si="28"/>
        <v>0</v>
      </c>
      <c r="DA33" s="666">
        <f t="shared" si="29"/>
        <v>0</v>
      </c>
      <c r="DB33" s="669">
        <f t="shared" si="30"/>
        <v>0</v>
      </c>
      <c r="DC33" s="666">
        <f t="shared" si="31"/>
        <v>0</v>
      </c>
      <c r="DD33" s="669">
        <f t="shared" si="32"/>
        <v>0</v>
      </c>
      <c r="DE33" s="666">
        <f t="shared" si="33"/>
        <v>0</v>
      </c>
      <c r="DF33" s="669">
        <f t="shared" si="34"/>
        <v>0</v>
      </c>
      <c r="DG33" s="666">
        <f t="shared" si="35"/>
        <v>0</v>
      </c>
      <c r="DH33" s="669">
        <f t="shared" si="36"/>
        <v>0</v>
      </c>
      <c r="DI33" s="666">
        <f t="shared" si="37"/>
        <v>0</v>
      </c>
    </row>
    <row r="34" spans="1:113" s="4" customFormat="1" ht="60" customHeight="1" x14ac:dyDescent="0.15">
      <c r="A34" s="921"/>
      <c r="B34" s="922"/>
      <c r="C34" s="814"/>
      <c r="D34" s="784"/>
      <c r="E34" s="811"/>
      <c r="F34" s="811"/>
      <c r="G34" s="923"/>
      <c r="H34" s="924"/>
      <c r="I34" s="810"/>
      <c r="J34" s="812"/>
      <c r="K34" s="924"/>
      <c r="L34" s="816"/>
      <c r="M34" s="810"/>
      <c r="N34" s="810"/>
      <c r="O34" s="818"/>
      <c r="P34" s="819"/>
      <c r="Q34" s="810"/>
      <c r="R34" s="810"/>
      <c r="S34" s="811"/>
      <c r="T34" s="771"/>
      <c r="U34" s="923"/>
      <c r="V34" s="810"/>
      <c r="W34" s="923"/>
      <c r="X34" s="771"/>
      <c r="Y34" s="810"/>
      <c r="Z34" s="810"/>
      <c r="AA34" s="923"/>
      <c r="AB34" s="924"/>
      <c r="AC34" s="923"/>
      <c r="AD34" s="926"/>
      <c r="AE34" s="927"/>
      <c r="AF34" s="928"/>
      <c r="AG34" s="929"/>
      <c r="AH34" s="803"/>
      <c r="AI34" s="772"/>
      <c r="AJ34" s="773"/>
      <c r="AK34" s="774"/>
      <c r="AL34" s="792"/>
      <c r="AM34" s="773"/>
      <c r="AN34" s="803"/>
      <c r="AO34" s="773"/>
      <c r="AP34" s="774"/>
      <c r="AQ34" s="890"/>
      <c r="AR34" s="774"/>
      <c r="AS34" s="773"/>
      <c r="AT34" s="792"/>
      <c r="AU34" s="774"/>
      <c r="AV34" s="777"/>
      <c r="AW34" s="778"/>
      <c r="AX34" s="778"/>
      <c r="AY34" s="891"/>
      <c r="AZ34" s="777"/>
      <c r="BA34" s="778"/>
      <c r="BB34" s="777"/>
      <c r="BC34" s="779"/>
      <c r="BD34" s="892"/>
      <c r="BE34" s="780"/>
      <c r="BF34" s="781"/>
      <c r="BG34" s="782"/>
      <c r="BH34" s="654"/>
      <c r="BX34" s="669">
        <f t="shared" si="0"/>
        <v>0</v>
      </c>
      <c r="BY34" s="848">
        <f t="shared" si="1"/>
        <v>0</v>
      </c>
      <c r="BZ34" s="666">
        <f t="shared" si="2"/>
        <v>0</v>
      </c>
      <c r="CA34" s="666">
        <f t="shared" si="3"/>
        <v>0</v>
      </c>
      <c r="CB34" s="669">
        <f t="shared" si="4"/>
        <v>0</v>
      </c>
      <c r="CC34" s="666">
        <f t="shared" si="5"/>
        <v>0</v>
      </c>
      <c r="CD34" s="669">
        <f t="shared" si="6"/>
        <v>0</v>
      </c>
      <c r="CE34" s="667">
        <f t="shared" si="7"/>
        <v>0</v>
      </c>
      <c r="CF34" s="665">
        <f t="shared" si="8"/>
        <v>0</v>
      </c>
      <c r="CG34" s="666">
        <f t="shared" si="9"/>
        <v>0</v>
      </c>
      <c r="CH34" s="669">
        <f t="shared" si="10"/>
        <v>0</v>
      </c>
      <c r="CI34" s="848">
        <f t="shared" si="11"/>
        <v>0</v>
      </c>
      <c r="CJ34" s="669">
        <f t="shared" si="12"/>
        <v>0</v>
      </c>
      <c r="CK34" s="667">
        <f t="shared" si="13"/>
        <v>0</v>
      </c>
      <c r="CL34" s="849">
        <f t="shared" si="14"/>
        <v>0</v>
      </c>
      <c r="CM34" s="669">
        <f t="shared" si="15"/>
        <v>0</v>
      </c>
      <c r="CN34" s="848">
        <f t="shared" si="16"/>
        <v>0</v>
      </c>
      <c r="CO34" s="669">
        <f t="shared" si="17"/>
        <v>0</v>
      </c>
      <c r="CP34" s="848">
        <f t="shared" si="18"/>
        <v>0</v>
      </c>
      <c r="CQ34" s="848">
        <f t="shared" si="19"/>
        <v>0</v>
      </c>
      <c r="CR34" s="669">
        <f t="shared" si="20"/>
        <v>0</v>
      </c>
      <c r="CS34" s="666">
        <f t="shared" si="21"/>
        <v>0</v>
      </c>
      <c r="CT34" s="669">
        <f t="shared" si="22"/>
        <v>0</v>
      </c>
      <c r="CU34" s="849">
        <f t="shared" si="23"/>
        <v>0</v>
      </c>
      <c r="CV34" s="669">
        <f t="shared" si="24"/>
        <v>0</v>
      </c>
      <c r="CW34" s="666">
        <f t="shared" si="25"/>
        <v>0</v>
      </c>
      <c r="CX34" s="669">
        <f t="shared" si="26"/>
        <v>0</v>
      </c>
      <c r="CY34" s="848">
        <f t="shared" si="27"/>
        <v>0</v>
      </c>
      <c r="CZ34" s="669">
        <f t="shared" si="28"/>
        <v>0</v>
      </c>
      <c r="DA34" s="666">
        <f t="shared" si="29"/>
        <v>0</v>
      </c>
      <c r="DB34" s="669">
        <f t="shared" si="30"/>
        <v>0</v>
      </c>
      <c r="DC34" s="666">
        <f t="shared" si="31"/>
        <v>0</v>
      </c>
      <c r="DD34" s="669">
        <f t="shared" si="32"/>
        <v>0</v>
      </c>
      <c r="DE34" s="666">
        <f t="shared" si="33"/>
        <v>0</v>
      </c>
      <c r="DF34" s="669">
        <f t="shared" si="34"/>
        <v>0</v>
      </c>
      <c r="DG34" s="666">
        <f t="shared" si="35"/>
        <v>0</v>
      </c>
      <c r="DH34" s="669">
        <f t="shared" si="36"/>
        <v>0</v>
      </c>
      <c r="DI34" s="666">
        <f t="shared" si="37"/>
        <v>0</v>
      </c>
    </row>
    <row r="35" spans="1:113" s="4" customFormat="1" ht="60" customHeight="1" thickBot="1" x14ac:dyDescent="0.2">
      <c r="A35" s="921"/>
      <c r="B35" s="922"/>
      <c r="C35" s="813"/>
      <c r="D35" s="784"/>
      <c r="E35" s="934"/>
      <c r="F35" s="811"/>
      <c r="G35" s="923"/>
      <c r="H35" s="924"/>
      <c r="I35" s="810"/>
      <c r="J35" s="935"/>
      <c r="K35" s="941"/>
      <c r="L35" s="816"/>
      <c r="M35" s="810"/>
      <c r="N35" s="810"/>
      <c r="O35" s="818"/>
      <c r="P35" s="819"/>
      <c r="Q35" s="810"/>
      <c r="R35" s="810"/>
      <c r="S35" s="811"/>
      <c r="T35" s="771"/>
      <c r="U35" s="923"/>
      <c r="V35" s="810"/>
      <c r="W35" s="945"/>
      <c r="X35" s="946"/>
      <c r="Y35" s="810"/>
      <c r="Z35" s="810"/>
      <c r="AA35" s="923"/>
      <c r="AB35" s="924"/>
      <c r="AC35" s="923"/>
      <c r="AD35" s="926"/>
      <c r="AE35" s="927"/>
      <c r="AF35" s="928"/>
      <c r="AG35" s="929"/>
      <c r="AH35" s="806"/>
      <c r="AI35" s="793"/>
      <c r="AJ35" s="794"/>
      <c r="AK35" s="905"/>
      <c r="AL35" s="900"/>
      <c r="AM35" s="794"/>
      <c r="AN35" s="907"/>
      <c r="AO35" s="809"/>
      <c r="AP35" s="795"/>
      <c r="AQ35" s="901"/>
      <c r="AR35" s="795"/>
      <c r="AS35" s="794"/>
      <c r="AT35" s="900"/>
      <c r="AU35" s="795"/>
      <c r="AV35" s="796"/>
      <c r="AW35" s="797"/>
      <c r="AX35" s="797"/>
      <c r="AY35" s="902"/>
      <c r="AZ35" s="796"/>
      <c r="BA35" s="797"/>
      <c r="BB35" s="796"/>
      <c r="BC35" s="798"/>
      <c r="BD35" s="903"/>
      <c r="BE35" s="799"/>
      <c r="BF35" s="800"/>
      <c r="BG35" s="904"/>
      <c r="BH35" s="654"/>
      <c r="BJ35"/>
      <c r="BK35"/>
      <c r="BL35"/>
      <c r="BM35" s="2"/>
      <c r="BN35" s="2"/>
      <c r="BO35" s="277"/>
      <c r="BP35" s="277"/>
      <c r="BQ35" s="277"/>
      <c r="BR35" s="277"/>
      <c r="BS35" s="277"/>
      <c r="BX35" s="669">
        <f t="shared" si="0"/>
        <v>0</v>
      </c>
      <c r="BY35" s="848">
        <f t="shared" si="1"/>
        <v>0</v>
      </c>
      <c r="BZ35" s="666">
        <f t="shared" si="2"/>
        <v>0</v>
      </c>
      <c r="CA35" s="666">
        <f t="shared" si="3"/>
        <v>0</v>
      </c>
      <c r="CB35" s="669">
        <f t="shared" si="4"/>
        <v>0</v>
      </c>
      <c r="CC35" s="666">
        <f t="shared" si="5"/>
        <v>0</v>
      </c>
      <c r="CD35" s="669">
        <f t="shared" si="6"/>
        <v>0</v>
      </c>
      <c r="CE35" s="667">
        <f t="shared" si="7"/>
        <v>0</v>
      </c>
      <c r="CF35" s="665">
        <f t="shared" si="8"/>
        <v>0</v>
      </c>
      <c r="CG35" s="666">
        <f t="shared" si="9"/>
        <v>0</v>
      </c>
      <c r="CH35" s="669">
        <f t="shared" si="10"/>
        <v>0</v>
      </c>
      <c r="CI35" s="848">
        <f t="shared" si="11"/>
        <v>0</v>
      </c>
      <c r="CJ35" s="669">
        <f t="shared" si="12"/>
        <v>0</v>
      </c>
      <c r="CK35" s="667">
        <f t="shared" si="13"/>
        <v>0</v>
      </c>
      <c r="CL35" s="849">
        <f t="shared" si="14"/>
        <v>0</v>
      </c>
      <c r="CM35" s="669">
        <f t="shared" si="15"/>
        <v>0</v>
      </c>
      <c r="CN35" s="848">
        <f t="shared" si="16"/>
        <v>0</v>
      </c>
      <c r="CO35" s="669">
        <f t="shared" si="17"/>
        <v>0</v>
      </c>
      <c r="CP35" s="848">
        <f t="shared" si="18"/>
        <v>0</v>
      </c>
      <c r="CQ35" s="848">
        <f t="shared" si="19"/>
        <v>0</v>
      </c>
      <c r="CR35" s="669">
        <f t="shared" si="20"/>
        <v>0</v>
      </c>
      <c r="CS35" s="666">
        <f t="shared" si="21"/>
        <v>0</v>
      </c>
      <c r="CT35" s="669">
        <f t="shared" si="22"/>
        <v>0</v>
      </c>
      <c r="CU35" s="849">
        <f t="shared" si="23"/>
        <v>0</v>
      </c>
      <c r="CV35" s="669">
        <f t="shared" si="24"/>
        <v>0</v>
      </c>
      <c r="CW35" s="666">
        <f t="shared" si="25"/>
        <v>0</v>
      </c>
      <c r="CX35" s="669">
        <f t="shared" si="26"/>
        <v>0</v>
      </c>
      <c r="CY35" s="848">
        <f t="shared" si="27"/>
        <v>0</v>
      </c>
      <c r="CZ35" s="669">
        <f t="shared" si="28"/>
        <v>0</v>
      </c>
      <c r="DA35" s="666">
        <f t="shared" si="29"/>
        <v>0</v>
      </c>
      <c r="DB35" s="669">
        <f t="shared" si="30"/>
        <v>0</v>
      </c>
      <c r="DC35" s="666">
        <f t="shared" si="31"/>
        <v>0</v>
      </c>
      <c r="DD35" s="669">
        <f t="shared" si="32"/>
        <v>0</v>
      </c>
      <c r="DE35" s="666">
        <f t="shared" si="33"/>
        <v>0</v>
      </c>
      <c r="DF35" s="669">
        <f t="shared" si="34"/>
        <v>0</v>
      </c>
      <c r="DG35" s="666">
        <f t="shared" si="35"/>
        <v>0</v>
      </c>
      <c r="DH35" s="669">
        <f t="shared" si="36"/>
        <v>0</v>
      </c>
      <c r="DI35" s="666">
        <f t="shared" si="37"/>
        <v>0</v>
      </c>
    </row>
    <row r="36" spans="1:113" s="4" customFormat="1" ht="30.95" customHeight="1" x14ac:dyDescent="0.15">
      <c r="A36" s="22"/>
      <c r="B36" s="55"/>
      <c r="C36" s="386" t="s">
        <v>332</v>
      </c>
      <c r="D36" s="387"/>
      <c r="E36" s="387"/>
      <c r="F36" s="387"/>
      <c r="G36" s="387"/>
      <c r="H36" s="387"/>
      <c r="I36" s="387"/>
      <c r="J36" s="387"/>
      <c r="K36" s="387"/>
      <c r="L36" s="388"/>
      <c r="M36" s="388"/>
      <c r="N36" s="388"/>
      <c r="O36" s="388"/>
      <c r="P36" s="388"/>
      <c r="Q36" s="388"/>
      <c r="R36" s="388"/>
      <c r="S36" s="387"/>
      <c r="T36" s="387"/>
      <c r="U36" s="387"/>
      <c r="V36" s="387"/>
      <c r="W36" s="387"/>
      <c r="X36" s="1717" t="s">
        <v>83</v>
      </c>
      <c r="Y36" s="1717"/>
      <c r="Z36" s="1717"/>
      <c r="AA36" s="1717"/>
      <c r="AB36" s="55"/>
      <c r="AC36" s="1717" t="s">
        <v>251</v>
      </c>
      <c r="AD36" s="1717"/>
      <c r="AE36" s="1927" t="s">
        <v>250</v>
      </c>
      <c r="AF36" s="1927"/>
      <c r="AG36" s="1927"/>
      <c r="AH36" s="398"/>
      <c r="AI36" s="398"/>
      <c r="AJ36" s="398"/>
      <c r="AK36" s="398"/>
      <c r="AL36" s="398"/>
      <c r="AM36" s="398"/>
      <c r="AN36" s="398"/>
      <c r="AO36" s="398"/>
      <c r="AP36" s="398"/>
      <c r="AQ36" s="398"/>
      <c r="AR36" s="398"/>
      <c r="AS36" s="398"/>
      <c r="AT36" s="398"/>
      <c r="AU36" s="398"/>
      <c r="AV36" s="398"/>
      <c r="AW36" s="398"/>
      <c r="AX36" s="398"/>
      <c r="AY36" s="398"/>
      <c r="AZ36" s="398"/>
      <c r="BA36" s="398"/>
      <c r="BB36" s="398"/>
      <c r="BD36"/>
      <c r="BE36"/>
      <c r="BF36"/>
      <c r="BG36" s="2"/>
      <c r="BH36" s="2"/>
      <c r="BI36"/>
      <c r="BJ36"/>
      <c r="BK36" s="55"/>
      <c r="BL36" s="55"/>
      <c r="BM36" s="55"/>
      <c r="BN36" s="277"/>
      <c r="BO36"/>
      <c r="BP36" s="2"/>
      <c r="BQ36" s="2"/>
      <c r="BR36" s="141"/>
      <c r="BT36" s="277"/>
      <c r="BU36" s="323"/>
      <c r="BV36" s="323"/>
      <c r="BW36" s="277"/>
      <c r="BX36" s="669">
        <f t="shared" si="0"/>
        <v>0</v>
      </c>
      <c r="BY36" s="848">
        <f t="shared" si="1"/>
        <v>0</v>
      </c>
      <c r="BZ36" s="666">
        <f t="shared" si="2"/>
        <v>0</v>
      </c>
      <c r="CA36" s="666">
        <f t="shared" si="3"/>
        <v>0</v>
      </c>
      <c r="CB36" s="669">
        <f t="shared" si="4"/>
        <v>0</v>
      </c>
      <c r="CC36" s="666">
        <f t="shared" si="5"/>
        <v>0</v>
      </c>
      <c r="CD36" s="669">
        <f t="shared" si="6"/>
        <v>0</v>
      </c>
      <c r="CE36" s="667">
        <f t="shared" si="7"/>
        <v>0</v>
      </c>
      <c r="CF36" s="665">
        <f t="shared" si="8"/>
        <v>0</v>
      </c>
      <c r="CG36" s="666">
        <f t="shared" si="9"/>
        <v>0</v>
      </c>
      <c r="CH36" s="669">
        <f t="shared" si="10"/>
        <v>0</v>
      </c>
      <c r="CI36" s="848">
        <f t="shared" si="11"/>
        <v>0</v>
      </c>
      <c r="CJ36" s="669">
        <f t="shared" si="12"/>
        <v>0</v>
      </c>
      <c r="CK36" s="667">
        <f t="shared" si="13"/>
        <v>0</v>
      </c>
      <c r="CL36" s="849">
        <f t="shared" si="14"/>
        <v>0</v>
      </c>
      <c r="CM36" s="669">
        <f t="shared" si="15"/>
        <v>0</v>
      </c>
      <c r="CN36" s="848">
        <f t="shared" si="16"/>
        <v>0</v>
      </c>
      <c r="CO36" s="669">
        <f t="shared" si="17"/>
        <v>0</v>
      </c>
      <c r="CP36" s="848">
        <f t="shared" si="18"/>
        <v>0</v>
      </c>
      <c r="CQ36" s="848">
        <f t="shared" si="19"/>
        <v>0</v>
      </c>
      <c r="CR36" s="669">
        <f t="shared" si="20"/>
        <v>0</v>
      </c>
      <c r="CS36" s="666">
        <f t="shared" si="21"/>
        <v>0</v>
      </c>
      <c r="CT36" s="669">
        <f t="shared" si="22"/>
        <v>0</v>
      </c>
      <c r="CU36" s="849">
        <f t="shared" si="23"/>
        <v>0</v>
      </c>
      <c r="CV36" s="669">
        <f t="shared" si="24"/>
        <v>0</v>
      </c>
      <c r="CW36" s="666">
        <f t="shared" si="25"/>
        <v>0</v>
      </c>
      <c r="CX36" s="669">
        <f t="shared" si="26"/>
        <v>0</v>
      </c>
      <c r="CY36" s="848">
        <f t="shared" si="27"/>
        <v>0</v>
      </c>
      <c r="CZ36" s="669">
        <f t="shared" si="28"/>
        <v>0</v>
      </c>
      <c r="DA36" s="666">
        <f t="shared" si="29"/>
        <v>0</v>
      </c>
      <c r="DB36" s="669">
        <f t="shared" si="30"/>
        <v>0</v>
      </c>
      <c r="DC36" s="666">
        <f t="shared" si="31"/>
        <v>0</v>
      </c>
      <c r="DD36" s="669">
        <f t="shared" si="32"/>
        <v>0</v>
      </c>
      <c r="DE36" s="666">
        <f t="shared" si="33"/>
        <v>0</v>
      </c>
      <c r="DF36" s="669">
        <f t="shared" si="34"/>
        <v>0</v>
      </c>
      <c r="DG36" s="666">
        <f t="shared" si="35"/>
        <v>0</v>
      </c>
      <c r="DH36" s="669">
        <f t="shared" si="36"/>
        <v>0</v>
      </c>
      <c r="DI36" s="666">
        <f t="shared" si="37"/>
        <v>0</v>
      </c>
    </row>
    <row r="37" spans="1:113" s="4" customFormat="1" ht="30.95" customHeight="1" x14ac:dyDescent="0.15">
      <c r="A37" s="47"/>
      <c r="B37" s="47"/>
      <c r="C37" s="598" t="s">
        <v>239</v>
      </c>
      <c r="D37" s="388"/>
      <c r="E37" s="111"/>
      <c r="F37" s="111"/>
      <c r="G37" s="111"/>
      <c r="H37" s="111"/>
      <c r="J37" s="111"/>
      <c r="K37" s="111"/>
      <c r="L37" s="2"/>
      <c r="M37" s="2"/>
      <c r="N37" s="2"/>
      <c r="O37" s="2"/>
      <c r="P37" s="2"/>
      <c r="Q37" s="2"/>
      <c r="R37" s="2"/>
      <c r="S37" s="111"/>
      <c r="T37" s="111"/>
      <c r="U37" s="111"/>
      <c r="V37" s="111"/>
      <c r="W37" s="111"/>
      <c r="X37" s="1717" t="s">
        <v>163</v>
      </c>
      <c r="Y37" s="1717"/>
      <c r="Z37" s="1717"/>
      <c r="AA37" s="1717"/>
      <c r="AB37" s="55"/>
      <c r="AC37" s="1717" t="s">
        <v>248</v>
      </c>
      <c r="AD37" s="1717"/>
      <c r="AE37" s="276"/>
      <c r="AF37" s="276"/>
      <c r="AG37" s="276"/>
      <c r="AH37" s="276"/>
      <c r="AI37" s="276"/>
      <c r="AJ37" s="276"/>
      <c r="AK37" s="276"/>
      <c r="AL37" s="276"/>
      <c r="AM37" s="276"/>
      <c r="AN37" s="276"/>
      <c r="AO37" s="276"/>
      <c r="AP37" s="276"/>
      <c r="AQ37" s="276"/>
      <c r="AR37" s="276"/>
      <c r="AS37" s="276"/>
      <c r="AT37" s="276"/>
      <c r="AU37" s="276"/>
      <c r="AV37" s="276"/>
      <c r="AW37" s="276"/>
      <c r="AX37" s="276"/>
      <c r="AY37" s="276"/>
      <c r="AZ37" s="276"/>
      <c r="BA37" s="276"/>
      <c r="BB37" s="276"/>
      <c r="BH37" s="146"/>
      <c r="BI37" s="146"/>
      <c r="BJ37" s="146"/>
      <c r="BK37" s="146"/>
      <c r="BL37"/>
      <c r="BM37"/>
      <c r="BN37" s="277"/>
      <c r="BO37" s="2"/>
      <c r="BP37" s="2"/>
      <c r="BQ37" s="2"/>
      <c r="BR37" s="141"/>
      <c r="BS37" s="277"/>
      <c r="BT37" s="323"/>
      <c r="BU37"/>
      <c r="BV37"/>
      <c r="BW37" s="43"/>
      <c r="BZ37" s="323"/>
      <c r="CA37" s="323"/>
    </row>
    <row r="38" spans="1:113" s="4" customFormat="1" ht="30.95" customHeight="1" x14ac:dyDescent="0.15">
      <c r="A38" s="47"/>
      <c r="B38" s="47"/>
      <c r="C38" s="860" t="s">
        <v>624</v>
      </c>
      <c r="D38" s="111"/>
      <c r="E38" s="111"/>
      <c r="F38" s="111"/>
      <c r="G38" s="111"/>
      <c r="H38" s="111"/>
      <c r="I38" s="111"/>
      <c r="J38" s="6"/>
      <c r="K38" s="6"/>
      <c r="L38" s="109"/>
      <c r="M38" s="109"/>
      <c r="N38" s="109"/>
      <c r="O38" s="109"/>
      <c r="P38" s="109"/>
      <c r="Q38" s="109"/>
      <c r="R38" s="109"/>
      <c r="S38" s="43"/>
      <c r="T38" s="6"/>
      <c r="U38" s="6"/>
      <c r="V38" s="6"/>
      <c r="W38" s="6"/>
      <c r="X38" s="1717" t="s">
        <v>164</v>
      </c>
      <c r="Y38" s="1717"/>
      <c r="Z38" s="1717"/>
      <c r="AA38" s="1717"/>
      <c r="AB38" s="30"/>
      <c r="AC38" s="1678" t="s">
        <v>249</v>
      </c>
      <c r="AD38" s="1678"/>
      <c r="AE38" s="55"/>
      <c r="AF38" s="55"/>
      <c r="AG38" s="55"/>
      <c r="AH38" s="55"/>
      <c r="AI38" s="398"/>
      <c r="AJ38" s="398"/>
      <c r="AK38" s="398"/>
      <c r="AL38" s="398"/>
      <c r="AM38" s="398"/>
      <c r="AN38" s="398"/>
      <c r="AO38" s="398"/>
      <c r="AP38" s="398"/>
      <c r="AQ38" s="398"/>
      <c r="AR38" s="398"/>
      <c r="AS38" s="398"/>
      <c r="AU38" s="55"/>
      <c r="AV38" s="55"/>
      <c r="AW38" s="55"/>
      <c r="AX38" s="55"/>
      <c r="AY38" s="55"/>
      <c r="AZ38" s="55"/>
      <c r="BA38" s="55"/>
      <c r="BB38" s="55"/>
      <c r="BC38" s="2"/>
      <c r="BH38"/>
      <c r="BI38"/>
      <c r="BJ38"/>
      <c r="BK38"/>
      <c r="BL38" s="2"/>
      <c r="BM38" s="2"/>
      <c r="BN38"/>
      <c r="BO38" s="2"/>
      <c r="BP38" s="2"/>
      <c r="BQ38" s="2"/>
      <c r="BR38" s="2"/>
      <c r="BS38" s="323"/>
      <c r="BT38"/>
      <c r="BU38"/>
      <c r="BV38"/>
      <c r="BW38" s="323"/>
      <c r="CC38" s="40"/>
    </row>
    <row r="39" spans="1:113" s="4" customFormat="1" ht="27.95" customHeight="1" x14ac:dyDescent="0.15">
      <c r="A39" s="6"/>
      <c r="B39" s="55"/>
      <c r="C39" s="2"/>
      <c r="D39" s="111"/>
      <c r="E39" s="111"/>
      <c r="F39" s="111"/>
      <c r="G39" s="111"/>
      <c r="H39" s="111"/>
      <c r="I39" s="111"/>
      <c r="J39" s="2"/>
      <c r="K39" s="2"/>
      <c r="L39" s="2"/>
      <c r="M39" s="111"/>
      <c r="N39" s="111"/>
      <c r="O39" s="111"/>
      <c r="P39" s="111"/>
      <c r="Q39" s="111"/>
      <c r="R39" s="111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G39" s="55"/>
      <c r="BH39"/>
      <c r="BI39"/>
      <c r="BJ39"/>
      <c r="BK39"/>
      <c r="BL39" s="2"/>
      <c r="BM39" s="2"/>
      <c r="BN39" s="2"/>
      <c r="BO39" s="2"/>
      <c r="BP39" s="2"/>
      <c r="BQ39" s="2"/>
      <c r="BR39" s="2"/>
      <c r="BS39" s="2"/>
      <c r="BT39" s="2"/>
      <c r="BU39" s="101"/>
      <c r="BV39"/>
      <c r="BW39"/>
      <c r="CB39" s="323"/>
      <c r="CC39"/>
      <c r="CD39"/>
      <c r="CE39"/>
      <c r="CF39" s="323"/>
      <c r="CG39" s="323"/>
      <c r="CH39" s="323"/>
      <c r="CI39" s="323"/>
      <c r="CJ39" s="323"/>
      <c r="CK39" s="277"/>
      <c r="CL39" s="40"/>
    </row>
    <row r="40" spans="1:113" s="40" customFormat="1" ht="27.95" customHeight="1" x14ac:dyDescent="0.15">
      <c r="A40"/>
      <c r="B40" s="55"/>
      <c r="C40" s="55"/>
      <c r="D40" s="241"/>
      <c r="E40" s="241"/>
      <c r="F40" s="241"/>
      <c r="G40" s="241"/>
      <c r="H40" s="241"/>
      <c r="I40" s="241"/>
      <c r="J40" s="55"/>
      <c r="K40" s="55"/>
      <c r="L40" s="55"/>
      <c r="M40" s="241"/>
      <c r="N40" s="241"/>
      <c r="O40" s="241"/>
      <c r="P40" s="241"/>
      <c r="Q40" s="241"/>
      <c r="R40" s="241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/>
      <c r="BW40"/>
      <c r="BX40" s="323"/>
      <c r="BY40" s="323"/>
      <c r="BZ40" s="323"/>
      <c r="CA40" s="323"/>
      <c r="CB40"/>
      <c r="CC40"/>
      <c r="CD40"/>
      <c r="CE40"/>
      <c r="CF40"/>
      <c r="CG40"/>
      <c r="CH40"/>
      <c r="CI40"/>
      <c r="CJ40"/>
      <c r="CK40"/>
      <c r="CL40" s="277"/>
    </row>
    <row r="41" spans="1:113" s="277" customFormat="1" ht="27.95" customHeight="1" x14ac:dyDescent="0.15">
      <c r="A41"/>
      <c r="B41" s="55"/>
      <c r="C41" s="55"/>
      <c r="D41" s="241"/>
      <c r="E41" s="241"/>
      <c r="F41" s="241"/>
      <c r="G41" s="241"/>
      <c r="H41" s="241"/>
      <c r="I41" s="241"/>
      <c r="J41" s="55"/>
      <c r="K41" s="55"/>
      <c r="L41" s="55"/>
      <c r="M41" s="241"/>
      <c r="N41" s="241"/>
      <c r="O41" s="241"/>
      <c r="P41" s="241"/>
      <c r="Q41" s="241"/>
      <c r="R41" s="241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/>
      <c r="BW41"/>
      <c r="BX41"/>
      <c r="BY41"/>
      <c r="BZ41" s="141"/>
      <c r="CA41"/>
      <c r="CB41"/>
      <c r="CC41"/>
      <c r="CD41"/>
      <c r="CE41"/>
      <c r="CF41"/>
      <c r="CG41"/>
      <c r="CH41"/>
      <c r="CI41"/>
      <c r="CJ41"/>
      <c r="CK41"/>
      <c r="CL41"/>
    </row>
    <row r="42" spans="1:113" ht="27.95" customHeight="1" x14ac:dyDescent="0.15">
      <c r="B42" s="55"/>
      <c r="C42" s="55"/>
      <c r="D42" s="241"/>
      <c r="E42" s="241"/>
      <c r="F42" s="241"/>
      <c r="G42" s="241"/>
      <c r="H42" s="241"/>
      <c r="I42" s="241"/>
      <c r="J42" s="55"/>
      <c r="K42" s="55"/>
      <c r="L42" s="55"/>
      <c r="M42" s="241"/>
      <c r="N42" s="241"/>
      <c r="O42" s="241"/>
      <c r="P42" s="241"/>
      <c r="Q42" s="241"/>
      <c r="R42" s="241"/>
      <c r="S42" s="55"/>
      <c r="T42" s="55"/>
      <c r="U42" s="55"/>
      <c r="V42" s="55"/>
      <c r="W42" s="55"/>
      <c r="X42" s="55"/>
      <c r="Y42" s="55"/>
      <c r="Z42" s="55"/>
      <c r="AA42" s="55"/>
      <c r="AB42" s="55"/>
      <c r="BI42" s="2"/>
      <c r="BJ42" s="2"/>
      <c r="BK42" s="2"/>
      <c r="BL42" s="2"/>
      <c r="BM42" s="2"/>
      <c r="BN42" s="2"/>
      <c r="BO42" s="2"/>
      <c r="BR42" s="2"/>
      <c r="BS42" s="2"/>
      <c r="BT42" s="2"/>
      <c r="BU42" s="2"/>
      <c r="BV42"/>
      <c r="BW42"/>
      <c r="BX42"/>
      <c r="BY42"/>
      <c r="BZ42" s="141"/>
    </row>
    <row r="43" spans="1:113" ht="24.95" customHeight="1" x14ac:dyDescent="0.15">
      <c r="B43" s="55"/>
      <c r="C43" s="55"/>
      <c r="D43" s="241"/>
      <c r="E43" s="241"/>
      <c r="F43" s="241"/>
      <c r="G43" s="241"/>
      <c r="H43" s="241"/>
      <c r="I43" s="241"/>
      <c r="J43" s="55"/>
      <c r="K43" s="55"/>
      <c r="L43" s="55"/>
      <c r="M43" s="241"/>
      <c r="N43" s="241"/>
      <c r="O43" s="241"/>
      <c r="P43" s="241"/>
      <c r="Q43" s="241"/>
      <c r="R43" s="241"/>
      <c r="S43" s="55"/>
      <c r="T43" s="55"/>
      <c r="U43" s="55"/>
      <c r="V43" s="55"/>
      <c r="W43" s="55"/>
      <c r="X43" s="55"/>
      <c r="Y43" s="55"/>
      <c r="Z43" s="55"/>
      <c r="AA43" s="55"/>
      <c r="AB43" s="55"/>
      <c r="BI43" s="2"/>
      <c r="BJ43" s="2"/>
      <c r="BK43" s="2"/>
      <c r="BL43" s="2"/>
      <c r="BM43" s="2"/>
      <c r="BN43" s="2"/>
      <c r="BO43" s="2"/>
      <c r="BR43" s="2"/>
      <c r="BS43" s="2"/>
      <c r="BT43" s="2"/>
      <c r="BU43" s="2"/>
      <c r="BV43"/>
      <c r="BW43"/>
      <c r="BX43"/>
      <c r="BY43"/>
      <c r="BZ43" s="141"/>
    </row>
    <row r="44" spans="1:113" ht="24.95" customHeight="1" x14ac:dyDescent="0.15">
      <c r="G44" s="111"/>
      <c r="H44" s="111"/>
      <c r="I44" s="111"/>
      <c r="K44" s="2"/>
      <c r="L44" s="2"/>
      <c r="N44" s="111"/>
      <c r="O44" s="111"/>
      <c r="P44" s="111"/>
      <c r="Q44" s="111"/>
      <c r="R44" s="111"/>
      <c r="BI44" s="2"/>
      <c r="BJ44" s="2"/>
      <c r="BK44" s="2"/>
      <c r="BL44" s="2"/>
      <c r="BM44" s="2"/>
      <c r="BN44" s="2"/>
      <c r="BO44" s="2"/>
      <c r="BR44" s="2"/>
      <c r="BS44" s="2"/>
      <c r="BT44" s="2"/>
      <c r="BU44" s="2"/>
      <c r="BW44"/>
      <c r="BX44"/>
      <c r="BY44"/>
      <c r="BZ44" s="141"/>
    </row>
    <row r="45" spans="1:113" x14ac:dyDescent="0.15">
      <c r="G45" s="111"/>
      <c r="H45" s="111"/>
      <c r="I45" s="111"/>
      <c r="K45" s="2"/>
      <c r="L45" s="2"/>
      <c r="N45" s="111"/>
      <c r="O45" s="111"/>
      <c r="P45" s="111"/>
      <c r="Q45" s="111"/>
      <c r="R45" s="111"/>
      <c r="BI45" s="2"/>
      <c r="BJ45" s="2"/>
      <c r="BK45" s="2"/>
      <c r="BL45" s="2"/>
      <c r="BM45" s="2"/>
      <c r="BN45" s="2"/>
      <c r="BR45" s="2"/>
      <c r="BS45" s="2"/>
      <c r="BT45" s="2"/>
      <c r="BU45" s="2"/>
      <c r="BW45"/>
      <c r="BX45"/>
      <c r="BY45"/>
      <c r="BZ45" s="141"/>
    </row>
    <row r="46" spans="1:113" x14ac:dyDescent="0.15">
      <c r="G46" s="111"/>
      <c r="H46" s="111"/>
      <c r="I46" s="111"/>
      <c r="K46" s="2"/>
      <c r="L46" s="2"/>
      <c r="N46" s="111"/>
      <c r="O46" s="111"/>
      <c r="P46" s="111"/>
      <c r="Q46" s="111"/>
      <c r="R46" s="111"/>
      <c r="BI46" s="2"/>
      <c r="BJ46" s="2"/>
      <c r="BK46" s="2"/>
      <c r="BN46" s="2"/>
      <c r="BS46" s="2"/>
      <c r="BT46" s="2"/>
      <c r="BU46" s="2"/>
    </row>
    <row r="47" spans="1:113" x14ac:dyDescent="0.15">
      <c r="BI47" s="2"/>
      <c r="BJ47" s="2"/>
      <c r="BK47" s="2"/>
    </row>
  </sheetData>
  <mergeCells count="79">
    <mergeCell ref="BQ8:BR8"/>
    <mergeCell ref="AA3:AB4"/>
    <mergeCell ref="Q5:R5"/>
    <mergeCell ref="O5:P5"/>
    <mergeCell ref="Y5:Z5"/>
    <mergeCell ref="BK8:BK9"/>
    <mergeCell ref="BO8:BO9"/>
    <mergeCell ref="BP8:BP9"/>
    <mergeCell ref="BM8:BM9"/>
    <mergeCell ref="BN8:BN9"/>
    <mergeCell ref="BL8:BL9"/>
    <mergeCell ref="X38:AA38"/>
    <mergeCell ref="AC38:AD38"/>
    <mergeCell ref="AN3:AO5"/>
    <mergeCell ref="AG3:AG5"/>
    <mergeCell ref="AK3:AM5"/>
    <mergeCell ref="X37:AA37"/>
    <mergeCell ref="AC37:AD37"/>
    <mergeCell ref="W3:X5"/>
    <mergeCell ref="Y3:Z3"/>
    <mergeCell ref="X36:AA36"/>
    <mergeCell ref="AC36:AD36"/>
    <mergeCell ref="AE36:AG36"/>
    <mergeCell ref="A1:Z1"/>
    <mergeCell ref="AC1:AD1"/>
    <mergeCell ref="AG1:AT1"/>
    <mergeCell ref="G3:H3"/>
    <mergeCell ref="S3:T3"/>
    <mergeCell ref="U3:V4"/>
    <mergeCell ref="M3:R4"/>
    <mergeCell ref="I3:K3"/>
    <mergeCell ref="C3:D3"/>
    <mergeCell ref="AP3:AQ5"/>
    <mergeCell ref="G4:H4"/>
    <mergeCell ref="BX4:BX5"/>
    <mergeCell ref="BY4:BY5"/>
    <mergeCell ref="BZ4:BZ5"/>
    <mergeCell ref="AY4:BD4"/>
    <mergeCell ref="AH3:AJ5"/>
    <mergeCell ref="BE3:BG4"/>
    <mergeCell ref="AT3:AT5"/>
    <mergeCell ref="AR3:AS5"/>
    <mergeCell ref="AU3:BD3"/>
    <mergeCell ref="AU4:AX4"/>
    <mergeCell ref="CA4:CA5"/>
    <mergeCell ref="CB4:CB5"/>
    <mergeCell ref="CC4:CC5"/>
    <mergeCell ref="CD4:CD5"/>
    <mergeCell ref="CE4:CE5"/>
    <mergeCell ref="CF4:CF5"/>
    <mergeCell ref="CG4:CG5"/>
    <mergeCell ref="CH4:CH5"/>
    <mergeCell ref="CI4:CI5"/>
    <mergeCell ref="CJ4:CJ5"/>
    <mergeCell ref="CK4:CK5"/>
    <mergeCell ref="CL4:CL5"/>
    <mergeCell ref="CM4:CM5"/>
    <mergeCell ref="CN4:CN5"/>
    <mergeCell ref="CO4:CO5"/>
    <mergeCell ref="CY4:CY5"/>
    <mergeCell ref="CZ4:CZ5"/>
    <mergeCell ref="DA4:DA5"/>
    <mergeCell ref="DH4:DH5"/>
    <mergeCell ref="CP4:CP5"/>
    <mergeCell ref="CQ4:CQ5"/>
    <mergeCell ref="CR4:CR5"/>
    <mergeCell ref="DF4:DF5"/>
    <mergeCell ref="CS4:CS5"/>
    <mergeCell ref="CT4:CT5"/>
    <mergeCell ref="CU4:CU5"/>
    <mergeCell ref="CV4:CV5"/>
    <mergeCell ref="CW4:CW5"/>
    <mergeCell ref="CX4:CX5"/>
    <mergeCell ref="DI4:DI5"/>
    <mergeCell ref="DB4:DB5"/>
    <mergeCell ref="DC4:DC5"/>
    <mergeCell ref="DD4:DD5"/>
    <mergeCell ref="DE4:DE5"/>
    <mergeCell ref="DG4:DG5"/>
  </mergeCells>
  <phoneticPr fontId="1"/>
  <conditionalFormatting sqref="BX6:DB36">
    <cfRule type="cellIs" dxfId="7" priority="8" stopIfTrue="1" operator="equal">
      <formula>1</formula>
    </cfRule>
  </conditionalFormatting>
  <conditionalFormatting sqref="DC6:DC36">
    <cfRule type="cellIs" dxfId="6" priority="7" stopIfTrue="1" operator="equal">
      <formula>1</formula>
    </cfRule>
  </conditionalFormatting>
  <conditionalFormatting sqref="DD6:DD36">
    <cfRule type="cellIs" dxfId="5" priority="6" stopIfTrue="1" operator="equal">
      <formula>1</formula>
    </cfRule>
  </conditionalFormatting>
  <conditionalFormatting sqref="DE6:DE36">
    <cfRule type="cellIs" dxfId="4" priority="5" stopIfTrue="1" operator="equal">
      <formula>1</formula>
    </cfRule>
  </conditionalFormatting>
  <conditionalFormatting sqref="DF6:DF36">
    <cfRule type="cellIs" dxfId="3" priority="4" stopIfTrue="1" operator="equal">
      <formula>1</formula>
    </cfRule>
  </conditionalFormatting>
  <conditionalFormatting sqref="DG6:DG36">
    <cfRule type="cellIs" dxfId="2" priority="3" stopIfTrue="1" operator="equal">
      <formula>1</formula>
    </cfRule>
  </conditionalFormatting>
  <conditionalFormatting sqref="DH6:DH36">
    <cfRule type="cellIs" dxfId="1" priority="2" stopIfTrue="1" operator="equal">
      <formula>1</formula>
    </cfRule>
  </conditionalFormatting>
  <conditionalFormatting sqref="DI6:DI36">
    <cfRule type="cellIs" dxfId="0" priority="1" stopIfTrue="1" operator="equal">
      <formula>1</formula>
    </cfRule>
  </conditionalFormatting>
  <pageMargins left="0" right="0" top="0.19685039370078741" bottom="0.19685039370078741" header="0.11811023622047245" footer="0.11811023622047245"/>
  <pageSetup paperSize="9" scale="37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H51"/>
  <sheetViews>
    <sheetView topLeftCell="A28" zoomScale="50" zoomScaleNormal="50" workbookViewId="0">
      <selection activeCell="D42" sqref="D42"/>
    </sheetView>
  </sheetViews>
  <sheetFormatPr defaultRowHeight="13.5" x14ac:dyDescent="0.15"/>
  <cols>
    <col min="1" max="2" width="5.625" customWidth="1"/>
    <col min="3" max="4" width="9.625" style="2" customWidth="1"/>
    <col min="5" max="8" width="8.625" style="2" customWidth="1"/>
    <col min="9" max="9" width="9.625" style="2" customWidth="1"/>
    <col min="10" max="11" width="9.625" style="111" customWidth="1"/>
    <col min="12" max="17" width="9.625" style="2" customWidth="1"/>
    <col min="18" max="18" width="9.625" style="111" customWidth="1"/>
    <col min="19" max="20" width="8.625" style="111" customWidth="1"/>
    <col min="21" max="26" width="8.625" style="2" customWidth="1"/>
    <col min="27" max="28" width="9.625" style="2" customWidth="1"/>
    <col min="29" max="34" width="8.125" style="2" customWidth="1"/>
    <col min="35" max="35" width="16.875" style="2" customWidth="1"/>
    <col min="36" max="55" width="8.125" style="2" customWidth="1"/>
    <col min="56" max="58" width="15.625" style="2" customWidth="1"/>
    <col min="59" max="59" width="12.125" style="2" customWidth="1"/>
    <col min="60" max="64" width="8.625" style="2" customWidth="1"/>
    <col min="65" max="65" width="8.625" customWidth="1"/>
    <col min="66" max="66" width="8.625" style="141" customWidth="1"/>
    <col min="67" max="67" width="8.625" customWidth="1"/>
    <col min="68" max="72" width="8.625" style="141" customWidth="1"/>
    <col min="73" max="78" width="8.625" customWidth="1"/>
    <col min="84" max="84" width="12.875" bestFit="1" customWidth="1"/>
    <col min="88" max="88" width="13.375" bestFit="1" customWidth="1"/>
  </cols>
  <sheetData>
    <row r="1" spans="1:112" ht="30" customHeight="1" x14ac:dyDescent="0.15">
      <c r="A1" s="1666" t="s">
        <v>285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666"/>
      <c r="T1" s="1666"/>
      <c r="U1" s="1666"/>
      <c r="V1" s="1666"/>
      <c r="W1" s="1666"/>
      <c r="X1" s="1666"/>
      <c r="Y1" s="1666"/>
      <c r="Z1" s="580"/>
      <c r="AA1" s="399"/>
      <c r="AB1" s="399"/>
      <c r="AC1" s="399"/>
      <c r="AD1" s="399"/>
      <c r="AE1" s="399"/>
      <c r="AF1" s="399"/>
      <c r="AG1" s="399"/>
      <c r="AH1" s="1926" t="s">
        <v>336</v>
      </c>
      <c r="AI1" s="1926"/>
      <c r="AJ1" s="1926"/>
      <c r="AK1" s="277"/>
      <c r="AL1" s="277"/>
      <c r="AM1" s="277"/>
      <c r="AN1" s="277"/>
      <c r="AO1" s="277"/>
      <c r="AP1" s="277"/>
      <c r="AQ1" s="1860" t="s">
        <v>206</v>
      </c>
      <c r="AR1" s="1860"/>
      <c r="AS1" s="1860"/>
      <c r="AT1" s="1860"/>
      <c r="AU1" s="1860"/>
      <c r="AV1" s="1860"/>
      <c r="AW1" s="1860"/>
      <c r="AX1" s="590"/>
      <c r="AY1" s="590"/>
      <c r="AZ1" s="277"/>
      <c r="BA1" s="277"/>
      <c r="BB1" s="277"/>
      <c r="BC1" s="277"/>
      <c r="BD1" s="277"/>
      <c r="BE1" s="40"/>
      <c r="BF1" s="40"/>
      <c r="BG1" s="40"/>
      <c r="BH1" s="40"/>
      <c r="BI1" s="40"/>
      <c r="BJ1" s="40"/>
      <c r="BK1" s="40"/>
      <c r="BL1" s="40"/>
    </row>
    <row r="2" spans="1:112" ht="18" customHeight="1" thickBot="1" x14ac:dyDescent="0.2">
      <c r="A2" s="6"/>
      <c r="B2" s="6"/>
      <c r="C2" s="388" t="s">
        <v>47</v>
      </c>
      <c r="D2" s="388"/>
      <c r="E2" s="388"/>
      <c r="F2" s="388"/>
      <c r="G2" s="388"/>
      <c r="H2" s="388"/>
      <c r="I2" s="388"/>
      <c r="J2" s="424"/>
      <c r="K2" s="424"/>
      <c r="L2" s="22"/>
      <c r="M2" s="22"/>
      <c r="N2" s="22"/>
      <c r="O2" s="22"/>
      <c r="P2" s="22"/>
      <c r="Q2" s="22"/>
      <c r="R2" s="424"/>
      <c r="S2" s="424"/>
      <c r="T2" s="424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6"/>
      <c r="AH2" s="6"/>
      <c r="AI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142"/>
      <c r="BP2" s="142"/>
      <c r="BQ2" s="142"/>
      <c r="BR2" s="142"/>
      <c r="BS2" s="142"/>
      <c r="BT2"/>
    </row>
    <row r="3" spans="1:112" ht="21" customHeight="1" x14ac:dyDescent="0.15">
      <c r="A3" s="423"/>
      <c r="B3" s="423"/>
      <c r="C3" s="1662" t="s">
        <v>0</v>
      </c>
      <c r="D3" s="1686"/>
      <c r="E3" s="382" t="s">
        <v>3</v>
      </c>
      <c r="F3" s="168" t="s">
        <v>172</v>
      </c>
      <c r="G3" s="1662" t="s">
        <v>5</v>
      </c>
      <c r="H3" s="1663"/>
      <c r="I3" s="1692" t="s">
        <v>159</v>
      </c>
      <c r="J3" s="1693"/>
      <c r="K3" s="1694"/>
      <c r="L3" s="913" t="s">
        <v>55</v>
      </c>
      <c r="M3" s="1680" t="s">
        <v>54</v>
      </c>
      <c r="N3" s="1681"/>
      <c r="O3" s="1681"/>
      <c r="P3" s="1681"/>
      <c r="Q3" s="1681"/>
      <c r="R3" s="1684"/>
      <c r="S3" s="1680" t="s">
        <v>113</v>
      </c>
      <c r="T3" s="1684"/>
      <c r="U3" s="1680" t="s">
        <v>59</v>
      </c>
      <c r="V3" s="1684"/>
      <c r="W3" s="1813" t="s">
        <v>327</v>
      </c>
      <c r="X3" s="1815"/>
      <c r="Y3" s="1680" t="s">
        <v>323</v>
      </c>
      <c r="Z3" s="1684"/>
      <c r="AA3" s="1685" t="s">
        <v>32</v>
      </c>
      <c r="AB3" s="1663"/>
      <c r="AC3" s="403" t="s">
        <v>7</v>
      </c>
      <c r="AD3" s="372"/>
      <c r="AE3" s="382"/>
      <c r="AF3" s="383"/>
      <c r="AG3" s="1758" t="s">
        <v>18</v>
      </c>
      <c r="AH3" s="1662" t="s">
        <v>10</v>
      </c>
      <c r="AI3" s="1685"/>
      <c r="AJ3" s="1686"/>
      <c r="AK3" s="1685" t="s">
        <v>11</v>
      </c>
      <c r="AL3" s="1685"/>
      <c r="AM3" s="1686"/>
      <c r="AN3" s="1662" t="s">
        <v>13</v>
      </c>
      <c r="AO3" s="1686"/>
      <c r="AP3" s="1662" t="s">
        <v>12</v>
      </c>
      <c r="AQ3" s="1686"/>
      <c r="AR3" s="1763" t="s">
        <v>154</v>
      </c>
      <c r="AS3" s="1755"/>
      <c r="AT3" s="1867" t="s">
        <v>246</v>
      </c>
      <c r="AU3" s="1662" t="s">
        <v>61</v>
      </c>
      <c r="AV3" s="1685"/>
      <c r="AW3" s="1685"/>
      <c r="AX3" s="1685"/>
      <c r="AY3" s="1685"/>
      <c r="AZ3" s="1685"/>
      <c r="BA3" s="1685"/>
      <c r="BB3" s="1685"/>
      <c r="BC3" s="1685"/>
      <c r="BD3" s="1686"/>
      <c r="BE3" s="1733" t="s">
        <v>62</v>
      </c>
      <c r="BF3" s="1768"/>
      <c r="BG3" s="1663"/>
      <c r="BH3" s="610"/>
      <c r="BI3" s="610"/>
      <c r="BJ3"/>
      <c r="BK3"/>
      <c r="BL3"/>
      <c r="BN3"/>
      <c r="BP3"/>
      <c r="BQ3"/>
      <c r="BR3"/>
      <c r="BS3"/>
      <c r="BT3"/>
    </row>
    <row r="4" spans="1:112" ht="21" customHeight="1" thickBot="1" x14ac:dyDescent="0.2">
      <c r="A4" s="418"/>
      <c r="B4" s="418"/>
      <c r="C4" s="39" t="s">
        <v>1</v>
      </c>
      <c r="D4" s="39"/>
      <c r="E4" s="39" t="s">
        <v>4</v>
      </c>
      <c r="F4" s="39"/>
      <c r="G4" s="1688" t="s">
        <v>6</v>
      </c>
      <c r="H4" s="1665"/>
      <c r="I4" s="914">
        <v>0.35416666666666669</v>
      </c>
      <c r="J4" s="914">
        <v>0.33333333333333331</v>
      </c>
      <c r="K4" s="914">
        <v>0.35416666666666669</v>
      </c>
      <c r="L4" s="299" t="s">
        <v>96</v>
      </c>
      <c r="M4" s="1720"/>
      <c r="N4" s="1715"/>
      <c r="O4" s="1715"/>
      <c r="P4" s="1715"/>
      <c r="Q4" s="1715"/>
      <c r="R4" s="1721"/>
      <c r="S4" s="427" t="s">
        <v>114</v>
      </c>
      <c r="T4" s="428" t="s">
        <v>173</v>
      </c>
      <c r="U4" s="1682"/>
      <c r="V4" s="1687"/>
      <c r="W4" s="1816"/>
      <c r="X4" s="1818"/>
      <c r="Y4" s="444" t="s">
        <v>323</v>
      </c>
      <c r="Z4" s="917" t="s">
        <v>335</v>
      </c>
      <c r="AA4" s="1770"/>
      <c r="AB4" s="1665"/>
      <c r="AC4" s="39" t="s">
        <v>1</v>
      </c>
      <c r="AD4" s="42" t="s">
        <v>2</v>
      </c>
      <c r="AE4" s="39" t="s">
        <v>8</v>
      </c>
      <c r="AF4" s="340" t="s">
        <v>9</v>
      </c>
      <c r="AG4" s="1759"/>
      <c r="AH4" s="1688"/>
      <c r="AI4" s="1678"/>
      <c r="AJ4" s="1679"/>
      <c r="AK4" s="1678"/>
      <c r="AL4" s="1678"/>
      <c r="AM4" s="1679"/>
      <c r="AN4" s="1688"/>
      <c r="AO4" s="1679"/>
      <c r="AP4" s="1688"/>
      <c r="AQ4" s="1679"/>
      <c r="AR4" s="1764"/>
      <c r="AS4" s="1756"/>
      <c r="AT4" s="1868"/>
      <c r="AU4" s="1870">
        <v>1</v>
      </c>
      <c r="AV4" s="1766"/>
      <c r="AW4" s="1766"/>
      <c r="AX4" s="1871"/>
      <c r="AY4" s="1736">
        <v>0.5</v>
      </c>
      <c r="AZ4" s="1766"/>
      <c r="BA4" s="1766"/>
      <c r="BB4" s="1766"/>
      <c r="BC4" s="1766"/>
      <c r="BD4" s="1767"/>
      <c r="BE4" s="1664"/>
      <c r="BF4" s="1769"/>
      <c r="BG4" s="1665"/>
      <c r="BH4" s="610"/>
      <c r="BI4" s="610"/>
      <c r="BJ4"/>
      <c r="BK4"/>
      <c r="BL4"/>
      <c r="BN4"/>
      <c r="BP4"/>
      <c r="BQ4"/>
      <c r="BR4"/>
      <c r="BS4"/>
      <c r="BT4"/>
      <c r="BW4" s="1808" t="s">
        <v>28</v>
      </c>
      <c r="BX4" s="1811" t="s">
        <v>270</v>
      </c>
      <c r="BY4" s="1808" t="s">
        <v>71</v>
      </c>
      <c r="BZ4" s="1811" t="s">
        <v>295</v>
      </c>
      <c r="CA4" s="1806" t="s">
        <v>63</v>
      </c>
      <c r="CB4" s="1807" t="s">
        <v>257</v>
      </c>
      <c r="CC4" s="1808" t="s">
        <v>284</v>
      </c>
      <c r="CD4" s="1811" t="s">
        <v>289</v>
      </c>
      <c r="CE4" s="1806" t="s">
        <v>237</v>
      </c>
      <c r="CF4" s="1807" t="s">
        <v>279</v>
      </c>
      <c r="CG4" s="1808" t="s">
        <v>27</v>
      </c>
      <c r="CH4" s="1811" t="s">
        <v>272</v>
      </c>
      <c r="CI4" s="1808" t="s">
        <v>37</v>
      </c>
      <c r="CJ4" s="1811" t="s">
        <v>255</v>
      </c>
      <c r="CK4" s="1811" t="s">
        <v>291</v>
      </c>
      <c r="CL4" s="1806" t="s">
        <v>38</v>
      </c>
      <c r="CM4" s="1807" t="s">
        <v>269</v>
      </c>
      <c r="CN4" s="1806" t="s">
        <v>243</v>
      </c>
      <c r="CO4" s="1807" t="s">
        <v>273</v>
      </c>
      <c r="CP4" s="1807" t="s">
        <v>293</v>
      </c>
      <c r="CQ4" s="1862" t="s">
        <v>200</v>
      </c>
      <c r="CR4" s="1861" t="s">
        <v>296</v>
      </c>
      <c r="CS4" s="1862" t="s">
        <v>233</v>
      </c>
      <c r="CT4" s="1861" t="s">
        <v>268</v>
      </c>
      <c r="CU4" s="1862" t="s">
        <v>267</v>
      </c>
      <c r="CV4" s="1861" t="s">
        <v>274</v>
      </c>
      <c r="CW4" s="1862" t="s">
        <v>247</v>
      </c>
      <c r="CX4" s="1861" t="s">
        <v>294</v>
      </c>
      <c r="CY4" s="1806" t="s">
        <v>65</v>
      </c>
      <c r="CZ4" s="1807" t="s">
        <v>280</v>
      </c>
      <c r="DA4" s="1808" t="s">
        <v>31</v>
      </c>
      <c r="DB4" s="1809" t="s">
        <v>271</v>
      </c>
      <c r="DC4" s="1769" t="s">
        <v>300</v>
      </c>
      <c r="DD4" s="1866" t="s">
        <v>313</v>
      </c>
      <c r="DE4" s="1769" t="s">
        <v>301</v>
      </c>
      <c r="DF4" s="1866" t="s">
        <v>312</v>
      </c>
      <c r="DG4" s="1769" t="s">
        <v>299</v>
      </c>
      <c r="DH4" s="1866" t="s">
        <v>314</v>
      </c>
    </row>
    <row r="5" spans="1:112" ht="21" customHeight="1" thickBot="1" x14ac:dyDescent="0.2">
      <c r="A5" s="419"/>
      <c r="B5" s="419"/>
      <c r="C5" s="357">
        <v>0.33333333333333331</v>
      </c>
      <c r="D5" s="357"/>
      <c r="E5" s="357">
        <v>0.33333333333333331</v>
      </c>
      <c r="F5" s="357">
        <v>0.33333333333333331</v>
      </c>
      <c r="G5" s="358" t="s">
        <v>122</v>
      </c>
      <c r="H5" s="351">
        <v>0.33333333333333331</v>
      </c>
      <c r="I5" s="402" t="s">
        <v>52</v>
      </c>
      <c r="J5" s="402" t="s">
        <v>17</v>
      </c>
      <c r="K5" s="417"/>
      <c r="L5" s="354" t="s">
        <v>266</v>
      </c>
      <c r="M5" s="357">
        <v>0.3125</v>
      </c>
      <c r="N5" s="607">
        <v>0.32291666666666669</v>
      </c>
      <c r="O5" s="1872">
        <v>0.33333333333333331</v>
      </c>
      <c r="P5" s="1739"/>
      <c r="Q5" s="1746" t="s">
        <v>58</v>
      </c>
      <c r="R5" s="1746"/>
      <c r="S5" s="354" t="s">
        <v>116</v>
      </c>
      <c r="T5" s="355" t="s">
        <v>174</v>
      </c>
      <c r="U5" s="358">
        <v>0.35416666666666669</v>
      </c>
      <c r="V5" s="351">
        <v>0.35416666666666669</v>
      </c>
      <c r="W5" s="1819"/>
      <c r="X5" s="1821"/>
      <c r="Y5" s="1804" t="s">
        <v>324</v>
      </c>
      <c r="Z5" s="1805"/>
      <c r="AA5" s="356">
        <v>0.3125</v>
      </c>
      <c r="AB5" s="359">
        <v>0.35416666666666669</v>
      </c>
      <c r="AC5" s="357">
        <v>0.3125</v>
      </c>
      <c r="AD5" s="360">
        <v>0.3125</v>
      </c>
      <c r="AE5" s="361"/>
      <c r="AF5" s="362"/>
      <c r="AG5" s="1760"/>
      <c r="AH5" s="1689"/>
      <c r="AI5" s="1690"/>
      <c r="AJ5" s="1691"/>
      <c r="AK5" s="1690"/>
      <c r="AL5" s="1690"/>
      <c r="AM5" s="1691"/>
      <c r="AN5" s="1689"/>
      <c r="AO5" s="1691"/>
      <c r="AP5" s="1689"/>
      <c r="AQ5" s="1691"/>
      <c r="AR5" s="1765"/>
      <c r="AS5" s="1757"/>
      <c r="AT5" s="1869"/>
      <c r="AU5" s="361"/>
      <c r="AV5" s="363" t="s">
        <v>62</v>
      </c>
      <c r="AW5" s="363"/>
      <c r="AX5" s="363" t="s">
        <v>62</v>
      </c>
      <c r="AY5" s="364"/>
      <c r="AZ5" s="365" t="s">
        <v>62</v>
      </c>
      <c r="BA5" s="364"/>
      <c r="BB5" s="365" t="s">
        <v>62</v>
      </c>
      <c r="BC5" s="364"/>
      <c r="BD5" s="365" t="s">
        <v>62</v>
      </c>
      <c r="BE5" s="366"/>
      <c r="BF5" s="349"/>
      <c r="BG5" s="349"/>
      <c r="BH5" s="615"/>
      <c r="BI5" s="615"/>
      <c r="BJ5" s="141"/>
      <c r="BK5" s="141"/>
      <c r="BL5"/>
      <c r="BN5"/>
      <c r="BP5"/>
      <c r="BQ5"/>
      <c r="BR5"/>
      <c r="BS5" s="1"/>
      <c r="BT5"/>
      <c r="BW5" s="1808"/>
      <c r="BX5" s="1811"/>
      <c r="BY5" s="1808"/>
      <c r="BZ5" s="1811"/>
      <c r="CA5" s="1806"/>
      <c r="CB5" s="1807"/>
      <c r="CC5" s="1808"/>
      <c r="CD5" s="1811"/>
      <c r="CE5" s="1806"/>
      <c r="CF5" s="1807"/>
      <c r="CG5" s="1808"/>
      <c r="CH5" s="1808"/>
      <c r="CI5" s="1808"/>
      <c r="CJ5" s="1808"/>
      <c r="CK5" s="1811"/>
      <c r="CL5" s="1806"/>
      <c r="CM5" s="1806"/>
      <c r="CN5" s="1806"/>
      <c r="CO5" s="1806"/>
      <c r="CP5" s="1807"/>
      <c r="CQ5" s="1862"/>
      <c r="CR5" s="1862"/>
      <c r="CS5" s="1862"/>
      <c r="CT5" s="1862"/>
      <c r="CU5" s="1862"/>
      <c r="CV5" s="1862"/>
      <c r="CW5" s="1862"/>
      <c r="CX5" s="1862"/>
      <c r="CY5" s="1806"/>
      <c r="CZ5" s="1806"/>
      <c r="DA5" s="1808"/>
      <c r="DB5" s="1810"/>
      <c r="DC5" s="1769"/>
      <c r="DD5" s="1866"/>
      <c r="DE5" s="1769"/>
      <c r="DF5" s="1866"/>
      <c r="DG5" s="1769"/>
      <c r="DH5" s="1866"/>
    </row>
    <row r="6" spans="1:112" s="619" customFormat="1" ht="51" customHeight="1" x14ac:dyDescent="0.15">
      <c r="A6" s="921"/>
      <c r="B6" s="922"/>
      <c r="C6" s="814"/>
      <c r="D6" s="784"/>
      <c r="E6" s="811"/>
      <c r="F6" s="811"/>
      <c r="G6" s="923"/>
      <c r="H6" s="924"/>
      <c r="I6" s="810"/>
      <c r="J6" s="812"/>
      <c r="K6" s="924"/>
      <c r="L6" s="816"/>
      <c r="M6" s="810"/>
      <c r="N6" s="810"/>
      <c r="O6" s="818"/>
      <c r="P6" s="819"/>
      <c r="Q6" s="810"/>
      <c r="R6" s="810"/>
      <c r="S6" s="811"/>
      <c r="T6" s="771"/>
      <c r="U6" s="923"/>
      <c r="V6" s="810"/>
      <c r="W6" s="925"/>
      <c r="X6" s="762"/>
      <c r="Y6" s="810"/>
      <c r="Z6" s="810"/>
      <c r="AA6" s="923"/>
      <c r="AB6" s="924"/>
      <c r="AC6" s="923"/>
      <c r="AD6" s="926"/>
      <c r="AE6" s="927"/>
      <c r="AF6" s="928"/>
      <c r="AG6" s="929"/>
      <c r="AH6" s="801"/>
      <c r="AI6" s="763"/>
      <c r="AJ6" s="764"/>
      <c r="AK6" s="765"/>
      <c r="AL6" s="930"/>
      <c r="AM6" s="764"/>
      <c r="AN6" s="801"/>
      <c r="AO6" s="764"/>
      <c r="AP6" s="765"/>
      <c r="AQ6" s="931"/>
      <c r="AR6" s="765"/>
      <c r="AS6" s="764"/>
      <c r="AT6" s="930"/>
      <c r="AU6" s="765"/>
      <c r="AV6" s="766"/>
      <c r="AW6" s="767"/>
      <c r="AX6" s="767"/>
      <c r="AY6" s="932"/>
      <c r="AZ6" s="766"/>
      <c r="BA6" s="767"/>
      <c r="BB6" s="766"/>
      <c r="BC6" s="768"/>
      <c r="BD6" s="933"/>
      <c r="BE6" s="915"/>
      <c r="BF6" s="769"/>
      <c r="BG6" s="770"/>
      <c r="BH6" s="654"/>
      <c r="BI6" s="65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</row>
    <row r="7" spans="1:112" s="619" customFormat="1" ht="51" customHeight="1" thickBot="1" x14ac:dyDescent="0.2">
      <c r="A7" s="921"/>
      <c r="B7" s="922"/>
      <c r="C7" s="813"/>
      <c r="D7" s="784"/>
      <c r="E7" s="934"/>
      <c r="F7" s="811"/>
      <c r="G7" s="923"/>
      <c r="H7" s="924"/>
      <c r="I7" s="810"/>
      <c r="J7" s="935"/>
      <c r="K7" s="935"/>
      <c r="L7" s="816"/>
      <c r="M7" s="810"/>
      <c r="N7" s="810"/>
      <c r="O7" s="818"/>
      <c r="P7" s="819"/>
      <c r="Q7" s="810"/>
      <c r="R7" s="810"/>
      <c r="S7" s="811"/>
      <c r="T7" s="771"/>
      <c r="U7" s="923"/>
      <c r="V7" s="810"/>
      <c r="W7" s="923"/>
      <c r="X7" s="771"/>
      <c r="Y7" s="810"/>
      <c r="Z7" s="810"/>
      <c r="AA7" s="923"/>
      <c r="AB7" s="924"/>
      <c r="AC7" s="923"/>
      <c r="AD7" s="926"/>
      <c r="AE7" s="927"/>
      <c r="AF7" s="928"/>
      <c r="AG7" s="929"/>
      <c r="AH7" s="802"/>
      <c r="AI7" s="772"/>
      <c r="AJ7" s="773"/>
      <c r="AK7" s="774"/>
      <c r="AL7" s="792"/>
      <c r="AM7" s="773"/>
      <c r="AN7" s="802"/>
      <c r="AO7" s="807"/>
      <c r="AP7" s="774"/>
      <c r="AQ7" s="890"/>
      <c r="AR7" s="774"/>
      <c r="AS7" s="773"/>
      <c r="AT7" s="792"/>
      <c r="AU7" s="774"/>
      <c r="AV7" s="777"/>
      <c r="AW7" s="778"/>
      <c r="AX7" s="778"/>
      <c r="AY7" s="891"/>
      <c r="AZ7" s="777"/>
      <c r="BA7" s="778"/>
      <c r="BB7" s="777"/>
      <c r="BC7" s="779"/>
      <c r="BD7" s="892"/>
      <c r="BE7" s="780"/>
      <c r="BF7" s="781"/>
      <c r="BG7" s="879"/>
      <c r="BH7" s="654"/>
      <c r="BI7" s="65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</row>
    <row r="8" spans="1:112" s="619" customFormat="1" ht="51" customHeight="1" x14ac:dyDescent="0.15">
      <c r="A8" s="921"/>
      <c r="B8" s="922"/>
      <c r="C8" s="814"/>
      <c r="D8" s="784"/>
      <c r="E8" s="811"/>
      <c r="F8" s="811"/>
      <c r="G8" s="923"/>
      <c r="H8" s="924"/>
      <c r="I8" s="810"/>
      <c r="J8" s="812"/>
      <c r="K8" s="924"/>
      <c r="L8" s="816"/>
      <c r="M8" s="810"/>
      <c r="N8" s="810"/>
      <c r="O8" s="818"/>
      <c r="P8" s="819"/>
      <c r="Q8" s="810"/>
      <c r="R8" s="810"/>
      <c r="S8" s="811"/>
      <c r="T8" s="771"/>
      <c r="U8" s="923"/>
      <c r="V8" s="810"/>
      <c r="W8" s="923"/>
      <c r="X8" s="771"/>
      <c r="Y8" s="810"/>
      <c r="Z8" s="810"/>
      <c r="AA8" s="923"/>
      <c r="AB8" s="924"/>
      <c r="AC8" s="923"/>
      <c r="AD8" s="926"/>
      <c r="AE8" s="927"/>
      <c r="AF8" s="928"/>
      <c r="AG8" s="929"/>
      <c r="AH8" s="803"/>
      <c r="AI8" s="772"/>
      <c r="AJ8" s="773"/>
      <c r="AK8" s="774"/>
      <c r="AL8" s="792"/>
      <c r="AM8" s="773"/>
      <c r="AN8" s="803"/>
      <c r="AO8" s="773"/>
      <c r="AP8" s="774"/>
      <c r="AQ8" s="890"/>
      <c r="AR8" s="774"/>
      <c r="AS8" s="773"/>
      <c r="AT8" s="792"/>
      <c r="AU8" s="774"/>
      <c r="AV8" s="777"/>
      <c r="AW8" s="778"/>
      <c r="AX8" s="778"/>
      <c r="AY8" s="891"/>
      <c r="AZ8" s="777"/>
      <c r="BA8" s="778"/>
      <c r="BB8" s="777"/>
      <c r="BC8" s="779"/>
      <c r="BD8" s="892"/>
      <c r="BE8" s="780"/>
      <c r="BF8" s="781"/>
      <c r="BG8" s="782"/>
      <c r="BH8" s="654"/>
      <c r="BI8" s="654"/>
      <c r="BJ8" s="250"/>
      <c r="BK8" s="1864" t="s">
        <v>41</v>
      </c>
      <c r="BL8" s="1864" t="s">
        <v>42</v>
      </c>
      <c r="BM8" s="1864" t="s">
        <v>45</v>
      </c>
      <c r="BN8" s="1864" t="s">
        <v>44</v>
      </c>
      <c r="BO8" s="1864" t="s">
        <v>154</v>
      </c>
      <c r="BP8" s="1864" t="s">
        <v>246</v>
      </c>
      <c r="BQ8" s="1729" t="s">
        <v>46</v>
      </c>
      <c r="BR8" s="1730"/>
      <c r="BS8" s="1"/>
      <c r="BT8" s="1"/>
    </row>
    <row r="9" spans="1:112" s="619" customFormat="1" ht="51" customHeight="1" thickBot="1" x14ac:dyDescent="0.2">
      <c r="A9" s="921"/>
      <c r="B9" s="922"/>
      <c r="C9" s="814"/>
      <c r="D9" s="784"/>
      <c r="E9" s="934"/>
      <c r="F9" s="811"/>
      <c r="G9" s="923"/>
      <c r="H9" s="924"/>
      <c r="I9" s="810"/>
      <c r="J9" s="935"/>
      <c r="K9" s="812"/>
      <c r="L9" s="816"/>
      <c r="M9" s="810"/>
      <c r="N9" s="810"/>
      <c r="O9" s="936"/>
      <c r="P9" s="819"/>
      <c r="Q9" s="810"/>
      <c r="R9" s="810"/>
      <c r="S9" s="811"/>
      <c r="T9" s="771"/>
      <c r="U9" s="923"/>
      <c r="V9" s="810"/>
      <c r="W9" s="923"/>
      <c r="X9" s="771"/>
      <c r="Y9" s="810"/>
      <c r="Z9" s="810"/>
      <c r="AA9" s="923"/>
      <c r="AB9" s="924"/>
      <c r="AC9" s="923"/>
      <c r="AD9" s="926"/>
      <c r="AE9" s="927"/>
      <c r="AF9" s="928"/>
      <c r="AG9" s="929"/>
      <c r="AH9" s="804"/>
      <c r="AI9" s="772"/>
      <c r="AJ9" s="773"/>
      <c r="AK9" s="774"/>
      <c r="AL9" s="792"/>
      <c r="AM9" s="773"/>
      <c r="AN9" s="897"/>
      <c r="AO9" s="808"/>
      <c r="AP9" s="789"/>
      <c r="AQ9" s="890"/>
      <c r="AR9" s="774"/>
      <c r="AS9" s="773"/>
      <c r="AT9" s="792"/>
      <c r="AU9" s="774"/>
      <c r="AV9" s="775"/>
      <c r="AW9" s="792"/>
      <c r="AX9" s="792"/>
      <c r="AY9" s="893"/>
      <c r="AZ9" s="775"/>
      <c r="BA9" s="784"/>
      <c r="BB9" s="777"/>
      <c r="BC9" s="779"/>
      <c r="BD9" s="892"/>
      <c r="BE9" s="910"/>
      <c r="BF9" s="781"/>
      <c r="BG9" s="782"/>
      <c r="BH9" s="654"/>
      <c r="BI9" s="654"/>
      <c r="BJ9" s="251"/>
      <c r="BK9" s="1865"/>
      <c r="BL9" s="1865"/>
      <c r="BM9" s="1865"/>
      <c r="BN9" s="1865"/>
      <c r="BO9" s="1865"/>
      <c r="BP9" s="1865"/>
      <c r="BQ9" s="232">
        <v>1</v>
      </c>
      <c r="BR9" s="175">
        <v>0.5</v>
      </c>
      <c r="BS9" s="4"/>
      <c r="BT9" s="4"/>
    </row>
    <row r="10" spans="1:112" s="619" customFormat="1" ht="51" customHeight="1" x14ac:dyDescent="0.15">
      <c r="A10" s="921"/>
      <c r="B10" s="922"/>
      <c r="C10" s="813"/>
      <c r="D10" s="937"/>
      <c r="E10" s="934"/>
      <c r="F10" s="811"/>
      <c r="G10" s="923"/>
      <c r="H10" s="924"/>
      <c r="I10" s="810"/>
      <c r="J10" s="935"/>
      <c r="K10" s="935"/>
      <c r="L10" s="816"/>
      <c r="M10" s="810"/>
      <c r="N10" s="810"/>
      <c r="O10" s="936"/>
      <c r="P10" s="819"/>
      <c r="Q10" s="810"/>
      <c r="R10" s="817"/>
      <c r="S10" s="815"/>
      <c r="T10" s="771"/>
      <c r="U10" s="923"/>
      <c r="V10" s="810"/>
      <c r="W10" s="923"/>
      <c r="X10" s="771"/>
      <c r="Y10" s="810"/>
      <c r="Z10" s="810"/>
      <c r="AA10" s="923"/>
      <c r="AB10" s="924"/>
      <c r="AC10" s="923"/>
      <c r="AD10" s="926"/>
      <c r="AE10" s="927"/>
      <c r="AF10" s="928"/>
      <c r="AG10" s="929"/>
      <c r="AH10" s="803"/>
      <c r="AI10" s="772"/>
      <c r="AJ10" s="773"/>
      <c r="AK10" s="774"/>
      <c r="AL10" s="792"/>
      <c r="AM10" s="773"/>
      <c r="AN10" s="803"/>
      <c r="AO10" s="773"/>
      <c r="AP10" s="774"/>
      <c r="AQ10" s="890"/>
      <c r="AR10" s="774"/>
      <c r="AS10" s="773"/>
      <c r="AT10" s="792"/>
      <c r="AU10" s="774"/>
      <c r="AV10" s="777"/>
      <c r="AW10" s="778"/>
      <c r="AX10" s="778"/>
      <c r="AY10" s="891"/>
      <c r="AZ10" s="777"/>
      <c r="BA10" s="778"/>
      <c r="BB10" s="777"/>
      <c r="BC10" s="779"/>
      <c r="BD10" s="892"/>
      <c r="BE10" s="780"/>
      <c r="BF10" s="781"/>
      <c r="BG10" s="782"/>
      <c r="BH10" s="654"/>
      <c r="BI10" s="654"/>
      <c r="BJ10" s="438" t="s">
        <v>28</v>
      </c>
      <c r="BK10" s="286">
        <f>COUNTIF($AH$6:$AJ$35,BJ10)</f>
        <v>0</v>
      </c>
      <c r="BL10" s="287">
        <f>COUNTIF($AK$6:$AM$35,BJ10)</f>
        <v>0</v>
      </c>
      <c r="BM10" s="287">
        <f>COUNTIF($AN$6:$AO$35,BJ10)</f>
        <v>0</v>
      </c>
      <c r="BN10" s="287">
        <f>COUNTIF($AP$6:$AQ$35,BJ10)</f>
        <v>0</v>
      </c>
      <c r="BO10" s="287">
        <f>COUNTIF($AO$6:$AP$35,BJ10)</f>
        <v>0</v>
      </c>
      <c r="BP10" s="287">
        <f>COUNTIF($AT$6:$AT$35,BJ10)</f>
        <v>0</v>
      </c>
      <c r="BQ10" s="287">
        <f>COUNTIF($AU$6:$AX$35,BJ10)</f>
        <v>0</v>
      </c>
      <c r="BR10" s="587">
        <f>COUNTIF($AY$6:$BD$35,BJ10)</f>
        <v>0</v>
      </c>
      <c r="BS10" s="401">
        <v>0</v>
      </c>
      <c r="BT10" s="401">
        <f t="shared" ref="BT10:BT28" si="0">BK10+BL10*0.5+BM10*0.5+BN10+BO10+BQ10+BR10*0.5+BP10</f>
        <v>0</v>
      </c>
    </row>
    <row r="11" spans="1:112" s="619" customFormat="1" ht="51" customHeight="1" x14ac:dyDescent="0.15">
      <c r="A11" s="921"/>
      <c r="B11" s="922"/>
      <c r="C11" s="814"/>
      <c r="D11" s="784"/>
      <c r="E11" s="934"/>
      <c r="F11" s="811"/>
      <c r="G11" s="923"/>
      <c r="H11" s="924"/>
      <c r="I11" s="810"/>
      <c r="J11" s="935"/>
      <c r="K11" s="812"/>
      <c r="L11" s="816"/>
      <c r="M11" s="810"/>
      <c r="N11" s="810"/>
      <c r="O11" s="818"/>
      <c r="P11" s="819"/>
      <c r="Q11" s="817"/>
      <c r="R11" s="817"/>
      <c r="S11" s="811"/>
      <c r="T11" s="771"/>
      <c r="U11" s="923"/>
      <c r="V11" s="810"/>
      <c r="W11" s="923"/>
      <c r="X11" s="771"/>
      <c r="Y11" s="810"/>
      <c r="Z11" s="810"/>
      <c r="AA11" s="923"/>
      <c r="AB11" s="924"/>
      <c r="AC11" s="923"/>
      <c r="AD11" s="926"/>
      <c r="AE11" s="927"/>
      <c r="AF11" s="928"/>
      <c r="AG11" s="929"/>
      <c r="AH11" s="803"/>
      <c r="AI11" s="772"/>
      <c r="AJ11" s="773"/>
      <c r="AK11" s="774"/>
      <c r="AL11" s="792"/>
      <c r="AM11" s="773"/>
      <c r="AN11" s="803"/>
      <c r="AO11" s="773"/>
      <c r="AP11" s="774"/>
      <c r="AQ11" s="890"/>
      <c r="AR11" s="774"/>
      <c r="AS11" s="773"/>
      <c r="AT11" s="792"/>
      <c r="AU11" s="774"/>
      <c r="AV11" s="777"/>
      <c r="AW11" s="778"/>
      <c r="AX11" s="778"/>
      <c r="AY11" s="891"/>
      <c r="AZ11" s="777"/>
      <c r="BA11" s="778"/>
      <c r="BB11" s="777"/>
      <c r="BC11" s="779"/>
      <c r="BD11" s="892"/>
      <c r="BE11" s="780"/>
      <c r="BF11" s="781"/>
      <c r="BG11" s="782"/>
      <c r="BH11" s="654"/>
      <c r="BI11" s="654"/>
      <c r="BJ11" s="439" t="s">
        <v>237</v>
      </c>
      <c r="BK11" s="286">
        <f t="shared" ref="BK11:BK28" si="1">COUNTIF($AH$6:$AJ$35,BJ11)</f>
        <v>0</v>
      </c>
      <c r="BL11" s="287">
        <f t="shared" ref="BL11:BL28" si="2">COUNTIF($AK$6:$AM$35,BJ11)</f>
        <v>0</v>
      </c>
      <c r="BM11" s="287">
        <f t="shared" ref="BM11:BM28" si="3">COUNTIF($AN$6:$AO$35,BJ11)</f>
        <v>0</v>
      </c>
      <c r="BN11" s="287">
        <f t="shared" ref="BN11:BN28" si="4">COUNTIF($AP$6:$AQ$35,BJ11)</f>
        <v>0</v>
      </c>
      <c r="BO11" s="287">
        <f t="shared" ref="BO11:BO28" si="5">COUNTIF($AO$6:$AP$35,BJ11)</f>
        <v>0</v>
      </c>
      <c r="BP11" s="287">
        <f t="shared" ref="BP11:BP28" si="6">COUNTIF($AT$6:$AT$35,BJ11)</f>
        <v>0</v>
      </c>
      <c r="BQ11" s="287">
        <f t="shared" ref="BQ11:BQ28" si="7">COUNTIF($AU$6:$AX$35,BJ11)</f>
        <v>0</v>
      </c>
      <c r="BR11" s="587">
        <f t="shared" ref="BR11:BR28" si="8">COUNTIF($AY$6:$BD$35,BJ11)</f>
        <v>0</v>
      </c>
      <c r="BS11" s="401">
        <v>0</v>
      </c>
      <c r="BT11" s="401">
        <f t="shared" si="0"/>
        <v>0</v>
      </c>
    </row>
    <row r="12" spans="1:112" s="619" customFormat="1" ht="51" customHeight="1" x14ac:dyDescent="0.15">
      <c r="A12" s="921"/>
      <c r="B12" s="922"/>
      <c r="C12" s="814"/>
      <c r="D12" s="784"/>
      <c r="E12" s="811"/>
      <c r="F12" s="811"/>
      <c r="G12" s="923"/>
      <c r="H12" s="924"/>
      <c r="I12" s="785"/>
      <c r="J12" s="812"/>
      <c r="K12" s="812"/>
      <c r="L12" s="816"/>
      <c r="M12" s="810"/>
      <c r="N12" s="810"/>
      <c r="O12" s="938"/>
      <c r="P12" s="939"/>
      <c r="Q12" s="810"/>
      <c r="R12" s="810"/>
      <c r="S12" s="811"/>
      <c r="T12" s="771"/>
      <c r="U12" s="923"/>
      <c r="V12" s="810"/>
      <c r="W12" s="923"/>
      <c r="X12" s="771"/>
      <c r="Y12" s="810"/>
      <c r="Z12" s="810"/>
      <c r="AA12" s="923"/>
      <c r="AB12" s="924"/>
      <c r="AC12" s="923"/>
      <c r="AD12" s="926"/>
      <c r="AE12" s="927"/>
      <c r="AF12" s="928"/>
      <c r="AG12" s="929"/>
      <c r="AH12" s="803"/>
      <c r="AI12" s="772"/>
      <c r="AJ12" s="773"/>
      <c r="AK12" s="789"/>
      <c r="AL12" s="788"/>
      <c r="AM12" s="773"/>
      <c r="AN12" s="803"/>
      <c r="AO12" s="773"/>
      <c r="AP12" s="774"/>
      <c r="AQ12" s="890"/>
      <c r="AR12" s="774"/>
      <c r="AS12" s="773"/>
      <c r="AT12" s="792"/>
      <c r="AU12" s="774"/>
      <c r="AV12" s="777"/>
      <c r="AW12" s="778"/>
      <c r="AX12" s="778"/>
      <c r="AY12" s="891"/>
      <c r="AZ12" s="777"/>
      <c r="BA12" s="778"/>
      <c r="BB12" s="777"/>
      <c r="BC12" s="779"/>
      <c r="BD12" s="892"/>
      <c r="BE12" s="780"/>
      <c r="BF12" s="781"/>
      <c r="BG12" s="782"/>
      <c r="BH12" s="654"/>
      <c r="BI12" s="654"/>
      <c r="BJ12" s="439" t="s">
        <v>63</v>
      </c>
      <c r="BK12" s="286">
        <f t="shared" si="1"/>
        <v>0</v>
      </c>
      <c r="BL12" s="287">
        <f t="shared" si="2"/>
        <v>0</v>
      </c>
      <c r="BM12" s="287">
        <f t="shared" si="3"/>
        <v>0</v>
      </c>
      <c r="BN12" s="287">
        <f t="shared" si="4"/>
        <v>0</v>
      </c>
      <c r="BO12" s="287">
        <f t="shared" si="5"/>
        <v>0</v>
      </c>
      <c r="BP12" s="287">
        <f t="shared" si="6"/>
        <v>0</v>
      </c>
      <c r="BQ12" s="287">
        <f t="shared" si="7"/>
        <v>0</v>
      </c>
      <c r="BR12" s="587">
        <f t="shared" si="8"/>
        <v>0</v>
      </c>
      <c r="BS12" s="401">
        <v>0</v>
      </c>
      <c r="BT12" s="401">
        <f t="shared" si="0"/>
        <v>0</v>
      </c>
    </row>
    <row r="13" spans="1:112" s="619" customFormat="1" ht="51" customHeight="1" x14ac:dyDescent="0.15">
      <c r="A13" s="921"/>
      <c r="B13" s="922"/>
      <c r="C13" s="814"/>
      <c r="D13" s="784"/>
      <c r="E13" s="811"/>
      <c r="F13" s="811"/>
      <c r="G13" s="923"/>
      <c r="H13" s="924"/>
      <c r="I13" s="810"/>
      <c r="J13" s="812"/>
      <c r="K13" s="924"/>
      <c r="L13" s="816"/>
      <c r="M13" s="810"/>
      <c r="N13" s="810"/>
      <c r="O13" s="818"/>
      <c r="P13" s="819"/>
      <c r="Q13" s="810"/>
      <c r="R13" s="810"/>
      <c r="S13" s="811"/>
      <c r="T13" s="771"/>
      <c r="U13" s="923"/>
      <c r="V13" s="810"/>
      <c r="W13" s="923"/>
      <c r="X13" s="771"/>
      <c r="Y13" s="810"/>
      <c r="Z13" s="810"/>
      <c r="AA13" s="923"/>
      <c r="AB13" s="924"/>
      <c r="AC13" s="923"/>
      <c r="AD13" s="926"/>
      <c r="AE13" s="927"/>
      <c r="AF13" s="928"/>
      <c r="AG13" s="929"/>
      <c r="AH13" s="803"/>
      <c r="AI13" s="772"/>
      <c r="AJ13" s="773"/>
      <c r="AK13" s="774"/>
      <c r="AL13" s="792"/>
      <c r="AM13" s="773"/>
      <c r="AN13" s="803"/>
      <c r="AO13" s="773"/>
      <c r="AP13" s="774"/>
      <c r="AQ13" s="890"/>
      <c r="AR13" s="774"/>
      <c r="AS13" s="773"/>
      <c r="AT13" s="792"/>
      <c r="AU13" s="774"/>
      <c r="AV13" s="777"/>
      <c r="AW13" s="778"/>
      <c r="AX13" s="778"/>
      <c r="AY13" s="891"/>
      <c r="AZ13" s="777"/>
      <c r="BA13" s="778"/>
      <c r="BB13" s="777"/>
      <c r="BC13" s="779"/>
      <c r="BD13" s="892"/>
      <c r="BE13" s="780"/>
      <c r="BF13" s="781"/>
      <c r="BG13" s="782"/>
      <c r="BH13" s="654"/>
      <c r="BI13" s="654"/>
      <c r="BJ13" s="437" t="s">
        <v>284</v>
      </c>
      <c r="BK13" s="286">
        <f t="shared" si="1"/>
        <v>0</v>
      </c>
      <c r="BL13" s="287">
        <f t="shared" si="2"/>
        <v>0</v>
      </c>
      <c r="BM13" s="287">
        <f t="shared" si="3"/>
        <v>0</v>
      </c>
      <c r="BN13" s="287">
        <f t="shared" si="4"/>
        <v>0</v>
      </c>
      <c r="BO13" s="287">
        <f t="shared" si="5"/>
        <v>0</v>
      </c>
      <c r="BP13" s="287">
        <f t="shared" si="6"/>
        <v>0</v>
      </c>
      <c r="BQ13" s="287">
        <f t="shared" si="7"/>
        <v>0</v>
      </c>
      <c r="BR13" s="587">
        <f t="shared" si="8"/>
        <v>0</v>
      </c>
      <c r="BS13" s="401">
        <v>0</v>
      </c>
      <c r="BT13" s="401">
        <f t="shared" si="0"/>
        <v>0</v>
      </c>
    </row>
    <row r="14" spans="1:112" s="619" customFormat="1" ht="51" customHeight="1" x14ac:dyDescent="0.15">
      <c r="A14" s="921"/>
      <c r="B14" s="922"/>
      <c r="C14" s="813"/>
      <c r="D14" s="784"/>
      <c r="E14" s="811"/>
      <c r="F14" s="811"/>
      <c r="G14" s="923"/>
      <c r="H14" s="924"/>
      <c r="I14" s="940"/>
      <c r="J14" s="935"/>
      <c r="K14" s="941"/>
      <c r="L14" s="816"/>
      <c r="M14" s="810"/>
      <c r="N14" s="810"/>
      <c r="O14" s="818"/>
      <c r="P14" s="819"/>
      <c r="Q14" s="810"/>
      <c r="R14" s="810"/>
      <c r="S14" s="815"/>
      <c r="T14" s="771"/>
      <c r="U14" s="923"/>
      <c r="V14" s="810"/>
      <c r="W14" s="923"/>
      <c r="X14" s="771"/>
      <c r="Y14" s="810"/>
      <c r="Z14" s="810"/>
      <c r="AA14" s="923"/>
      <c r="AB14" s="924"/>
      <c r="AC14" s="923"/>
      <c r="AD14" s="926"/>
      <c r="AE14" s="927"/>
      <c r="AF14" s="928"/>
      <c r="AG14" s="929"/>
      <c r="AH14" s="789"/>
      <c r="AI14" s="792"/>
      <c r="AJ14" s="773"/>
      <c r="AK14" s="774"/>
      <c r="AL14" s="792"/>
      <c r="AM14" s="773"/>
      <c r="AN14" s="802"/>
      <c r="AO14" s="807"/>
      <c r="AP14" s="774"/>
      <c r="AQ14" s="890"/>
      <c r="AR14" s="789"/>
      <c r="AS14" s="773"/>
      <c r="AT14" s="792"/>
      <c r="AU14" s="774"/>
      <c r="AV14" s="777"/>
      <c r="AW14" s="778"/>
      <c r="AX14" s="778"/>
      <c r="AY14" s="891"/>
      <c r="AZ14" s="777"/>
      <c r="BA14" s="778"/>
      <c r="BB14" s="777"/>
      <c r="BC14" s="779"/>
      <c r="BD14" s="892"/>
      <c r="BE14" s="780"/>
      <c r="BF14" s="781"/>
      <c r="BG14" s="782"/>
      <c r="BH14" s="654"/>
      <c r="BI14" s="654"/>
      <c r="BJ14" s="437" t="s">
        <v>27</v>
      </c>
      <c r="BK14" s="286">
        <f t="shared" si="1"/>
        <v>0</v>
      </c>
      <c r="BL14" s="287">
        <f t="shared" si="2"/>
        <v>0</v>
      </c>
      <c r="BM14" s="287">
        <f t="shared" si="3"/>
        <v>0</v>
      </c>
      <c r="BN14" s="287">
        <f t="shared" si="4"/>
        <v>0</v>
      </c>
      <c r="BO14" s="287">
        <f t="shared" si="5"/>
        <v>0</v>
      </c>
      <c r="BP14" s="287">
        <f t="shared" si="6"/>
        <v>0</v>
      </c>
      <c r="BQ14" s="287">
        <f t="shared" si="7"/>
        <v>0</v>
      </c>
      <c r="BR14" s="587">
        <f t="shared" si="8"/>
        <v>0</v>
      </c>
      <c r="BS14" s="401">
        <v>0</v>
      </c>
      <c r="BT14" s="401">
        <f t="shared" si="0"/>
        <v>0</v>
      </c>
    </row>
    <row r="15" spans="1:112" s="619" customFormat="1" ht="51" customHeight="1" x14ac:dyDescent="0.15">
      <c r="A15" s="921"/>
      <c r="B15" s="922"/>
      <c r="C15" s="813"/>
      <c r="D15" s="784"/>
      <c r="E15" s="811"/>
      <c r="F15" s="934"/>
      <c r="G15" s="923"/>
      <c r="H15" s="924"/>
      <c r="I15" s="810"/>
      <c r="J15" s="935"/>
      <c r="K15" s="941"/>
      <c r="L15" s="816"/>
      <c r="M15" s="810"/>
      <c r="N15" s="810"/>
      <c r="O15" s="818"/>
      <c r="P15" s="819"/>
      <c r="Q15" s="810"/>
      <c r="R15" s="810"/>
      <c r="S15" s="811"/>
      <c r="T15" s="771"/>
      <c r="U15" s="923"/>
      <c r="V15" s="810"/>
      <c r="W15" s="923"/>
      <c r="X15" s="771"/>
      <c r="Y15" s="810"/>
      <c r="Z15" s="810"/>
      <c r="AA15" s="923"/>
      <c r="AB15" s="924"/>
      <c r="AC15" s="923"/>
      <c r="AD15" s="926"/>
      <c r="AE15" s="927"/>
      <c r="AF15" s="928"/>
      <c r="AG15" s="929"/>
      <c r="AH15" s="805"/>
      <c r="AI15" s="772"/>
      <c r="AJ15" s="773"/>
      <c r="AK15" s="774"/>
      <c r="AL15" s="792"/>
      <c r="AM15" s="773"/>
      <c r="AN15" s="802"/>
      <c r="AO15" s="807"/>
      <c r="AP15" s="774"/>
      <c r="AQ15" s="890"/>
      <c r="AR15" s="774"/>
      <c r="AS15" s="773"/>
      <c r="AT15" s="792"/>
      <c r="AU15" s="774"/>
      <c r="AV15" s="777"/>
      <c r="AW15" s="778"/>
      <c r="AX15" s="778"/>
      <c r="AY15" s="891"/>
      <c r="AZ15" s="777"/>
      <c r="BA15" s="778"/>
      <c r="BB15" s="777"/>
      <c r="BC15" s="779"/>
      <c r="BD15" s="892"/>
      <c r="BE15" s="780"/>
      <c r="BF15" s="786"/>
      <c r="BG15" s="879"/>
      <c r="BH15" s="654"/>
      <c r="BI15" s="654"/>
      <c r="BJ15" s="437" t="s">
        <v>120</v>
      </c>
      <c r="BK15" s="286">
        <f t="shared" si="1"/>
        <v>0</v>
      </c>
      <c r="BL15" s="287">
        <f t="shared" si="2"/>
        <v>0</v>
      </c>
      <c r="BM15" s="287">
        <f t="shared" si="3"/>
        <v>0</v>
      </c>
      <c r="BN15" s="287">
        <f t="shared" si="4"/>
        <v>0</v>
      </c>
      <c r="BO15" s="287">
        <f t="shared" si="5"/>
        <v>0</v>
      </c>
      <c r="BP15" s="287">
        <f t="shared" si="6"/>
        <v>0</v>
      </c>
      <c r="BQ15" s="287">
        <f t="shared" si="7"/>
        <v>0</v>
      </c>
      <c r="BR15" s="587">
        <f t="shared" si="8"/>
        <v>0</v>
      </c>
      <c r="BS15" s="401">
        <v>0</v>
      </c>
      <c r="BT15" s="401">
        <f t="shared" si="0"/>
        <v>0</v>
      </c>
    </row>
    <row r="16" spans="1:112" s="619" customFormat="1" ht="51" customHeight="1" x14ac:dyDescent="0.15">
      <c r="A16" s="921"/>
      <c r="B16" s="922"/>
      <c r="C16" s="813"/>
      <c r="D16" s="784"/>
      <c r="E16" s="934"/>
      <c r="F16" s="811"/>
      <c r="G16" s="923"/>
      <c r="H16" s="924"/>
      <c r="I16" s="810"/>
      <c r="J16" s="935"/>
      <c r="K16" s="924"/>
      <c r="L16" s="816"/>
      <c r="M16" s="810"/>
      <c r="N16" s="810"/>
      <c r="O16" s="818"/>
      <c r="P16" s="819"/>
      <c r="Q16" s="817"/>
      <c r="R16" s="810"/>
      <c r="S16" s="811"/>
      <c r="T16" s="771"/>
      <c r="U16" s="923"/>
      <c r="V16" s="810"/>
      <c r="W16" s="923"/>
      <c r="X16" s="771"/>
      <c r="Y16" s="810"/>
      <c r="Z16" s="810"/>
      <c r="AA16" s="923"/>
      <c r="AB16" s="924"/>
      <c r="AC16" s="923"/>
      <c r="AD16" s="926"/>
      <c r="AE16" s="927"/>
      <c r="AF16" s="928"/>
      <c r="AG16" s="929"/>
      <c r="AH16" s="804"/>
      <c r="AI16" s="772"/>
      <c r="AJ16" s="773"/>
      <c r="AK16" s="774"/>
      <c r="AL16" s="792"/>
      <c r="AM16" s="773"/>
      <c r="AN16" s="906"/>
      <c r="AO16" s="807"/>
      <c r="AP16" s="774"/>
      <c r="AQ16" s="890"/>
      <c r="AR16" s="789"/>
      <c r="AS16" s="773"/>
      <c r="AT16" s="792"/>
      <c r="AU16" s="774"/>
      <c r="AV16" s="775"/>
      <c r="AW16" s="792"/>
      <c r="AX16" s="792"/>
      <c r="AY16" s="891"/>
      <c r="AZ16" s="775"/>
      <c r="BA16" s="778"/>
      <c r="BB16" s="777"/>
      <c r="BC16" s="779"/>
      <c r="BD16" s="892"/>
      <c r="BE16" s="780"/>
      <c r="BF16" s="781"/>
      <c r="BG16" s="782"/>
      <c r="BH16" s="654"/>
      <c r="BI16" s="654"/>
      <c r="BJ16" s="440" t="s">
        <v>38</v>
      </c>
      <c r="BK16" s="286">
        <f t="shared" si="1"/>
        <v>0</v>
      </c>
      <c r="BL16" s="287">
        <f t="shared" si="2"/>
        <v>0</v>
      </c>
      <c r="BM16" s="287">
        <f t="shared" si="3"/>
        <v>0</v>
      </c>
      <c r="BN16" s="287">
        <f t="shared" si="4"/>
        <v>0</v>
      </c>
      <c r="BO16" s="287">
        <f t="shared" si="5"/>
        <v>0</v>
      </c>
      <c r="BP16" s="287">
        <f t="shared" si="6"/>
        <v>0</v>
      </c>
      <c r="BQ16" s="287">
        <f t="shared" si="7"/>
        <v>0</v>
      </c>
      <c r="BR16" s="587">
        <f t="shared" si="8"/>
        <v>0</v>
      </c>
      <c r="BS16" s="401">
        <v>0</v>
      </c>
      <c r="BT16" s="401">
        <f t="shared" si="0"/>
        <v>0</v>
      </c>
    </row>
    <row r="17" spans="1:72" s="619" customFormat="1" ht="51" customHeight="1" x14ac:dyDescent="0.15">
      <c r="A17" s="921"/>
      <c r="B17" s="922"/>
      <c r="C17" s="942"/>
      <c r="D17" s="784"/>
      <c r="E17" s="811"/>
      <c r="F17" s="811"/>
      <c r="G17" s="923"/>
      <c r="H17" s="924"/>
      <c r="I17" s="810"/>
      <c r="J17" s="935"/>
      <c r="K17" s="941"/>
      <c r="L17" s="816"/>
      <c r="M17" s="810"/>
      <c r="N17" s="810"/>
      <c r="O17" s="818"/>
      <c r="P17" s="943"/>
      <c r="Q17" s="810"/>
      <c r="R17" s="817"/>
      <c r="S17" s="815"/>
      <c r="T17" s="771"/>
      <c r="U17" s="923"/>
      <c r="V17" s="810"/>
      <c r="W17" s="923"/>
      <c r="X17" s="771"/>
      <c r="Y17" s="810"/>
      <c r="Z17" s="810"/>
      <c r="AA17" s="923"/>
      <c r="AB17" s="924"/>
      <c r="AC17" s="923"/>
      <c r="AD17" s="926"/>
      <c r="AE17" s="927"/>
      <c r="AF17" s="928"/>
      <c r="AG17" s="929"/>
      <c r="AH17" s="803"/>
      <c r="AI17" s="772"/>
      <c r="AJ17" s="773"/>
      <c r="AK17" s="774"/>
      <c r="AL17" s="792"/>
      <c r="AM17" s="773"/>
      <c r="AN17" s="802"/>
      <c r="AO17" s="807"/>
      <c r="AP17" s="774"/>
      <c r="AQ17" s="890"/>
      <c r="AR17" s="774"/>
      <c r="AS17" s="773"/>
      <c r="AT17" s="792"/>
      <c r="AU17" s="774"/>
      <c r="AV17" s="777"/>
      <c r="AW17" s="778"/>
      <c r="AX17" s="778"/>
      <c r="AY17" s="891"/>
      <c r="AZ17" s="777"/>
      <c r="BA17" s="792"/>
      <c r="BB17" s="777"/>
      <c r="BC17" s="779"/>
      <c r="BD17" s="892"/>
      <c r="BE17" s="780"/>
      <c r="BF17" s="786"/>
      <c r="BG17" s="894"/>
      <c r="BH17" s="654"/>
      <c r="BI17" s="654"/>
      <c r="BJ17" s="440" t="s">
        <v>243</v>
      </c>
      <c r="BK17" s="286">
        <f t="shared" si="1"/>
        <v>0</v>
      </c>
      <c r="BL17" s="287">
        <f t="shared" si="2"/>
        <v>0</v>
      </c>
      <c r="BM17" s="287">
        <f t="shared" si="3"/>
        <v>0</v>
      </c>
      <c r="BN17" s="287">
        <f t="shared" si="4"/>
        <v>0</v>
      </c>
      <c r="BO17" s="287">
        <f t="shared" si="5"/>
        <v>0</v>
      </c>
      <c r="BP17" s="287">
        <f t="shared" si="6"/>
        <v>0</v>
      </c>
      <c r="BQ17" s="287">
        <f t="shared" si="7"/>
        <v>0</v>
      </c>
      <c r="BR17" s="587">
        <f t="shared" si="8"/>
        <v>0</v>
      </c>
      <c r="BS17" s="401">
        <v>0</v>
      </c>
      <c r="BT17" s="401">
        <f t="shared" si="0"/>
        <v>0</v>
      </c>
    </row>
    <row r="18" spans="1:72" s="619" customFormat="1" ht="51" customHeight="1" x14ac:dyDescent="0.15">
      <c r="A18" s="921"/>
      <c r="B18" s="922"/>
      <c r="C18" s="942"/>
      <c r="D18" s="784"/>
      <c r="E18" s="811"/>
      <c r="F18" s="811"/>
      <c r="G18" s="923"/>
      <c r="H18" s="924"/>
      <c r="I18" s="810"/>
      <c r="J18" s="935"/>
      <c r="K18" s="924"/>
      <c r="L18" s="816"/>
      <c r="M18" s="810"/>
      <c r="N18" s="810"/>
      <c r="O18" s="818"/>
      <c r="P18" s="819"/>
      <c r="Q18" s="817"/>
      <c r="R18" s="817"/>
      <c r="S18" s="811"/>
      <c r="T18" s="771"/>
      <c r="U18" s="923"/>
      <c r="V18" s="810"/>
      <c r="W18" s="923"/>
      <c r="X18" s="771"/>
      <c r="Y18" s="810"/>
      <c r="Z18" s="810"/>
      <c r="AA18" s="923"/>
      <c r="AB18" s="924"/>
      <c r="AC18" s="923"/>
      <c r="AD18" s="926"/>
      <c r="AE18" s="927"/>
      <c r="AF18" s="928"/>
      <c r="AG18" s="929"/>
      <c r="AH18" s="803"/>
      <c r="AI18" s="772"/>
      <c r="AJ18" s="773"/>
      <c r="AK18" s="774"/>
      <c r="AL18" s="792"/>
      <c r="AM18" s="773"/>
      <c r="AN18" s="802"/>
      <c r="AO18" s="807"/>
      <c r="AP18" s="774"/>
      <c r="AQ18" s="890"/>
      <c r="AR18" s="774"/>
      <c r="AS18" s="773"/>
      <c r="AT18" s="792"/>
      <c r="AU18" s="774"/>
      <c r="AV18" s="777"/>
      <c r="AW18" s="778"/>
      <c r="AX18" s="778"/>
      <c r="AY18" s="891"/>
      <c r="AZ18" s="777"/>
      <c r="BA18" s="792"/>
      <c r="BB18" s="777"/>
      <c r="BC18" s="779"/>
      <c r="BD18" s="892"/>
      <c r="BE18" s="780"/>
      <c r="BF18" s="786"/>
      <c r="BG18" s="782"/>
      <c r="BH18" s="654"/>
      <c r="BI18" s="654"/>
      <c r="BJ18" s="440" t="s">
        <v>200</v>
      </c>
      <c r="BK18" s="286">
        <f t="shared" si="1"/>
        <v>0</v>
      </c>
      <c r="BL18" s="287">
        <f t="shared" si="2"/>
        <v>0</v>
      </c>
      <c r="BM18" s="287">
        <f t="shared" si="3"/>
        <v>0</v>
      </c>
      <c r="BN18" s="287">
        <f t="shared" si="4"/>
        <v>0</v>
      </c>
      <c r="BO18" s="287">
        <f t="shared" si="5"/>
        <v>0</v>
      </c>
      <c r="BP18" s="287">
        <f t="shared" si="6"/>
        <v>0</v>
      </c>
      <c r="BQ18" s="287">
        <f t="shared" si="7"/>
        <v>0</v>
      </c>
      <c r="BR18" s="587">
        <f t="shared" si="8"/>
        <v>0</v>
      </c>
      <c r="BS18" s="401">
        <v>0</v>
      </c>
      <c r="BT18" s="401">
        <f t="shared" si="0"/>
        <v>0</v>
      </c>
    </row>
    <row r="19" spans="1:72" s="619" customFormat="1" ht="51" customHeight="1" x14ac:dyDescent="0.15">
      <c r="A19" s="921"/>
      <c r="B19" s="922"/>
      <c r="C19" s="814"/>
      <c r="D19" s="784"/>
      <c r="E19" s="811"/>
      <c r="F19" s="811"/>
      <c r="G19" s="923"/>
      <c r="H19" s="924"/>
      <c r="I19" s="785"/>
      <c r="J19" s="935"/>
      <c r="K19" s="924"/>
      <c r="L19" s="816"/>
      <c r="M19" s="810"/>
      <c r="N19" s="810"/>
      <c r="O19" s="818"/>
      <c r="P19" s="943"/>
      <c r="Q19" s="810"/>
      <c r="R19" s="810"/>
      <c r="S19" s="811"/>
      <c r="T19" s="771"/>
      <c r="U19" s="923"/>
      <c r="V19" s="810"/>
      <c r="W19" s="923"/>
      <c r="X19" s="771"/>
      <c r="Y19" s="810"/>
      <c r="Z19" s="810"/>
      <c r="AA19" s="923"/>
      <c r="AB19" s="924"/>
      <c r="AC19" s="923"/>
      <c r="AD19" s="926"/>
      <c r="AE19" s="927"/>
      <c r="AF19" s="928"/>
      <c r="AG19" s="929"/>
      <c r="AH19" s="803"/>
      <c r="AI19" s="772"/>
      <c r="AJ19" s="773"/>
      <c r="AK19" s="789"/>
      <c r="AL19" s="792"/>
      <c r="AM19" s="773"/>
      <c r="AN19" s="803"/>
      <c r="AO19" s="773"/>
      <c r="AP19" s="774"/>
      <c r="AQ19" s="890"/>
      <c r="AR19" s="774"/>
      <c r="AS19" s="773"/>
      <c r="AT19" s="792"/>
      <c r="AU19" s="774"/>
      <c r="AV19" s="895"/>
      <c r="AW19" s="896"/>
      <c r="AX19" s="896"/>
      <c r="AY19" s="893"/>
      <c r="AZ19" s="775"/>
      <c r="BA19" s="896"/>
      <c r="BB19" s="777"/>
      <c r="BC19" s="779"/>
      <c r="BD19" s="892"/>
      <c r="BE19" s="780"/>
      <c r="BF19" s="781"/>
      <c r="BG19" s="782"/>
      <c r="BH19" s="654"/>
      <c r="BI19" s="654"/>
      <c r="BJ19" s="440" t="s">
        <v>233</v>
      </c>
      <c r="BK19" s="286">
        <f t="shared" si="1"/>
        <v>0</v>
      </c>
      <c r="BL19" s="287">
        <f t="shared" si="2"/>
        <v>0</v>
      </c>
      <c r="BM19" s="287">
        <f t="shared" si="3"/>
        <v>0</v>
      </c>
      <c r="BN19" s="287">
        <f t="shared" si="4"/>
        <v>0</v>
      </c>
      <c r="BO19" s="287">
        <f t="shared" si="5"/>
        <v>0</v>
      </c>
      <c r="BP19" s="287">
        <f t="shared" si="6"/>
        <v>0</v>
      </c>
      <c r="BQ19" s="287">
        <f t="shared" si="7"/>
        <v>0</v>
      </c>
      <c r="BR19" s="587">
        <f t="shared" si="8"/>
        <v>0</v>
      </c>
      <c r="BS19" s="401">
        <v>0</v>
      </c>
      <c r="BT19" s="401">
        <f t="shared" si="0"/>
        <v>0</v>
      </c>
    </row>
    <row r="20" spans="1:72" s="619" customFormat="1" ht="51" customHeight="1" x14ac:dyDescent="0.15">
      <c r="A20" s="921"/>
      <c r="B20" s="922"/>
      <c r="C20" s="814"/>
      <c r="D20" s="784"/>
      <c r="E20" s="811"/>
      <c r="F20" s="811"/>
      <c r="G20" s="923"/>
      <c r="H20" s="924"/>
      <c r="I20" s="810"/>
      <c r="J20" s="812"/>
      <c r="K20" s="924"/>
      <c r="L20" s="816"/>
      <c r="M20" s="810"/>
      <c r="N20" s="810"/>
      <c r="O20" s="818"/>
      <c r="P20" s="819"/>
      <c r="Q20" s="810"/>
      <c r="R20" s="810"/>
      <c r="S20" s="811"/>
      <c r="T20" s="771"/>
      <c r="U20" s="923"/>
      <c r="V20" s="810"/>
      <c r="W20" s="923"/>
      <c r="X20" s="771"/>
      <c r="Y20" s="810"/>
      <c r="Z20" s="810"/>
      <c r="AA20" s="923"/>
      <c r="AB20" s="924"/>
      <c r="AC20" s="923"/>
      <c r="AD20" s="926"/>
      <c r="AE20" s="927"/>
      <c r="AF20" s="928"/>
      <c r="AG20" s="929"/>
      <c r="AH20" s="802"/>
      <c r="AI20" s="772"/>
      <c r="AJ20" s="773"/>
      <c r="AK20" s="774"/>
      <c r="AL20" s="792"/>
      <c r="AM20" s="773"/>
      <c r="AN20" s="802"/>
      <c r="AO20" s="807"/>
      <c r="AP20" s="774"/>
      <c r="AQ20" s="890"/>
      <c r="AR20" s="774"/>
      <c r="AS20" s="773"/>
      <c r="AT20" s="792"/>
      <c r="AU20" s="774"/>
      <c r="AV20" s="777"/>
      <c r="AW20" s="778"/>
      <c r="AX20" s="778"/>
      <c r="AY20" s="891"/>
      <c r="AZ20" s="777"/>
      <c r="BA20" s="778"/>
      <c r="BB20" s="777"/>
      <c r="BC20" s="779"/>
      <c r="BD20" s="892"/>
      <c r="BE20" s="780"/>
      <c r="BF20" s="781"/>
      <c r="BG20" s="782"/>
      <c r="BH20" s="654"/>
      <c r="BI20" s="654"/>
      <c r="BJ20" s="440" t="s">
        <v>267</v>
      </c>
      <c r="BK20" s="286">
        <f t="shared" si="1"/>
        <v>0</v>
      </c>
      <c r="BL20" s="287">
        <f t="shared" si="2"/>
        <v>0</v>
      </c>
      <c r="BM20" s="287">
        <f t="shared" si="3"/>
        <v>0</v>
      </c>
      <c r="BN20" s="287">
        <f t="shared" si="4"/>
        <v>0</v>
      </c>
      <c r="BO20" s="287">
        <f t="shared" si="5"/>
        <v>0</v>
      </c>
      <c r="BP20" s="287">
        <f t="shared" si="6"/>
        <v>0</v>
      </c>
      <c r="BQ20" s="287">
        <f t="shared" si="7"/>
        <v>0</v>
      </c>
      <c r="BR20" s="587">
        <f t="shared" si="8"/>
        <v>0</v>
      </c>
      <c r="BS20" s="401">
        <v>0</v>
      </c>
      <c r="BT20" s="401">
        <f>BK20+BL20*0.5+BM20*0.5+BN20+BO20+BQ20+BR20*0.5+BP20</f>
        <v>0</v>
      </c>
    </row>
    <row r="21" spans="1:72" s="619" customFormat="1" ht="51" customHeight="1" x14ac:dyDescent="0.15">
      <c r="A21" s="921"/>
      <c r="B21" s="922"/>
      <c r="C21" s="813"/>
      <c r="D21" s="784"/>
      <c r="E21" s="811"/>
      <c r="F21" s="811"/>
      <c r="G21" s="923"/>
      <c r="H21" s="924"/>
      <c r="I21" s="940"/>
      <c r="J21" s="935"/>
      <c r="K21" s="941"/>
      <c r="L21" s="816"/>
      <c r="M21" s="810"/>
      <c r="N21" s="810"/>
      <c r="O21" s="818"/>
      <c r="P21" s="819"/>
      <c r="Q21" s="810"/>
      <c r="R21" s="810"/>
      <c r="S21" s="811"/>
      <c r="T21" s="771"/>
      <c r="U21" s="923"/>
      <c r="V21" s="810"/>
      <c r="W21" s="923"/>
      <c r="X21" s="771"/>
      <c r="Y21" s="810"/>
      <c r="Z21" s="810"/>
      <c r="AA21" s="923"/>
      <c r="AB21" s="924"/>
      <c r="AC21" s="923"/>
      <c r="AD21" s="926"/>
      <c r="AE21" s="927"/>
      <c r="AF21" s="928"/>
      <c r="AG21" s="929"/>
      <c r="AH21" s="803"/>
      <c r="AI21" s="772"/>
      <c r="AJ21" s="773"/>
      <c r="AK21" s="774"/>
      <c r="AL21" s="792"/>
      <c r="AM21" s="773"/>
      <c r="AN21" s="803"/>
      <c r="AO21" s="773"/>
      <c r="AP21" s="774"/>
      <c r="AQ21" s="890"/>
      <c r="AR21" s="789"/>
      <c r="AS21" s="773"/>
      <c r="AT21" s="792"/>
      <c r="AU21" s="774"/>
      <c r="AV21" s="777"/>
      <c r="AW21" s="778"/>
      <c r="AX21" s="778"/>
      <c r="AY21" s="891"/>
      <c r="AZ21" s="777"/>
      <c r="BA21" s="778"/>
      <c r="BB21" s="777"/>
      <c r="BC21" s="779"/>
      <c r="BD21" s="892"/>
      <c r="BE21" s="780"/>
      <c r="BF21" s="781"/>
      <c r="BG21" s="782"/>
      <c r="BH21" s="654"/>
      <c r="BI21" s="654"/>
      <c r="BJ21" s="440" t="s">
        <v>70</v>
      </c>
      <c r="BK21" s="286">
        <f t="shared" si="1"/>
        <v>0</v>
      </c>
      <c r="BL21" s="287">
        <f t="shared" si="2"/>
        <v>0</v>
      </c>
      <c r="BM21" s="287">
        <f t="shared" si="3"/>
        <v>0</v>
      </c>
      <c r="BN21" s="287">
        <f t="shared" si="4"/>
        <v>0</v>
      </c>
      <c r="BO21" s="287">
        <f t="shared" si="5"/>
        <v>0</v>
      </c>
      <c r="BP21" s="287">
        <f t="shared" si="6"/>
        <v>0</v>
      </c>
      <c r="BQ21" s="287">
        <f t="shared" si="7"/>
        <v>0</v>
      </c>
      <c r="BR21" s="587">
        <f t="shared" si="8"/>
        <v>0</v>
      </c>
      <c r="BS21" s="401">
        <v>0</v>
      </c>
      <c r="BT21" s="401">
        <f>BK21+BL21*0.5+BM21*0.5+BN21+BO21+BQ21+BR21*0.5+BP21</f>
        <v>0</v>
      </c>
    </row>
    <row r="22" spans="1:72" s="619" customFormat="1" ht="51" customHeight="1" x14ac:dyDescent="0.15">
      <c r="A22" s="921"/>
      <c r="B22" s="922"/>
      <c r="C22" s="813"/>
      <c r="D22" s="784"/>
      <c r="E22" s="811"/>
      <c r="F22" s="811"/>
      <c r="G22" s="923"/>
      <c r="H22" s="924"/>
      <c r="I22" s="940"/>
      <c r="J22" s="935"/>
      <c r="K22" s="941"/>
      <c r="L22" s="816"/>
      <c r="M22" s="810"/>
      <c r="N22" s="810"/>
      <c r="O22" s="818"/>
      <c r="P22" s="819"/>
      <c r="Q22" s="810"/>
      <c r="R22" s="810"/>
      <c r="S22" s="811"/>
      <c r="T22" s="771"/>
      <c r="U22" s="923"/>
      <c r="V22" s="810"/>
      <c r="W22" s="923"/>
      <c r="X22" s="771"/>
      <c r="Y22" s="810"/>
      <c r="Z22" s="810"/>
      <c r="AA22" s="923"/>
      <c r="AB22" s="924"/>
      <c r="AC22" s="923"/>
      <c r="AD22" s="926"/>
      <c r="AE22" s="927"/>
      <c r="AF22" s="928"/>
      <c r="AG22" s="929"/>
      <c r="AH22" s="803"/>
      <c r="AI22" s="772"/>
      <c r="AJ22" s="773"/>
      <c r="AK22" s="774"/>
      <c r="AL22" s="792"/>
      <c r="AM22" s="773"/>
      <c r="AN22" s="803"/>
      <c r="AO22" s="773"/>
      <c r="AP22" s="774"/>
      <c r="AQ22" s="890"/>
      <c r="AR22" s="774"/>
      <c r="AS22" s="773"/>
      <c r="AT22" s="792"/>
      <c r="AU22" s="774"/>
      <c r="AV22" s="777"/>
      <c r="AW22" s="778"/>
      <c r="AX22" s="778"/>
      <c r="AY22" s="891"/>
      <c r="AZ22" s="777"/>
      <c r="BA22" s="778"/>
      <c r="BB22" s="777"/>
      <c r="BC22" s="779"/>
      <c r="BD22" s="892"/>
      <c r="BE22" s="780"/>
      <c r="BF22" s="781"/>
      <c r="BG22" s="782"/>
      <c r="BH22" s="654"/>
      <c r="BI22" s="654"/>
      <c r="BJ22" s="440" t="s">
        <v>300</v>
      </c>
      <c r="BK22" s="286">
        <f t="shared" si="1"/>
        <v>0</v>
      </c>
      <c r="BL22" s="287">
        <f t="shared" si="2"/>
        <v>0</v>
      </c>
      <c r="BM22" s="287">
        <f t="shared" si="3"/>
        <v>0</v>
      </c>
      <c r="BN22" s="287">
        <f t="shared" si="4"/>
        <v>0</v>
      </c>
      <c r="BO22" s="287">
        <f t="shared" si="5"/>
        <v>0</v>
      </c>
      <c r="BP22" s="287">
        <f t="shared" si="6"/>
        <v>0</v>
      </c>
      <c r="BQ22" s="287">
        <f t="shared" si="7"/>
        <v>0</v>
      </c>
      <c r="BR22" s="587">
        <f t="shared" si="8"/>
        <v>0</v>
      </c>
      <c r="BS22" s="401">
        <v>0</v>
      </c>
      <c r="BT22" s="401">
        <f t="shared" si="0"/>
        <v>0</v>
      </c>
    </row>
    <row r="23" spans="1:72" s="619" customFormat="1" ht="51" customHeight="1" x14ac:dyDescent="0.15">
      <c r="A23" s="921"/>
      <c r="B23" s="922"/>
      <c r="C23" s="813"/>
      <c r="D23" s="784"/>
      <c r="E23" s="811"/>
      <c r="F23" s="811"/>
      <c r="G23" s="923"/>
      <c r="H23" s="924"/>
      <c r="I23" s="940"/>
      <c r="J23" s="935"/>
      <c r="K23" s="941"/>
      <c r="L23" s="816"/>
      <c r="M23" s="810"/>
      <c r="N23" s="810"/>
      <c r="O23" s="818"/>
      <c r="P23" s="819"/>
      <c r="Q23" s="810"/>
      <c r="R23" s="810"/>
      <c r="S23" s="811"/>
      <c r="T23" s="771"/>
      <c r="U23" s="923"/>
      <c r="V23" s="810"/>
      <c r="W23" s="923"/>
      <c r="X23" s="771"/>
      <c r="Y23" s="810"/>
      <c r="Z23" s="810"/>
      <c r="AA23" s="923"/>
      <c r="AB23" s="924"/>
      <c r="AC23" s="923"/>
      <c r="AD23" s="926"/>
      <c r="AE23" s="927"/>
      <c r="AF23" s="928"/>
      <c r="AG23" s="929"/>
      <c r="AH23" s="804"/>
      <c r="AI23" s="786"/>
      <c r="AJ23" s="787"/>
      <c r="AK23" s="774"/>
      <c r="AL23" s="792"/>
      <c r="AM23" s="773"/>
      <c r="AN23" s="803"/>
      <c r="AO23" s="808"/>
      <c r="AP23" s="774"/>
      <c r="AQ23" s="890"/>
      <c r="AR23" s="774"/>
      <c r="AS23" s="773"/>
      <c r="AT23" s="792"/>
      <c r="AU23" s="774"/>
      <c r="AV23" s="898"/>
      <c r="AW23" s="784"/>
      <c r="AX23" s="784"/>
      <c r="AY23" s="908"/>
      <c r="AZ23" s="777"/>
      <c r="BA23" s="778"/>
      <c r="BB23" s="777"/>
      <c r="BC23" s="779"/>
      <c r="BD23" s="892"/>
      <c r="BE23" s="780"/>
      <c r="BF23" s="781"/>
      <c r="BG23" s="879"/>
      <c r="BH23" s="654"/>
      <c r="BI23" s="654"/>
      <c r="BJ23" s="440" t="s">
        <v>301</v>
      </c>
      <c r="BK23" s="286">
        <f t="shared" si="1"/>
        <v>0</v>
      </c>
      <c r="BL23" s="287">
        <f t="shared" si="2"/>
        <v>0</v>
      </c>
      <c r="BM23" s="287">
        <f t="shared" si="3"/>
        <v>0</v>
      </c>
      <c r="BN23" s="287">
        <f t="shared" si="4"/>
        <v>0</v>
      </c>
      <c r="BO23" s="287">
        <f t="shared" si="5"/>
        <v>0</v>
      </c>
      <c r="BP23" s="287">
        <f t="shared" si="6"/>
        <v>0</v>
      </c>
      <c r="BQ23" s="287">
        <f t="shared" si="7"/>
        <v>0</v>
      </c>
      <c r="BR23" s="587">
        <f t="shared" si="8"/>
        <v>0</v>
      </c>
      <c r="BS23" s="401">
        <v>0</v>
      </c>
      <c r="BT23" s="401">
        <f>BK23+BL23*0.5+BM23*0.5+BN23+BO23+BQ23+BR23*0.5+BP23</f>
        <v>0</v>
      </c>
    </row>
    <row r="24" spans="1:72" s="619" customFormat="1" ht="51" customHeight="1" x14ac:dyDescent="0.15">
      <c r="A24" s="921"/>
      <c r="B24" s="922"/>
      <c r="C24" s="814"/>
      <c r="D24" s="784"/>
      <c r="E24" s="934"/>
      <c r="F24" s="811"/>
      <c r="G24" s="923"/>
      <c r="H24" s="924"/>
      <c r="I24" s="810"/>
      <c r="J24" s="935"/>
      <c r="K24" s="941"/>
      <c r="L24" s="816"/>
      <c r="M24" s="810"/>
      <c r="N24" s="810"/>
      <c r="O24" s="818"/>
      <c r="P24" s="943"/>
      <c r="Q24" s="810"/>
      <c r="R24" s="817"/>
      <c r="S24" s="811"/>
      <c r="T24" s="771"/>
      <c r="U24" s="923"/>
      <c r="V24" s="810"/>
      <c r="W24" s="923"/>
      <c r="X24" s="771"/>
      <c r="Y24" s="810"/>
      <c r="Z24" s="810"/>
      <c r="AA24" s="923"/>
      <c r="AB24" s="924"/>
      <c r="AC24" s="923"/>
      <c r="AD24" s="926"/>
      <c r="AE24" s="927"/>
      <c r="AF24" s="928"/>
      <c r="AG24" s="929"/>
      <c r="AH24" s="803"/>
      <c r="AI24" s="772"/>
      <c r="AJ24" s="787"/>
      <c r="AK24" s="774"/>
      <c r="AL24" s="792"/>
      <c r="AM24" s="773"/>
      <c r="AN24" s="804"/>
      <c r="AO24" s="808"/>
      <c r="AP24" s="774"/>
      <c r="AQ24" s="890"/>
      <c r="AR24" s="774"/>
      <c r="AS24" s="773"/>
      <c r="AT24" s="792"/>
      <c r="AU24" s="774"/>
      <c r="AV24" s="777"/>
      <c r="AW24" s="778"/>
      <c r="AX24" s="778"/>
      <c r="AY24" s="908"/>
      <c r="AZ24" s="777"/>
      <c r="BA24" s="778"/>
      <c r="BB24" s="775"/>
      <c r="BC24" s="790"/>
      <c r="BD24" s="899"/>
      <c r="BE24" s="789"/>
      <c r="BF24" s="786"/>
      <c r="BG24" s="787"/>
      <c r="BH24" s="655"/>
      <c r="BI24" s="655"/>
      <c r="BJ24" s="440" t="s">
        <v>299</v>
      </c>
      <c r="BK24" s="286">
        <f t="shared" si="1"/>
        <v>0</v>
      </c>
      <c r="BL24" s="287">
        <f t="shared" si="2"/>
        <v>0</v>
      </c>
      <c r="BM24" s="287">
        <f t="shared" si="3"/>
        <v>0</v>
      </c>
      <c r="BN24" s="287">
        <f t="shared" si="4"/>
        <v>0</v>
      </c>
      <c r="BO24" s="287">
        <f t="shared" si="5"/>
        <v>0</v>
      </c>
      <c r="BP24" s="287">
        <f t="shared" si="6"/>
        <v>0</v>
      </c>
      <c r="BQ24" s="287">
        <f t="shared" si="7"/>
        <v>0</v>
      </c>
      <c r="BR24" s="587">
        <f t="shared" si="8"/>
        <v>0</v>
      </c>
      <c r="BS24" s="401">
        <v>0</v>
      </c>
      <c r="BT24" s="401">
        <f>BK24+BL24*0.5+BM24*0.5+BN24+BO24+BQ24+BR24*0.5+BP24</f>
        <v>0</v>
      </c>
    </row>
    <row r="25" spans="1:72" s="619" customFormat="1" ht="51" customHeight="1" x14ac:dyDescent="0.15">
      <c r="A25" s="921"/>
      <c r="B25" s="922"/>
      <c r="C25" s="814"/>
      <c r="D25" s="784"/>
      <c r="E25" s="934"/>
      <c r="F25" s="811"/>
      <c r="G25" s="923"/>
      <c r="H25" s="924"/>
      <c r="I25" s="810"/>
      <c r="J25" s="935"/>
      <c r="K25" s="924"/>
      <c r="L25" s="816"/>
      <c r="M25" s="810"/>
      <c r="N25" s="810"/>
      <c r="O25" s="818"/>
      <c r="P25" s="819"/>
      <c r="Q25" s="810"/>
      <c r="R25" s="817"/>
      <c r="S25" s="811"/>
      <c r="T25" s="771"/>
      <c r="U25" s="923"/>
      <c r="V25" s="810"/>
      <c r="W25" s="923"/>
      <c r="X25" s="771"/>
      <c r="Y25" s="810"/>
      <c r="Z25" s="810"/>
      <c r="AA25" s="923"/>
      <c r="AB25" s="924"/>
      <c r="AC25" s="923"/>
      <c r="AD25" s="926"/>
      <c r="AE25" s="927"/>
      <c r="AF25" s="928"/>
      <c r="AG25" s="929"/>
      <c r="AH25" s="805"/>
      <c r="AI25" s="772"/>
      <c r="AJ25" s="773"/>
      <c r="AK25" s="774"/>
      <c r="AL25" s="792"/>
      <c r="AM25" s="773"/>
      <c r="AN25" s="803"/>
      <c r="AO25" s="773"/>
      <c r="AP25" s="774"/>
      <c r="AQ25" s="890"/>
      <c r="AR25" s="774"/>
      <c r="AS25" s="773"/>
      <c r="AT25" s="792"/>
      <c r="AU25" s="774"/>
      <c r="AV25" s="777"/>
      <c r="AW25" s="778"/>
      <c r="AX25" s="778"/>
      <c r="AY25" s="908"/>
      <c r="AZ25" s="777"/>
      <c r="BA25" s="778"/>
      <c r="BB25" s="777"/>
      <c r="BC25" s="779"/>
      <c r="BD25" s="892"/>
      <c r="BE25" s="780"/>
      <c r="BF25" s="781"/>
      <c r="BG25" s="782"/>
      <c r="BH25" s="654"/>
      <c r="BI25" s="654"/>
      <c r="BJ25" s="440" t="s">
        <v>31</v>
      </c>
      <c r="BK25" s="286">
        <f>COUNTIF($AH$6:$AJ$35,BJ25)</f>
        <v>0</v>
      </c>
      <c r="BL25" s="287">
        <f t="shared" si="2"/>
        <v>0</v>
      </c>
      <c r="BM25" s="287">
        <f t="shared" si="3"/>
        <v>0</v>
      </c>
      <c r="BN25" s="287">
        <f t="shared" si="4"/>
        <v>0</v>
      </c>
      <c r="BO25" s="287">
        <f t="shared" si="5"/>
        <v>0</v>
      </c>
      <c r="BP25" s="287">
        <f t="shared" si="6"/>
        <v>0</v>
      </c>
      <c r="BQ25" s="287">
        <f t="shared" si="7"/>
        <v>0</v>
      </c>
      <c r="BR25" s="587">
        <f t="shared" si="8"/>
        <v>0</v>
      </c>
      <c r="BS25" s="401">
        <v>0</v>
      </c>
      <c r="BT25" s="401">
        <f>BK25+BL25*0.5+BM25*0.5+BN25+BO25+BQ25+BR25*0.5+BP25</f>
        <v>0</v>
      </c>
    </row>
    <row r="26" spans="1:72" s="619" customFormat="1" ht="51" customHeight="1" x14ac:dyDescent="0.15">
      <c r="A26" s="921"/>
      <c r="B26" s="922"/>
      <c r="C26" s="814"/>
      <c r="D26" s="784"/>
      <c r="E26" s="811"/>
      <c r="F26" s="811"/>
      <c r="G26" s="923"/>
      <c r="H26" s="924"/>
      <c r="I26" s="810"/>
      <c r="J26" s="812"/>
      <c r="K26" s="924"/>
      <c r="L26" s="816"/>
      <c r="M26" s="810"/>
      <c r="N26" s="810"/>
      <c r="O26" s="818"/>
      <c r="P26" s="819"/>
      <c r="Q26" s="810"/>
      <c r="R26" s="810"/>
      <c r="S26" s="811"/>
      <c r="T26" s="771"/>
      <c r="U26" s="923"/>
      <c r="V26" s="810"/>
      <c r="W26" s="923"/>
      <c r="X26" s="771"/>
      <c r="Y26" s="810"/>
      <c r="Z26" s="810"/>
      <c r="AA26" s="923"/>
      <c r="AB26" s="924"/>
      <c r="AC26" s="923"/>
      <c r="AD26" s="926"/>
      <c r="AE26" s="927"/>
      <c r="AF26" s="928"/>
      <c r="AG26" s="929"/>
      <c r="AH26" s="803"/>
      <c r="AI26" s="772"/>
      <c r="AJ26" s="773"/>
      <c r="AK26" s="774"/>
      <c r="AL26" s="792"/>
      <c r="AM26" s="773"/>
      <c r="AN26" s="803"/>
      <c r="AO26" s="773"/>
      <c r="AP26" s="774"/>
      <c r="AQ26" s="890"/>
      <c r="AR26" s="774"/>
      <c r="AS26" s="773"/>
      <c r="AT26" s="792"/>
      <c r="AU26" s="774"/>
      <c r="AV26" s="777"/>
      <c r="AW26" s="778"/>
      <c r="AX26" s="778"/>
      <c r="AY26" s="891"/>
      <c r="AZ26" s="777"/>
      <c r="BA26" s="778"/>
      <c r="BB26" s="777"/>
      <c r="BC26" s="779"/>
      <c r="BD26" s="892"/>
      <c r="BE26" s="780"/>
      <c r="BF26" s="781"/>
      <c r="BG26" s="782"/>
      <c r="BH26" s="654"/>
      <c r="BI26" s="654"/>
      <c r="BJ26" s="440" t="s">
        <v>417</v>
      </c>
      <c r="BK26" s="286">
        <f>COUNTIF($AH$6:$AJ$35,BJ26)</f>
        <v>0</v>
      </c>
      <c r="BL26" s="287">
        <f t="shared" si="2"/>
        <v>0</v>
      </c>
      <c r="BM26" s="287">
        <f t="shared" si="3"/>
        <v>0</v>
      </c>
      <c r="BN26" s="287">
        <f t="shared" si="4"/>
        <v>0</v>
      </c>
      <c r="BO26" s="287">
        <f t="shared" si="5"/>
        <v>0</v>
      </c>
      <c r="BP26" s="287">
        <f t="shared" si="6"/>
        <v>0</v>
      </c>
      <c r="BQ26" s="287">
        <f t="shared" si="7"/>
        <v>0</v>
      </c>
      <c r="BR26" s="587">
        <f t="shared" si="8"/>
        <v>0</v>
      </c>
      <c r="BS26" s="401">
        <v>0</v>
      </c>
      <c r="BT26" s="401">
        <f t="shared" ref="BT26:BT27" si="9">BK26+BL26*0.5+BM26*0.5+BN26+BO26+BQ26+BR26*0.5+BP26</f>
        <v>0</v>
      </c>
    </row>
    <row r="27" spans="1:72" s="619" customFormat="1" ht="51" customHeight="1" x14ac:dyDescent="0.15">
      <c r="A27" s="921"/>
      <c r="B27" s="922"/>
      <c r="C27" s="814"/>
      <c r="D27" s="784"/>
      <c r="E27" s="811"/>
      <c r="F27" s="811"/>
      <c r="G27" s="923"/>
      <c r="H27" s="924"/>
      <c r="I27" s="810"/>
      <c r="J27" s="812"/>
      <c r="K27" s="924"/>
      <c r="L27" s="816"/>
      <c r="M27" s="810"/>
      <c r="N27" s="810"/>
      <c r="O27" s="818"/>
      <c r="P27" s="819"/>
      <c r="Q27" s="810"/>
      <c r="R27" s="810"/>
      <c r="S27" s="811"/>
      <c r="T27" s="771"/>
      <c r="U27" s="923"/>
      <c r="V27" s="810"/>
      <c r="W27" s="923"/>
      <c r="X27" s="771"/>
      <c r="Y27" s="810"/>
      <c r="Z27" s="810"/>
      <c r="AA27" s="923"/>
      <c r="AB27" s="924"/>
      <c r="AC27" s="923"/>
      <c r="AD27" s="926"/>
      <c r="AE27" s="927"/>
      <c r="AF27" s="928"/>
      <c r="AG27" s="929"/>
      <c r="AH27" s="803"/>
      <c r="AI27" s="772"/>
      <c r="AJ27" s="787"/>
      <c r="AK27" s="774"/>
      <c r="AL27" s="792"/>
      <c r="AM27" s="773"/>
      <c r="AN27" s="803"/>
      <c r="AO27" s="773"/>
      <c r="AP27" s="774"/>
      <c r="AQ27" s="890"/>
      <c r="AR27" s="774"/>
      <c r="AS27" s="773"/>
      <c r="AT27" s="792"/>
      <c r="AU27" s="774"/>
      <c r="AV27" s="777"/>
      <c r="AW27" s="778"/>
      <c r="AX27" s="778"/>
      <c r="AY27" s="891"/>
      <c r="AZ27" s="777"/>
      <c r="BA27" s="778"/>
      <c r="BB27" s="791"/>
      <c r="BC27" s="790"/>
      <c r="BD27" s="899"/>
      <c r="BE27" s="789"/>
      <c r="BF27" s="786"/>
      <c r="BG27" s="787"/>
      <c r="BH27" s="655"/>
      <c r="BI27" s="655"/>
      <c r="BJ27" s="440" t="s">
        <v>418</v>
      </c>
      <c r="BK27" s="286">
        <f t="shared" ref="BK27" si="10">COUNTIF($AH$6:$AJ$35,BJ27)</f>
        <v>0</v>
      </c>
      <c r="BL27" s="287">
        <f t="shared" si="2"/>
        <v>0</v>
      </c>
      <c r="BM27" s="287">
        <f t="shared" si="3"/>
        <v>0</v>
      </c>
      <c r="BN27" s="287">
        <f t="shared" si="4"/>
        <v>0</v>
      </c>
      <c r="BO27" s="287">
        <f t="shared" si="5"/>
        <v>0</v>
      </c>
      <c r="BP27" s="287">
        <f t="shared" si="6"/>
        <v>0</v>
      </c>
      <c r="BQ27" s="287">
        <f t="shared" si="7"/>
        <v>0</v>
      </c>
      <c r="BR27" s="587">
        <f t="shared" si="8"/>
        <v>0</v>
      </c>
      <c r="BS27" s="401">
        <v>0</v>
      </c>
      <c r="BT27" s="401">
        <f t="shared" si="9"/>
        <v>0</v>
      </c>
    </row>
    <row r="28" spans="1:72" s="619" customFormat="1" ht="51" customHeight="1" x14ac:dyDescent="0.15">
      <c r="A28" s="921"/>
      <c r="B28" s="922"/>
      <c r="C28" s="814"/>
      <c r="D28" s="784"/>
      <c r="E28" s="811"/>
      <c r="F28" s="811"/>
      <c r="G28" s="923"/>
      <c r="H28" s="924"/>
      <c r="I28" s="810"/>
      <c r="J28" s="812"/>
      <c r="K28" s="924"/>
      <c r="L28" s="816"/>
      <c r="M28" s="810"/>
      <c r="N28" s="810"/>
      <c r="O28" s="818"/>
      <c r="P28" s="819"/>
      <c r="Q28" s="810"/>
      <c r="R28" s="810"/>
      <c r="S28" s="811"/>
      <c r="T28" s="771"/>
      <c r="U28" s="923"/>
      <c r="V28" s="810"/>
      <c r="W28" s="923"/>
      <c r="X28" s="771"/>
      <c r="Y28" s="810"/>
      <c r="Z28" s="810"/>
      <c r="AA28" s="923"/>
      <c r="AB28" s="924"/>
      <c r="AC28" s="923"/>
      <c r="AD28" s="926"/>
      <c r="AE28" s="927"/>
      <c r="AF28" s="928"/>
      <c r="AG28" s="929"/>
      <c r="AH28" s="803"/>
      <c r="AI28" s="772"/>
      <c r="AJ28" s="787"/>
      <c r="AK28" s="774"/>
      <c r="AL28" s="792"/>
      <c r="AM28" s="773"/>
      <c r="AN28" s="802"/>
      <c r="AO28" s="807"/>
      <c r="AP28" s="774"/>
      <c r="AQ28" s="890"/>
      <c r="AR28" s="774"/>
      <c r="AS28" s="773"/>
      <c r="AT28" s="792"/>
      <c r="AU28" s="774"/>
      <c r="AV28" s="777"/>
      <c r="AW28" s="778"/>
      <c r="AX28" s="778"/>
      <c r="AY28" s="891"/>
      <c r="AZ28" s="777"/>
      <c r="BA28" s="792"/>
      <c r="BB28" s="791"/>
      <c r="BC28" s="790"/>
      <c r="BD28" s="899"/>
      <c r="BE28" s="789"/>
      <c r="BF28" s="786"/>
      <c r="BG28" s="787"/>
      <c r="BH28" s="655"/>
      <c r="BI28" s="655"/>
      <c r="BJ28" s="437" t="s">
        <v>65</v>
      </c>
      <c r="BK28" s="286">
        <f t="shared" si="1"/>
        <v>0</v>
      </c>
      <c r="BL28" s="287">
        <f t="shared" si="2"/>
        <v>0</v>
      </c>
      <c r="BM28" s="287">
        <f t="shared" si="3"/>
        <v>0</v>
      </c>
      <c r="BN28" s="287">
        <f t="shared" si="4"/>
        <v>0</v>
      </c>
      <c r="BO28" s="287">
        <f t="shared" si="5"/>
        <v>0</v>
      </c>
      <c r="BP28" s="287">
        <f t="shared" si="6"/>
        <v>0</v>
      </c>
      <c r="BQ28" s="287">
        <f t="shared" si="7"/>
        <v>0</v>
      </c>
      <c r="BR28" s="587">
        <f t="shared" si="8"/>
        <v>0</v>
      </c>
      <c r="BS28" s="401">
        <v>0</v>
      </c>
      <c r="BT28" s="401">
        <f t="shared" si="0"/>
        <v>0</v>
      </c>
    </row>
    <row r="29" spans="1:72" s="619" customFormat="1" ht="51" customHeight="1" x14ac:dyDescent="0.15">
      <c r="A29" s="921"/>
      <c r="B29" s="922"/>
      <c r="C29" s="813"/>
      <c r="D29" s="784"/>
      <c r="E29" s="934"/>
      <c r="F29" s="811"/>
      <c r="G29" s="923"/>
      <c r="H29" s="924"/>
      <c r="I29" s="810"/>
      <c r="J29" s="935"/>
      <c r="K29" s="941"/>
      <c r="L29" s="816"/>
      <c r="M29" s="810"/>
      <c r="N29" s="810"/>
      <c r="O29" s="818"/>
      <c r="P29" s="943"/>
      <c r="Q29" s="810"/>
      <c r="R29" s="810"/>
      <c r="S29" s="811"/>
      <c r="T29" s="771"/>
      <c r="U29" s="923"/>
      <c r="V29" s="810"/>
      <c r="W29" s="923"/>
      <c r="X29" s="771"/>
      <c r="Y29" s="810"/>
      <c r="Z29" s="810"/>
      <c r="AA29" s="923"/>
      <c r="AB29" s="924"/>
      <c r="AC29" s="923"/>
      <c r="AD29" s="926"/>
      <c r="AE29" s="927"/>
      <c r="AF29" s="928"/>
      <c r="AG29" s="929"/>
      <c r="AH29" s="804"/>
      <c r="AI29" s="772"/>
      <c r="AJ29" s="787"/>
      <c r="AK29" s="774"/>
      <c r="AL29" s="792"/>
      <c r="AM29" s="773"/>
      <c r="AN29" s="805"/>
      <c r="AO29" s="773"/>
      <c r="AP29" s="774"/>
      <c r="AQ29" s="890"/>
      <c r="AR29" s="774"/>
      <c r="AS29" s="773"/>
      <c r="AT29" s="792"/>
      <c r="AU29" s="774"/>
      <c r="AV29" s="777"/>
      <c r="AW29" s="778"/>
      <c r="AX29" s="778"/>
      <c r="AY29" s="891"/>
      <c r="AZ29" s="777"/>
      <c r="BA29" s="783"/>
      <c r="BB29" s="775"/>
      <c r="BC29" s="776"/>
      <c r="BD29" s="909"/>
      <c r="BE29" s="789"/>
      <c r="BF29" s="786"/>
      <c r="BG29" s="787"/>
      <c r="BH29" s="655"/>
      <c r="BI29" s="655"/>
      <c r="BJ29" s="1204"/>
      <c r="BK29" s="1204"/>
      <c r="BL29" s="1204"/>
      <c r="BM29" s="1204"/>
      <c r="BN29" s="1204"/>
      <c r="BO29" s="1204"/>
      <c r="BP29" s="1204"/>
      <c r="BQ29" s="1204"/>
      <c r="BR29" s="1204"/>
      <c r="BS29" s="401">
        <f>SUM(BS10:BS28)</f>
        <v>0</v>
      </c>
      <c r="BT29" s="1204"/>
    </row>
    <row r="30" spans="1:72" s="619" customFormat="1" ht="51" customHeight="1" x14ac:dyDescent="0.15">
      <c r="A30" s="921"/>
      <c r="B30" s="922"/>
      <c r="C30" s="813"/>
      <c r="D30" s="784"/>
      <c r="E30" s="934"/>
      <c r="F30" s="811"/>
      <c r="G30" s="923"/>
      <c r="H30" s="924"/>
      <c r="I30" s="810"/>
      <c r="J30" s="935"/>
      <c r="K30" s="941"/>
      <c r="L30" s="816"/>
      <c r="M30" s="810"/>
      <c r="N30" s="810"/>
      <c r="O30" s="818"/>
      <c r="P30" s="819"/>
      <c r="Q30" s="817"/>
      <c r="R30" s="810"/>
      <c r="S30" s="811"/>
      <c r="T30" s="771"/>
      <c r="U30" s="923"/>
      <c r="V30" s="810"/>
      <c r="W30" s="923"/>
      <c r="X30" s="771"/>
      <c r="Y30" s="810"/>
      <c r="Z30" s="810"/>
      <c r="AA30" s="923"/>
      <c r="AB30" s="924"/>
      <c r="AC30" s="923"/>
      <c r="AD30" s="926"/>
      <c r="AE30" s="927"/>
      <c r="AF30" s="928"/>
      <c r="AG30" s="929"/>
      <c r="AH30" s="804"/>
      <c r="AI30" s="772"/>
      <c r="AJ30" s="787"/>
      <c r="AK30" s="774"/>
      <c r="AL30" s="792"/>
      <c r="AM30" s="773"/>
      <c r="AN30" s="804"/>
      <c r="AO30" s="808"/>
      <c r="AP30" s="774"/>
      <c r="AQ30" s="890"/>
      <c r="AR30" s="774"/>
      <c r="AS30" s="773"/>
      <c r="AT30" s="792"/>
      <c r="AU30" s="774"/>
      <c r="AV30" s="775"/>
      <c r="AW30" s="792"/>
      <c r="AX30" s="792"/>
      <c r="AY30" s="893"/>
      <c r="AZ30" s="775"/>
      <c r="BA30" s="792"/>
      <c r="BB30" s="791"/>
      <c r="BC30" s="790"/>
      <c r="BD30" s="899"/>
      <c r="BE30" s="789"/>
      <c r="BF30" s="786"/>
      <c r="BG30" s="787"/>
      <c r="BH30" s="655"/>
      <c r="BI30" s="655"/>
      <c r="BJ30" s="1204"/>
      <c r="BK30" s="1204">
        <f t="shared" ref="BK30:BR30" si="11">SUM(BK10:BK28)</f>
        <v>0</v>
      </c>
      <c r="BL30" s="1204">
        <f t="shared" si="11"/>
        <v>0</v>
      </c>
      <c r="BM30" s="1204">
        <f t="shared" si="11"/>
        <v>0</v>
      </c>
      <c r="BN30" s="1204">
        <f t="shared" si="11"/>
        <v>0</v>
      </c>
      <c r="BO30" s="1204">
        <f t="shared" si="11"/>
        <v>0</v>
      </c>
      <c r="BP30" s="1204">
        <f t="shared" si="11"/>
        <v>0</v>
      </c>
      <c r="BQ30" s="1204">
        <f t="shared" si="11"/>
        <v>0</v>
      </c>
      <c r="BR30" s="1204">
        <f t="shared" si="11"/>
        <v>0</v>
      </c>
      <c r="BS30" s="1204"/>
      <c r="BT30" s="401">
        <f>SUM(BT10:BT28)</f>
        <v>0</v>
      </c>
    </row>
    <row r="31" spans="1:72" s="619" customFormat="1" ht="51" customHeight="1" x14ac:dyDescent="0.15">
      <c r="A31" s="921"/>
      <c r="B31" s="922"/>
      <c r="C31" s="813"/>
      <c r="D31" s="784"/>
      <c r="E31" s="934"/>
      <c r="F31" s="811"/>
      <c r="G31" s="923"/>
      <c r="H31" s="924"/>
      <c r="I31" s="810"/>
      <c r="J31" s="935"/>
      <c r="K31" s="941"/>
      <c r="L31" s="816"/>
      <c r="M31" s="810"/>
      <c r="N31" s="810"/>
      <c r="O31" s="818"/>
      <c r="P31" s="943"/>
      <c r="Q31" s="810"/>
      <c r="R31" s="817"/>
      <c r="S31" s="815"/>
      <c r="T31" s="771"/>
      <c r="U31" s="923"/>
      <c r="V31" s="810"/>
      <c r="W31" s="923"/>
      <c r="X31" s="771"/>
      <c r="Y31" s="810"/>
      <c r="Z31" s="810"/>
      <c r="AA31" s="923"/>
      <c r="AB31" s="924"/>
      <c r="AC31" s="923"/>
      <c r="AD31" s="926"/>
      <c r="AE31" s="927"/>
      <c r="AF31" s="928"/>
      <c r="AG31" s="929"/>
      <c r="AH31" s="805"/>
      <c r="AI31" s="786"/>
      <c r="AJ31" s="787"/>
      <c r="AK31" s="774"/>
      <c r="AL31" s="792"/>
      <c r="AM31" s="773"/>
      <c r="AN31" s="803"/>
      <c r="AO31" s="808"/>
      <c r="AP31" s="774"/>
      <c r="AQ31" s="890"/>
      <c r="AR31" s="774"/>
      <c r="AS31" s="773"/>
      <c r="AT31" s="792"/>
      <c r="AU31" s="774"/>
      <c r="AV31" s="777"/>
      <c r="AW31" s="778"/>
      <c r="AX31" s="778"/>
      <c r="AY31" s="893"/>
      <c r="AZ31" s="775"/>
      <c r="BA31" s="778"/>
      <c r="BB31" s="775"/>
      <c r="BC31" s="776"/>
      <c r="BD31" s="909"/>
      <c r="BE31" s="789"/>
      <c r="BF31" s="786"/>
      <c r="BG31" s="894"/>
      <c r="BH31" s="655"/>
      <c r="BI31" s="655"/>
      <c r="BJ31" s="1204"/>
      <c r="BK31" s="1204">
        <f>BK30+BL30*0.5</f>
        <v>0</v>
      </c>
      <c r="BL31" s="1204"/>
      <c r="BM31" s="1204">
        <f>BN30+BM30*0.5</f>
        <v>0</v>
      </c>
      <c r="BN31" s="1204"/>
      <c r="BO31" s="1204">
        <f>BO30</f>
        <v>0</v>
      </c>
      <c r="BP31" s="1204">
        <f>BP30</f>
        <v>0</v>
      </c>
      <c r="BQ31" s="1204">
        <f>BQ30+0.5*BR30</f>
        <v>0</v>
      </c>
      <c r="BR31" s="1204"/>
      <c r="BS31" s="1204"/>
      <c r="BT31" s="401">
        <f>SUM(BK31:BR31)</f>
        <v>0</v>
      </c>
    </row>
    <row r="32" spans="1:72" s="619" customFormat="1" ht="51" customHeight="1" x14ac:dyDescent="0.15">
      <c r="A32" s="921"/>
      <c r="B32" s="922"/>
      <c r="C32" s="942"/>
      <c r="D32" s="784"/>
      <c r="E32" s="811"/>
      <c r="F32" s="811"/>
      <c r="G32" s="923"/>
      <c r="H32" s="924"/>
      <c r="I32" s="810"/>
      <c r="J32" s="935"/>
      <c r="K32" s="924"/>
      <c r="L32" s="816"/>
      <c r="M32" s="810"/>
      <c r="N32" s="810"/>
      <c r="O32" s="818"/>
      <c r="P32" s="943"/>
      <c r="Q32" s="817"/>
      <c r="R32" s="817"/>
      <c r="S32" s="811"/>
      <c r="T32" s="771"/>
      <c r="U32" s="923"/>
      <c r="V32" s="810"/>
      <c r="W32" s="923"/>
      <c r="X32" s="771"/>
      <c r="Y32" s="810"/>
      <c r="Z32" s="810"/>
      <c r="AA32" s="923"/>
      <c r="AB32" s="924"/>
      <c r="AC32" s="923"/>
      <c r="AD32" s="926"/>
      <c r="AE32" s="927"/>
      <c r="AF32" s="928"/>
      <c r="AG32" s="929"/>
      <c r="AH32" s="803"/>
      <c r="AI32" s="772"/>
      <c r="AJ32" s="773"/>
      <c r="AK32" s="774"/>
      <c r="AL32" s="792"/>
      <c r="AM32" s="773"/>
      <c r="AN32" s="803"/>
      <c r="AO32" s="773"/>
      <c r="AP32" s="774"/>
      <c r="AQ32" s="890"/>
      <c r="AR32" s="774"/>
      <c r="AS32" s="773"/>
      <c r="AT32" s="792"/>
      <c r="AU32" s="774"/>
      <c r="AV32" s="777"/>
      <c r="AW32" s="778"/>
      <c r="AX32" s="778"/>
      <c r="AY32" s="891"/>
      <c r="AZ32" s="777"/>
      <c r="BA32" s="778"/>
      <c r="BB32" s="775"/>
      <c r="BC32" s="776"/>
      <c r="BD32" s="909"/>
      <c r="BE32" s="789"/>
      <c r="BF32" s="786"/>
      <c r="BG32" s="787"/>
      <c r="BH32" s="655"/>
      <c r="BI32" s="655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</row>
    <row r="33" spans="1:87" s="619" customFormat="1" ht="51" customHeight="1" x14ac:dyDescent="0.15">
      <c r="A33" s="921"/>
      <c r="B33" s="922"/>
      <c r="C33" s="944"/>
      <c r="D33" s="784"/>
      <c r="E33" s="811"/>
      <c r="F33" s="811"/>
      <c r="G33" s="923"/>
      <c r="H33" s="924"/>
      <c r="I33" s="785"/>
      <c r="J33" s="812"/>
      <c r="K33" s="924"/>
      <c r="L33" s="816"/>
      <c r="M33" s="810"/>
      <c r="N33" s="810"/>
      <c r="O33" s="818"/>
      <c r="P33" s="819"/>
      <c r="Q33" s="810"/>
      <c r="R33" s="810"/>
      <c r="S33" s="811"/>
      <c r="T33" s="771"/>
      <c r="U33" s="923"/>
      <c r="V33" s="810"/>
      <c r="W33" s="923"/>
      <c r="X33" s="771"/>
      <c r="Y33" s="810"/>
      <c r="Z33" s="810"/>
      <c r="AA33" s="923"/>
      <c r="AB33" s="924"/>
      <c r="AC33" s="923"/>
      <c r="AD33" s="926"/>
      <c r="AE33" s="927"/>
      <c r="AF33" s="928"/>
      <c r="AG33" s="929"/>
      <c r="AH33" s="802"/>
      <c r="AI33" s="772"/>
      <c r="AJ33" s="773"/>
      <c r="AK33" s="774"/>
      <c r="AL33" s="792"/>
      <c r="AM33" s="773"/>
      <c r="AN33" s="803"/>
      <c r="AO33" s="773"/>
      <c r="AP33" s="774"/>
      <c r="AQ33" s="890"/>
      <c r="AR33" s="774"/>
      <c r="AS33" s="773"/>
      <c r="AT33" s="792"/>
      <c r="AU33" s="774"/>
      <c r="AV33" s="777"/>
      <c r="AW33" s="778"/>
      <c r="AX33" s="778"/>
      <c r="AY33" s="891"/>
      <c r="AZ33" s="777"/>
      <c r="BA33" s="778"/>
      <c r="BB33" s="777"/>
      <c r="BC33" s="779"/>
      <c r="BD33" s="892"/>
      <c r="BE33" s="780"/>
      <c r="BF33" s="781"/>
      <c r="BG33" s="782"/>
      <c r="BH33" s="654"/>
      <c r="BI33" s="65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</row>
    <row r="34" spans="1:87" s="619" customFormat="1" ht="51" customHeight="1" x14ac:dyDescent="0.15">
      <c r="A34" s="921"/>
      <c r="B34" s="922"/>
      <c r="C34" s="814"/>
      <c r="D34" s="784"/>
      <c r="E34" s="811"/>
      <c r="F34" s="811"/>
      <c r="G34" s="923"/>
      <c r="H34" s="924"/>
      <c r="I34" s="810"/>
      <c r="J34" s="812"/>
      <c r="K34" s="924"/>
      <c r="L34" s="816"/>
      <c r="M34" s="810"/>
      <c r="N34" s="810"/>
      <c r="O34" s="818"/>
      <c r="P34" s="819"/>
      <c r="Q34" s="810"/>
      <c r="R34" s="810"/>
      <c r="S34" s="811"/>
      <c r="T34" s="771"/>
      <c r="U34" s="923"/>
      <c r="V34" s="810"/>
      <c r="W34" s="923"/>
      <c r="X34" s="771"/>
      <c r="Y34" s="810"/>
      <c r="Z34" s="810"/>
      <c r="AA34" s="923"/>
      <c r="AB34" s="924"/>
      <c r="AC34" s="923"/>
      <c r="AD34" s="926"/>
      <c r="AE34" s="927"/>
      <c r="AF34" s="928"/>
      <c r="AG34" s="929"/>
      <c r="AH34" s="803"/>
      <c r="AI34" s="772"/>
      <c r="AJ34" s="773"/>
      <c r="AK34" s="774"/>
      <c r="AL34" s="792"/>
      <c r="AM34" s="773"/>
      <c r="AN34" s="803"/>
      <c r="AO34" s="773"/>
      <c r="AP34" s="774"/>
      <c r="AQ34" s="890"/>
      <c r="AR34" s="774"/>
      <c r="AS34" s="773"/>
      <c r="AT34" s="792"/>
      <c r="AU34" s="774"/>
      <c r="AV34" s="777"/>
      <c r="AW34" s="778"/>
      <c r="AX34" s="778"/>
      <c r="AY34" s="891"/>
      <c r="AZ34" s="777"/>
      <c r="BA34" s="778"/>
      <c r="BB34" s="777"/>
      <c r="BC34" s="779"/>
      <c r="BD34" s="892"/>
      <c r="BE34" s="780"/>
      <c r="BF34" s="781"/>
      <c r="BG34" s="782"/>
      <c r="BH34" s="654"/>
      <c r="BI34" s="654"/>
      <c r="BJ34" s="292"/>
      <c r="BK34" s="4"/>
      <c r="BL34" s="4"/>
      <c r="BM34" s="4"/>
      <c r="BN34" s="4"/>
      <c r="BO34" s="4"/>
      <c r="BP34" s="4"/>
      <c r="BQ34" s="4"/>
      <c r="BR34" s="4"/>
      <c r="BS34" s="4"/>
      <c r="BT34" s="4"/>
    </row>
    <row r="35" spans="1:87" s="619" customFormat="1" ht="51" customHeight="1" thickBot="1" x14ac:dyDescent="0.2">
      <c r="A35" s="921"/>
      <c r="B35" s="922"/>
      <c r="C35" s="813"/>
      <c r="D35" s="784"/>
      <c r="E35" s="934"/>
      <c r="F35" s="811"/>
      <c r="G35" s="923"/>
      <c r="H35" s="924"/>
      <c r="I35" s="810"/>
      <c r="J35" s="935"/>
      <c r="K35" s="941"/>
      <c r="L35" s="816"/>
      <c r="M35" s="810"/>
      <c r="N35" s="810"/>
      <c r="O35" s="818"/>
      <c r="P35" s="819"/>
      <c r="Q35" s="810"/>
      <c r="R35" s="810"/>
      <c r="S35" s="811"/>
      <c r="T35" s="771"/>
      <c r="U35" s="923"/>
      <c r="V35" s="810"/>
      <c r="W35" s="945"/>
      <c r="X35" s="946"/>
      <c r="Y35" s="810"/>
      <c r="Z35" s="810"/>
      <c r="AA35" s="923"/>
      <c r="AB35" s="924"/>
      <c r="AC35" s="923"/>
      <c r="AD35" s="926"/>
      <c r="AE35" s="927"/>
      <c r="AF35" s="928"/>
      <c r="AG35" s="929"/>
      <c r="AH35" s="806"/>
      <c r="AI35" s="793"/>
      <c r="AJ35" s="794"/>
      <c r="AK35" s="905"/>
      <c r="AL35" s="900"/>
      <c r="AM35" s="794"/>
      <c r="AN35" s="907"/>
      <c r="AO35" s="809"/>
      <c r="AP35" s="795"/>
      <c r="AQ35" s="901"/>
      <c r="AR35" s="795"/>
      <c r="AS35" s="794"/>
      <c r="AT35" s="900"/>
      <c r="AU35" s="795"/>
      <c r="AV35" s="796"/>
      <c r="AW35" s="797"/>
      <c r="AX35" s="797"/>
      <c r="AY35" s="902"/>
      <c r="AZ35" s="796"/>
      <c r="BA35" s="797"/>
      <c r="BB35" s="796"/>
      <c r="BC35" s="798"/>
      <c r="BD35" s="903"/>
      <c r="BE35" s="799"/>
      <c r="BF35" s="800"/>
      <c r="BG35" s="904"/>
      <c r="BH35" s="654"/>
      <c r="BI35" s="65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</row>
    <row r="36" spans="1:87" s="619" customFormat="1" ht="51" customHeight="1" thickBot="1" x14ac:dyDescent="0.2">
      <c r="A36" s="921"/>
      <c r="B36" s="922"/>
      <c r="C36" s="813"/>
      <c r="D36" s="784"/>
      <c r="E36" s="934"/>
      <c r="F36" s="811"/>
      <c r="G36" s="923"/>
      <c r="H36" s="924"/>
      <c r="I36" s="810"/>
      <c r="J36" s="935"/>
      <c r="K36" s="941"/>
      <c r="L36" s="816"/>
      <c r="M36" s="810"/>
      <c r="N36" s="810"/>
      <c r="O36" s="818"/>
      <c r="P36" s="819"/>
      <c r="Q36" s="810"/>
      <c r="R36" s="810"/>
      <c r="S36" s="811"/>
      <c r="T36" s="771"/>
      <c r="U36" s="923"/>
      <c r="V36" s="810"/>
      <c r="W36" s="945"/>
      <c r="X36" s="946"/>
      <c r="Y36" s="810"/>
      <c r="Z36" s="810"/>
      <c r="AA36" s="923"/>
      <c r="AB36" s="924"/>
      <c r="AC36" s="923"/>
      <c r="AD36" s="926"/>
      <c r="AE36" s="927"/>
      <c r="AF36" s="928"/>
      <c r="AG36" s="929"/>
      <c r="AH36" s="806"/>
      <c r="AI36" s="793"/>
      <c r="AJ36" s="794"/>
      <c r="AK36" s="905"/>
      <c r="AL36" s="900"/>
      <c r="AM36" s="794"/>
      <c r="AN36" s="907"/>
      <c r="AO36" s="809"/>
      <c r="AP36" s="795"/>
      <c r="AQ36" s="901"/>
      <c r="AR36" s="795"/>
      <c r="AS36" s="794"/>
      <c r="AT36" s="900"/>
      <c r="AU36" s="795"/>
      <c r="AV36" s="796"/>
      <c r="AW36" s="797"/>
      <c r="AX36" s="797"/>
      <c r="AY36" s="902"/>
      <c r="AZ36" s="796"/>
      <c r="BA36" s="797"/>
      <c r="BB36" s="796"/>
      <c r="BC36" s="798"/>
      <c r="BD36" s="903"/>
      <c r="BE36" s="799"/>
      <c r="BF36" s="800"/>
      <c r="BG36" s="904"/>
    </row>
    <row r="37" spans="1:87" s="619" customFormat="1" ht="51" customHeight="1" thickBot="1" x14ac:dyDescent="0.2">
      <c r="A37" s="921"/>
      <c r="B37" s="922"/>
      <c r="C37" s="813"/>
      <c r="D37" s="784"/>
      <c r="E37" s="934"/>
      <c r="F37" s="811"/>
      <c r="G37" s="923"/>
      <c r="H37" s="924"/>
      <c r="I37" s="810"/>
      <c r="J37" s="935"/>
      <c r="K37" s="941"/>
      <c r="L37" s="816"/>
      <c r="M37" s="810"/>
      <c r="N37" s="810"/>
      <c r="O37" s="818"/>
      <c r="P37" s="819"/>
      <c r="Q37" s="810"/>
      <c r="R37" s="810"/>
      <c r="S37" s="811"/>
      <c r="T37" s="771"/>
      <c r="U37" s="923"/>
      <c r="V37" s="810"/>
      <c r="W37" s="945"/>
      <c r="X37" s="946"/>
      <c r="Y37" s="810"/>
      <c r="Z37" s="810"/>
      <c r="AA37" s="923"/>
      <c r="AB37" s="924"/>
      <c r="AC37" s="923"/>
      <c r="AD37" s="926"/>
      <c r="AE37" s="927"/>
      <c r="AF37" s="928"/>
      <c r="AG37" s="929"/>
      <c r="AH37" s="806"/>
      <c r="AI37" s="793"/>
      <c r="AJ37" s="794"/>
      <c r="AK37" s="905"/>
      <c r="AL37" s="900"/>
      <c r="AM37" s="794"/>
      <c r="AN37" s="907"/>
      <c r="AO37" s="809"/>
      <c r="AP37" s="795"/>
      <c r="AQ37" s="901"/>
      <c r="AR37" s="795"/>
      <c r="AS37" s="794"/>
      <c r="AT37" s="900"/>
      <c r="AU37" s="795"/>
      <c r="AV37" s="796"/>
      <c r="AW37" s="797"/>
      <c r="AX37" s="797"/>
      <c r="AY37" s="902"/>
      <c r="AZ37" s="796"/>
      <c r="BA37" s="797"/>
      <c r="BB37" s="796"/>
      <c r="BC37" s="798"/>
      <c r="BD37" s="903"/>
      <c r="BE37" s="799"/>
      <c r="BF37" s="800"/>
      <c r="BG37" s="904"/>
    </row>
    <row r="38" spans="1:87" s="619" customFormat="1" ht="51" customHeight="1" thickBot="1" x14ac:dyDescent="0.2">
      <c r="A38" s="921"/>
      <c r="B38" s="922"/>
      <c r="C38" s="813"/>
      <c r="D38" s="784"/>
      <c r="E38" s="934"/>
      <c r="F38" s="811"/>
      <c r="G38" s="923"/>
      <c r="H38" s="924"/>
      <c r="I38" s="810"/>
      <c r="J38" s="935"/>
      <c r="K38" s="941"/>
      <c r="L38" s="816"/>
      <c r="M38" s="810"/>
      <c r="N38" s="810"/>
      <c r="O38" s="818"/>
      <c r="P38" s="819"/>
      <c r="Q38" s="810"/>
      <c r="R38" s="810"/>
      <c r="S38" s="811"/>
      <c r="T38" s="771"/>
      <c r="U38" s="923"/>
      <c r="V38" s="810"/>
      <c r="W38" s="945"/>
      <c r="X38" s="946"/>
      <c r="Y38" s="810"/>
      <c r="Z38" s="810"/>
      <c r="AA38" s="923"/>
      <c r="AB38" s="924"/>
      <c r="AC38" s="923"/>
      <c r="AD38" s="926"/>
      <c r="AE38" s="927"/>
      <c r="AF38" s="928"/>
      <c r="AG38" s="929"/>
      <c r="AH38" s="806"/>
      <c r="AI38" s="793"/>
      <c r="AJ38" s="794"/>
      <c r="AK38" s="905"/>
      <c r="AL38" s="900"/>
      <c r="AM38" s="794"/>
      <c r="AN38" s="907"/>
      <c r="AO38" s="809"/>
      <c r="AP38" s="795"/>
      <c r="AQ38" s="901"/>
      <c r="AR38" s="795"/>
      <c r="AS38" s="794"/>
      <c r="AT38" s="900"/>
      <c r="AU38" s="795"/>
      <c r="AV38" s="796"/>
      <c r="AW38" s="797"/>
      <c r="AX38" s="797"/>
      <c r="AY38" s="902"/>
      <c r="AZ38" s="796"/>
      <c r="BA38" s="797"/>
      <c r="BB38" s="796"/>
      <c r="BC38" s="798"/>
      <c r="BD38" s="903"/>
      <c r="BE38" s="799"/>
      <c r="BF38" s="800"/>
      <c r="BG38" s="904"/>
    </row>
    <row r="39" spans="1:87" s="619" customFormat="1" ht="51" customHeight="1" thickBot="1" x14ac:dyDescent="0.2">
      <c r="A39" s="921"/>
      <c r="B39" s="922"/>
      <c r="C39" s="813"/>
      <c r="D39" s="784"/>
      <c r="E39" s="934"/>
      <c r="F39" s="811"/>
      <c r="G39" s="923"/>
      <c r="H39" s="924"/>
      <c r="I39" s="810"/>
      <c r="J39" s="935"/>
      <c r="K39" s="941"/>
      <c r="L39" s="816"/>
      <c r="M39" s="810"/>
      <c r="N39" s="810"/>
      <c r="O39" s="818"/>
      <c r="P39" s="819"/>
      <c r="Q39" s="810"/>
      <c r="R39" s="810"/>
      <c r="S39" s="811"/>
      <c r="T39" s="771"/>
      <c r="U39" s="923"/>
      <c r="V39" s="810"/>
      <c r="W39" s="945"/>
      <c r="X39" s="946"/>
      <c r="Y39" s="810"/>
      <c r="Z39" s="810"/>
      <c r="AA39" s="923"/>
      <c r="AB39" s="924"/>
      <c r="AC39" s="923"/>
      <c r="AD39" s="926"/>
      <c r="AE39" s="927"/>
      <c r="AF39" s="928"/>
      <c r="AG39" s="929"/>
      <c r="AH39" s="806"/>
      <c r="AI39" s="793"/>
      <c r="AJ39" s="794"/>
      <c r="AK39" s="905"/>
      <c r="AL39" s="900"/>
      <c r="AM39" s="794"/>
      <c r="AN39" s="907"/>
      <c r="AO39" s="809"/>
      <c r="AP39" s="795"/>
      <c r="AQ39" s="901"/>
      <c r="AR39" s="795"/>
      <c r="AS39" s="794"/>
      <c r="AT39" s="900"/>
      <c r="AU39" s="795"/>
      <c r="AV39" s="796"/>
      <c r="AW39" s="797"/>
      <c r="AX39" s="797"/>
      <c r="AY39" s="902"/>
      <c r="AZ39" s="796"/>
      <c r="BA39" s="797"/>
      <c r="BB39" s="796"/>
      <c r="BC39" s="798"/>
      <c r="BD39" s="903"/>
      <c r="BE39" s="799"/>
      <c r="BF39" s="800"/>
      <c r="BG39" s="904"/>
    </row>
    <row r="40" spans="1:87" s="4" customFormat="1" ht="30.95" customHeight="1" x14ac:dyDescent="0.15">
      <c r="A40" s="22"/>
      <c r="B40" s="55"/>
      <c r="C40" s="55"/>
      <c r="D40" s="386" t="s">
        <v>331</v>
      </c>
      <c r="E40" s="386"/>
      <c r="F40" s="387"/>
      <c r="G40" s="387"/>
      <c r="H40" s="387"/>
      <c r="I40" s="387"/>
      <c r="J40" s="387"/>
      <c r="K40" s="387"/>
      <c r="L40" s="387"/>
      <c r="M40" s="387"/>
      <c r="N40" s="387"/>
      <c r="O40" s="387"/>
      <c r="P40" s="387"/>
      <c r="Q40" s="388"/>
      <c r="R40" s="388"/>
      <c r="S40" s="388"/>
      <c r="T40" s="388"/>
      <c r="U40" s="388"/>
      <c r="V40" s="388"/>
      <c r="W40" s="387"/>
      <c r="X40" s="387"/>
      <c r="Y40" s="387"/>
      <c r="Z40" s="387"/>
      <c r="AA40" s="387"/>
      <c r="AB40" s="387"/>
      <c r="AC40" s="387"/>
      <c r="AD40" s="1717" t="s">
        <v>83</v>
      </c>
      <c r="AE40" s="1717"/>
      <c r="AF40" s="1717"/>
      <c r="AG40" s="1717"/>
      <c r="AH40" s="1717"/>
      <c r="AI40" s="55"/>
      <c r="AJ40" s="1717" t="s">
        <v>251</v>
      </c>
      <c r="AK40" s="1717"/>
      <c r="AL40" s="1717"/>
      <c r="AM40" s="55"/>
      <c r="AN40" s="1863" t="s">
        <v>250</v>
      </c>
      <c r="AO40" s="1863"/>
      <c r="AP40" s="1863"/>
      <c r="AQ40" s="1863"/>
      <c r="AR40" s="398"/>
      <c r="AS40" s="398"/>
      <c r="AT40" s="398"/>
      <c r="AU40" s="398"/>
      <c r="AV40" s="398"/>
      <c r="AW40" s="398"/>
      <c r="AX40" s="398"/>
      <c r="AY40" s="398"/>
      <c r="AZ40" s="398"/>
      <c r="BA40" s="398"/>
      <c r="BB40" s="398"/>
      <c r="BC40" s="398"/>
      <c r="BD40" s="398"/>
      <c r="BE40" s="398"/>
      <c r="BF40" s="398"/>
      <c r="BG40" s="398"/>
      <c r="BJ40"/>
      <c r="BK40"/>
      <c r="BL40"/>
      <c r="BM40" s="2"/>
      <c r="BN40" s="2"/>
      <c r="BO40" s="277"/>
      <c r="BP40" s="277"/>
      <c r="BQ40" s="277"/>
      <c r="BR40" s="277"/>
      <c r="BS40" s="277"/>
      <c r="BT40" s="277"/>
      <c r="BU40"/>
      <c r="BV40" s="2"/>
      <c r="BW40" s="2"/>
      <c r="BX40" s="141"/>
      <c r="BZ40" s="277"/>
      <c r="CA40" s="323"/>
      <c r="CB40" s="323"/>
      <c r="CC40" s="277"/>
      <c r="CD40" s="277"/>
      <c r="CE40" s="277"/>
      <c r="CF40" s="40"/>
      <c r="CH40" s="323"/>
    </row>
    <row r="41" spans="1:87" s="4" customFormat="1" ht="30.95" customHeight="1" x14ac:dyDescent="0.15">
      <c r="A41" s="47"/>
      <c r="B41" s="47"/>
      <c r="C41" s="47"/>
      <c r="D41" s="598" t="s">
        <v>239</v>
      </c>
      <c r="E41" s="598"/>
      <c r="F41" s="388"/>
      <c r="G41" s="111"/>
      <c r="H41" s="111"/>
      <c r="I41" s="111"/>
      <c r="J41" s="111"/>
      <c r="K41" s="111"/>
      <c r="O41" s="111"/>
      <c r="P41" s="111"/>
      <c r="Q41" s="2"/>
      <c r="R41" s="2"/>
      <c r="S41" s="2"/>
      <c r="T41" s="2"/>
      <c r="U41" s="2"/>
      <c r="V41" s="2"/>
      <c r="W41" s="111"/>
      <c r="X41" s="111"/>
      <c r="Y41" s="111"/>
      <c r="Z41" s="111"/>
      <c r="AA41" s="111"/>
      <c r="AB41" s="111"/>
      <c r="AC41" s="111"/>
      <c r="AD41" s="1717" t="s">
        <v>163</v>
      </c>
      <c r="AE41" s="1717"/>
      <c r="AF41" s="1717"/>
      <c r="AG41" s="1717"/>
      <c r="AH41" s="1717"/>
      <c r="AI41" s="55"/>
      <c r="AJ41" s="1717" t="s">
        <v>248</v>
      </c>
      <c r="AK41" s="1717"/>
      <c r="AL41" s="1717"/>
      <c r="AM41" s="55"/>
      <c r="AN41" s="276"/>
      <c r="AO41" s="276"/>
      <c r="AP41" s="276"/>
      <c r="AQ41" s="276"/>
      <c r="AR41" s="276"/>
      <c r="AS41" s="276"/>
      <c r="AT41" s="276"/>
      <c r="AU41" s="276"/>
      <c r="AV41" s="276"/>
      <c r="AW41" s="276"/>
      <c r="AX41" s="276"/>
      <c r="AY41" s="276"/>
      <c r="AZ41" s="276"/>
      <c r="BA41" s="276"/>
      <c r="BB41" s="276"/>
      <c r="BC41" s="276"/>
      <c r="BD41" s="276"/>
      <c r="BE41" s="276"/>
      <c r="BF41" s="276"/>
      <c r="BG41" s="276"/>
      <c r="BJ41"/>
      <c r="BK41"/>
      <c r="BL41"/>
      <c r="BM41" s="2"/>
      <c r="BN41" s="2"/>
      <c r="BO41"/>
      <c r="BP41"/>
      <c r="BQ41" s="55"/>
      <c r="BR41" s="55"/>
      <c r="BS41" s="55"/>
      <c r="BT41" s="277"/>
      <c r="BU41" s="2"/>
      <c r="BV41" s="2"/>
      <c r="BW41" s="2"/>
      <c r="BX41" s="141"/>
      <c r="BY41" s="277"/>
      <c r="BZ41" s="323"/>
      <c r="CA41"/>
      <c r="CB41"/>
      <c r="CC41" s="43"/>
      <c r="CF41" s="323"/>
      <c r="CG41" s="323"/>
    </row>
    <row r="42" spans="1:87" s="4" customFormat="1" ht="30.95" customHeight="1" x14ac:dyDescent="0.15">
      <c r="A42" s="47"/>
      <c r="B42" s="47"/>
      <c r="C42" s="47"/>
      <c r="D42" s="860" t="s">
        <v>624</v>
      </c>
      <c r="E42" s="388"/>
      <c r="F42" s="111"/>
      <c r="G42" s="111"/>
      <c r="H42" s="111"/>
      <c r="I42" s="111"/>
      <c r="J42" s="111"/>
      <c r="K42" s="111"/>
      <c r="L42" s="111"/>
      <c r="M42" s="111"/>
      <c r="N42" s="111"/>
      <c r="O42" s="6"/>
      <c r="P42" s="6"/>
      <c r="Q42" s="109"/>
      <c r="R42" s="109"/>
      <c r="S42" s="109"/>
      <c r="T42" s="109"/>
      <c r="U42" s="109"/>
      <c r="V42" s="109"/>
      <c r="W42" s="43"/>
      <c r="X42" s="6"/>
      <c r="Y42" s="6"/>
      <c r="Z42" s="6"/>
      <c r="AA42" s="6"/>
      <c r="AB42" s="6"/>
      <c r="AC42" s="6"/>
      <c r="AD42" s="1717" t="s">
        <v>164</v>
      </c>
      <c r="AE42" s="1717"/>
      <c r="AF42" s="1717"/>
      <c r="AG42" s="1717"/>
      <c r="AH42" s="1717"/>
      <c r="AI42" s="30"/>
      <c r="AJ42" s="1678" t="s">
        <v>249</v>
      </c>
      <c r="AK42" s="1678"/>
      <c r="AL42" s="1678"/>
      <c r="AM42" s="398"/>
      <c r="AN42" s="55"/>
      <c r="AO42" s="55"/>
      <c r="AP42" s="55"/>
      <c r="AQ42" s="55"/>
      <c r="AR42" s="55"/>
      <c r="AS42" s="398"/>
      <c r="AT42" s="398"/>
      <c r="AU42" s="398"/>
      <c r="AV42" s="398"/>
      <c r="AW42" s="398"/>
      <c r="AX42" s="398"/>
      <c r="AY42" s="398"/>
      <c r="AZ42" s="398"/>
      <c r="BA42" s="398"/>
      <c r="BB42" s="398"/>
      <c r="BC42" s="398"/>
      <c r="BD42" s="398"/>
      <c r="BF42" s="55"/>
      <c r="BG42" s="55"/>
      <c r="BN42" s="146"/>
      <c r="BO42" s="146"/>
      <c r="BP42" s="146"/>
      <c r="BQ42" s="146"/>
      <c r="BR42"/>
      <c r="BS42"/>
      <c r="BT42"/>
      <c r="BU42" s="2"/>
      <c r="BV42" s="2"/>
      <c r="BW42" s="2"/>
      <c r="BX42" s="2"/>
      <c r="BY42" s="323"/>
      <c r="BZ42"/>
      <c r="CA42"/>
      <c r="CB42"/>
      <c r="CC42" s="323"/>
      <c r="CI42" s="40"/>
    </row>
    <row r="43" spans="1:87" s="40" customFormat="1" ht="27.95" customHeight="1" x14ac:dyDescent="0.15">
      <c r="A43"/>
      <c r="B43" s="55"/>
      <c r="C43" s="55"/>
      <c r="D43" s="55"/>
      <c r="E43" s="55"/>
      <c r="F43" s="55"/>
      <c r="G43" s="55"/>
      <c r="H43" s="55"/>
      <c r="I43" s="55"/>
      <c r="J43" s="241"/>
      <c r="K43" s="241"/>
      <c r="L43" s="241"/>
      <c r="M43" s="241"/>
      <c r="N43" s="241"/>
      <c r="O43" s="241"/>
      <c r="P43" s="241"/>
      <c r="Q43" s="55"/>
      <c r="R43" s="55"/>
      <c r="S43" s="55"/>
      <c r="T43" s="241"/>
      <c r="U43" s="241"/>
      <c r="V43" s="241"/>
      <c r="W43" s="241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77"/>
      <c r="BP43" s="277"/>
      <c r="BQ43" s="277"/>
      <c r="BR43" s="277"/>
      <c r="BS43" s="323"/>
      <c r="BT43" s="323"/>
      <c r="BU43" s="323"/>
      <c r="BV43" s="323"/>
      <c r="BW43" s="323"/>
      <c r="BX43" s="323"/>
      <c r="BY43" s="323"/>
      <c r="BZ43"/>
      <c r="CA43"/>
      <c r="CB43"/>
      <c r="CC43"/>
      <c r="CD43"/>
      <c r="CE43"/>
      <c r="CF43"/>
      <c r="CG43"/>
      <c r="CH43"/>
      <c r="CI43" s="277"/>
    </row>
    <row r="44" spans="1:87" s="277" customFormat="1" ht="27.95" customHeight="1" x14ac:dyDescent="0.15">
      <c r="A44"/>
      <c r="B44" s="55"/>
      <c r="C44" s="55"/>
      <c r="D44" s="55"/>
      <c r="E44" s="55"/>
      <c r="F44" s="55"/>
      <c r="G44" s="55"/>
      <c r="H44" s="55"/>
      <c r="I44" s="55"/>
      <c r="J44" s="241"/>
      <c r="K44" s="241"/>
      <c r="L44" s="241"/>
      <c r="M44" s="241"/>
      <c r="N44" s="241"/>
      <c r="O44" s="241"/>
      <c r="P44" s="241"/>
      <c r="Q44" s="55"/>
      <c r="R44" s="55"/>
      <c r="S44" s="55"/>
      <c r="T44" s="241"/>
      <c r="U44" s="241"/>
      <c r="V44" s="241"/>
      <c r="W44" s="241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101"/>
      <c r="BS44" s="146"/>
      <c r="BT44"/>
      <c r="BU44"/>
      <c r="BV44"/>
      <c r="BW44"/>
      <c r="BX44" s="4"/>
      <c r="BY44"/>
      <c r="BZ44"/>
      <c r="CA44"/>
      <c r="CB44"/>
      <c r="CC44"/>
      <c r="CD44"/>
      <c r="CE44"/>
      <c r="CF44"/>
      <c r="CG44"/>
      <c r="CH44"/>
      <c r="CI44"/>
    </row>
    <row r="45" spans="1:87" ht="27.95" customHeight="1" x14ac:dyDescent="0.15">
      <c r="B45" s="55"/>
      <c r="C45" s="55"/>
      <c r="D45" s="55"/>
      <c r="E45" s="55"/>
      <c r="F45" s="55"/>
      <c r="G45" s="55"/>
      <c r="H45" s="55"/>
      <c r="I45" s="55"/>
      <c r="J45" s="241"/>
      <c r="K45" s="241"/>
      <c r="L45" s="241"/>
      <c r="M45" s="241"/>
      <c r="N45" s="241"/>
      <c r="O45" s="241"/>
      <c r="P45" s="241"/>
      <c r="Q45" s="55"/>
      <c r="R45" s="55"/>
      <c r="S45" s="55"/>
      <c r="T45" s="241"/>
      <c r="U45" s="241"/>
      <c r="V45" s="241"/>
      <c r="W45" s="241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BM45" s="2"/>
      <c r="BN45" s="2"/>
      <c r="BO45" s="2"/>
      <c r="BP45" s="2"/>
      <c r="BQ45" s="2"/>
      <c r="BR45" s="2"/>
      <c r="BS45"/>
      <c r="BT45"/>
      <c r="BU45" s="141"/>
      <c r="BV45" s="141"/>
      <c r="BW45" s="141"/>
      <c r="BX45" s="277"/>
    </row>
    <row r="46" spans="1:87" ht="24.95" customHeight="1" x14ac:dyDescent="0.15">
      <c r="B46" s="55"/>
      <c r="C46" s="55"/>
      <c r="D46" s="55"/>
      <c r="E46" s="55"/>
      <c r="F46" s="55"/>
      <c r="G46" s="55"/>
      <c r="H46" s="55"/>
      <c r="I46" s="55"/>
      <c r="J46" s="241"/>
      <c r="K46" s="241"/>
      <c r="L46" s="241"/>
      <c r="M46" s="241"/>
      <c r="N46" s="241"/>
      <c r="O46" s="241"/>
      <c r="P46" s="241"/>
      <c r="Q46" s="55"/>
      <c r="R46" s="55"/>
      <c r="S46" s="55"/>
      <c r="T46" s="241"/>
      <c r="U46" s="241"/>
      <c r="V46" s="241"/>
      <c r="W46" s="241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BM46" s="2"/>
      <c r="BN46" s="2"/>
      <c r="BO46" s="2"/>
      <c r="BP46" s="2"/>
      <c r="BQ46" s="2"/>
      <c r="BR46" s="2"/>
      <c r="BS46"/>
      <c r="BT46"/>
      <c r="BU46" s="141"/>
      <c r="BV46" s="141"/>
      <c r="BW46" s="141"/>
      <c r="BX46" s="323"/>
    </row>
    <row r="47" spans="1:87" ht="24.95" customHeight="1" x14ac:dyDescent="0.15">
      <c r="L47" s="111"/>
      <c r="M47" s="111"/>
      <c r="N47" s="111"/>
      <c r="O47" s="111"/>
      <c r="P47" s="111"/>
      <c r="R47" s="2"/>
      <c r="S47" s="2"/>
      <c r="U47" s="111"/>
      <c r="V47" s="111"/>
      <c r="W47" s="111"/>
      <c r="BM47" s="2"/>
      <c r="BN47" s="2"/>
      <c r="BO47" s="2"/>
      <c r="BP47" s="2"/>
      <c r="BQ47" s="2"/>
      <c r="BR47" s="2"/>
      <c r="BS47"/>
      <c r="BT47"/>
      <c r="BU47" s="141"/>
      <c r="BV47" s="141"/>
      <c r="BW47" s="141"/>
    </row>
    <row r="48" spans="1:87" x14ac:dyDescent="0.15">
      <c r="L48" s="111"/>
      <c r="M48" s="111"/>
      <c r="N48" s="111"/>
      <c r="O48" s="111"/>
      <c r="P48" s="111"/>
      <c r="R48" s="2"/>
      <c r="S48" s="2"/>
      <c r="U48" s="111"/>
      <c r="V48" s="111"/>
      <c r="W48" s="111"/>
      <c r="BM48" s="2"/>
      <c r="BN48" s="2"/>
      <c r="BO48" s="2"/>
      <c r="BP48" s="2"/>
      <c r="BQ48" s="2"/>
      <c r="BR48" s="2"/>
      <c r="BS48"/>
      <c r="BT48"/>
      <c r="BU48" s="141"/>
      <c r="BV48" s="141"/>
      <c r="BW48" s="141"/>
    </row>
    <row r="49" spans="12:75" x14ac:dyDescent="0.15">
      <c r="L49" s="111"/>
      <c r="M49" s="111"/>
      <c r="N49" s="111"/>
      <c r="O49" s="111"/>
      <c r="P49" s="111"/>
      <c r="R49" s="2"/>
      <c r="S49" s="2"/>
      <c r="U49" s="111"/>
      <c r="V49" s="111"/>
      <c r="W49" s="111"/>
      <c r="BM49" s="2"/>
      <c r="BN49" s="2"/>
      <c r="BO49" s="2"/>
      <c r="BP49" s="2"/>
      <c r="BQ49" s="2"/>
      <c r="BR49" s="2"/>
      <c r="BS49"/>
      <c r="BT49"/>
      <c r="BU49" s="141"/>
      <c r="BV49" s="141"/>
      <c r="BW49" s="141"/>
    </row>
    <row r="50" spans="12:75" x14ac:dyDescent="0.15">
      <c r="BO50" s="2"/>
      <c r="BP50" s="2"/>
      <c r="BQ50" s="2"/>
      <c r="BR50" s="2"/>
      <c r="BS50"/>
      <c r="BT50"/>
      <c r="BU50" s="141"/>
      <c r="BV50" s="141"/>
      <c r="BW50" s="141"/>
    </row>
    <row r="51" spans="12:75" x14ac:dyDescent="0.15">
      <c r="BO51" s="2"/>
      <c r="BP51" s="2"/>
      <c r="BQ51" s="2"/>
      <c r="BR51" s="2"/>
      <c r="BS51"/>
      <c r="BT51"/>
      <c r="BU51" s="141"/>
      <c r="BV51" s="141"/>
      <c r="BW51" s="141"/>
    </row>
  </sheetData>
  <mergeCells count="79">
    <mergeCell ref="DA4:DA5"/>
    <mergeCell ref="CP4:CP5"/>
    <mergeCell ref="CQ4:CQ5"/>
    <mergeCell ref="CR4:CR5"/>
    <mergeCell ref="CS4:CS5"/>
    <mergeCell ref="CT4:CT5"/>
    <mergeCell ref="CU4:CU5"/>
    <mergeCell ref="CV4:CV5"/>
    <mergeCell ref="CW4:CW5"/>
    <mergeCell ref="CX4:CX5"/>
    <mergeCell ref="CY4:CY5"/>
    <mergeCell ref="CZ4:CZ5"/>
    <mergeCell ref="DH4:DH5"/>
    <mergeCell ref="DB4:DB5"/>
    <mergeCell ref="DC4:DC5"/>
    <mergeCell ref="DD4:DD5"/>
    <mergeCell ref="DE4:DE5"/>
    <mergeCell ref="DF4:DF5"/>
    <mergeCell ref="DG4:DG5"/>
    <mergeCell ref="CN4:CN5"/>
    <mergeCell ref="CO4:CO5"/>
    <mergeCell ref="BY4:BY5"/>
    <mergeCell ref="BZ4:BZ5"/>
    <mergeCell ref="CA4:CA5"/>
    <mergeCell ref="CB4:CB5"/>
    <mergeCell ref="CI4:CI5"/>
    <mergeCell ref="CC4:CC5"/>
    <mergeCell ref="CJ4:CJ5"/>
    <mergeCell ref="CK4:CK5"/>
    <mergeCell ref="CL4:CL5"/>
    <mergeCell ref="CM4:CM5"/>
    <mergeCell ref="CD4:CD5"/>
    <mergeCell ref="CE4:CE5"/>
    <mergeCell ref="CF4:CF5"/>
    <mergeCell ref="CG4:CG5"/>
    <mergeCell ref="CH4:CH5"/>
    <mergeCell ref="AU4:AX4"/>
    <mergeCell ref="AY4:BD4"/>
    <mergeCell ref="BW4:BW5"/>
    <mergeCell ref="BX4:BX5"/>
    <mergeCell ref="S3:T3"/>
    <mergeCell ref="W3:X5"/>
    <mergeCell ref="AG3:AG5"/>
    <mergeCell ref="AH3:AJ5"/>
    <mergeCell ref="AK3:AM5"/>
    <mergeCell ref="Y5:Z5"/>
    <mergeCell ref="AT3:AT5"/>
    <mergeCell ref="AU3:BD3"/>
    <mergeCell ref="AR3:AS5"/>
    <mergeCell ref="BE3:BG4"/>
    <mergeCell ref="AJ42:AL42"/>
    <mergeCell ref="BQ8:BR8"/>
    <mergeCell ref="AD40:AH40"/>
    <mergeCell ref="AJ40:AL40"/>
    <mergeCell ref="AN40:AQ40"/>
    <mergeCell ref="AD41:AH41"/>
    <mergeCell ref="BO8:BO9"/>
    <mergeCell ref="BP8:BP9"/>
    <mergeCell ref="AJ41:AL41"/>
    <mergeCell ref="BK8:BK9"/>
    <mergeCell ref="BL8:BL9"/>
    <mergeCell ref="BM8:BM9"/>
    <mergeCell ref="BN8:BN9"/>
    <mergeCell ref="AD42:AH42"/>
    <mergeCell ref="A1:Y1"/>
    <mergeCell ref="AH1:AJ1"/>
    <mergeCell ref="AQ1:AW1"/>
    <mergeCell ref="U3:V4"/>
    <mergeCell ref="AP3:AQ5"/>
    <mergeCell ref="C3:D3"/>
    <mergeCell ref="AA3:AB4"/>
    <mergeCell ref="G3:H3"/>
    <mergeCell ref="I3:K3"/>
    <mergeCell ref="M3:R4"/>
    <mergeCell ref="AN3:AO5"/>
    <mergeCell ref="G4:H4"/>
    <mergeCell ref="Q5:R5"/>
    <mergeCell ref="O5:P5"/>
    <mergeCell ref="Y3:Z3"/>
  </mergeCells>
  <phoneticPr fontId="1"/>
  <pageMargins left="0" right="0" top="0.19685039370078741" bottom="0.19685039370078741" header="0.11811023622047245" footer="0.11811023622047245"/>
  <pageSetup paperSize="9" scale="31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H47"/>
  <sheetViews>
    <sheetView topLeftCell="A16" zoomScale="50" zoomScaleNormal="50" workbookViewId="0">
      <selection activeCell="E38" sqref="E38"/>
    </sheetView>
  </sheetViews>
  <sheetFormatPr defaultRowHeight="13.5" x14ac:dyDescent="0.15"/>
  <cols>
    <col min="1" max="2" width="3.75" customWidth="1"/>
    <col min="3" max="4" width="6.75" customWidth="1"/>
    <col min="5" max="5" width="7.125" style="2" customWidth="1"/>
    <col min="6" max="8" width="7.125" style="111" customWidth="1"/>
    <col min="9" max="10" width="7.125" style="2" customWidth="1"/>
    <col min="11" max="11" width="13.625" style="2" customWidth="1"/>
    <col min="12" max="12" width="7.125" style="2" customWidth="1"/>
    <col min="13" max="14" width="7.125" style="111" customWidth="1"/>
    <col min="15" max="15" width="12.625" style="111" customWidth="1"/>
    <col min="16" max="16" width="12.625" style="2" customWidth="1"/>
    <col min="17" max="17" width="8.625" style="2" customWidth="1"/>
    <col min="18" max="18" width="8.375" style="2" customWidth="1"/>
    <col min="19" max="48" width="7.125" style="2" customWidth="1"/>
    <col min="49" max="57" width="15.625" style="2" customWidth="1"/>
    <col min="58" max="58" width="11.125" style="2" customWidth="1"/>
    <col min="59" max="62" width="8.625" style="2" customWidth="1"/>
    <col min="63" max="65" width="8.625" customWidth="1"/>
    <col min="66" max="71" width="8.625" style="141" customWidth="1"/>
    <col min="72" max="72" width="8.625" customWidth="1"/>
    <col min="73" max="75" width="10.625" style="141" customWidth="1"/>
    <col min="76" max="79" width="8.625" style="141" customWidth="1"/>
    <col min="80" max="83" width="8.625" customWidth="1"/>
    <col min="89" max="89" width="12.875" bestFit="1" customWidth="1"/>
  </cols>
  <sheetData>
    <row r="1" spans="1:112" ht="30" customHeight="1" x14ac:dyDescent="0.15">
      <c r="A1" s="1666" t="s">
        <v>286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666"/>
      <c r="T1" s="1666"/>
      <c r="U1" s="1666"/>
      <c r="V1" s="1666"/>
      <c r="W1" s="1666"/>
      <c r="X1" s="1666"/>
      <c r="Y1" s="1666"/>
      <c r="Z1" s="1666"/>
      <c r="AA1" s="1666"/>
      <c r="AB1" s="1666"/>
      <c r="AC1" s="277"/>
      <c r="AD1" s="277"/>
      <c r="AE1" s="1926" t="s">
        <v>252</v>
      </c>
      <c r="AF1" s="1926"/>
      <c r="AG1" s="277"/>
      <c r="AH1" s="277"/>
      <c r="AI1" s="277"/>
      <c r="AJ1" s="277"/>
      <c r="AK1" s="1860" t="s">
        <v>206</v>
      </c>
      <c r="AL1" s="1860"/>
      <c r="AM1" s="1860"/>
      <c r="AN1" s="1860"/>
      <c r="AO1" s="1860"/>
      <c r="AP1" s="1860"/>
      <c r="AQ1" s="1860"/>
      <c r="AR1" s="1860"/>
      <c r="AS1" s="1860"/>
      <c r="AT1" s="1860"/>
      <c r="AU1" s="1860"/>
      <c r="AV1" s="1860"/>
      <c r="AW1" s="1860"/>
      <c r="AX1" s="277"/>
      <c r="AY1" s="277"/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40"/>
    </row>
    <row r="2" spans="1:112" ht="18" customHeight="1" thickBot="1" x14ac:dyDescent="0.2">
      <c r="A2" s="580"/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580"/>
      <c r="S2" s="580"/>
      <c r="T2" s="580"/>
      <c r="U2" s="580"/>
      <c r="V2" s="580"/>
      <c r="W2" s="580"/>
      <c r="X2" s="580"/>
      <c r="Y2" s="580"/>
      <c r="Z2" s="580"/>
      <c r="AA2" s="580"/>
      <c r="AB2" s="580"/>
      <c r="AC2" s="277"/>
      <c r="AD2" s="277"/>
      <c r="AE2" s="581"/>
      <c r="AF2" s="581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  <c r="AW2" s="277"/>
      <c r="AX2" s="277"/>
      <c r="AY2" s="277"/>
      <c r="AZ2" s="277"/>
      <c r="BA2" s="277"/>
      <c r="BB2" s="277"/>
      <c r="BC2" s="277"/>
      <c r="BD2" s="277"/>
      <c r="BE2" s="277"/>
      <c r="BF2" s="277"/>
      <c r="BG2" s="277"/>
      <c r="BH2" s="277"/>
      <c r="BI2" s="277"/>
      <c r="BJ2" s="40"/>
    </row>
    <row r="3" spans="1:112" ht="21" customHeight="1" x14ac:dyDescent="0.15">
      <c r="A3" s="423"/>
      <c r="B3" s="423"/>
      <c r="C3" s="1662" t="s">
        <v>0</v>
      </c>
      <c r="D3" s="1686"/>
      <c r="E3" s="382" t="s">
        <v>3</v>
      </c>
      <c r="F3" s="168" t="s">
        <v>172</v>
      </c>
      <c r="G3" s="1662" t="s">
        <v>5</v>
      </c>
      <c r="H3" s="1663"/>
      <c r="I3" s="1692" t="s">
        <v>159</v>
      </c>
      <c r="J3" s="1693"/>
      <c r="K3" s="1694"/>
      <c r="L3" s="913" t="s">
        <v>55</v>
      </c>
      <c r="M3" s="1680" t="s">
        <v>54</v>
      </c>
      <c r="N3" s="1681"/>
      <c r="O3" s="1681"/>
      <c r="P3" s="1681"/>
      <c r="Q3" s="1681"/>
      <c r="R3" s="1684"/>
      <c r="S3" s="1680" t="s">
        <v>113</v>
      </c>
      <c r="T3" s="1684"/>
      <c r="U3" s="1680" t="s">
        <v>59</v>
      </c>
      <c r="V3" s="1684"/>
      <c r="W3" s="1813" t="s">
        <v>327</v>
      </c>
      <c r="X3" s="1815"/>
      <c r="Y3" s="1680" t="s">
        <v>323</v>
      </c>
      <c r="Z3" s="1684"/>
      <c r="AA3" s="1685" t="s">
        <v>32</v>
      </c>
      <c r="AB3" s="1663"/>
      <c r="AC3" s="403" t="s">
        <v>7</v>
      </c>
      <c r="AD3" s="372"/>
      <c r="AE3" s="382"/>
      <c r="AF3" s="383"/>
      <c r="AG3" s="1758" t="s">
        <v>18</v>
      </c>
      <c r="AH3" s="1662" t="s">
        <v>10</v>
      </c>
      <c r="AI3" s="1685"/>
      <c r="AJ3" s="1686"/>
      <c r="AK3" s="1685" t="s">
        <v>11</v>
      </c>
      <c r="AL3" s="1685"/>
      <c r="AM3" s="1686"/>
      <c r="AN3" s="1662" t="s">
        <v>13</v>
      </c>
      <c r="AO3" s="1686"/>
      <c r="AP3" s="1662" t="s">
        <v>12</v>
      </c>
      <c r="AQ3" s="1686"/>
      <c r="AR3" s="1763" t="s">
        <v>154</v>
      </c>
      <c r="AS3" s="1755"/>
      <c r="AT3" s="1867" t="s">
        <v>246</v>
      </c>
      <c r="AU3" s="1662" t="s">
        <v>61</v>
      </c>
      <c r="AV3" s="1685"/>
      <c r="AW3" s="1685"/>
      <c r="AX3" s="1685"/>
      <c r="AY3" s="1685"/>
      <c r="AZ3" s="1685"/>
      <c r="BA3" s="1685"/>
      <c r="BB3" s="1685"/>
      <c r="BC3" s="1685"/>
      <c r="BD3" s="1686"/>
      <c r="BE3" s="1733" t="s">
        <v>62</v>
      </c>
      <c r="BF3" s="1768"/>
      <c r="BG3" s="1663"/>
      <c r="BH3" s="610"/>
      <c r="BI3" s="610"/>
      <c r="BJ3"/>
      <c r="BN3"/>
      <c r="BO3"/>
      <c r="BP3"/>
      <c r="BQ3"/>
      <c r="BR3"/>
      <c r="BS3"/>
      <c r="BU3"/>
      <c r="BV3"/>
      <c r="BW3"/>
      <c r="BX3"/>
      <c r="BY3"/>
      <c r="BZ3"/>
      <c r="CA3"/>
    </row>
    <row r="4" spans="1:112" ht="21" customHeight="1" thickBot="1" x14ac:dyDescent="0.2">
      <c r="A4" s="418"/>
      <c r="B4" s="418"/>
      <c r="C4" s="39" t="s">
        <v>1</v>
      </c>
      <c r="D4" s="39"/>
      <c r="E4" s="39" t="s">
        <v>4</v>
      </c>
      <c r="F4" s="39"/>
      <c r="G4" s="1688" t="s">
        <v>6</v>
      </c>
      <c r="H4" s="1665"/>
      <c r="I4" s="914">
        <v>0.35416666666666669</v>
      </c>
      <c r="J4" s="914">
        <v>0.33333333333333331</v>
      </c>
      <c r="K4" s="914">
        <v>0.35416666666666669</v>
      </c>
      <c r="L4" s="299" t="s">
        <v>96</v>
      </c>
      <c r="M4" s="1720"/>
      <c r="N4" s="1715"/>
      <c r="O4" s="1715"/>
      <c r="P4" s="1715"/>
      <c r="Q4" s="1715"/>
      <c r="R4" s="1721"/>
      <c r="S4" s="427" t="s">
        <v>114</v>
      </c>
      <c r="T4" s="428" t="s">
        <v>173</v>
      </c>
      <c r="U4" s="1682"/>
      <c r="V4" s="1687"/>
      <c r="W4" s="1816"/>
      <c r="X4" s="1818"/>
      <c r="Y4" s="444" t="s">
        <v>323</v>
      </c>
      <c r="Z4" s="917" t="s">
        <v>335</v>
      </c>
      <c r="AA4" s="1770"/>
      <c r="AB4" s="1665"/>
      <c r="AC4" s="39" t="s">
        <v>1</v>
      </c>
      <c r="AD4" s="42" t="s">
        <v>2</v>
      </c>
      <c r="AE4" s="39" t="s">
        <v>8</v>
      </c>
      <c r="AF4" s="340" t="s">
        <v>9</v>
      </c>
      <c r="AG4" s="1759"/>
      <c r="AH4" s="1688"/>
      <c r="AI4" s="1678"/>
      <c r="AJ4" s="1679"/>
      <c r="AK4" s="1678"/>
      <c r="AL4" s="1678"/>
      <c r="AM4" s="1679"/>
      <c r="AN4" s="1688"/>
      <c r="AO4" s="1679"/>
      <c r="AP4" s="1688"/>
      <c r="AQ4" s="1679"/>
      <c r="AR4" s="1764"/>
      <c r="AS4" s="1756"/>
      <c r="AT4" s="1868"/>
      <c r="AU4" s="1870">
        <v>1</v>
      </c>
      <c r="AV4" s="1766"/>
      <c r="AW4" s="1766"/>
      <c r="AX4" s="1871"/>
      <c r="AY4" s="1736">
        <v>0.5</v>
      </c>
      <c r="AZ4" s="1766"/>
      <c r="BA4" s="1766"/>
      <c r="BB4" s="1766"/>
      <c r="BC4" s="1766"/>
      <c r="BD4" s="1767"/>
      <c r="BE4" s="1664"/>
      <c r="BF4" s="1769"/>
      <c r="BG4" s="1665"/>
      <c r="BH4" s="610"/>
      <c r="BI4" s="610"/>
      <c r="BJ4"/>
      <c r="BN4"/>
      <c r="BO4"/>
      <c r="BP4"/>
      <c r="BQ4"/>
      <c r="BR4"/>
      <c r="BS4"/>
      <c r="BU4"/>
      <c r="BV4"/>
      <c r="BW4" s="1808" t="s">
        <v>28</v>
      </c>
      <c r="BX4" s="1811" t="s">
        <v>270</v>
      </c>
      <c r="BY4" s="1808" t="s">
        <v>71</v>
      </c>
      <c r="BZ4" s="1811" t="s">
        <v>295</v>
      </c>
      <c r="CA4" s="1806" t="s">
        <v>63</v>
      </c>
      <c r="CB4" s="1807" t="s">
        <v>257</v>
      </c>
      <c r="CC4" s="1808" t="s">
        <v>284</v>
      </c>
      <c r="CD4" s="1811" t="s">
        <v>289</v>
      </c>
      <c r="CE4" s="1806" t="s">
        <v>237</v>
      </c>
      <c r="CF4" s="1807" t="s">
        <v>279</v>
      </c>
      <c r="CG4" s="1808" t="s">
        <v>27</v>
      </c>
      <c r="CH4" s="1811" t="s">
        <v>272</v>
      </c>
      <c r="CI4" s="1808" t="s">
        <v>37</v>
      </c>
      <c r="CJ4" s="1811" t="s">
        <v>255</v>
      </c>
      <c r="CK4" s="1811" t="s">
        <v>291</v>
      </c>
      <c r="CL4" s="1806" t="s">
        <v>38</v>
      </c>
      <c r="CM4" s="1807" t="s">
        <v>269</v>
      </c>
      <c r="CN4" s="1806" t="s">
        <v>243</v>
      </c>
      <c r="CO4" s="1807" t="s">
        <v>273</v>
      </c>
      <c r="CP4" s="1807" t="s">
        <v>293</v>
      </c>
      <c r="CQ4" s="1862" t="s">
        <v>200</v>
      </c>
      <c r="CR4" s="1861" t="s">
        <v>296</v>
      </c>
      <c r="CS4" s="1862" t="s">
        <v>233</v>
      </c>
      <c r="CT4" s="1861" t="s">
        <v>268</v>
      </c>
      <c r="CU4" s="1862" t="s">
        <v>267</v>
      </c>
      <c r="CV4" s="1861" t="s">
        <v>274</v>
      </c>
      <c r="CW4" s="1862" t="s">
        <v>247</v>
      </c>
      <c r="CX4" s="1861" t="s">
        <v>294</v>
      </c>
      <c r="CY4" s="1806" t="s">
        <v>65</v>
      </c>
      <c r="CZ4" s="1807" t="s">
        <v>280</v>
      </c>
      <c r="DA4" s="1808" t="s">
        <v>31</v>
      </c>
      <c r="DB4" s="1809" t="s">
        <v>271</v>
      </c>
      <c r="DC4" s="1769" t="s">
        <v>300</v>
      </c>
      <c r="DD4" s="1866" t="s">
        <v>313</v>
      </c>
      <c r="DE4" s="1769" t="s">
        <v>301</v>
      </c>
      <c r="DF4" s="1866" t="s">
        <v>312</v>
      </c>
      <c r="DG4" s="1769" t="s">
        <v>299</v>
      </c>
      <c r="DH4" s="1866" t="s">
        <v>314</v>
      </c>
    </row>
    <row r="5" spans="1:112" ht="21" customHeight="1" thickBot="1" x14ac:dyDescent="0.2">
      <c r="A5" s="419"/>
      <c r="B5" s="419"/>
      <c r="C5" s="357">
        <v>0.33333333333333331</v>
      </c>
      <c r="D5" s="357"/>
      <c r="E5" s="357">
        <v>0.33333333333333331</v>
      </c>
      <c r="F5" s="357">
        <v>0.33333333333333331</v>
      </c>
      <c r="G5" s="358" t="s">
        <v>122</v>
      </c>
      <c r="H5" s="351">
        <v>0.33333333333333331</v>
      </c>
      <c r="I5" s="402" t="s">
        <v>52</v>
      </c>
      <c r="J5" s="402" t="s">
        <v>17</v>
      </c>
      <c r="K5" s="417"/>
      <c r="L5" s="354" t="s">
        <v>266</v>
      </c>
      <c r="M5" s="357">
        <v>0.3125</v>
      </c>
      <c r="N5" s="607">
        <v>0.32291666666666669</v>
      </c>
      <c r="O5" s="1872">
        <v>0.33333333333333331</v>
      </c>
      <c r="P5" s="1739"/>
      <c r="Q5" s="1746" t="s">
        <v>58</v>
      </c>
      <c r="R5" s="1746"/>
      <c r="S5" s="354" t="s">
        <v>116</v>
      </c>
      <c r="T5" s="355" t="s">
        <v>174</v>
      </c>
      <c r="U5" s="358">
        <v>0.35416666666666669</v>
      </c>
      <c r="V5" s="351">
        <v>0.35416666666666669</v>
      </c>
      <c r="W5" s="1819"/>
      <c r="X5" s="1821"/>
      <c r="Y5" s="1804" t="s">
        <v>324</v>
      </c>
      <c r="Z5" s="1805"/>
      <c r="AA5" s="356">
        <v>0.3125</v>
      </c>
      <c r="AB5" s="359">
        <v>0.35416666666666669</v>
      </c>
      <c r="AC5" s="357">
        <v>0.3125</v>
      </c>
      <c r="AD5" s="360">
        <v>0.3125</v>
      </c>
      <c r="AE5" s="361"/>
      <c r="AF5" s="362"/>
      <c r="AG5" s="1760"/>
      <c r="AH5" s="1689"/>
      <c r="AI5" s="1690"/>
      <c r="AJ5" s="1691"/>
      <c r="AK5" s="1690"/>
      <c r="AL5" s="1690"/>
      <c r="AM5" s="1691"/>
      <c r="AN5" s="1689"/>
      <c r="AO5" s="1691"/>
      <c r="AP5" s="1689"/>
      <c r="AQ5" s="1691"/>
      <c r="AR5" s="1765"/>
      <c r="AS5" s="1757"/>
      <c r="AT5" s="1869"/>
      <c r="AU5" s="361"/>
      <c r="AV5" s="363" t="s">
        <v>62</v>
      </c>
      <c r="AW5" s="363"/>
      <c r="AX5" s="363" t="s">
        <v>62</v>
      </c>
      <c r="AY5" s="364"/>
      <c r="AZ5" s="365" t="s">
        <v>62</v>
      </c>
      <c r="BA5" s="364"/>
      <c r="BB5" s="365" t="s">
        <v>62</v>
      </c>
      <c r="BC5" s="364"/>
      <c r="BD5" s="365" t="s">
        <v>62</v>
      </c>
      <c r="BE5" s="366"/>
      <c r="BF5" s="349"/>
      <c r="BG5" s="349"/>
      <c r="BH5" s="615"/>
      <c r="BI5" s="615"/>
      <c r="BJ5" s="141"/>
      <c r="BK5" s="141"/>
      <c r="BN5"/>
      <c r="BO5"/>
      <c r="BP5"/>
      <c r="BQ5"/>
      <c r="BR5"/>
      <c r="BS5" s="1"/>
      <c r="BU5"/>
      <c r="BV5"/>
      <c r="BW5" s="1808"/>
      <c r="BX5" s="1811"/>
      <c r="BY5" s="1808"/>
      <c r="BZ5" s="1811"/>
      <c r="CA5" s="1806"/>
      <c r="CB5" s="1807"/>
      <c r="CC5" s="1808"/>
      <c r="CD5" s="1811"/>
      <c r="CE5" s="1806"/>
      <c r="CF5" s="1807"/>
      <c r="CG5" s="1808"/>
      <c r="CH5" s="1808"/>
      <c r="CI5" s="1808"/>
      <c r="CJ5" s="1808"/>
      <c r="CK5" s="1811"/>
      <c r="CL5" s="1806"/>
      <c r="CM5" s="1806"/>
      <c r="CN5" s="1806"/>
      <c r="CO5" s="1806"/>
      <c r="CP5" s="1807"/>
      <c r="CQ5" s="1862"/>
      <c r="CR5" s="1862"/>
      <c r="CS5" s="1862"/>
      <c r="CT5" s="1862"/>
      <c r="CU5" s="1862"/>
      <c r="CV5" s="1862"/>
      <c r="CW5" s="1862"/>
      <c r="CX5" s="1862"/>
      <c r="CY5" s="1806"/>
      <c r="CZ5" s="1806"/>
      <c r="DA5" s="1808"/>
      <c r="DB5" s="1810"/>
      <c r="DC5" s="1769"/>
      <c r="DD5" s="1866"/>
      <c r="DE5" s="1769"/>
      <c r="DF5" s="1866"/>
      <c r="DG5" s="1769"/>
      <c r="DH5" s="1866"/>
    </row>
    <row r="6" spans="1:112" s="4" customFormat="1" ht="42.95" customHeight="1" x14ac:dyDescent="0.15">
      <c r="A6" s="921"/>
      <c r="B6" s="922"/>
      <c r="C6" s="814"/>
      <c r="D6" s="784"/>
      <c r="E6" s="811"/>
      <c r="F6" s="811"/>
      <c r="G6" s="923"/>
      <c r="H6" s="924"/>
      <c r="I6" s="810"/>
      <c r="J6" s="812"/>
      <c r="K6" s="924"/>
      <c r="L6" s="816"/>
      <c r="M6" s="810"/>
      <c r="N6" s="810"/>
      <c r="O6" s="818"/>
      <c r="P6" s="819"/>
      <c r="Q6" s="810"/>
      <c r="R6" s="810"/>
      <c r="S6" s="811"/>
      <c r="T6" s="771"/>
      <c r="U6" s="923"/>
      <c r="V6" s="810"/>
      <c r="W6" s="925"/>
      <c r="X6" s="762"/>
      <c r="Y6" s="810"/>
      <c r="Z6" s="810"/>
      <c r="AA6" s="923"/>
      <c r="AB6" s="924"/>
      <c r="AC6" s="923"/>
      <c r="AD6" s="926"/>
      <c r="AE6" s="927"/>
      <c r="AF6" s="928"/>
      <c r="AG6" s="929"/>
      <c r="AH6" s="801"/>
      <c r="AI6" s="763"/>
      <c r="AJ6" s="764"/>
      <c r="AK6" s="765"/>
      <c r="AL6" s="930"/>
      <c r="AM6" s="764"/>
      <c r="AN6" s="801"/>
      <c r="AO6" s="764"/>
      <c r="AP6" s="765"/>
      <c r="AQ6" s="931"/>
      <c r="AR6" s="765"/>
      <c r="AS6" s="764"/>
      <c r="AT6" s="930"/>
      <c r="AU6" s="765"/>
      <c r="AV6" s="766"/>
      <c r="AW6" s="767"/>
      <c r="AX6" s="767"/>
      <c r="AY6" s="932"/>
      <c r="AZ6" s="766"/>
      <c r="BA6" s="767"/>
      <c r="BB6" s="766"/>
      <c r="BC6" s="768"/>
      <c r="BD6" s="933"/>
      <c r="BE6" s="915"/>
      <c r="BF6" s="769"/>
      <c r="BG6" s="770"/>
      <c r="BH6" s="654"/>
      <c r="BI6" s="654"/>
    </row>
    <row r="7" spans="1:112" s="4" customFormat="1" ht="42.95" customHeight="1" thickBot="1" x14ac:dyDescent="0.2">
      <c r="A7" s="921"/>
      <c r="B7" s="922"/>
      <c r="C7" s="813"/>
      <c r="D7" s="784"/>
      <c r="E7" s="934"/>
      <c r="F7" s="811"/>
      <c r="G7" s="923"/>
      <c r="H7" s="924"/>
      <c r="I7" s="810"/>
      <c r="J7" s="935"/>
      <c r="K7" s="935"/>
      <c r="L7" s="816"/>
      <c r="M7" s="810"/>
      <c r="N7" s="810"/>
      <c r="O7" s="818"/>
      <c r="P7" s="819"/>
      <c r="Q7" s="810"/>
      <c r="R7" s="810"/>
      <c r="S7" s="811"/>
      <c r="T7" s="771"/>
      <c r="U7" s="923"/>
      <c r="V7" s="810"/>
      <c r="W7" s="923"/>
      <c r="X7" s="771"/>
      <c r="Y7" s="810"/>
      <c r="Z7" s="810"/>
      <c r="AA7" s="923"/>
      <c r="AB7" s="924"/>
      <c r="AC7" s="923"/>
      <c r="AD7" s="926"/>
      <c r="AE7" s="927"/>
      <c r="AF7" s="928"/>
      <c r="AG7" s="929"/>
      <c r="AH7" s="802"/>
      <c r="AI7" s="772"/>
      <c r="AJ7" s="773"/>
      <c r="AK7" s="774"/>
      <c r="AL7" s="792"/>
      <c r="AM7" s="773"/>
      <c r="AN7" s="802"/>
      <c r="AO7" s="807"/>
      <c r="AP7" s="774"/>
      <c r="AQ7" s="890"/>
      <c r="AR7" s="774"/>
      <c r="AS7" s="773"/>
      <c r="AT7" s="792"/>
      <c r="AU7" s="774"/>
      <c r="AV7" s="777"/>
      <c r="AW7" s="778"/>
      <c r="AX7" s="778"/>
      <c r="AY7" s="891"/>
      <c r="AZ7" s="777"/>
      <c r="BA7" s="778"/>
      <c r="BB7" s="777"/>
      <c r="BC7" s="779"/>
      <c r="BD7" s="892"/>
      <c r="BE7" s="780"/>
      <c r="BF7" s="781"/>
      <c r="BG7" s="879"/>
      <c r="BH7" s="654"/>
      <c r="BI7" s="654"/>
    </row>
    <row r="8" spans="1:112" s="4" customFormat="1" ht="42.95" customHeight="1" x14ac:dyDescent="0.15">
      <c r="A8" s="921"/>
      <c r="B8" s="922"/>
      <c r="C8" s="814"/>
      <c r="D8" s="784"/>
      <c r="E8" s="811"/>
      <c r="F8" s="811"/>
      <c r="G8" s="923"/>
      <c r="H8" s="924"/>
      <c r="I8" s="810"/>
      <c r="J8" s="812"/>
      <c r="K8" s="924"/>
      <c r="L8" s="816"/>
      <c r="M8" s="810"/>
      <c r="N8" s="810"/>
      <c r="O8" s="818"/>
      <c r="P8" s="819"/>
      <c r="Q8" s="810"/>
      <c r="R8" s="810"/>
      <c r="S8" s="811"/>
      <c r="T8" s="771"/>
      <c r="U8" s="923"/>
      <c r="V8" s="810"/>
      <c r="W8" s="923"/>
      <c r="X8" s="771"/>
      <c r="Y8" s="810"/>
      <c r="Z8" s="810"/>
      <c r="AA8" s="923"/>
      <c r="AB8" s="924"/>
      <c r="AC8" s="923"/>
      <c r="AD8" s="926"/>
      <c r="AE8" s="927"/>
      <c r="AF8" s="928"/>
      <c r="AG8" s="929"/>
      <c r="AH8" s="803"/>
      <c r="AI8" s="772"/>
      <c r="AJ8" s="773"/>
      <c r="AK8" s="774"/>
      <c r="AL8" s="792"/>
      <c r="AM8" s="773"/>
      <c r="AN8" s="803"/>
      <c r="AO8" s="773"/>
      <c r="AP8" s="774"/>
      <c r="AQ8" s="890"/>
      <c r="AR8" s="774"/>
      <c r="AS8" s="773"/>
      <c r="AT8" s="792"/>
      <c r="AU8" s="774"/>
      <c r="AV8" s="777"/>
      <c r="AW8" s="778"/>
      <c r="AX8" s="778"/>
      <c r="AY8" s="891"/>
      <c r="AZ8" s="777"/>
      <c r="BA8" s="778"/>
      <c r="BB8" s="777"/>
      <c r="BC8" s="779"/>
      <c r="BD8" s="892"/>
      <c r="BE8" s="780"/>
      <c r="BF8" s="781"/>
      <c r="BG8" s="782"/>
      <c r="BH8" s="654"/>
      <c r="BI8" s="654"/>
      <c r="BJ8" s="250"/>
      <c r="BK8" s="1864" t="s">
        <v>41</v>
      </c>
      <c r="BL8" s="1864" t="s">
        <v>42</v>
      </c>
      <c r="BM8" s="1864" t="s">
        <v>45</v>
      </c>
      <c r="BN8" s="1864" t="s">
        <v>44</v>
      </c>
      <c r="BO8" s="1864" t="s">
        <v>154</v>
      </c>
      <c r="BP8" s="1864" t="s">
        <v>246</v>
      </c>
      <c r="BQ8" s="1729" t="s">
        <v>46</v>
      </c>
      <c r="BR8" s="1730"/>
      <c r="BS8" s="1"/>
      <c r="BT8" s="1"/>
    </row>
    <row r="9" spans="1:112" s="4" customFormat="1" ht="42.95" customHeight="1" thickBot="1" x14ac:dyDescent="0.2">
      <c r="A9" s="921"/>
      <c r="B9" s="922"/>
      <c r="C9" s="814"/>
      <c r="D9" s="784"/>
      <c r="E9" s="934"/>
      <c r="F9" s="811"/>
      <c r="G9" s="923"/>
      <c r="H9" s="924"/>
      <c r="I9" s="810"/>
      <c r="J9" s="935"/>
      <c r="K9" s="812"/>
      <c r="L9" s="816"/>
      <c r="M9" s="810"/>
      <c r="N9" s="810"/>
      <c r="O9" s="936"/>
      <c r="P9" s="819"/>
      <c r="Q9" s="810"/>
      <c r="R9" s="810"/>
      <c r="S9" s="811"/>
      <c r="T9" s="771"/>
      <c r="U9" s="923"/>
      <c r="V9" s="810"/>
      <c r="W9" s="923"/>
      <c r="X9" s="771"/>
      <c r="Y9" s="810"/>
      <c r="Z9" s="810"/>
      <c r="AA9" s="923"/>
      <c r="AB9" s="924"/>
      <c r="AC9" s="923"/>
      <c r="AD9" s="926"/>
      <c r="AE9" s="927"/>
      <c r="AF9" s="928"/>
      <c r="AG9" s="929"/>
      <c r="AH9" s="804"/>
      <c r="AI9" s="772"/>
      <c r="AJ9" s="773"/>
      <c r="AK9" s="774"/>
      <c r="AL9" s="792"/>
      <c r="AM9" s="773"/>
      <c r="AN9" s="897"/>
      <c r="AO9" s="808"/>
      <c r="AP9" s="789"/>
      <c r="AQ9" s="890"/>
      <c r="AR9" s="774"/>
      <c r="AS9" s="773"/>
      <c r="AT9" s="792"/>
      <c r="AU9" s="774"/>
      <c r="AV9" s="775"/>
      <c r="AW9" s="792"/>
      <c r="AX9" s="792"/>
      <c r="AY9" s="893"/>
      <c r="AZ9" s="775"/>
      <c r="BA9" s="784"/>
      <c r="BB9" s="777"/>
      <c r="BC9" s="779"/>
      <c r="BD9" s="892"/>
      <c r="BE9" s="910"/>
      <c r="BF9" s="781"/>
      <c r="BG9" s="782"/>
      <c r="BH9" s="654"/>
      <c r="BI9" s="654"/>
      <c r="BJ9" s="251"/>
      <c r="BK9" s="1865"/>
      <c r="BL9" s="1865"/>
      <c r="BM9" s="1865"/>
      <c r="BN9" s="1865"/>
      <c r="BO9" s="1865"/>
      <c r="BP9" s="1865"/>
      <c r="BQ9" s="232">
        <v>1</v>
      </c>
      <c r="BR9" s="175">
        <v>0.5</v>
      </c>
    </row>
    <row r="10" spans="1:112" s="4" customFormat="1" ht="42.95" customHeight="1" x14ac:dyDescent="0.15">
      <c r="A10" s="921"/>
      <c r="B10" s="922"/>
      <c r="C10" s="813"/>
      <c r="D10" s="937"/>
      <c r="E10" s="934"/>
      <c r="F10" s="811"/>
      <c r="G10" s="923"/>
      <c r="H10" s="924"/>
      <c r="I10" s="810"/>
      <c r="J10" s="935"/>
      <c r="K10" s="935"/>
      <c r="L10" s="816"/>
      <c r="M10" s="810"/>
      <c r="N10" s="810"/>
      <c r="O10" s="936"/>
      <c r="P10" s="819"/>
      <c r="Q10" s="810"/>
      <c r="R10" s="817"/>
      <c r="S10" s="815"/>
      <c r="T10" s="771"/>
      <c r="U10" s="923"/>
      <c r="V10" s="810"/>
      <c r="W10" s="923"/>
      <c r="X10" s="771"/>
      <c r="Y10" s="810"/>
      <c r="Z10" s="810"/>
      <c r="AA10" s="923"/>
      <c r="AB10" s="924"/>
      <c r="AC10" s="923"/>
      <c r="AD10" s="926"/>
      <c r="AE10" s="927"/>
      <c r="AF10" s="928"/>
      <c r="AG10" s="929"/>
      <c r="AH10" s="803"/>
      <c r="AI10" s="772"/>
      <c r="AJ10" s="773"/>
      <c r="AK10" s="774"/>
      <c r="AL10" s="792"/>
      <c r="AM10" s="773"/>
      <c r="AN10" s="803"/>
      <c r="AO10" s="773"/>
      <c r="AP10" s="774"/>
      <c r="AQ10" s="890"/>
      <c r="AR10" s="774"/>
      <c r="AS10" s="773"/>
      <c r="AT10" s="792"/>
      <c r="AU10" s="774"/>
      <c r="AV10" s="777"/>
      <c r="AW10" s="778"/>
      <c r="AX10" s="778"/>
      <c r="AY10" s="891"/>
      <c r="AZ10" s="777"/>
      <c r="BA10" s="778"/>
      <c r="BB10" s="777"/>
      <c r="BC10" s="779"/>
      <c r="BD10" s="892"/>
      <c r="BE10" s="780"/>
      <c r="BF10" s="781"/>
      <c r="BG10" s="782"/>
      <c r="BH10" s="654"/>
      <c r="BI10" s="654"/>
      <c r="BJ10" s="438" t="s">
        <v>28</v>
      </c>
      <c r="BK10" s="286">
        <f>COUNTIF($AH$6:$AJ$35,BJ10)</f>
        <v>0</v>
      </c>
      <c r="BL10" s="287">
        <f>COUNTIF($AK$6:$AM$35,BJ10)</f>
        <v>0</v>
      </c>
      <c r="BM10" s="287">
        <f>COUNTIF($AN$6:$AO$35,BJ10)</f>
        <v>0</v>
      </c>
      <c r="BN10" s="287">
        <f>COUNTIF($AP$6:$AQ$35,BJ10)</f>
        <v>0</v>
      </c>
      <c r="BO10" s="287">
        <f>COUNTIF($AO$6:$AP$35,BJ10)</f>
        <v>0</v>
      </c>
      <c r="BP10" s="287">
        <f>COUNTIF($AT$6:$AT$35,BJ10)</f>
        <v>0</v>
      </c>
      <c r="BQ10" s="287">
        <f>COUNTIF($AU$6:$AX$35,BJ10)</f>
        <v>0</v>
      </c>
      <c r="BR10" s="587">
        <f>COUNTIF($AY$6:$BD$35,BJ10)</f>
        <v>0</v>
      </c>
      <c r="BS10" s="401">
        <v>0</v>
      </c>
      <c r="BT10" s="401">
        <f t="shared" ref="BT10:BT28" si="0">BK10+BL10*0.5+BM10*0.5+BN10+BO10+BQ10+BR10*0.5+BP10</f>
        <v>0</v>
      </c>
    </row>
    <row r="11" spans="1:112" s="4" customFormat="1" ht="42.95" customHeight="1" x14ac:dyDescent="0.15">
      <c r="A11" s="921"/>
      <c r="B11" s="922"/>
      <c r="C11" s="814"/>
      <c r="D11" s="784"/>
      <c r="E11" s="934"/>
      <c r="F11" s="811"/>
      <c r="G11" s="923"/>
      <c r="H11" s="924"/>
      <c r="I11" s="810"/>
      <c r="J11" s="935"/>
      <c r="K11" s="812"/>
      <c r="L11" s="816"/>
      <c r="M11" s="810"/>
      <c r="N11" s="810"/>
      <c r="O11" s="818"/>
      <c r="P11" s="819"/>
      <c r="Q11" s="817"/>
      <c r="R11" s="817"/>
      <c r="S11" s="811"/>
      <c r="T11" s="771"/>
      <c r="U11" s="923"/>
      <c r="V11" s="810"/>
      <c r="W11" s="923"/>
      <c r="X11" s="771"/>
      <c r="Y11" s="810"/>
      <c r="Z11" s="810"/>
      <c r="AA11" s="923"/>
      <c r="AB11" s="924"/>
      <c r="AC11" s="923"/>
      <c r="AD11" s="926"/>
      <c r="AE11" s="927"/>
      <c r="AF11" s="928"/>
      <c r="AG11" s="929"/>
      <c r="AH11" s="803"/>
      <c r="AI11" s="772"/>
      <c r="AJ11" s="773"/>
      <c r="AK11" s="774"/>
      <c r="AL11" s="792"/>
      <c r="AM11" s="773"/>
      <c r="AN11" s="803"/>
      <c r="AO11" s="773"/>
      <c r="AP11" s="774"/>
      <c r="AQ11" s="890"/>
      <c r="AR11" s="774"/>
      <c r="AS11" s="773"/>
      <c r="AT11" s="792"/>
      <c r="AU11" s="774"/>
      <c r="AV11" s="777"/>
      <c r="AW11" s="778"/>
      <c r="AX11" s="778"/>
      <c r="AY11" s="891"/>
      <c r="AZ11" s="777"/>
      <c r="BA11" s="778"/>
      <c r="BB11" s="777"/>
      <c r="BC11" s="779"/>
      <c r="BD11" s="892"/>
      <c r="BE11" s="780"/>
      <c r="BF11" s="781"/>
      <c r="BG11" s="782"/>
      <c r="BH11" s="654"/>
      <c r="BI11" s="654"/>
      <c r="BJ11" s="439" t="s">
        <v>237</v>
      </c>
      <c r="BK11" s="286">
        <f t="shared" ref="BK11:BK28" si="1">COUNTIF($AH$6:$AJ$35,BJ11)</f>
        <v>0</v>
      </c>
      <c r="BL11" s="287">
        <f t="shared" ref="BL11:BL28" si="2">COUNTIF($AK$6:$AM$35,BJ11)</f>
        <v>0</v>
      </c>
      <c r="BM11" s="287">
        <f t="shared" ref="BM11:BM28" si="3">COUNTIF($AN$6:$AO$35,BJ11)</f>
        <v>0</v>
      </c>
      <c r="BN11" s="287">
        <f t="shared" ref="BN11:BN28" si="4">COUNTIF($AP$6:$AQ$35,BJ11)</f>
        <v>0</v>
      </c>
      <c r="BO11" s="287">
        <f t="shared" ref="BO11:BO28" si="5">COUNTIF($AO$6:$AP$35,BJ11)</f>
        <v>0</v>
      </c>
      <c r="BP11" s="287">
        <f t="shared" ref="BP11:BP28" si="6">COUNTIF($AT$6:$AT$35,BJ11)</f>
        <v>0</v>
      </c>
      <c r="BQ11" s="287">
        <f t="shared" ref="BQ11:BQ28" si="7">COUNTIF($AU$6:$AX$35,BJ11)</f>
        <v>0</v>
      </c>
      <c r="BR11" s="587">
        <f t="shared" ref="BR11:BR28" si="8">COUNTIF($AY$6:$BD$35,BJ11)</f>
        <v>0</v>
      </c>
      <c r="BS11" s="401">
        <v>0</v>
      </c>
      <c r="BT11" s="401">
        <f t="shared" si="0"/>
        <v>0</v>
      </c>
    </row>
    <row r="12" spans="1:112" s="4" customFormat="1" ht="42.95" customHeight="1" x14ac:dyDescent="0.15">
      <c r="A12" s="921"/>
      <c r="B12" s="922"/>
      <c r="C12" s="814"/>
      <c r="D12" s="784"/>
      <c r="E12" s="811"/>
      <c r="F12" s="811"/>
      <c r="G12" s="923"/>
      <c r="H12" s="924"/>
      <c r="I12" s="785"/>
      <c r="J12" s="812"/>
      <c r="K12" s="812"/>
      <c r="L12" s="816"/>
      <c r="M12" s="810"/>
      <c r="N12" s="810"/>
      <c r="O12" s="938"/>
      <c r="P12" s="939"/>
      <c r="Q12" s="810"/>
      <c r="R12" s="810"/>
      <c r="S12" s="811"/>
      <c r="T12" s="771"/>
      <c r="U12" s="923"/>
      <c r="V12" s="810"/>
      <c r="W12" s="923"/>
      <c r="X12" s="771"/>
      <c r="Y12" s="810"/>
      <c r="Z12" s="810"/>
      <c r="AA12" s="923"/>
      <c r="AB12" s="924"/>
      <c r="AC12" s="923"/>
      <c r="AD12" s="926"/>
      <c r="AE12" s="927"/>
      <c r="AF12" s="928"/>
      <c r="AG12" s="929"/>
      <c r="AH12" s="803"/>
      <c r="AI12" s="772"/>
      <c r="AJ12" s="773"/>
      <c r="AK12" s="789"/>
      <c r="AL12" s="788"/>
      <c r="AM12" s="773"/>
      <c r="AN12" s="803"/>
      <c r="AO12" s="773"/>
      <c r="AP12" s="774"/>
      <c r="AQ12" s="890"/>
      <c r="AR12" s="774"/>
      <c r="AS12" s="773"/>
      <c r="AT12" s="792"/>
      <c r="AU12" s="774"/>
      <c r="AV12" s="777"/>
      <c r="AW12" s="778"/>
      <c r="AX12" s="778"/>
      <c r="AY12" s="891"/>
      <c r="AZ12" s="777"/>
      <c r="BA12" s="778"/>
      <c r="BB12" s="777"/>
      <c r="BC12" s="779"/>
      <c r="BD12" s="892"/>
      <c r="BE12" s="780"/>
      <c r="BF12" s="781"/>
      <c r="BG12" s="782"/>
      <c r="BH12" s="654"/>
      <c r="BI12" s="654"/>
      <c r="BJ12" s="439" t="s">
        <v>63</v>
      </c>
      <c r="BK12" s="286">
        <f t="shared" si="1"/>
        <v>0</v>
      </c>
      <c r="BL12" s="287">
        <f t="shared" si="2"/>
        <v>0</v>
      </c>
      <c r="BM12" s="287">
        <f t="shared" si="3"/>
        <v>0</v>
      </c>
      <c r="BN12" s="287">
        <f t="shared" si="4"/>
        <v>0</v>
      </c>
      <c r="BO12" s="287">
        <f t="shared" si="5"/>
        <v>0</v>
      </c>
      <c r="BP12" s="287">
        <f t="shared" si="6"/>
        <v>0</v>
      </c>
      <c r="BQ12" s="287">
        <f t="shared" si="7"/>
        <v>0</v>
      </c>
      <c r="BR12" s="587">
        <f t="shared" si="8"/>
        <v>0</v>
      </c>
      <c r="BS12" s="401">
        <v>0</v>
      </c>
      <c r="BT12" s="401">
        <f t="shared" si="0"/>
        <v>0</v>
      </c>
    </row>
    <row r="13" spans="1:112" s="4" customFormat="1" ht="42.95" customHeight="1" x14ac:dyDescent="0.15">
      <c r="A13" s="921"/>
      <c r="B13" s="922"/>
      <c r="C13" s="814"/>
      <c r="D13" s="784"/>
      <c r="E13" s="811"/>
      <c r="F13" s="811"/>
      <c r="G13" s="923"/>
      <c r="H13" s="924"/>
      <c r="I13" s="810"/>
      <c r="J13" s="812"/>
      <c r="K13" s="924"/>
      <c r="L13" s="816"/>
      <c r="M13" s="810"/>
      <c r="N13" s="810"/>
      <c r="O13" s="818"/>
      <c r="P13" s="819"/>
      <c r="Q13" s="810"/>
      <c r="R13" s="810"/>
      <c r="S13" s="811"/>
      <c r="T13" s="771"/>
      <c r="U13" s="923"/>
      <c r="V13" s="810"/>
      <c r="W13" s="923"/>
      <c r="X13" s="771"/>
      <c r="Y13" s="810"/>
      <c r="Z13" s="810"/>
      <c r="AA13" s="923"/>
      <c r="AB13" s="924"/>
      <c r="AC13" s="923"/>
      <c r="AD13" s="926"/>
      <c r="AE13" s="927"/>
      <c r="AF13" s="928"/>
      <c r="AG13" s="929"/>
      <c r="AH13" s="803"/>
      <c r="AI13" s="772"/>
      <c r="AJ13" s="773"/>
      <c r="AK13" s="774"/>
      <c r="AL13" s="792"/>
      <c r="AM13" s="773"/>
      <c r="AN13" s="803"/>
      <c r="AO13" s="773"/>
      <c r="AP13" s="774"/>
      <c r="AQ13" s="890"/>
      <c r="AR13" s="774"/>
      <c r="AS13" s="773"/>
      <c r="AT13" s="792"/>
      <c r="AU13" s="774"/>
      <c r="AV13" s="777"/>
      <c r="AW13" s="778"/>
      <c r="AX13" s="778"/>
      <c r="AY13" s="891"/>
      <c r="AZ13" s="777"/>
      <c r="BA13" s="778"/>
      <c r="BB13" s="777"/>
      <c r="BC13" s="779"/>
      <c r="BD13" s="892"/>
      <c r="BE13" s="780"/>
      <c r="BF13" s="781"/>
      <c r="BG13" s="782"/>
      <c r="BH13" s="654"/>
      <c r="BI13" s="654"/>
      <c r="BJ13" s="437" t="s">
        <v>284</v>
      </c>
      <c r="BK13" s="286">
        <f t="shared" si="1"/>
        <v>0</v>
      </c>
      <c r="BL13" s="287">
        <f t="shared" si="2"/>
        <v>0</v>
      </c>
      <c r="BM13" s="287">
        <f t="shared" si="3"/>
        <v>0</v>
      </c>
      <c r="BN13" s="287">
        <f t="shared" si="4"/>
        <v>0</v>
      </c>
      <c r="BO13" s="287">
        <f t="shared" si="5"/>
        <v>0</v>
      </c>
      <c r="BP13" s="287">
        <f t="shared" si="6"/>
        <v>0</v>
      </c>
      <c r="BQ13" s="287">
        <f t="shared" si="7"/>
        <v>0</v>
      </c>
      <c r="BR13" s="587">
        <f t="shared" si="8"/>
        <v>0</v>
      </c>
      <c r="BS13" s="401">
        <v>0</v>
      </c>
      <c r="BT13" s="401">
        <f t="shared" si="0"/>
        <v>0</v>
      </c>
    </row>
    <row r="14" spans="1:112" s="4" customFormat="1" ht="42.95" customHeight="1" x14ac:dyDescent="0.15">
      <c r="A14" s="921"/>
      <c r="B14" s="922"/>
      <c r="C14" s="813"/>
      <c r="D14" s="784"/>
      <c r="E14" s="811"/>
      <c r="F14" s="811"/>
      <c r="G14" s="923"/>
      <c r="H14" s="924"/>
      <c r="I14" s="940"/>
      <c r="J14" s="935"/>
      <c r="K14" s="941"/>
      <c r="L14" s="816"/>
      <c r="M14" s="810"/>
      <c r="N14" s="810"/>
      <c r="O14" s="818"/>
      <c r="P14" s="819"/>
      <c r="Q14" s="810"/>
      <c r="R14" s="810"/>
      <c r="S14" s="815"/>
      <c r="T14" s="771"/>
      <c r="U14" s="923"/>
      <c r="V14" s="810"/>
      <c r="W14" s="923"/>
      <c r="X14" s="771"/>
      <c r="Y14" s="810"/>
      <c r="Z14" s="810"/>
      <c r="AA14" s="923"/>
      <c r="AB14" s="924"/>
      <c r="AC14" s="923"/>
      <c r="AD14" s="926"/>
      <c r="AE14" s="927"/>
      <c r="AF14" s="928"/>
      <c r="AG14" s="929"/>
      <c r="AH14" s="789"/>
      <c r="AI14" s="792"/>
      <c r="AJ14" s="773"/>
      <c r="AK14" s="774"/>
      <c r="AL14" s="792"/>
      <c r="AM14" s="773"/>
      <c r="AN14" s="802"/>
      <c r="AO14" s="807"/>
      <c r="AP14" s="774"/>
      <c r="AQ14" s="890"/>
      <c r="AR14" s="789"/>
      <c r="AS14" s="773"/>
      <c r="AT14" s="792"/>
      <c r="AU14" s="774"/>
      <c r="AV14" s="777"/>
      <c r="AW14" s="778"/>
      <c r="AX14" s="778"/>
      <c r="AY14" s="891"/>
      <c r="AZ14" s="777"/>
      <c r="BA14" s="778"/>
      <c r="BB14" s="777"/>
      <c r="BC14" s="779"/>
      <c r="BD14" s="892"/>
      <c r="BE14" s="780"/>
      <c r="BF14" s="781"/>
      <c r="BG14" s="782"/>
      <c r="BH14" s="654"/>
      <c r="BI14" s="654"/>
      <c r="BJ14" s="437" t="s">
        <v>27</v>
      </c>
      <c r="BK14" s="286">
        <f t="shared" si="1"/>
        <v>0</v>
      </c>
      <c r="BL14" s="287">
        <f t="shared" si="2"/>
        <v>0</v>
      </c>
      <c r="BM14" s="287">
        <f t="shared" si="3"/>
        <v>0</v>
      </c>
      <c r="BN14" s="287">
        <f t="shared" si="4"/>
        <v>0</v>
      </c>
      <c r="BO14" s="287">
        <f t="shared" si="5"/>
        <v>0</v>
      </c>
      <c r="BP14" s="287">
        <f t="shared" si="6"/>
        <v>0</v>
      </c>
      <c r="BQ14" s="287">
        <f t="shared" si="7"/>
        <v>0</v>
      </c>
      <c r="BR14" s="587">
        <f t="shared" si="8"/>
        <v>0</v>
      </c>
      <c r="BS14" s="401">
        <v>0</v>
      </c>
      <c r="BT14" s="401">
        <f t="shared" si="0"/>
        <v>0</v>
      </c>
    </row>
    <row r="15" spans="1:112" s="4" customFormat="1" ht="42.95" customHeight="1" x14ac:dyDescent="0.15">
      <c r="A15" s="921"/>
      <c r="B15" s="922"/>
      <c r="C15" s="813"/>
      <c r="D15" s="784"/>
      <c r="E15" s="811"/>
      <c r="F15" s="934"/>
      <c r="G15" s="923"/>
      <c r="H15" s="924"/>
      <c r="I15" s="810"/>
      <c r="J15" s="935"/>
      <c r="K15" s="941"/>
      <c r="L15" s="816"/>
      <c r="M15" s="810"/>
      <c r="N15" s="810"/>
      <c r="O15" s="818"/>
      <c r="P15" s="819"/>
      <c r="Q15" s="810"/>
      <c r="R15" s="810"/>
      <c r="S15" s="811"/>
      <c r="T15" s="771"/>
      <c r="U15" s="923"/>
      <c r="V15" s="810"/>
      <c r="W15" s="923"/>
      <c r="X15" s="771"/>
      <c r="Y15" s="810"/>
      <c r="Z15" s="810"/>
      <c r="AA15" s="923"/>
      <c r="AB15" s="924"/>
      <c r="AC15" s="923"/>
      <c r="AD15" s="926"/>
      <c r="AE15" s="927"/>
      <c r="AF15" s="928"/>
      <c r="AG15" s="929"/>
      <c r="AH15" s="805"/>
      <c r="AI15" s="772"/>
      <c r="AJ15" s="773"/>
      <c r="AK15" s="774"/>
      <c r="AL15" s="792"/>
      <c r="AM15" s="773"/>
      <c r="AN15" s="802"/>
      <c r="AO15" s="807"/>
      <c r="AP15" s="774"/>
      <c r="AQ15" s="890"/>
      <c r="AR15" s="774"/>
      <c r="AS15" s="773"/>
      <c r="AT15" s="792"/>
      <c r="AU15" s="774"/>
      <c r="AV15" s="777"/>
      <c r="AW15" s="778"/>
      <c r="AX15" s="778"/>
      <c r="AY15" s="891"/>
      <c r="AZ15" s="777"/>
      <c r="BA15" s="778"/>
      <c r="BB15" s="777"/>
      <c r="BC15" s="779"/>
      <c r="BD15" s="892"/>
      <c r="BE15" s="780"/>
      <c r="BF15" s="786"/>
      <c r="BG15" s="879"/>
      <c r="BH15" s="654"/>
      <c r="BI15" s="654"/>
      <c r="BJ15" s="437" t="s">
        <v>120</v>
      </c>
      <c r="BK15" s="286">
        <f t="shared" si="1"/>
        <v>0</v>
      </c>
      <c r="BL15" s="287">
        <f t="shared" si="2"/>
        <v>0</v>
      </c>
      <c r="BM15" s="287">
        <f t="shared" si="3"/>
        <v>0</v>
      </c>
      <c r="BN15" s="287">
        <f t="shared" si="4"/>
        <v>0</v>
      </c>
      <c r="BO15" s="287">
        <f t="shared" si="5"/>
        <v>0</v>
      </c>
      <c r="BP15" s="287">
        <f t="shared" si="6"/>
        <v>0</v>
      </c>
      <c r="BQ15" s="287">
        <f t="shared" si="7"/>
        <v>0</v>
      </c>
      <c r="BR15" s="587">
        <f t="shared" si="8"/>
        <v>0</v>
      </c>
      <c r="BS15" s="401">
        <v>0</v>
      </c>
      <c r="BT15" s="401">
        <f t="shared" si="0"/>
        <v>0</v>
      </c>
    </row>
    <row r="16" spans="1:112" s="4" customFormat="1" ht="42.95" customHeight="1" x14ac:dyDescent="0.15">
      <c r="A16" s="921"/>
      <c r="B16" s="922"/>
      <c r="C16" s="813"/>
      <c r="D16" s="784"/>
      <c r="E16" s="934"/>
      <c r="F16" s="811"/>
      <c r="G16" s="923"/>
      <c r="H16" s="924"/>
      <c r="I16" s="810"/>
      <c r="J16" s="935"/>
      <c r="K16" s="924"/>
      <c r="L16" s="816"/>
      <c r="M16" s="810"/>
      <c r="N16" s="810"/>
      <c r="O16" s="818"/>
      <c r="P16" s="819"/>
      <c r="Q16" s="817"/>
      <c r="R16" s="810"/>
      <c r="S16" s="811"/>
      <c r="T16" s="771"/>
      <c r="U16" s="923"/>
      <c r="V16" s="810"/>
      <c r="W16" s="923"/>
      <c r="X16" s="771"/>
      <c r="Y16" s="810"/>
      <c r="Z16" s="810"/>
      <c r="AA16" s="923"/>
      <c r="AB16" s="924"/>
      <c r="AC16" s="923"/>
      <c r="AD16" s="926"/>
      <c r="AE16" s="927"/>
      <c r="AF16" s="928"/>
      <c r="AG16" s="929"/>
      <c r="AH16" s="804"/>
      <c r="AI16" s="772"/>
      <c r="AJ16" s="773"/>
      <c r="AK16" s="774"/>
      <c r="AL16" s="792"/>
      <c r="AM16" s="773"/>
      <c r="AN16" s="906"/>
      <c r="AO16" s="807"/>
      <c r="AP16" s="774"/>
      <c r="AQ16" s="890"/>
      <c r="AR16" s="789"/>
      <c r="AS16" s="773"/>
      <c r="AT16" s="792"/>
      <c r="AU16" s="774"/>
      <c r="AV16" s="775"/>
      <c r="AW16" s="792"/>
      <c r="AX16" s="792"/>
      <c r="AY16" s="891"/>
      <c r="AZ16" s="775"/>
      <c r="BA16" s="778"/>
      <c r="BB16" s="777"/>
      <c r="BC16" s="779"/>
      <c r="BD16" s="892"/>
      <c r="BE16" s="780"/>
      <c r="BF16" s="781"/>
      <c r="BG16" s="782"/>
      <c r="BH16" s="654"/>
      <c r="BI16" s="654"/>
      <c r="BJ16" s="440" t="s">
        <v>38</v>
      </c>
      <c r="BK16" s="286">
        <f t="shared" si="1"/>
        <v>0</v>
      </c>
      <c r="BL16" s="287">
        <f t="shared" si="2"/>
        <v>0</v>
      </c>
      <c r="BM16" s="287">
        <f t="shared" si="3"/>
        <v>0</v>
      </c>
      <c r="BN16" s="287">
        <f t="shared" si="4"/>
        <v>0</v>
      </c>
      <c r="BO16" s="287">
        <f t="shared" si="5"/>
        <v>0</v>
      </c>
      <c r="BP16" s="287">
        <f t="shared" si="6"/>
        <v>0</v>
      </c>
      <c r="BQ16" s="287">
        <f t="shared" si="7"/>
        <v>0</v>
      </c>
      <c r="BR16" s="587">
        <f t="shared" si="8"/>
        <v>0</v>
      </c>
      <c r="BS16" s="401">
        <v>0</v>
      </c>
      <c r="BT16" s="401">
        <f t="shared" si="0"/>
        <v>0</v>
      </c>
    </row>
    <row r="17" spans="1:72" s="4" customFormat="1" ht="42.95" customHeight="1" x14ac:dyDescent="0.15">
      <c r="A17" s="921"/>
      <c r="B17" s="922"/>
      <c r="C17" s="942"/>
      <c r="D17" s="784"/>
      <c r="E17" s="811"/>
      <c r="F17" s="811"/>
      <c r="G17" s="923"/>
      <c r="H17" s="924"/>
      <c r="I17" s="810"/>
      <c r="J17" s="935"/>
      <c r="K17" s="941"/>
      <c r="L17" s="816"/>
      <c r="M17" s="810"/>
      <c r="N17" s="810"/>
      <c r="O17" s="818"/>
      <c r="P17" s="943"/>
      <c r="Q17" s="810"/>
      <c r="R17" s="817"/>
      <c r="S17" s="815"/>
      <c r="T17" s="771"/>
      <c r="U17" s="923"/>
      <c r="V17" s="810"/>
      <c r="W17" s="923"/>
      <c r="X17" s="771"/>
      <c r="Y17" s="810"/>
      <c r="Z17" s="810"/>
      <c r="AA17" s="923"/>
      <c r="AB17" s="924"/>
      <c r="AC17" s="923"/>
      <c r="AD17" s="926"/>
      <c r="AE17" s="927"/>
      <c r="AF17" s="928"/>
      <c r="AG17" s="929"/>
      <c r="AH17" s="803"/>
      <c r="AI17" s="772"/>
      <c r="AJ17" s="773"/>
      <c r="AK17" s="774"/>
      <c r="AL17" s="792"/>
      <c r="AM17" s="773"/>
      <c r="AN17" s="802"/>
      <c r="AO17" s="807"/>
      <c r="AP17" s="774"/>
      <c r="AQ17" s="890"/>
      <c r="AR17" s="774"/>
      <c r="AS17" s="773"/>
      <c r="AT17" s="792"/>
      <c r="AU17" s="774"/>
      <c r="AV17" s="777"/>
      <c r="AW17" s="778"/>
      <c r="AX17" s="778"/>
      <c r="AY17" s="891"/>
      <c r="AZ17" s="777"/>
      <c r="BA17" s="792"/>
      <c r="BB17" s="777"/>
      <c r="BC17" s="779"/>
      <c r="BD17" s="892"/>
      <c r="BE17" s="780"/>
      <c r="BF17" s="786"/>
      <c r="BG17" s="894"/>
      <c r="BH17" s="654"/>
      <c r="BI17" s="654"/>
      <c r="BJ17" s="440" t="s">
        <v>243</v>
      </c>
      <c r="BK17" s="286">
        <f t="shared" si="1"/>
        <v>0</v>
      </c>
      <c r="BL17" s="287">
        <f t="shared" si="2"/>
        <v>0</v>
      </c>
      <c r="BM17" s="287">
        <f t="shared" si="3"/>
        <v>0</v>
      </c>
      <c r="BN17" s="287">
        <f t="shared" si="4"/>
        <v>0</v>
      </c>
      <c r="BO17" s="287">
        <f t="shared" si="5"/>
        <v>0</v>
      </c>
      <c r="BP17" s="287">
        <f t="shared" si="6"/>
        <v>0</v>
      </c>
      <c r="BQ17" s="287">
        <f t="shared" si="7"/>
        <v>0</v>
      </c>
      <c r="BR17" s="587">
        <f t="shared" si="8"/>
        <v>0</v>
      </c>
      <c r="BS17" s="401">
        <v>0</v>
      </c>
      <c r="BT17" s="401">
        <f t="shared" si="0"/>
        <v>0</v>
      </c>
    </row>
    <row r="18" spans="1:72" s="4" customFormat="1" ht="42.95" customHeight="1" x14ac:dyDescent="0.15">
      <c r="A18" s="921"/>
      <c r="B18" s="922"/>
      <c r="C18" s="942"/>
      <c r="D18" s="784"/>
      <c r="E18" s="811"/>
      <c r="F18" s="811"/>
      <c r="G18" s="923"/>
      <c r="H18" s="924"/>
      <c r="I18" s="810"/>
      <c r="J18" s="935"/>
      <c r="K18" s="924"/>
      <c r="L18" s="816"/>
      <c r="M18" s="810"/>
      <c r="N18" s="810"/>
      <c r="O18" s="818"/>
      <c r="P18" s="819"/>
      <c r="Q18" s="817"/>
      <c r="R18" s="817"/>
      <c r="S18" s="811"/>
      <c r="T18" s="771"/>
      <c r="U18" s="923"/>
      <c r="V18" s="810"/>
      <c r="W18" s="923"/>
      <c r="X18" s="771"/>
      <c r="Y18" s="810"/>
      <c r="Z18" s="810"/>
      <c r="AA18" s="923"/>
      <c r="AB18" s="924"/>
      <c r="AC18" s="923"/>
      <c r="AD18" s="926"/>
      <c r="AE18" s="927"/>
      <c r="AF18" s="928"/>
      <c r="AG18" s="929"/>
      <c r="AH18" s="803"/>
      <c r="AI18" s="772"/>
      <c r="AJ18" s="773"/>
      <c r="AK18" s="774"/>
      <c r="AL18" s="792"/>
      <c r="AM18" s="773"/>
      <c r="AN18" s="802"/>
      <c r="AO18" s="807"/>
      <c r="AP18" s="774"/>
      <c r="AQ18" s="890"/>
      <c r="AR18" s="774"/>
      <c r="AS18" s="773"/>
      <c r="AT18" s="792"/>
      <c r="AU18" s="774"/>
      <c r="AV18" s="777"/>
      <c r="AW18" s="778"/>
      <c r="AX18" s="778"/>
      <c r="AY18" s="891"/>
      <c r="AZ18" s="777"/>
      <c r="BA18" s="792"/>
      <c r="BB18" s="777"/>
      <c r="BC18" s="779"/>
      <c r="BD18" s="892"/>
      <c r="BE18" s="780"/>
      <c r="BF18" s="786"/>
      <c r="BG18" s="782"/>
      <c r="BH18" s="654"/>
      <c r="BI18" s="654"/>
      <c r="BJ18" s="440" t="s">
        <v>200</v>
      </c>
      <c r="BK18" s="286">
        <f t="shared" si="1"/>
        <v>0</v>
      </c>
      <c r="BL18" s="287">
        <f t="shared" si="2"/>
        <v>0</v>
      </c>
      <c r="BM18" s="287">
        <f t="shared" si="3"/>
        <v>0</v>
      </c>
      <c r="BN18" s="287">
        <f t="shared" si="4"/>
        <v>0</v>
      </c>
      <c r="BO18" s="287">
        <f t="shared" si="5"/>
        <v>0</v>
      </c>
      <c r="BP18" s="287">
        <f t="shared" si="6"/>
        <v>0</v>
      </c>
      <c r="BQ18" s="287">
        <f t="shared" si="7"/>
        <v>0</v>
      </c>
      <c r="BR18" s="587">
        <f t="shared" si="8"/>
        <v>0</v>
      </c>
      <c r="BS18" s="401">
        <v>0</v>
      </c>
      <c r="BT18" s="401">
        <f t="shared" si="0"/>
        <v>0</v>
      </c>
    </row>
    <row r="19" spans="1:72" s="4" customFormat="1" ht="42.95" customHeight="1" x14ac:dyDescent="0.15">
      <c r="A19" s="921"/>
      <c r="B19" s="922"/>
      <c r="C19" s="814"/>
      <c r="D19" s="784"/>
      <c r="E19" s="811"/>
      <c r="F19" s="811"/>
      <c r="G19" s="923"/>
      <c r="H19" s="924"/>
      <c r="I19" s="785"/>
      <c r="J19" s="935"/>
      <c r="K19" s="924"/>
      <c r="L19" s="816"/>
      <c r="M19" s="810"/>
      <c r="N19" s="810"/>
      <c r="O19" s="818"/>
      <c r="P19" s="943"/>
      <c r="Q19" s="810"/>
      <c r="R19" s="810"/>
      <c r="S19" s="811"/>
      <c r="T19" s="771"/>
      <c r="U19" s="923"/>
      <c r="V19" s="810"/>
      <c r="W19" s="923"/>
      <c r="X19" s="771"/>
      <c r="Y19" s="810"/>
      <c r="Z19" s="810"/>
      <c r="AA19" s="923"/>
      <c r="AB19" s="924"/>
      <c r="AC19" s="923"/>
      <c r="AD19" s="926"/>
      <c r="AE19" s="927"/>
      <c r="AF19" s="928"/>
      <c r="AG19" s="929"/>
      <c r="AH19" s="803"/>
      <c r="AI19" s="772"/>
      <c r="AJ19" s="773"/>
      <c r="AK19" s="789"/>
      <c r="AL19" s="792"/>
      <c r="AM19" s="773"/>
      <c r="AN19" s="803"/>
      <c r="AO19" s="773"/>
      <c r="AP19" s="774"/>
      <c r="AQ19" s="890"/>
      <c r="AR19" s="774"/>
      <c r="AS19" s="773"/>
      <c r="AT19" s="792"/>
      <c r="AU19" s="774"/>
      <c r="AV19" s="895"/>
      <c r="AW19" s="896"/>
      <c r="AX19" s="896"/>
      <c r="AY19" s="893"/>
      <c r="AZ19" s="775"/>
      <c r="BA19" s="896"/>
      <c r="BB19" s="777"/>
      <c r="BC19" s="779"/>
      <c r="BD19" s="892"/>
      <c r="BE19" s="780"/>
      <c r="BF19" s="781"/>
      <c r="BG19" s="782"/>
      <c r="BH19" s="654"/>
      <c r="BI19" s="654"/>
      <c r="BJ19" s="440" t="s">
        <v>233</v>
      </c>
      <c r="BK19" s="286">
        <f t="shared" si="1"/>
        <v>0</v>
      </c>
      <c r="BL19" s="287">
        <f t="shared" si="2"/>
        <v>0</v>
      </c>
      <c r="BM19" s="287">
        <f t="shared" si="3"/>
        <v>0</v>
      </c>
      <c r="BN19" s="287">
        <f t="shared" si="4"/>
        <v>0</v>
      </c>
      <c r="BO19" s="287">
        <f t="shared" si="5"/>
        <v>0</v>
      </c>
      <c r="BP19" s="287">
        <f t="shared" si="6"/>
        <v>0</v>
      </c>
      <c r="BQ19" s="287">
        <f t="shared" si="7"/>
        <v>0</v>
      </c>
      <c r="BR19" s="587">
        <f t="shared" si="8"/>
        <v>0</v>
      </c>
      <c r="BS19" s="401">
        <v>0</v>
      </c>
      <c r="BT19" s="401">
        <f t="shared" si="0"/>
        <v>0</v>
      </c>
    </row>
    <row r="20" spans="1:72" s="4" customFormat="1" ht="42.95" customHeight="1" x14ac:dyDescent="0.15">
      <c r="A20" s="921"/>
      <c r="B20" s="922"/>
      <c r="C20" s="814"/>
      <c r="D20" s="784"/>
      <c r="E20" s="811"/>
      <c r="F20" s="811"/>
      <c r="G20" s="923"/>
      <c r="H20" s="924"/>
      <c r="I20" s="810"/>
      <c r="J20" s="812"/>
      <c r="K20" s="924"/>
      <c r="L20" s="816"/>
      <c r="M20" s="810"/>
      <c r="N20" s="810"/>
      <c r="O20" s="818"/>
      <c r="P20" s="819"/>
      <c r="Q20" s="810"/>
      <c r="R20" s="810"/>
      <c r="S20" s="811"/>
      <c r="T20" s="771"/>
      <c r="U20" s="923"/>
      <c r="V20" s="810"/>
      <c r="W20" s="923"/>
      <c r="X20" s="771"/>
      <c r="Y20" s="810"/>
      <c r="Z20" s="810"/>
      <c r="AA20" s="923"/>
      <c r="AB20" s="924"/>
      <c r="AC20" s="923"/>
      <c r="AD20" s="926"/>
      <c r="AE20" s="927"/>
      <c r="AF20" s="928"/>
      <c r="AG20" s="929"/>
      <c r="AH20" s="802"/>
      <c r="AI20" s="772"/>
      <c r="AJ20" s="773"/>
      <c r="AK20" s="774"/>
      <c r="AL20" s="792"/>
      <c r="AM20" s="773"/>
      <c r="AN20" s="802"/>
      <c r="AO20" s="807"/>
      <c r="AP20" s="774"/>
      <c r="AQ20" s="890"/>
      <c r="AR20" s="774"/>
      <c r="AS20" s="773"/>
      <c r="AT20" s="792"/>
      <c r="AU20" s="774"/>
      <c r="AV20" s="777"/>
      <c r="AW20" s="778"/>
      <c r="AX20" s="778"/>
      <c r="AY20" s="891"/>
      <c r="AZ20" s="777"/>
      <c r="BA20" s="778"/>
      <c r="BB20" s="777"/>
      <c r="BC20" s="779"/>
      <c r="BD20" s="892"/>
      <c r="BE20" s="780"/>
      <c r="BF20" s="781"/>
      <c r="BG20" s="782"/>
      <c r="BH20" s="654"/>
      <c r="BI20" s="654"/>
      <c r="BJ20" s="440" t="s">
        <v>267</v>
      </c>
      <c r="BK20" s="286">
        <f t="shared" si="1"/>
        <v>0</v>
      </c>
      <c r="BL20" s="287">
        <f t="shared" si="2"/>
        <v>0</v>
      </c>
      <c r="BM20" s="287">
        <f t="shared" si="3"/>
        <v>0</v>
      </c>
      <c r="BN20" s="287">
        <f t="shared" si="4"/>
        <v>0</v>
      </c>
      <c r="BO20" s="287">
        <f t="shared" si="5"/>
        <v>0</v>
      </c>
      <c r="BP20" s="287">
        <f t="shared" si="6"/>
        <v>0</v>
      </c>
      <c r="BQ20" s="287">
        <f t="shared" si="7"/>
        <v>0</v>
      </c>
      <c r="BR20" s="587">
        <f t="shared" si="8"/>
        <v>0</v>
      </c>
      <c r="BS20" s="401">
        <v>0</v>
      </c>
      <c r="BT20" s="401">
        <f>BK20+BL20*0.5+BM20*0.5+BN20+BO20+BQ20+BR20*0.5+BP20</f>
        <v>0</v>
      </c>
    </row>
    <row r="21" spans="1:72" s="4" customFormat="1" ht="42.95" customHeight="1" x14ac:dyDescent="0.15">
      <c r="A21" s="921"/>
      <c r="B21" s="922"/>
      <c r="C21" s="813"/>
      <c r="D21" s="784"/>
      <c r="E21" s="811"/>
      <c r="F21" s="811"/>
      <c r="G21" s="923"/>
      <c r="H21" s="924"/>
      <c r="I21" s="940"/>
      <c r="J21" s="935"/>
      <c r="K21" s="941"/>
      <c r="L21" s="816"/>
      <c r="M21" s="810"/>
      <c r="N21" s="810"/>
      <c r="O21" s="818"/>
      <c r="P21" s="819"/>
      <c r="Q21" s="810"/>
      <c r="R21" s="810"/>
      <c r="S21" s="811"/>
      <c r="T21" s="771"/>
      <c r="U21" s="923"/>
      <c r="V21" s="810"/>
      <c r="W21" s="923"/>
      <c r="X21" s="771"/>
      <c r="Y21" s="810"/>
      <c r="Z21" s="810"/>
      <c r="AA21" s="923"/>
      <c r="AB21" s="924"/>
      <c r="AC21" s="923"/>
      <c r="AD21" s="926"/>
      <c r="AE21" s="927"/>
      <c r="AF21" s="928"/>
      <c r="AG21" s="929"/>
      <c r="AH21" s="803"/>
      <c r="AI21" s="772"/>
      <c r="AJ21" s="773"/>
      <c r="AK21" s="774"/>
      <c r="AL21" s="792"/>
      <c r="AM21" s="773"/>
      <c r="AN21" s="803"/>
      <c r="AO21" s="773"/>
      <c r="AP21" s="774"/>
      <c r="AQ21" s="890"/>
      <c r="AR21" s="789"/>
      <c r="AS21" s="773"/>
      <c r="AT21" s="792"/>
      <c r="AU21" s="774"/>
      <c r="AV21" s="777"/>
      <c r="AW21" s="778"/>
      <c r="AX21" s="778"/>
      <c r="AY21" s="891"/>
      <c r="AZ21" s="777"/>
      <c r="BA21" s="778"/>
      <c r="BB21" s="777"/>
      <c r="BC21" s="779"/>
      <c r="BD21" s="892"/>
      <c r="BE21" s="780"/>
      <c r="BF21" s="781"/>
      <c r="BG21" s="782"/>
      <c r="BH21" s="654"/>
      <c r="BI21" s="654"/>
      <c r="BJ21" s="440" t="s">
        <v>70</v>
      </c>
      <c r="BK21" s="286">
        <f t="shared" si="1"/>
        <v>0</v>
      </c>
      <c r="BL21" s="287">
        <f t="shared" si="2"/>
        <v>0</v>
      </c>
      <c r="BM21" s="287">
        <f t="shared" si="3"/>
        <v>0</v>
      </c>
      <c r="BN21" s="287">
        <f t="shared" si="4"/>
        <v>0</v>
      </c>
      <c r="BO21" s="287">
        <f t="shared" si="5"/>
        <v>0</v>
      </c>
      <c r="BP21" s="287">
        <f t="shared" si="6"/>
        <v>0</v>
      </c>
      <c r="BQ21" s="287">
        <f t="shared" si="7"/>
        <v>0</v>
      </c>
      <c r="BR21" s="587">
        <f t="shared" si="8"/>
        <v>0</v>
      </c>
      <c r="BS21" s="401">
        <v>0</v>
      </c>
      <c r="BT21" s="401">
        <f>BK21+BL21*0.5+BM21*0.5+BN21+BO21+BQ21+BR21*0.5+BP21</f>
        <v>0</v>
      </c>
    </row>
    <row r="22" spans="1:72" s="4" customFormat="1" ht="42.95" customHeight="1" x14ac:dyDescent="0.15">
      <c r="A22" s="921"/>
      <c r="B22" s="922"/>
      <c r="C22" s="813"/>
      <c r="D22" s="784"/>
      <c r="E22" s="811"/>
      <c r="F22" s="811"/>
      <c r="G22" s="923"/>
      <c r="H22" s="924"/>
      <c r="I22" s="940"/>
      <c r="J22" s="935"/>
      <c r="K22" s="941"/>
      <c r="L22" s="816"/>
      <c r="M22" s="810"/>
      <c r="N22" s="810"/>
      <c r="O22" s="818"/>
      <c r="P22" s="819"/>
      <c r="Q22" s="810"/>
      <c r="R22" s="810"/>
      <c r="S22" s="811"/>
      <c r="T22" s="771"/>
      <c r="U22" s="923"/>
      <c r="V22" s="810"/>
      <c r="W22" s="923"/>
      <c r="X22" s="771"/>
      <c r="Y22" s="810"/>
      <c r="Z22" s="810"/>
      <c r="AA22" s="923"/>
      <c r="AB22" s="924"/>
      <c r="AC22" s="923"/>
      <c r="AD22" s="926"/>
      <c r="AE22" s="927"/>
      <c r="AF22" s="928"/>
      <c r="AG22" s="929"/>
      <c r="AH22" s="803"/>
      <c r="AI22" s="772"/>
      <c r="AJ22" s="773"/>
      <c r="AK22" s="774"/>
      <c r="AL22" s="792"/>
      <c r="AM22" s="773"/>
      <c r="AN22" s="803"/>
      <c r="AO22" s="773"/>
      <c r="AP22" s="774"/>
      <c r="AQ22" s="890"/>
      <c r="AR22" s="774"/>
      <c r="AS22" s="773"/>
      <c r="AT22" s="792"/>
      <c r="AU22" s="774"/>
      <c r="AV22" s="777"/>
      <c r="AW22" s="778"/>
      <c r="AX22" s="778"/>
      <c r="AY22" s="891"/>
      <c r="AZ22" s="777"/>
      <c r="BA22" s="778"/>
      <c r="BB22" s="777"/>
      <c r="BC22" s="779"/>
      <c r="BD22" s="892"/>
      <c r="BE22" s="780"/>
      <c r="BF22" s="781"/>
      <c r="BG22" s="782"/>
      <c r="BH22" s="654"/>
      <c r="BI22" s="654"/>
      <c r="BJ22" s="440" t="s">
        <v>300</v>
      </c>
      <c r="BK22" s="286">
        <f t="shared" si="1"/>
        <v>0</v>
      </c>
      <c r="BL22" s="287">
        <f t="shared" si="2"/>
        <v>0</v>
      </c>
      <c r="BM22" s="287">
        <f t="shared" si="3"/>
        <v>0</v>
      </c>
      <c r="BN22" s="287">
        <f t="shared" si="4"/>
        <v>0</v>
      </c>
      <c r="BO22" s="287">
        <f t="shared" si="5"/>
        <v>0</v>
      </c>
      <c r="BP22" s="287">
        <f t="shared" si="6"/>
        <v>0</v>
      </c>
      <c r="BQ22" s="287">
        <f t="shared" si="7"/>
        <v>0</v>
      </c>
      <c r="BR22" s="587">
        <f t="shared" si="8"/>
        <v>0</v>
      </c>
      <c r="BS22" s="401">
        <v>0</v>
      </c>
      <c r="BT22" s="401">
        <f t="shared" si="0"/>
        <v>0</v>
      </c>
    </row>
    <row r="23" spans="1:72" s="4" customFormat="1" ht="42.95" customHeight="1" x14ac:dyDescent="0.15">
      <c r="A23" s="921"/>
      <c r="B23" s="922"/>
      <c r="C23" s="813"/>
      <c r="D23" s="784"/>
      <c r="E23" s="811"/>
      <c r="F23" s="811"/>
      <c r="G23" s="923"/>
      <c r="H23" s="924"/>
      <c r="I23" s="940"/>
      <c r="J23" s="935"/>
      <c r="K23" s="941"/>
      <c r="L23" s="816"/>
      <c r="M23" s="810"/>
      <c r="N23" s="810"/>
      <c r="O23" s="818"/>
      <c r="P23" s="819"/>
      <c r="Q23" s="810"/>
      <c r="R23" s="810"/>
      <c r="S23" s="811"/>
      <c r="T23" s="771"/>
      <c r="U23" s="923"/>
      <c r="V23" s="810"/>
      <c r="W23" s="923"/>
      <c r="X23" s="771"/>
      <c r="Y23" s="810"/>
      <c r="Z23" s="810"/>
      <c r="AA23" s="923"/>
      <c r="AB23" s="924"/>
      <c r="AC23" s="923"/>
      <c r="AD23" s="926"/>
      <c r="AE23" s="927"/>
      <c r="AF23" s="928"/>
      <c r="AG23" s="929"/>
      <c r="AH23" s="804"/>
      <c r="AI23" s="786"/>
      <c r="AJ23" s="787"/>
      <c r="AK23" s="774"/>
      <c r="AL23" s="792"/>
      <c r="AM23" s="773"/>
      <c r="AN23" s="803"/>
      <c r="AO23" s="808"/>
      <c r="AP23" s="774"/>
      <c r="AQ23" s="890"/>
      <c r="AR23" s="774"/>
      <c r="AS23" s="773"/>
      <c r="AT23" s="792"/>
      <c r="AU23" s="774"/>
      <c r="AV23" s="898"/>
      <c r="AW23" s="784"/>
      <c r="AX23" s="784"/>
      <c r="AY23" s="908"/>
      <c r="AZ23" s="777"/>
      <c r="BA23" s="778"/>
      <c r="BB23" s="777"/>
      <c r="BC23" s="779"/>
      <c r="BD23" s="892"/>
      <c r="BE23" s="780"/>
      <c r="BF23" s="781"/>
      <c r="BG23" s="879"/>
      <c r="BH23" s="654"/>
      <c r="BI23" s="654"/>
      <c r="BJ23" s="440" t="s">
        <v>301</v>
      </c>
      <c r="BK23" s="286">
        <f t="shared" si="1"/>
        <v>0</v>
      </c>
      <c r="BL23" s="287">
        <f t="shared" si="2"/>
        <v>0</v>
      </c>
      <c r="BM23" s="287">
        <f t="shared" si="3"/>
        <v>0</v>
      </c>
      <c r="BN23" s="287">
        <f t="shared" si="4"/>
        <v>0</v>
      </c>
      <c r="BO23" s="287">
        <f t="shared" si="5"/>
        <v>0</v>
      </c>
      <c r="BP23" s="287">
        <f t="shared" si="6"/>
        <v>0</v>
      </c>
      <c r="BQ23" s="287">
        <f t="shared" si="7"/>
        <v>0</v>
      </c>
      <c r="BR23" s="587">
        <f t="shared" si="8"/>
        <v>0</v>
      </c>
      <c r="BS23" s="401">
        <v>0</v>
      </c>
      <c r="BT23" s="401">
        <f>BK23+BL23*0.5+BM23*0.5+BN23+BO23+BQ23+BR23*0.5+BP23</f>
        <v>0</v>
      </c>
    </row>
    <row r="24" spans="1:72" s="4" customFormat="1" ht="42.95" customHeight="1" x14ac:dyDescent="0.15">
      <c r="A24" s="921"/>
      <c r="B24" s="922"/>
      <c r="C24" s="814"/>
      <c r="D24" s="784"/>
      <c r="E24" s="934"/>
      <c r="F24" s="811"/>
      <c r="G24" s="923"/>
      <c r="H24" s="924"/>
      <c r="I24" s="810"/>
      <c r="J24" s="935"/>
      <c r="K24" s="941"/>
      <c r="L24" s="816"/>
      <c r="M24" s="810"/>
      <c r="N24" s="810"/>
      <c r="O24" s="818"/>
      <c r="P24" s="943"/>
      <c r="Q24" s="810"/>
      <c r="R24" s="817"/>
      <c r="S24" s="811"/>
      <c r="T24" s="771"/>
      <c r="U24" s="923"/>
      <c r="V24" s="810"/>
      <c r="W24" s="923"/>
      <c r="X24" s="771"/>
      <c r="Y24" s="810"/>
      <c r="Z24" s="810"/>
      <c r="AA24" s="923"/>
      <c r="AB24" s="924"/>
      <c r="AC24" s="923"/>
      <c r="AD24" s="926"/>
      <c r="AE24" s="927"/>
      <c r="AF24" s="928"/>
      <c r="AG24" s="929"/>
      <c r="AH24" s="803"/>
      <c r="AI24" s="772"/>
      <c r="AJ24" s="787"/>
      <c r="AK24" s="774"/>
      <c r="AL24" s="792"/>
      <c r="AM24" s="773"/>
      <c r="AN24" s="804"/>
      <c r="AO24" s="808"/>
      <c r="AP24" s="774"/>
      <c r="AQ24" s="890"/>
      <c r="AR24" s="774"/>
      <c r="AS24" s="773"/>
      <c r="AT24" s="792"/>
      <c r="AU24" s="774"/>
      <c r="AV24" s="777"/>
      <c r="AW24" s="778"/>
      <c r="AX24" s="778"/>
      <c r="AY24" s="908"/>
      <c r="AZ24" s="777"/>
      <c r="BA24" s="778"/>
      <c r="BB24" s="775"/>
      <c r="BC24" s="790"/>
      <c r="BD24" s="899"/>
      <c r="BE24" s="789"/>
      <c r="BF24" s="786"/>
      <c r="BG24" s="787"/>
      <c r="BH24" s="655"/>
      <c r="BI24" s="655"/>
      <c r="BJ24" s="440" t="s">
        <v>299</v>
      </c>
      <c r="BK24" s="286">
        <f t="shared" si="1"/>
        <v>0</v>
      </c>
      <c r="BL24" s="287">
        <f t="shared" si="2"/>
        <v>0</v>
      </c>
      <c r="BM24" s="287">
        <f t="shared" si="3"/>
        <v>0</v>
      </c>
      <c r="BN24" s="287">
        <f t="shared" si="4"/>
        <v>0</v>
      </c>
      <c r="BO24" s="287">
        <f t="shared" si="5"/>
        <v>0</v>
      </c>
      <c r="BP24" s="287">
        <f t="shared" si="6"/>
        <v>0</v>
      </c>
      <c r="BQ24" s="287">
        <f t="shared" si="7"/>
        <v>0</v>
      </c>
      <c r="BR24" s="587">
        <f t="shared" si="8"/>
        <v>0</v>
      </c>
      <c r="BS24" s="401">
        <v>0</v>
      </c>
      <c r="BT24" s="401">
        <f>BK24+BL24*0.5+BM24*0.5+BN24+BO24+BQ24+BR24*0.5+BP24</f>
        <v>0</v>
      </c>
    </row>
    <row r="25" spans="1:72" s="4" customFormat="1" ht="42.95" customHeight="1" x14ac:dyDescent="0.15">
      <c r="A25" s="921"/>
      <c r="B25" s="922"/>
      <c r="C25" s="814"/>
      <c r="D25" s="784"/>
      <c r="E25" s="934"/>
      <c r="F25" s="811"/>
      <c r="G25" s="923"/>
      <c r="H25" s="924"/>
      <c r="I25" s="810"/>
      <c r="J25" s="935"/>
      <c r="K25" s="924"/>
      <c r="L25" s="816"/>
      <c r="M25" s="810"/>
      <c r="N25" s="810"/>
      <c r="O25" s="818"/>
      <c r="P25" s="819"/>
      <c r="Q25" s="810"/>
      <c r="R25" s="817"/>
      <c r="S25" s="811"/>
      <c r="T25" s="771"/>
      <c r="U25" s="923"/>
      <c r="V25" s="810"/>
      <c r="W25" s="923"/>
      <c r="X25" s="771"/>
      <c r="Y25" s="810"/>
      <c r="Z25" s="810"/>
      <c r="AA25" s="923"/>
      <c r="AB25" s="924"/>
      <c r="AC25" s="923"/>
      <c r="AD25" s="926"/>
      <c r="AE25" s="927"/>
      <c r="AF25" s="928"/>
      <c r="AG25" s="929"/>
      <c r="AH25" s="805"/>
      <c r="AI25" s="772"/>
      <c r="AJ25" s="773"/>
      <c r="AK25" s="774"/>
      <c r="AL25" s="792"/>
      <c r="AM25" s="773"/>
      <c r="AN25" s="803"/>
      <c r="AO25" s="773"/>
      <c r="AP25" s="774"/>
      <c r="AQ25" s="890"/>
      <c r="AR25" s="774"/>
      <c r="AS25" s="773"/>
      <c r="AT25" s="792"/>
      <c r="AU25" s="774"/>
      <c r="AV25" s="777"/>
      <c r="AW25" s="778"/>
      <c r="AX25" s="778"/>
      <c r="AY25" s="908"/>
      <c r="AZ25" s="777"/>
      <c r="BA25" s="778"/>
      <c r="BB25" s="777"/>
      <c r="BC25" s="779"/>
      <c r="BD25" s="892"/>
      <c r="BE25" s="780"/>
      <c r="BF25" s="781"/>
      <c r="BG25" s="782"/>
      <c r="BH25" s="654"/>
      <c r="BI25" s="654"/>
      <c r="BJ25" s="440" t="s">
        <v>31</v>
      </c>
      <c r="BK25" s="286">
        <f>COUNTIF($AH$6:$AJ$35,BJ25)</f>
        <v>0</v>
      </c>
      <c r="BL25" s="287">
        <f t="shared" si="2"/>
        <v>0</v>
      </c>
      <c r="BM25" s="287">
        <f t="shared" si="3"/>
        <v>0</v>
      </c>
      <c r="BN25" s="287">
        <f t="shared" si="4"/>
        <v>0</v>
      </c>
      <c r="BO25" s="287">
        <f t="shared" si="5"/>
        <v>0</v>
      </c>
      <c r="BP25" s="287">
        <f t="shared" si="6"/>
        <v>0</v>
      </c>
      <c r="BQ25" s="287">
        <f t="shared" si="7"/>
        <v>0</v>
      </c>
      <c r="BR25" s="587">
        <f t="shared" si="8"/>
        <v>0</v>
      </c>
      <c r="BS25" s="401">
        <v>0</v>
      </c>
      <c r="BT25" s="401">
        <f>BK25+BL25*0.5+BM25*0.5+BN25+BO25+BQ25+BR25*0.5+BP25</f>
        <v>0</v>
      </c>
    </row>
    <row r="26" spans="1:72" s="4" customFormat="1" ht="42.95" customHeight="1" x14ac:dyDescent="0.15">
      <c r="A26" s="921"/>
      <c r="B26" s="922"/>
      <c r="C26" s="814"/>
      <c r="D26" s="784"/>
      <c r="E26" s="811"/>
      <c r="F26" s="811"/>
      <c r="G26" s="923"/>
      <c r="H26" s="924"/>
      <c r="I26" s="810"/>
      <c r="J26" s="812"/>
      <c r="K26" s="924"/>
      <c r="L26" s="816"/>
      <c r="M26" s="810"/>
      <c r="N26" s="810"/>
      <c r="O26" s="818"/>
      <c r="P26" s="819"/>
      <c r="Q26" s="810"/>
      <c r="R26" s="810"/>
      <c r="S26" s="811"/>
      <c r="T26" s="771"/>
      <c r="U26" s="923"/>
      <c r="V26" s="810"/>
      <c r="W26" s="923"/>
      <c r="X26" s="771"/>
      <c r="Y26" s="810"/>
      <c r="Z26" s="810"/>
      <c r="AA26" s="923"/>
      <c r="AB26" s="924"/>
      <c r="AC26" s="923"/>
      <c r="AD26" s="926"/>
      <c r="AE26" s="927"/>
      <c r="AF26" s="928"/>
      <c r="AG26" s="929"/>
      <c r="AH26" s="803"/>
      <c r="AI26" s="772"/>
      <c r="AJ26" s="773"/>
      <c r="AK26" s="774"/>
      <c r="AL26" s="792"/>
      <c r="AM26" s="773"/>
      <c r="AN26" s="803"/>
      <c r="AO26" s="773"/>
      <c r="AP26" s="774"/>
      <c r="AQ26" s="890"/>
      <c r="AR26" s="774"/>
      <c r="AS26" s="773"/>
      <c r="AT26" s="792"/>
      <c r="AU26" s="774"/>
      <c r="AV26" s="777"/>
      <c r="AW26" s="778"/>
      <c r="AX26" s="778"/>
      <c r="AY26" s="891"/>
      <c r="AZ26" s="777"/>
      <c r="BA26" s="778"/>
      <c r="BB26" s="777"/>
      <c r="BC26" s="779"/>
      <c r="BD26" s="892"/>
      <c r="BE26" s="780"/>
      <c r="BF26" s="781"/>
      <c r="BG26" s="782"/>
      <c r="BH26" s="654"/>
      <c r="BI26" s="654"/>
      <c r="BJ26" s="440" t="s">
        <v>417</v>
      </c>
      <c r="BK26" s="286">
        <f>COUNTIF($AH$6:$AJ$35,BJ26)</f>
        <v>0</v>
      </c>
      <c r="BL26" s="287">
        <f t="shared" si="2"/>
        <v>0</v>
      </c>
      <c r="BM26" s="287">
        <f t="shared" si="3"/>
        <v>0</v>
      </c>
      <c r="BN26" s="287">
        <f t="shared" si="4"/>
        <v>0</v>
      </c>
      <c r="BO26" s="287">
        <f t="shared" si="5"/>
        <v>0</v>
      </c>
      <c r="BP26" s="287">
        <f t="shared" si="6"/>
        <v>0</v>
      </c>
      <c r="BQ26" s="287">
        <f t="shared" si="7"/>
        <v>0</v>
      </c>
      <c r="BR26" s="587">
        <f t="shared" si="8"/>
        <v>0</v>
      </c>
      <c r="BS26" s="401">
        <v>0</v>
      </c>
      <c r="BT26" s="401">
        <f t="shared" ref="BT26:BT27" si="9">BK26+BL26*0.5+BM26*0.5+BN26+BO26+BQ26+BR26*0.5+BP26</f>
        <v>0</v>
      </c>
    </row>
    <row r="27" spans="1:72" s="4" customFormat="1" ht="42.95" customHeight="1" x14ac:dyDescent="0.15">
      <c r="A27" s="921"/>
      <c r="B27" s="922"/>
      <c r="C27" s="814"/>
      <c r="D27" s="784"/>
      <c r="E27" s="811"/>
      <c r="F27" s="811"/>
      <c r="G27" s="923"/>
      <c r="H27" s="924"/>
      <c r="I27" s="810"/>
      <c r="J27" s="812"/>
      <c r="K27" s="924"/>
      <c r="L27" s="816"/>
      <c r="M27" s="810"/>
      <c r="N27" s="810"/>
      <c r="O27" s="818"/>
      <c r="P27" s="819"/>
      <c r="Q27" s="810"/>
      <c r="R27" s="810"/>
      <c r="S27" s="811"/>
      <c r="T27" s="771"/>
      <c r="U27" s="923"/>
      <c r="V27" s="810"/>
      <c r="W27" s="923"/>
      <c r="X27" s="771"/>
      <c r="Y27" s="810"/>
      <c r="Z27" s="810"/>
      <c r="AA27" s="923"/>
      <c r="AB27" s="924"/>
      <c r="AC27" s="923"/>
      <c r="AD27" s="926"/>
      <c r="AE27" s="927"/>
      <c r="AF27" s="928"/>
      <c r="AG27" s="929"/>
      <c r="AH27" s="803"/>
      <c r="AI27" s="772"/>
      <c r="AJ27" s="787"/>
      <c r="AK27" s="774"/>
      <c r="AL27" s="792"/>
      <c r="AM27" s="773"/>
      <c r="AN27" s="803"/>
      <c r="AO27" s="773"/>
      <c r="AP27" s="774"/>
      <c r="AQ27" s="890"/>
      <c r="AR27" s="774"/>
      <c r="AS27" s="773"/>
      <c r="AT27" s="792"/>
      <c r="AU27" s="774"/>
      <c r="AV27" s="777"/>
      <c r="AW27" s="778"/>
      <c r="AX27" s="778"/>
      <c r="AY27" s="891"/>
      <c r="AZ27" s="777"/>
      <c r="BA27" s="778"/>
      <c r="BB27" s="791"/>
      <c r="BC27" s="790"/>
      <c r="BD27" s="899"/>
      <c r="BE27" s="789"/>
      <c r="BF27" s="786"/>
      <c r="BG27" s="787"/>
      <c r="BH27" s="655"/>
      <c r="BI27" s="655"/>
      <c r="BJ27" s="440" t="s">
        <v>418</v>
      </c>
      <c r="BK27" s="286">
        <f t="shared" ref="BK27" si="10">COUNTIF($AH$6:$AJ$35,BJ27)</f>
        <v>0</v>
      </c>
      <c r="BL27" s="287">
        <f t="shared" si="2"/>
        <v>0</v>
      </c>
      <c r="BM27" s="287">
        <f t="shared" si="3"/>
        <v>0</v>
      </c>
      <c r="BN27" s="287">
        <f t="shared" si="4"/>
        <v>0</v>
      </c>
      <c r="BO27" s="287">
        <f t="shared" si="5"/>
        <v>0</v>
      </c>
      <c r="BP27" s="287">
        <f t="shared" si="6"/>
        <v>0</v>
      </c>
      <c r="BQ27" s="287">
        <f t="shared" si="7"/>
        <v>0</v>
      </c>
      <c r="BR27" s="587">
        <f t="shared" si="8"/>
        <v>0</v>
      </c>
      <c r="BS27" s="401">
        <v>0</v>
      </c>
      <c r="BT27" s="401">
        <f t="shared" si="9"/>
        <v>0</v>
      </c>
    </row>
    <row r="28" spans="1:72" s="4" customFormat="1" ht="42.95" customHeight="1" x14ac:dyDescent="0.15">
      <c r="A28" s="921"/>
      <c r="B28" s="922"/>
      <c r="C28" s="814"/>
      <c r="D28" s="784"/>
      <c r="E28" s="811"/>
      <c r="F28" s="811"/>
      <c r="G28" s="923"/>
      <c r="H28" s="924"/>
      <c r="I28" s="810"/>
      <c r="J28" s="812"/>
      <c r="K28" s="924"/>
      <c r="L28" s="816"/>
      <c r="M28" s="810"/>
      <c r="N28" s="810"/>
      <c r="O28" s="818"/>
      <c r="P28" s="819"/>
      <c r="Q28" s="810"/>
      <c r="R28" s="810"/>
      <c r="S28" s="811"/>
      <c r="T28" s="771"/>
      <c r="U28" s="923"/>
      <c r="V28" s="810"/>
      <c r="W28" s="923"/>
      <c r="X28" s="771"/>
      <c r="Y28" s="810"/>
      <c r="Z28" s="810"/>
      <c r="AA28" s="923"/>
      <c r="AB28" s="924"/>
      <c r="AC28" s="923"/>
      <c r="AD28" s="926"/>
      <c r="AE28" s="927"/>
      <c r="AF28" s="928"/>
      <c r="AG28" s="929"/>
      <c r="AH28" s="803"/>
      <c r="AI28" s="772"/>
      <c r="AJ28" s="787"/>
      <c r="AK28" s="774"/>
      <c r="AL28" s="792"/>
      <c r="AM28" s="773"/>
      <c r="AN28" s="802"/>
      <c r="AO28" s="807"/>
      <c r="AP28" s="774"/>
      <c r="AQ28" s="890"/>
      <c r="AR28" s="774"/>
      <c r="AS28" s="773"/>
      <c r="AT28" s="792"/>
      <c r="AU28" s="774"/>
      <c r="AV28" s="777"/>
      <c r="AW28" s="778"/>
      <c r="AX28" s="778"/>
      <c r="AY28" s="891"/>
      <c r="AZ28" s="777"/>
      <c r="BA28" s="792"/>
      <c r="BB28" s="791"/>
      <c r="BC28" s="790"/>
      <c r="BD28" s="899"/>
      <c r="BE28" s="789"/>
      <c r="BF28" s="786"/>
      <c r="BG28" s="787"/>
      <c r="BH28" s="655"/>
      <c r="BI28" s="655"/>
      <c r="BJ28" s="437" t="s">
        <v>65</v>
      </c>
      <c r="BK28" s="286">
        <f t="shared" si="1"/>
        <v>0</v>
      </c>
      <c r="BL28" s="287">
        <f t="shared" si="2"/>
        <v>0</v>
      </c>
      <c r="BM28" s="287">
        <f t="shared" si="3"/>
        <v>0</v>
      </c>
      <c r="BN28" s="287">
        <f t="shared" si="4"/>
        <v>0</v>
      </c>
      <c r="BO28" s="287">
        <f t="shared" si="5"/>
        <v>0</v>
      </c>
      <c r="BP28" s="287">
        <f t="shared" si="6"/>
        <v>0</v>
      </c>
      <c r="BQ28" s="287">
        <f t="shared" si="7"/>
        <v>0</v>
      </c>
      <c r="BR28" s="587">
        <f t="shared" si="8"/>
        <v>0</v>
      </c>
      <c r="BS28" s="401">
        <v>0</v>
      </c>
      <c r="BT28" s="401">
        <f t="shared" si="0"/>
        <v>0</v>
      </c>
    </row>
    <row r="29" spans="1:72" s="4" customFormat="1" ht="42.95" customHeight="1" x14ac:dyDescent="0.15">
      <c r="A29" s="921"/>
      <c r="B29" s="922"/>
      <c r="C29" s="813"/>
      <c r="D29" s="784"/>
      <c r="E29" s="934"/>
      <c r="F29" s="811"/>
      <c r="G29" s="923"/>
      <c r="H29" s="924"/>
      <c r="I29" s="810"/>
      <c r="J29" s="935"/>
      <c r="K29" s="941"/>
      <c r="L29" s="816"/>
      <c r="M29" s="810"/>
      <c r="N29" s="810"/>
      <c r="O29" s="818"/>
      <c r="P29" s="943"/>
      <c r="Q29" s="810"/>
      <c r="R29" s="810"/>
      <c r="S29" s="811"/>
      <c r="T29" s="771"/>
      <c r="U29" s="923"/>
      <c r="V29" s="810"/>
      <c r="W29" s="923"/>
      <c r="X29" s="771"/>
      <c r="Y29" s="810"/>
      <c r="Z29" s="810"/>
      <c r="AA29" s="923"/>
      <c r="AB29" s="924"/>
      <c r="AC29" s="923"/>
      <c r="AD29" s="926"/>
      <c r="AE29" s="927"/>
      <c r="AF29" s="928"/>
      <c r="AG29" s="929"/>
      <c r="AH29" s="804"/>
      <c r="AI29" s="772"/>
      <c r="AJ29" s="787"/>
      <c r="AK29" s="774"/>
      <c r="AL29" s="792"/>
      <c r="AM29" s="773"/>
      <c r="AN29" s="805"/>
      <c r="AO29" s="773"/>
      <c r="AP29" s="774"/>
      <c r="AQ29" s="890"/>
      <c r="AR29" s="774"/>
      <c r="AS29" s="773"/>
      <c r="AT29" s="792"/>
      <c r="AU29" s="774"/>
      <c r="AV29" s="777"/>
      <c r="AW29" s="778"/>
      <c r="AX29" s="778"/>
      <c r="AY29" s="891"/>
      <c r="AZ29" s="777"/>
      <c r="BA29" s="783"/>
      <c r="BB29" s="775"/>
      <c r="BC29" s="776"/>
      <c r="BD29" s="909"/>
      <c r="BE29" s="789"/>
      <c r="BF29" s="786"/>
      <c r="BG29" s="787"/>
      <c r="BH29" s="655"/>
      <c r="BI29" s="655"/>
      <c r="BJ29" s="1204"/>
      <c r="BK29" s="1204"/>
      <c r="BL29" s="1204"/>
      <c r="BM29" s="1204"/>
      <c r="BN29" s="1204"/>
      <c r="BO29" s="1204"/>
      <c r="BP29" s="1204"/>
      <c r="BQ29" s="1204"/>
      <c r="BR29" s="1204"/>
      <c r="BS29" s="401">
        <f>SUM(BS10:BS28)</f>
        <v>0</v>
      </c>
      <c r="BT29" s="1204"/>
    </row>
    <row r="30" spans="1:72" s="4" customFormat="1" ht="42.95" customHeight="1" x14ac:dyDescent="0.15">
      <c r="A30" s="921"/>
      <c r="B30" s="922"/>
      <c r="C30" s="813"/>
      <c r="D30" s="784"/>
      <c r="E30" s="934"/>
      <c r="F30" s="811"/>
      <c r="G30" s="923"/>
      <c r="H30" s="924"/>
      <c r="I30" s="810"/>
      <c r="J30" s="935"/>
      <c r="K30" s="941"/>
      <c r="L30" s="816"/>
      <c r="M30" s="810"/>
      <c r="N30" s="810"/>
      <c r="O30" s="818"/>
      <c r="P30" s="819"/>
      <c r="Q30" s="817"/>
      <c r="R30" s="810"/>
      <c r="S30" s="811"/>
      <c r="T30" s="771"/>
      <c r="U30" s="923"/>
      <c r="V30" s="810"/>
      <c r="W30" s="923"/>
      <c r="X30" s="771"/>
      <c r="Y30" s="810"/>
      <c r="Z30" s="810"/>
      <c r="AA30" s="923"/>
      <c r="AB30" s="924"/>
      <c r="AC30" s="923"/>
      <c r="AD30" s="926"/>
      <c r="AE30" s="927"/>
      <c r="AF30" s="928"/>
      <c r="AG30" s="929"/>
      <c r="AH30" s="804"/>
      <c r="AI30" s="772"/>
      <c r="AJ30" s="787"/>
      <c r="AK30" s="774"/>
      <c r="AL30" s="792"/>
      <c r="AM30" s="773"/>
      <c r="AN30" s="804"/>
      <c r="AO30" s="808"/>
      <c r="AP30" s="774"/>
      <c r="AQ30" s="890"/>
      <c r="AR30" s="774"/>
      <c r="AS30" s="773"/>
      <c r="AT30" s="792"/>
      <c r="AU30" s="774"/>
      <c r="AV30" s="775"/>
      <c r="AW30" s="792"/>
      <c r="AX30" s="792"/>
      <c r="AY30" s="893"/>
      <c r="AZ30" s="775"/>
      <c r="BA30" s="792"/>
      <c r="BB30" s="791"/>
      <c r="BC30" s="790"/>
      <c r="BD30" s="899"/>
      <c r="BE30" s="789"/>
      <c r="BF30" s="786"/>
      <c r="BG30" s="787"/>
      <c r="BH30" s="655"/>
      <c r="BI30" s="655"/>
      <c r="BJ30" s="1204"/>
      <c r="BK30" s="1204">
        <f t="shared" ref="BK30:BR30" si="11">SUM(BK10:BK28)</f>
        <v>0</v>
      </c>
      <c r="BL30" s="1204">
        <f t="shared" si="11"/>
        <v>0</v>
      </c>
      <c r="BM30" s="1204">
        <f t="shared" si="11"/>
        <v>0</v>
      </c>
      <c r="BN30" s="1204">
        <f t="shared" si="11"/>
        <v>0</v>
      </c>
      <c r="BO30" s="1204">
        <f t="shared" si="11"/>
        <v>0</v>
      </c>
      <c r="BP30" s="1204">
        <f t="shared" si="11"/>
        <v>0</v>
      </c>
      <c r="BQ30" s="1204">
        <f t="shared" si="11"/>
        <v>0</v>
      </c>
      <c r="BR30" s="1204">
        <f t="shared" si="11"/>
        <v>0</v>
      </c>
      <c r="BS30" s="1204"/>
      <c r="BT30" s="401">
        <f>SUM(BT10:BT28)</f>
        <v>0</v>
      </c>
    </row>
    <row r="31" spans="1:72" s="4" customFormat="1" ht="42.95" customHeight="1" x14ac:dyDescent="0.15">
      <c r="A31" s="921"/>
      <c r="B31" s="922"/>
      <c r="C31" s="813"/>
      <c r="D31" s="784"/>
      <c r="E31" s="934"/>
      <c r="F31" s="811"/>
      <c r="G31" s="923"/>
      <c r="H31" s="924"/>
      <c r="I31" s="810"/>
      <c r="J31" s="935"/>
      <c r="K31" s="941"/>
      <c r="L31" s="816"/>
      <c r="M31" s="810"/>
      <c r="N31" s="810"/>
      <c r="O31" s="818"/>
      <c r="P31" s="943"/>
      <c r="Q31" s="810"/>
      <c r="R31" s="817"/>
      <c r="S31" s="815"/>
      <c r="T31" s="771"/>
      <c r="U31" s="923"/>
      <c r="V31" s="810"/>
      <c r="W31" s="923"/>
      <c r="X31" s="771"/>
      <c r="Y31" s="810"/>
      <c r="Z31" s="810"/>
      <c r="AA31" s="923"/>
      <c r="AB31" s="924"/>
      <c r="AC31" s="923"/>
      <c r="AD31" s="926"/>
      <c r="AE31" s="927"/>
      <c r="AF31" s="928"/>
      <c r="AG31" s="929"/>
      <c r="AH31" s="805"/>
      <c r="AI31" s="786"/>
      <c r="AJ31" s="787"/>
      <c r="AK31" s="774"/>
      <c r="AL31" s="792"/>
      <c r="AM31" s="773"/>
      <c r="AN31" s="803"/>
      <c r="AO31" s="808"/>
      <c r="AP31" s="774"/>
      <c r="AQ31" s="890"/>
      <c r="AR31" s="774"/>
      <c r="AS31" s="773"/>
      <c r="AT31" s="792"/>
      <c r="AU31" s="774"/>
      <c r="AV31" s="777"/>
      <c r="AW31" s="778"/>
      <c r="AX31" s="778"/>
      <c r="AY31" s="893"/>
      <c r="AZ31" s="775"/>
      <c r="BA31" s="778"/>
      <c r="BB31" s="775"/>
      <c r="BC31" s="776"/>
      <c r="BD31" s="909"/>
      <c r="BE31" s="789"/>
      <c r="BF31" s="786"/>
      <c r="BG31" s="894"/>
      <c r="BH31" s="655"/>
      <c r="BI31" s="655"/>
      <c r="BJ31" s="1204"/>
      <c r="BK31" s="1204">
        <f>BK30+BL30*0.5</f>
        <v>0</v>
      </c>
      <c r="BL31" s="1204"/>
      <c r="BM31" s="1204">
        <f>BN30+BM30*0.5</f>
        <v>0</v>
      </c>
      <c r="BN31" s="1204"/>
      <c r="BO31" s="1204">
        <f>BO30</f>
        <v>0</v>
      </c>
      <c r="BP31" s="1204">
        <f>BP30</f>
        <v>0</v>
      </c>
      <c r="BQ31" s="1204">
        <f>BQ30+0.5*BR30</f>
        <v>0</v>
      </c>
      <c r="BR31" s="1204"/>
      <c r="BS31" s="1204"/>
      <c r="BT31" s="401">
        <f>SUM(BK31:BR31)</f>
        <v>0</v>
      </c>
    </row>
    <row r="32" spans="1:72" s="4" customFormat="1" ht="42.95" customHeight="1" x14ac:dyDescent="0.15">
      <c r="A32" s="921"/>
      <c r="B32" s="922"/>
      <c r="C32" s="942"/>
      <c r="D32" s="784"/>
      <c r="E32" s="811"/>
      <c r="F32" s="811"/>
      <c r="G32" s="923"/>
      <c r="H32" s="924"/>
      <c r="I32" s="810"/>
      <c r="J32" s="935"/>
      <c r="K32" s="924"/>
      <c r="L32" s="816"/>
      <c r="M32" s="810"/>
      <c r="N32" s="810"/>
      <c r="O32" s="818"/>
      <c r="P32" s="943"/>
      <c r="Q32" s="817"/>
      <c r="R32" s="817"/>
      <c r="S32" s="811"/>
      <c r="T32" s="771"/>
      <c r="U32" s="923"/>
      <c r="V32" s="810"/>
      <c r="W32" s="923"/>
      <c r="X32" s="771"/>
      <c r="Y32" s="810"/>
      <c r="Z32" s="810"/>
      <c r="AA32" s="923"/>
      <c r="AB32" s="924"/>
      <c r="AC32" s="923"/>
      <c r="AD32" s="926"/>
      <c r="AE32" s="927"/>
      <c r="AF32" s="928"/>
      <c r="AG32" s="929"/>
      <c r="AH32" s="803"/>
      <c r="AI32" s="772"/>
      <c r="AJ32" s="773"/>
      <c r="AK32" s="774"/>
      <c r="AL32" s="792"/>
      <c r="AM32" s="773"/>
      <c r="AN32" s="803"/>
      <c r="AO32" s="773"/>
      <c r="AP32" s="774"/>
      <c r="AQ32" s="890"/>
      <c r="AR32" s="774"/>
      <c r="AS32" s="773"/>
      <c r="AT32" s="792"/>
      <c r="AU32" s="774"/>
      <c r="AV32" s="777"/>
      <c r="AW32" s="778"/>
      <c r="AX32" s="778"/>
      <c r="AY32" s="891"/>
      <c r="AZ32" s="777"/>
      <c r="BA32" s="778"/>
      <c r="BB32" s="775"/>
      <c r="BC32" s="776"/>
      <c r="BD32" s="909"/>
      <c r="BE32" s="789"/>
      <c r="BF32" s="786"/>
      <c r="BG32" s="787"/>
    </row>
    <row r="33" spans="1:92" s="4" customFormat="1" ht="42.95" customHeight="1" x14ac:dyDescent="0.15">
      <c r="A33" s="921"/>
      <c r="B33" s="922"/>
      <c r="C33" s="944"/>
      <c r="D33" s="784"/>
      <c r="E33" s="811"/>
      <c r="F33" s="811"/>
      <c r="G33" s="923"/>
      <c r="H33" s="924"/>
      <c r="I33" s="785"/>
      <c r="J33" s="812"/>
      <c r="K33" s="924"/>
      <c r="L33" s="816"/>
      <c r="M33" s="810"/>
      <c r="N33" s="810"/>
      <c r="O33" s="818"/>
      <c r="P33" s="819"/>
      <c r="Q33" s="810"/>
      <c r="R33" s="810"/>
      <c r="S33" s="811"/>
      <c r="T33" s="771"/>
      <c r="U33" s="923"/>
      <c r="V33" s="810"/>
      <c r="W33" s="923"/>
      <c r="X33" s="771"/>
      <c r="Y33" s="810"/>
      <c r="Z33" s="810"/>
      <c r="AA33" s="923"/>
      <c r="AB33" s="924"/>
      <c r="AC33" s="923"/>
      <c r="AD33" s="926"/>
      <c r="AE33" s="927"/>
      <c r="AF33" s="928"/>
      <c r="AG33" s="929"/>
      <c r="AH33" s="802"/>
      <c r="AI33" s="772"/>
      <c r="AJ33" s="773"/>
      <c r="AK33" s="774"/>
      <c r="AL33" s="792"/>
      <c r="AM33" s="773"/>
      <c r="AN33" s="803"/>
      <c r="AO33" s="773"/>
      <c r="AP33" s="774"/>
      <c r="AQ33" s="890"/>
      <c r="AR33" s="774"/>
      <c r="AS33" s="773"/>
      <c r="AT33" s="792"/>
      <c r="AU33" s="774"/>
      <c r="AV33" s="777"/>
      <c r="AW33" s="778"/>
      <c r="AX33" s="778"/>
      <c r="AY33" s="891"/>
      <c r="AZ33" s="777"/>
      <c r="BA33" s="778"/>
      <c r="BB33" s="777"/>
      <c r="BC33" s="779"/>
      <c r="BD33" s="892"/>
      <c r="BE33" s="780"/>
      <c r="BF33" s="781"/>
      <c r="BG33" s="782"/>
    </row>
    <row r="34" spans="1:92" s="4" customFormat="1" ht="42.95" customHeight="1" x14ac:dyDescent="0.15">
      <c r="A34" s="921"/>
      <c r="B34" s="922"/>
      <c r="C34" s="814"/>
      <c r="D34" s="784"/>
      <c r="E34" s="811"/>
      <c r="F34" s="811"/>
      <c r="G34" s="923"/>
      <c r="H34" s="924"/>
      <c r="I34" s="810"/>
      <c r="J34" s="812"/>
      <c r="K34" s="924"/>
      <c r="L34" s="816"/>
      <c r="M34" s="810"/>
      <c r="N34" s="810"/>
      <c r="O34" s="818"/>
      <c r="P34" s="819"/>
      <c r="Q34" s="810"/>
      <c r="R34" s="810"/>
      <c r="S34" s="811"/>
      <c r="T34" s="771"/>
      <c r="U34" s="923"/>
      <c r="V34" s="810"/>
      <c r="W34" s="923"/>
      <c r="X34" s="771"/>
      <c r="Y34" s="810"/>
      <c r="Z34" s="810"/>
      <c r="AA34" s="923"/>
      <c r="AB34" s="924"/>
      <c r="AC34" s="923"/>
      <c r="AD34" s="926"/>
      <c r="AE34" s="927"/>
      <c r="AF34" s="928"/>
      <c r="AG34" s="929"/>
      <c r="AH34" s="803"/>
      <c r="AI34" s="772"/>
      <c r="AJ34" s="773"/>
      <c r="AK34" s="774"/>
      <c r="AL34" s="792"/>
      <c r="AM34" s="773"/>
      <c r="AN34" s="803"/>
      <c r="AO34" s="773"/>
      <c r="AP34" s="774"/>
      <c r="AQ34" s="890"/>
      <c r="AR34" s="774"/>
      <c r="AS34" s="773"/>
      <c r="AT34" s="792"/>
      <c r="AU34" s="774"/>
      <c r="AV34" s="777"/>
      <c r="AW34" s="778"/>
      <c r="AX34" s="778"/>
      <c r="AY34" s="891"/>
      <c r="AZ34" s="777"/>
      <c r="BA34" s="778"/>
      <c r="BB34" s="777"/>
      <c r="BC34" s="779"/>
      <c r="BD34" s="892"/>
      <c r="BE34" s="780"/>
      <c r="BF34" s="781"/>
      <c r="BG34" s="782"/>
    </row>
    <row r="35" spans="1:92" s="4" customFormat="1" ht="42.95" customHeight="1" thickBot="1" x14ac:dyDescent="0.2">
      <c r="A35" s="921"/>
      <c r="B35" s="922"/>
      <c r="C35" s="813"/>
      <c r="D35" s="784"/>
      <c r="E35" s="934"/>
      <c r="F35" s="811"/>
      <c r="G35" s="923"/>
      <c r="H35" s="924"/>
      <c r="I35" s="810"/>
      <c r="J35" s="935"/>
      <c r="K35" s="941"/>
      <c r="L35" s="816"/>
      <c r="M35" s="810"/>
      <c r="N35" s="810"/>
      <c r="O35" s="818"/>
      <c r="P35" s="819"/>
      <c r="Q35" s="810"/>
      <c r="R35" s="810"/>
      <c r="S35" s="811"/>
      <c r="T35" s="771"/>
      <c r="U35" s="923"/>
      <c r="V35" s="810"/>
      <c r="W35" s="945"/>
      <c r="X35" s="946"/>
      <c r="Y35" s="810"/>
      <c r="Z35" s="810"/>
      <c r="AA35" s="923"/>
      <c r="AB35" s="924"/>
      <c r="AC35" s="923"/>
      <c r="AD35" s="926"/>
      <c r="AE35" s="927"/>
      <c r="AF35" s="928"/>
      <c r="AG35" s="929"/>
      <c r="AH35" s="806"/>
      <c r="AI35" s="793"/>
      <c r="AJ35" s="794"/>
      <c r="AK35" s="905"/>
      <c r="AL35" s="900"/>
      <c r="AM35" s="794"/>
      <c r="AN35" s="907"/>
      <c r="AO35" s="809"/>
      <c r="AP35" s="795"/>
      <c r="AQ35" s="901"/>
      <c r="AR35" s="795"/>
      <c r="AS35" s="794"/>
      <c r="AT35" s="900"/>
      <c r="AU35" s="795"/>
      <c r="AV35" s="796"/>
      <c r="AW35" s="797"/>
      <c r="AX35" s="797"/>
      <c r="AY35" s="902"/>
      <c r="AZ35" s="796"/>
      <c r="BA35" s="797"/>
      <c r="BB35" s="796"/>
      <c r="BC35" s="798"/>
      <c r="BD35" s="903"/>
      <c r="BE35" s="799"/>
      <c r="BF35" s="800"/>
      <c r="BG35" s="904"/>
      <c r="BH35"/>
      <c r="BI35"/>
      <c r="BJ35" s="2"/>
      <c r="BK35" s="277"/>
      <c r="BL35" s="277"/>
      <c r="BM35" s="277"/>
      <c r="BN35" s="277"/>
      <c r="BO35" s="277"/>
    </row>
    <row r="36" spans="1:92" s="4" customFormat="1" ht="30.95" customHeight="1" x14ac:dyDescent="0.15">
      <c r="A36" s="22"/>
      <c r="B36" s="55"/>
      <c r="C36" s="55"/>
      <c r="D36" s="55"/>
      <c r="E36" s="386" t="s">
        <v>331</v>
      </c>
      <c r="F36" s="387"/>
      <c r="G36" s="387"/>
      <c r="H36" s="387"/>
      <c r="I36" s="387"/>
      <c r="J36" s="387"/>
      <c r="K36" s="387"/>
      <c r="L36" s="387"/>
      <c r="M36" s="387"/>
      <c r="N36" s="388"/>
      <c r="O36" s="388"/>
      <c r="P36" s="388"/>
      <c r="Q36" s="388"/>
      <c r="R36" s="388"/>
      <c r="S36" s="388"/>
      <c r="T36" s="388"/>
      <c r="U36" s="387"/>
      <c r="V36" s="387"/>
      <c r="W36" s="387"/>
      <c r="X36" s="387"/>
      <c r="Y36" s="387"/>
      <c r="Z36" s="1717" t="s">
        <v>83</v>
      </c>
      <c r="AA36" s="1717"/>
      <c r="AB36" s="1717"/>
      <c r="AC36" s="1717"/>
      <c r="AD36" s="55"/>
      <c r="AE36" s="1717" t="s">
        <v>251</v>
      </c>
      <c r="AF36" s="1717"/>
      <c r="AG36" s="1717"/>
      <c r="AH36" s="55"/>
      <c r="AI36" s="1927" t="s">
        <v>250</v>
      </c>
      <c r="AJ36" s="1927"/>
      <c r="AK36" s="1927"/>
      <c r="AL36" s="398"/>
      <c r="AM36" s="398"/>
      <c r="AN36" s="398"/>
      <c r="AO36" s="398"/>
      <c r="AP36" s="398"/>
      <c r="AQ36" s="398"/>
      <c r="AR36" s="398"/>
      <c r="AS36" s="398"/>
      <c r="AT36" s="398"/>
      <c r="AU36" s="398"/>
      <c r="AV36" s="398"/>
      <c r="AW36" s="398"/>
      <c r="AX36" s="398"/>
      <c r="AY36" s="398"/>
      <c r="AZ36" s="398"/>
      <c r="BA36" s="398"/>
      <c r="BB36" s="398"/>
      <c r="BC36" s="398"/>
      <c r="BD36" s="398"/>
      <c r="BE36" s="398"/>
      <c r="BG36"/>
      <c r="BH36"/>
      <c r="BI36"/>
      <c r="BJ36" s="2"/>
      <c r="BK36"/>
      <c r="BL36"/>
      <c r="BM36" s="55"/>
      <c r="BN36" s="55"/>
      <c r="BO36" s="55"/>
      <c r="BP36" s="277"/>
      <c r="BQ36"/>
      <c r="BR36" s="2"/>
      <c r="BS36" s="2"/>
      <c r="BT36" s="141"/>
      <c r="BV36" s="277"/>
      <c r="BW36" s="323"/>
      <c r="BX36" s="323"/>
      <c r="BY36" s="277"/>
      <c r="BZ36" s="277"/>
      <c r="CA36" s="277"/>
      <c r="CB36" s="40"/>
      <c r="CD36" s="323"/>
    </row>
    <row r="37" spans="1:92" s="4" customFormat="1" ht="30.95" customHeight="1" x14ac:dyDescent="0.15">
      <c r="A37" s="47"/>
      <c r="B37" s="47"/>
      <c r="C37" s="47"/>
      <c r="D37" s="47"/>
      <c r="E37" s="598" t="s">
        <v>239</v>
      </c>
      <c r="F37" s="388"/>
      <c r="G37" s="111"/>
      <c r="H37" s="111"/>
      <c r="I37" s="111"/>
      <c r="J37" s="111"/>
      <c r="L37" s="111"/>
      <c r="M37" s="111"/>
      <c r="N37" s="2"/>
      <c r="O37" s="2"/>
      <c r="P37" s="2"/>
      <c r="Q37" s="2"/>
      <c r="R37" s="2"/>
      <c r="S37" s="2"/>
      <c r="T37" s="2"/>
      <c r="U37" s="111"/>
      <c r="V37" s="111"/>
      <c r="W37" s="111"/>
      <c r="X37" s="111"/>
      <c r="Y37" s="111"/>
      <c r="Z37" s="1717" t="s">
        <v>163</v>
      </c>
      <c r="AA37" s="1717"/>
      <c r="AB37" s="1717"/>
      <c r="AC37" s="1717"/>
      <c r="AD37" s="55"/>
      <c r="AE37" s="1717" t="s">
        <v>248</v>
      </c>
      <c r="AF37" s="1717"/>
      <c r="AG37" s="1717"/>
      <c r="AH37" s="55"/>
      <c r="AI37" s="276"/>
      <c r="AJ37" s="276"/>
      <c r="AK37" s="276"/>
      <c r="AL37" s="276"/>
      <c r="AM37" s="276"/>
      <c r="AN37" s="276"/>
      <c r="AO37" s="276"/>
      <c r="AP37" s="276"/>
      <c r="AQ37" s="276"/>
      <c r="AR37" s="276"/>
      <c r="AS37" s="276"/>
      <c r="AT37" s="276"/>
      <c r="AU37" s="276"/>
      <c r="AV37" s="276"/>
      <c r="AW37" s="276"/>
      <c r="AX37" s="276"/>
      <c r="AY37" s="276"/>
      <c r="AZ37" s="276"/>
      <c r="BA37" s="276"/>
      <c r="BB37" s="276"/>
      <c r="BC37" s="276"/>
      <c r="BD37" s="276"/>
      <c r="BE37" s="276"/>
      <c r="BJ37" s="146"/>
      <c r="BK37" s="146"/>
      <c r="BL37" s="146"/>
      <c r="BM37" s="146"/>
      <c r="BN37"/>
      <c r="BO37"/>
      <c r="BP37" s="277"/>
      <c r="BQ37" s="2"/>
      <c r="BR37" s="2"/>
      <c r="BS37" s="2"/>
      <c r="BT37" s="141"/>
      <c r="BU37" s="277"/>
      <c r="BV37" s="323"/>
      <c r="BW37"/>
      <c r="BX37"/>
      <c r="BY37" s="43"/>
      <c r="CB37" s="323"/>
      <c r="CC37" s="323"/>
    </row>
    <row r="38" spans="1:92" s="4" customFormat="1" ht="30.95" customHeight="1" x14ac:dyDescent="0.15">
      <c r="A38" s="47"/>
      <c r="B38" s="47"/>
      <c r="C38" s="47"/>
      <c r="D38" s="47"/>
      <c r="E38" s="860" t="s">
        <v>624</v>
      </c>
      <c r="F38" s="111"/>
      <c r="G38" s="111"/>
      <c r="H38" s="111"/>
      <c r="I38" s="111"/>
      <c r="J38" s="111"/>
      <c r="K38" s="111"/>
      <c r="L38" s="6"/>
      <c r="M38" s="6"/>
      <c r="N38" s="109"/>
      <c r="O38" s="109"/>
      <c r="P38" s="109"/>
      <c r="Q38" s="109"/>
      <c r="R38" s="109"/>
      <c r="S38" s="109"/>
      <c r="T38" s="109"/>
      <c r="U38" s="43"/>
      <c r="V38" s="6"/>
      <c r="W38" s="6"/>
      <c r="X38" s="6"/>
      <c r="Y38" s="6"/>
      <c r="Z38" s="1717" t="s">
        <v>164</v>
      </c>
      <c r="AA38" s="1717"/>
      <c r="AB38" s="1717"/>
      <c r="AC38" s="1717"/>
      <c r="AD38" s="30"/>
      <c r="AE38" s="1678" t="s">
        <v>249</v>
      </c>
      <c r="AF38" s="1678"/>
      <c r="AG38" s="1678"/>
      <c r="AH38" s="398"/>
      <c r="AI38" s="55"/>
      <c r="AJ38" s="55"/>
      <c r="AK38" s="55"/>
      <c r="AL38" s="55"/>
      <c r="AM38" s="398"/>
      <c r="AN38" s="398"/>
      <c r="AO38" s="398"/>
      <c r="AP38" s="398"/>
      <c r="AQ38" s="398"/>
      <c r="AR38" s="398"/>
      <c r="AS38" s="398"/>
      <c r="AT38" s="398"/>
      <c r="AU38" s="398"/>
      <c r="AV38" s="398"/>
      <c r="AX38" s="55"/>
      <c r="AY38" s="55"/>
      <c r="AZ38" s="55"/>
      <c r="BA38" s="55"/>
      <c r="BB38" s="55"/>
      <c r="BC38" s="55"/>
      <c r="BD38" s="55"/>
      <c r="BE38" s="55"/>
      <c r="BF38" s="2"/>
      <c r="BJ38"/>
      <c r="BK38"/>
      <c r="BL38"/>
      <c r="BM38"/>
      <c r="BN38" s="2"/>
      <c r="BO38" s="2"/>
      <c r="BP38"/>
      <c r="BQ38" s="2"/>
      <c r="BR38" s="2"/>
      <c r="BS38" s="2"/>
      <c r="BT38" s="2"/>
      <c r="BU38" s="323"/>
      <c r="BV38"/>
      <c r="BW38"/>
      <c r="BX38"/>
      <c r="BY38" s="323"/>
      <c r="CE38" s="40"/>
    </row>
    <row r="39" spans="1:92" s="4" customFormat="1" ht="27.95" customHeight="1" x14ac:dyDescent="0.15">
      <c r="A39" s="6"/>
      <c r="B39" s="55"/>
      <c r="C39" s="55"/>
      <c r="D39" s="55"/>
      <c r="E39" s="2"/>
      <c r="F39" s="111"/>
      <c r="G39" s="111"/>
      <c r="H39" s="111"/>
      <c r="I39" s="111"/>
      <c r="J39" s="111"/>
      <c r="K39" s="111"/>
      <c r="L39" s="2"/>
      <c r="M39" s="2"/>
      <c r="N39" s="2"/>
      <c r="O39" s="111"/>
      <c r="P39" s="111"/>
      <c r="Q39" s="111"/>
      <c r="R39" s="111"/>
      <c r="S39" s="111"/>
      <c r="T39" s="111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J39"/>
      <c r="BK39"/>
      <c r="BL39"/>
      <c r="BM39"/>
      <c r="BN39" s="2"/>
      <c r="BO39" s="2"/>
      <c r="BP39" s="2"/>
      <c r="BQ39" s="2"/>
      <c r="BR39" s="2"/>
      <c r="BS39" s="2"/>
      <c r="BT39" s="2"/>
      <c r="BU39" s="2"/>
      <c r="BV39" s="2"/>
      <c r="BW39" s="101"/>
      <c r="BX39"/>
      <c r="BY39"/>
      <c r="CD39" s="323"/>
      <c r="CE39"/>
      <c r="CF39"/>
      <c r="CG39"/>
      <c r="CH39" s="323"/>
      <c r="CI39" s="323"/>
      <c r="CJ39" s="323"/>
      <c r="CK39" s="323"/>
      <c r="CL39" s="323"/>
      <c r="CM39" s="277"/>
      <c r="CN39" s="40"/>
    </row>
    <row r="40" spans="1:92" s="40" customFormat="1" ht="27.95" customHeight="1" x14ac:dyDescent="0.15">
      <c r="A40"/>
      <c r="B40" s="55"/>
      <c r="C40" s="55"/>
      <c r="D40" s="55"/>
      <c r="E40" s="55"/>
      <c r="F40" s="241"/>
      <c r="G40" s="241"/>
      <c r="H40" s="241"/>
      <c r="I40" s="241"/>
      <c r="J40" s="241"/>
      <c r="K40" s="241"/>
      <c r="L40" s="55"/>
      <c r="M40" s="55"/>
      <c r="N40" s="55"/>
      <c r="O40" s="241"/>
      <c r="P40" s="241"/>
      <c r="Q40" s="241"/>
      <c r="R40" s="241"/>
      <c r="S40" s="241"/>
      <c r="T40" s="241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/>
      <c r="BY40"/>
      <c r="BZ40" s="323"/>
      <c r="CA40" s="323"/>
      <c r="CB40" s="323"/>
      <c r="CC40" s="323"/>
      <c r="CD40"/>
      <c r="CE40"/>
      <c r="CF40"/>
      <c r="CG40"/>
      <c r="CH40"/>
      <c r="CI40"/>
      <c r="CJ40"/>
      <c r="CK40"/>
      <c r="CL40"/>
      <c r="CM40"/>
      <c r="CN40" s="277"/>
    </row>
    <row r="41" spans="1:92" s="277" customFormat="1" ht="27.95" customHeight="1" x14ac:dyDescent="0.15">
      <c r="A41"/>
      <c r="B41" s="55"/>
      <c r="C41" s="55"/>
      <c r="D41" s="55"/>
      <c r="E41" s="55"/>
      <c r="F41" s="241"/>
      <c r="G41" s="241"/>
      <c r="H41" s="241"/>
      <c r="I41" s="241"/>
      <c r="J41" s="241"/>
      <c r="K41" s="241"/>
      <c r="L41" s="55"/>
      <c r="M41" s="55"/>
      <c r="N41" s="55"/>
      <c r="O41" s="241"/>
      <c r="P41" s="241"/>
      <c r="Q41" s="241"/>
      <c r="R41" s="241"/>
      <c r="S41" s="241"/>
      <c r="T41" s="241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/>
      <c r="BY41"/>
      <c r="BZ41"/>
      <c r="CA41"/>
      <c r="CB41" s="141"/>
      <c r="CC41"/>
      <c r="CD41"/>
      <c r="CE41"/>
      <c r="CF41"/>
      <c r="CG41"/>
      <c r="CH41"/>
      <c r="CI41"/>
      <c r="CJ41"/>
      <c r="CK41"/>
      <c r="CL41"/>
      <c r="CM41"/>
      <c r="CN41"/>
    </row>
    <row r="42" spans="1:92" ht="27.95" customHeight="1" x14ac:dyDescent="0.15">
      <c r="B42" s="55"/>
      <c r="C42" s="55"/>
      <c r="D42" s="55"/>
      <c r="E42" s="55"/>
      <c r="F42" s="241"/>
      <c r="G42" s="241"/>
      <c r="H42" s="241"/>
      <c r="I42" s="241"/>
      <c r="J42" s="241"/>
      <c r="K42" s="241"/>
      <c r="L42" s="55"/>
      <c r="M42" s="55"/>
      <c r="N42" s="55"/>
      <c r="O42" s="241"/>
      <c r="P42" s="241"/>
      <c r="Q42" s="241"/>
      <c r="R42" s="241"/>
      <c r="S42" s="241"/>
      <c r="T42" s="241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BK42" s="2"/>
      <c r="BL42" s="2"/>
      <c r="BM42" s="2"/>
      <c r="BN42" s="2"/>
      <c r="BO42" s="2"/>
      <c r="BP42" s="2"/>
      <c r="BQ42" s="2"/>
      <c r="BT42" s="2"/>
      <c r="BU42" s="2"/>
      <c r="BV42" s="2"/>
      <c r="BW42" s="2"/>
      <c r="BX42"/>
      <c r="BY42"/>
      <c r="BZ42"/>
      <c r="CA42"/>
      <c r="CB42" s="141"/>
    </row>
    <row r="43" spans="1:92" ht="24.95" customHeight="1" x14ac:dyDescent="0.15">
      <c r="B43" s="55"/>
      <c r="C43" s="55"/>
      <c r="D43" s="55"/>
      <c r="E43" s="55"/>
      <c r="F43" s="241"/>
      <c r="G43" s="241"/>
      <c r="H43" s="241"/>
      <c r="I43" s="241"/>
      <c r="J43" s="241"/>
      <c r="K43" s="241"/>
      <c r="L43" s="55"/>
      <c r="M43" s="55"/>
      <c r="N43" s="55"/>
      <c r="O43" s="241"/>
      <c r="P43" s="241"/>
      <c r="Q43" s="241"/>
      <c r="R43" s="241"/>
      <c r="S43" s="241"/>
      <c r="T43" s="241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BK43" s="2"/>
      <c r="BL43" s="2"/>
      <c r="BM43" s="2"/>
      <c r="BN43" s="2"/>
      <c r="BO43" s="2"/>
      <c r="BP43" s="2"/>
      <c r="BQ43" s="2"/>
      <c r="BT43" s="2"/>
      <c r="BU43" s="2"/>
      <c r="BV43" s="2"/>
      <c r="BW43" s="2"/>
      <c r="BX43"/>
      <c r="BY43"/>
      <c r="BZ43"/>
      <c r="CA43"/>
      <c r="CB43" s="141"/>
    </row>
    <row r="44" spans="1:92" ht="24.95" customHeight="1" x14ac:dyDescent="0.15">
      <c r="I44" s="111"/>
      <c r="J44" s="111"/>
      <c r="K44" s="111"/>
      <c r="M44" s="2"/>
      <c r="N44" s="2"/>
      <c r="P44" s="111"/>
      <c r="Q44" s="111"/>
      <c r="R44" s="111"/>
      <c r="S44" s="111"/>
      <c r="T44" s="111"/>
      <c r="BK44" s="2"/>
      <c r="BL44" s="2"/>
      <c r="BM44" s="2"/>
      <c r="BN44" s="2"/>
      <c r="BO44" s="2"/>
      <c r="BP44" s="2"/>
      <c r="BQ44" s="2"/>
      <c r="BT44" s="2"/>
      <c r="BU44" s="2"/>
      <c r="BV44" s="2"/>
      <c r="BW44" s="2"/>
      <c r="BY44"/>
      <c r="BZ44"/>
      <c r="CA44"/>
      <c r="CB44" s="141"/>
    </row>
    <row r="45" spans="1:92" x14ac:dyDescent="0.15">
      <c r="I45" s="111"/>
      <c r="J45" s="111"/>
      <c r="K45" s="111"/>
      <c r="M45" s="2"/>
      <c r="N45" s="2"/>
      <c r="P45" s="111"/>
      <c r="Q45" s="111"/>
      <c r="R45" s="111"/>
      <c r="S45" s="111"/>
      <c r="T45" s="111"/>
      <c r="BK45" s="2"/>
      <c r="BL45" s="2"/>
      <c r="BM45" s="2"/>
      <c r="BN45" s="2"/>
      <c r="BO45" s="2"/>
      <c r="BP45" s="2"/>
      <c r="BT45" s="2"/>
      <c r="BU45" s="2"/>
      <c r="BV45" s="2"/>
      <c r="BW45" s="2"/>
      <c r="BY45"/>
      <c r="BZ45"/>
      <c r="CA45"/>
      <c r="CB45" s="141"/>
    </row>
    <row r="46" spans="1:92" x14ac:dyDescent="0.15">
      <c r="I46" s="111"/>
      <c r="J46" s="111"/>
      <c r="K46" s="111"/>
      <c r="M46" s="2"/>
      <c r="N46" s="2"/>
      <c r="P46" s="111"/>
      <c r="Q46" s="111"/>
      <c r="R46" s="111"/>
      <c r="S46" s="111"/>
      <c r="T46" s="111"/>
      <c r="BK46" s="2"/>
      <c r="BL46" s="2"/>
      <c r="BM46" s="2"/>
      <c r="BP46" s="2"/>
      <c r="BU46" s="2"/>
      <c r="BV46" s="2"/>
      <c r="BW46" s="2"/>
    </row>
    <row r="47" spans="1:92" x14ac:dyDescent="0.15">
      <c r="BK47" s="2"/>
      <c r="BL47" s="2"/>
      <c r="BM47" s="2"/>
    </row>
  </sheetData>
  <mergeCells count="79">
    <mergeCell ref="DG4:DG5"/>
    <mergeCell ref="DH4:DH5"/>
    <mergeCell ref="CZ4:CZ5"/>
    <mergeCell ref="DA4:DA5"/>
    <mergeCell ref="DB4:DB5"/>
    <mergeCell ref="DC4:DC5"/>
    <mergeCell ref="DD4:DD5"/>
    <mergeCell ref="DE4:DE5"/>
    <mergeCell ref="DF4:DF5"/>
    <mergeCell ref="CU4:CU5"/>
    <mergeCell ref="CV4:CV5"/>
    <mergeCell ref="CW4:CW5"/>
    <mergeCell ref="CX4:CX5"/>
    <mergeCell ref="CY4:CY5"/>
    <mergeCell ref="CT4:CT5"/>
    <mergeCell ref="CI4:CI5"/>
    <mergeCell ref="CJ4:CJ5"/>
    <mergeCell ref="CK4:CK5"/>
    <mergeCell ref="CL4:CL5"/>
    <mergeCell ref="CM4:CM5"/>
    <mergeCell ref="CN4:CN5"/>
    <mergeCell ref="CO4:CO5"/>
    <mergeCell ref="CP4:CP5"/>
    <mergeCell ref="CQ4:CQ5"/>
    <mergeCell ref="CR4:CR5"/>
    <mergeCell ref="CS4:CS5"/>
    <mergeCell ref="CH4:CH5"/>
    <mergeCell ref="BW4:BW5"/>
    <mergeCell ref="BX4:BX5"/>
    <mergeCell ref="BY4:BY5"/>
    <mergeCell ref="BZ4:BZ5"/>
    <mergeCell ref="CA4:CA5"/>
    <mergeCell ref="CB4:CB5"/>
    <mergeCell ref="CC4:CC5"/>
    <mergeCell ref="CD4:CD5"/>
    <mergeCell ref="CE4:CE5"/>
    <mergeCell ref="CF4:CF5"/>
    <mergeCell ref="CG4:CG5"/>
    <mergeCell ref="BQ8:BR8"/>
    <mergeCell ref="Z36:AC36"/>
    <mergeCell ref="AE36:AG36"/>
    <mergeCell ref="AI36:AK36"/>
    <mergeCell ref="Z37:AC37"/>
    <mergeCell ref="AE37:AG37"/>
    <mergeCell ref="BK8:BK9"/>
    <mergeCell ref="BL8:BL9"/>
    <mergeCell ref="BP8:BP9"/>
    <mergeCell ref="BO8:BO9"/>
    <mergeCell ref="BM8:BM9"/>
    <mergeCell ref="BN8:BN9"/>
    <mergeCell ref="BE3:BG4"/>
    <mergeCell ref="AU4:AX4"/>
    <mergeCell ref="AY4:BD4"/>
    <mergeCell ref="Z38:AC38"/>
    <mergeCell ref="O5:P5"/>
    <mergeCell ref="Q5:R5"/>
    <mergeCell ref="AR3:AS5"/>
    <mergeCell ref="Y5:Z5"/>
    <mergeCell ref="AA3:AB4"/>
    <mergeCell ref="AG3:AG5"/>
    <mergeCell ref="AH3:AJ5"/>
    <mergeCell ref="AK3:AM5"/>
    <mergeCell ref="AN3:AO5"/>
    <mergeCell ref="AP3:AQ5"/>
    <mergeCell ref="AE38:AG38"/>
    <mergeCell ref="A1:AB1"/>
    <mergeCell ref="AE1:AF1"/>
    <mergeCell ref="AK1:AW1"/>
    <mergeCell ref="S3:T3"/>
    <mergeCell ref="U3:V4"/>
    <mergeCell ref="M3:R4"/>
    <mergeCell ref="I3:K3"/>
    <mergeCell ref="G4:H4"/>
    <mergeCell ref="W3:X5"/>
    <mergeCell ref="Y3:Z3"/>
    <mergeCell ref="C3:D3"/>
    <mergeCell ref="G3:H3"/>
    <mergeCell ref="AT3:AT5"/>
    <mergeCell ref="AU3:BD3"/>
  </mergeCells>
  <phoneticPr fontId="1"/>
  <pageMargins left="0" right="0" top="0.19685039370078741" bottom="0.19685039370078741" header="0.11811023622047245" footer="0.11811023622047245"/>
  <pageSetup paperSize="9" scale="37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H47"/>
  <sheetViews>
    <sheetView topLeftCell="A4" zoomScale="50" zoomScaleNormal="50" workbookViewId="0">
      <selection activeCell="F38" sqref="F38"/>
    </sheetView>
  </sheetViews>
  <sheetFormatPr defaultRowHeight="13.5" x14ac:dyDescent="0.15"/>
  <cols>
    <col min="1" max="2" width="3.75" customWidth="1"/>
    <col min="3" max="4" width="6.625" customWidth="1"/>
    <col min="5" max="11" width="8.125" style="2" customWidth="1"/>
    <col min="12" max="13" width="8.125" style="111" customWidth="1"/>
    <col min="14" max="16" width="8.125" style="2" customWidth="1"/>
    <col min="17" max="17" width="8.625" style="2" customWidth="1"/>
    <col min="18" max="18" width="8.125" style="2" customWidth="1"/>
    <col min="19" max="19" width="8.625" style="2" customWidth="1"/>
    <col min="20" max="21" width="8.125" style="111" customWidth="1"/>
    <col min="22" max="22" width="11.125" style="111" customWidth="1"/>
    <col min="23" max="28" width="8.125" style="2" customWidth="1"/>
    <col min="29" max="29" width="11.375" style="2" customWidth="1"/>
    <col min="30" max="57" width="8.125" style="2" customWidth="1"/>
    <col min="58" max="60" width="15.625" style="2" customWidth="1"/>
    <col min="61" max="65" width="8.625" style="2" customWidth="1"/>
    <col min="66" max="66" width="8.625" customWidth="1"/>
    <col min="67" max="67" width="8.625" style="141" customWidth="1"/>
    <col min="68" max="68" width="8.625" customWidth="1"/>
    <col min="69" max="73" width="8.625" style="141" customWidth="1"/>
    <col min="74" max="79" width="8.625" customWidth="1"/>
    <col min="85" max="85" width="12.875" bestFit="1" customWidth="1"/>
    <col min="89" max="89" width="13.375" bestFit="1" customWidth="1"/>
  </cols>
  <sheetData>
    <row r="1" spans="1:112" ht="30" customHeight="1" x14ac:dyDescent="0.15">
      <c r="A1" s="1666" t="s">
        <v>287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666"/>
      <c r="T1" s="1666"/>
      <c r="U1" s="1666"/>
      <c r="V1" s="1666"/>
      <c r="W1" s="1666"/>
      <c r="X1" s="1666"/>
      <c r="Y1" s="1666"/>
      <c r="Z1" s="1666"/>
      <c r="AA1" s="1666"/>
      <c r="AB1" s="580"/>
      <c r="AC1" s="399"/>
      <c r="AD1" s="399"/>
      <c r="AE1" s="399"/>
      <c r="AF1" s="399"/>
      <c r="AG1" s="399"/>
      <c r="AH1" s="399"/>
      <c r="AI1" s="399"/>
      <c r="AJ1" s="1926" t="s">
        <v>260</v>
      </c>
      <c r="AK1" s="1926"/>
      <c r="AL1" s="1926"/>
      <c r="AM1" s="277"/>
      <c r="AN1" s="277"/>
      <c r="AO1" s="277"/>
      <c r="AP1" s="277"/>
      <c r="AQ1" s="277"/>
      <c r="AR1" s="277"/>
      <c r="AS1" s="1860" t="s">
        <v>206</v>
      </c>
      <c r="AT1" s="1860"/>
      <c r="AU1" s="1860"/>
      <c r="AV1" s="1860"/>
      <c r="AW1" s="1860"/>
      <c r="AX1" s="1860"/>
      <c r="AY1" s="1860"/>
      <c r="AZ1" s="590"/>
      <c r="BA1" s="590"/>
      <c r="BB1" s="277"/>
      <c r="BC1" s="277"/>
      <c r="BD1" s="277"/>
      <c r="BE1" s="277"/>
      <c r="BF1" s="277"/>
      <c r="BG1" s="40"/>
      <c r="BH1" s="40"/>
      <c r="BI1" s="40"/>
      <c r="BJ1" s="40"/>
      <c r="BK1" s="40"/>
      <c r="BL1" s="40"/>
      <c r="BM1" s="40"/>
    </row>
    <row r="2" spans="1:112" ht="18" customHeight="1" thickBot="1" x14ac:dyDescent="0.2">
      <c r="A2" s="6"/>
      <c r="B2" s="6"/>
      <c r="C2" s="6"/>
      <c r="D2" s="6"/>
      <c r="E2" s="388" t="s">
        <v>47</v>
      </c>
      <c r="F2" s="388"/>
      <c r="G2" s="388"/>
      <c r="H2" s="388"/>
      <c r="I2" s="388"/>
      <c r="J2" s="388"/>
      <c r="K2" s="388"/>
      <c r="L2" s="424"/>
      <c r="M2" s="424"/>
      <c r="N2" s="22"/>
      <c r="O2" s="22"/>
      <c r="P2" s="22"/>
      <c r="Q2" s="22"/>
      <c r="R2" s="22"/>
      <c r="S2" s="22"/>
      <c r="T2" s="424"/>
      <c r="U2" s="424"/>
      <c r="V2" s="424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6"/>
      <c r="AJ2" s="6"/>
      <c r="AK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142"/>
      <c r="BQ2" s="142"/>
      <c r="BR2" s="142"/>
      <c r="BS2" s="142"/>
      <c r="BT2" s="142"/>
      <c r="BU2"/>
    </row>
    <row r="3" spans="1:112" ht="21" customHeight="1" x14ac:dyDescent="0.15">
      <c r="A3" s="423"/>
      <c r="B3" s="423"/>
      <c r="C3" s="1662" t="s">
        <v>0</v>
      </c>
      <c r="D3" s="1686"/>
      <c r="E3" s="382" t="s">
        <v>3</v>
      </c>
      <c r="F3" s="168" t="s">
        <v>172</v>
      </c>
      <c r="G3" s="1662" t="s">
        <v>5</v>
      </c>
      <c r="H3" s="1663"/>
      <c r="I3" s="1692" t="s">
        <v>159</v>
      </c>
      <c r="J3" s="1693"/>
      <c r="K3" s="1694"/>
      <c r="L3" s="913" t="s">
        <v>55</v>
      </c>
      <c r="M3" s="1680" t="s">
        <v>54</v>
      </c>
      <c r="N3" s="1681"/>
      <c r="O3" s="1681"/>
      <c r="P3" s="1681"/>
      <c r="Q3" s="1681"/>
      <c r="R3" s="1684"/>
      <c r="S3" s="1680" t="s">
        <v>113</v>
      </c>
      <c r="T3" s="1684"/>
      <c r="U3" s="1680" t="s">
        <v>59</v>
      </c>
      <c r="V3" s="1684"/>
      <c r="W3" s="1813" t="s">
        <v>327</v>
      </c>
      <c r="X3" s="1815"/>
      <c r="Y3" s="1680" t="s">
        <v>323</v>
      </c>
      <c r="Z3" s="1684"/>
      <c r="AA3" s="1685" t="s">
        <v>32</v>
      </c>
      <c r="AB3" s="1663"/>
      <c r="AC3" s="403" t="s">
        <v>7</v>
      </c>
      <c r="AD3" s="372"/>
      <c r="AE3" s="382"/>
      <c r="AF3" s="383"/>
      <c r="AG3" s="1758" t="s">
        <v>18</v>
      </c>
      <c r="AH3" s="1662" t="s">
        <v>10</v>
      </c>
      <c r="AI3" s="1685"/>
      <c r="AJ3" s="1686"/>
      <c r="AK3" s="1685" t="s">
        <v>11</v>
      </c>
      <c r="AL3" s="1685"/>
      <c r="AM3" s="1686"/>
      <c r="AN3" s="1662" t="s">
        <v>13</v>
      </c>
      <c r="AO3" s="1686"/>
      <c r="AP3" s="1662" t="s">
        <v>12</v>
      </c>
      <c r="AQ3" s="1686"/>
      <c r="AR3" s="1763" t="s">
        <v>154</v>
      </c>
      <c r="AS3" s="1755"/>
      <c r="AT3" s="1867" t="s">
        <v>246</v>
      </c>
      <c r="AU3" s="1662" t="s">
        <v>61</v>
      </c>
      <c r="AV3" s="1685"/>
      <c r="AW3" s="1685"/>
      <c r="AX3" s="1685"/>
      <c r="AY3" s="1685"/>
      <c r="AZ3" s="1685"/>
      <c r="BA3" s="1685"/>
      <c r="BB3" s="1685"/>
      <c r="BC3" s="1685"/>
      <c r="BD3" s="1686"/>
      <c r="BE3" s="1733" t="s">
        <v>62</v>
      </c>
      <c r="BF3" s="1768"/>
      <c r="BG3" s="1663"/>
      <c r="BH3" s="610"/>
      <c r="BI3" s="610"/>
      <c r="BJ3"/>
      <c r="BK3"/>
      <c r="BL3"/>
      <c r="BM3"/>
      <c r="BO3"/>
      <c r="BQ3"/>
      <c r="BR3"/>
      <c r="BS3"/>
      <c r="BT3"/>
      <c r="BU3"/>
    </row>
    <row r="4" spans="1:112" ht="21" customHeight="1" thickBot="1" x14ac:dyDescent="0.2">
      <c r="A4" s="418"/>
      <c r="B4" s="418"/>
      <c r="C4" s="39" t="s">
        <v>1</v>
      </c>
      <c r="D4" s="39"/>
      <c r="E4" s="39" t="s">
        <v>4</v>
      </c>
      <c r="F4" s="39"/>
      <c r="G4" s="1688" t="s">
        <v>6</v>
      </c>
      <c r="H4" s="1665"/>
      <c r="I4" s="914">
        <v>0.35416666666666669</v>
      </c>
      <c r="J4" s="914">
        <v>0.33333333333333331</v>
      </c>
      <c r="K4" s="914">
        <v>0.35416666666666669</v>
      </c>
      <c r="L4" s="299" t="s">
        <v>96</v>
      </c>
      <c r="M4" s="1720"/>
      <c r="N4" s="1715"/>
      <c r="O4" s="1715"/>
      <c r="P4" s="1715"/>
      <c r="Q4" s="1715"/>
      <c r="R4" s="1721"/>
      <c r="S4" s="427" t="s">
        <v>114</v>
      </c>
      <c r="T4" s="428" t="s">
        <v>173</v>
      </c>
      <c r="U4" s="1682"/>
      <c r="V4" s="1687"/>
      <c r="W4" s="1816"/>
      <c r="X4" s="1818"/>
      <c r="Y4" s="444" t="s">
        <v>323</v>
      </c>
      <c r="Z4" s="917" t="s">
        <v>335</v>
      </c>
      <c r="AA4" s="1770"/>
      <c r="AB4" s="1665"/>
      <c r="AC4" s="39" t="s">
        <v>1</v>
      </c>
      <c r="AD4" s="42" t="s">
        <v>2</v>
      </c>
      <c r="AE4" s="39" t="s">
        <v>8</v>
      </c>
      <c r="AF4" s="340" t="s">
        <v>9</v>
      </c>
      <c r="AG4" s="1759"/>
      <c r="AH4" s="1688"/>
      <c r="AI4" s="1678"/>
      <c r="AJ4" s="1679"/>
      <c r="AK4" s="1678"/>
      <c r="AL4" s="1678"/>
      <c r="AM4" s="1679"/>
      <c r="AN4" s="1688"/>
      <c r="AO4" s="1679"/>
      <c r="AP4" s="1688"/>
      <c r="AQ4" s="1679"/>
      <c r="AR4" s="1764"/>
      <c r="AS4" s="1756"/>
      <c r="AT4" s="1868"/>
      <c r="AU4" s="1870">
        <v>1</v>
      </c>
      <c r="AV4" s="1766"/>
      <c r="AW4" s="1766"/>
      <c r="AX4" s="1871"/>
      <c r="AY4" s="1736">
        <v>0.5</v>
      </c>
      <c r="AZ4" s="1766"/>
      <c r="BA4" s="1766"/>
      <c r="BB4" s="1766"/>
      <c r="BC4" s="1766"/>
      <c r="BD4" s="1767"/>
      <c r="BE4" s="1664"/>
      <c r="BF4" s="1769"/>
      <c r="BG4" s="1665"/>
      <c r="BH4" s="610"/>
      <c r="BI4" s="610"/>
      <c r="BJ4"/>
      <c r="BK4"/>
      <c r="BL4"/>
      <c r="BM4"/>
      <c r="BO4"/>
      <c r="BQ4"/>
      <c r="BR4"/>
      <c r="BS4"/>
      <c r="BT4"/>
      <c r="BU4"/>
      <c r="BW4" s="1808" t="s">
        <v>28</v>
      </c>
      <c r="BX4" s="1811" t="s">
        <v>270</v>
      </c>
      <c r="BY4" s="1808" t="s">
        <v>71</v>
      </c>
      <c r="BZ4" s="1811" t="s">
        <v>295</v>
      </c>
      <c r="CA4" s="1806" t="s">
        <v>63</v>
      </c>
      <c r="CB4" s="1807" t="s">
        <v>257</v>
      </c>
      <c r="CC4" s="1808" t="s">
        <v>284</v>
      </c>
      <c r="CD4" s="1811" t="s">
        <v>289</v>
      </c>
      <c r="CE4" s="1806" t="s">
        <v>237</v>
      </c>
      <c r="CF4" s="1807" t="s">
        <v>279</v>
      </c>
      <c r="CG4" s="1808" t="s">
        <v>27</v>
      </c>
      <c r="CH4" s="1811" t="s">
        <v>272</v>
      </c>
      <c r="CI4" s="1808" t="s">
        <v>37</v>
      </c>
      <c r="CJ4" s="1811" t="s">
        <v>255</v>
      </c>
      <c r="CK4" s="1811" t="s">
        <v>291</v>
      </c>
      <c r="CL4" s="1806" t="s">
        <v>38</v>
      </c>
      <c r="CM4" s="1807" t="s">
        <v>269</v>
      </c>
      <c r="CN4" s="1806" t="s">
        <v>243</v>
      </c>
      <c r="CO4" s="1807" t="s">
        <v>273</v>
      </c>
      <c r="CP4" s="1807" t="s">
        <v>293</v>
      </c>
      <c r="CQ4" s="1862" t="s">
        <v>200</v>
      </c>
      <c r="CR4" s="1861" t="s">
        <v>296</v>
      </c>
      <c r="CS4" s="1862" t="s">
        <v>233</v>
      </c>
      <c r="CT4" s="1861" t="s">
        <v>268</v>
      </c>
      <c r="CU4" s="1862" t="s">
        <v>267</v>
      </c>
      <c r="CV4" s="1861" t="s">
        <v>274</v>
      </c>
      <c r="CW4" s="1862" t="s">
        <v>247</v>
      </c>
      <c r="CX4" s="1861" t="s">
        <v>294</v>
      </c>
      <c r="CY4" s="1806" t="s">
        <v>65</v>
      </c>
      <c r="CZ4" s="1807" t="s">
        <v>280</v>
      </c>
      <c r="DA4" s="1808" t="s">
        <v>31</v>
      </c>
      <c r="DB4" s="1809" t="s">
        <v>271</v>
      </c>
      <c r="DC4" s="1769" t="s">
        <v>300</v>
      </c>
      <c r="DD4" s="1866" t="s">
        <v>313</v>
      </c>
      <c r="DE4" s="1769" t="s">
        <v>301</v>
      </c>
      <c r="DF4" s="1866" t="s">
        <v>312</v>
      </c>
      <c r="DG4" s="1769" t="s">
        <v>299</v>
      </c>
      <c r="DH4" s="1866" t="s">
        <v>314</v>
      </c>
    </row>
    <row r="5" spans="1:112" ht="21" customHeight="1" thickBot="1" x14ac:dyDescent="0.2">
      <c r="A5" s="419"/>
      <c r="B5" s="419"/>
      <c r="C5" s="357">
        <v>0.33333333333333331</v>
      </c>
      <c r="D5" s="357"/>
      <c r="E5" s="357">
        <v>0.33333333333333331</v>
      </c>
      <c r="F5" s="357">
        <v>0.33333333333333331</v>
      </c>
      <c r="G5" s="358" t="s">
        <v>122</v>
      </c>
      <c r="H5" s="351">
        <v>0.33333333333333331</v>
      </c>
      <c r="I5" s="402" t="s">
        <v>52</v>
      </c>
      <c r="J5" s="402" t="s">
        <v>17</v>
      </c>
      <c r="K5" s="417"/>
      <c r="L5" s="354" t="s">
        <v>266</v>
      </c>
      <c r="M5" s="357">
        <v>0.3125</v>
      </c>
      <c r="N5" s="607">
        <v>0.32291666666666669</v>
      </c>
      <c r="O5" s="1872">
        <v>0.33333333333333331</v>
      </c>
      <c r="P5" s="1739"/>
      <c r="Q5" s="1746" t="s">
        <v>58</v>
      </c>
      <c r="R5" s="1746"/>
      <c r="S5" s="354" t="s">
        <v>116</v>
      </c>
      <c r="T5" s="355" t="s">
        <v>174</v>
      </c>
      <c r="U5" s="358">
        <v>0.35416666666666669</v>
      </c>
      <c r="V5" s="351">
        <v>0.35416666666666669</v>
      </c>
      <c r="W5" s="1819"/>
      <c r="X5" s="1821"/>
      <c r="Y5" s="1804" t="s">
        <v>324</v>
      </c>
      <c r="Z5" s="1805"/>
      <c r="AA5" s="356">
        <v>0.3125</v>
      </c>
      <c r="AB5" s="359">
        <v>0.35416666666666669</v>
      </c>
      <c r="AC5" s="357">
        <v>0.3125</v>
      </c>
      <c r="AD5" s="360">
        <v>0.3125</v>
      </c>
      <c r="AE5" s="361"/>
      <c r="AF5" s="362"/>
      <c r="AG5" s="1760"/>
      <c r="AH5" s="1689"/>
      <c r="AI5" s="1690"/>
      <c r="AJ5" s="1691"/>
      <c r="AK5" s="1690"/>
      <c r="AL5" s="1690"/>
      <c r="AM5" s="1691"/>
      <c r="AN5" s="1689"/>
      <c r="AO5" s="1691"/>
      <c r="AP5" s="1689"/>
      <c r="AQ5" s="1691"/>
      <c r="AR5" s="1765"/>
      <c r="AS5" s="1757"/>
      <c r="AT5" s="1869"/>
      <c r="AU5" s="361"/>
      <c r="AV5" s="363" t="s">
        <v>62</v>
      </c>
      <c r="AW5" s="363"/>
      <c r="AX5" s="363" t="s">
        <v>62</v>
      </c>
      <c r="AY5" s="364"/>
      <c r="AZ5" s="365" t="s">
        <v>62</v>
      </c>
      <c r="BA5" s="364"/>
      <c r="BB5" s="365" t="s">
        <v>62</v>
      </c>
      <c r="BC5" s="364"/>
      <c r="BD5" s="365" t="s">
        <v>62</v>
      </c>
      <c r="BE5" s="366"/>
      <c r="BF5" s="349"/>
      <c r="BG5" s="349"/>
      <c r="BH5" s="615"/>
      <c r="BI5" s="615"/>
      <c r="BJ5" s="141"/>
      <c r="BK5" s="141"/>
      <c r="BL5"/>
      <c r="BM5"/>
      <c r="BO5"/>
      <c r="BQ5"/>
      <c r="BR5"/>
      <c r="BS5" s="1"/>
      <c r="BT5"/>
      <c r="BU5"/>
      <c r="BW5" s="1808"/>
      <c r="BX5" s="1811"/>
      <c r="BY5" s="1808"/>
      <c r="BZ5" s="1811"/>
      <c r="CA5" s="1806"/>
      <c r="CB5" s="1807"/>
      <c r="CC5" s="1808"/>
      <c r="CD5" s="1811"/>
      <c r="CE5" s="1806"/>
      <c r="CF5" s="1807"/>
      <c r="CG5" s="1808"/>
      <c r="CH5" s="1808"/>
      <c r="CI5" s="1808"/>
      <c r="CJ5" s="1808"/>
      <c r="CK5" s="1811"/>
      <c r="CL5" s="1806"/>
      <c r="CM5" s="1806"/>
      <c r="CN5" s="1806"/>
      <c r="CO5" s="1806"/>
      <c r="CP5" s="1807"/>
      <c r="CQ5" s="1862"/>
      <c r="CR5" s="1862"/>
      <c r="CS5" s="1862"/>
      <c r="CT5" s="1862"/>
      <c r="CU5" s="1862"/>
      <c r="CV5" s="1862"/>
      <c r="CW5" s="1862"/>
      <c r="CX5" s="1862"/>
      <c r="CY5" s="1806"/>
      <c r="CZ5" s="1806"/>
      <c r="DA5" s="1808"/>
      <c r="DB5" s="1810"/>
      <c r="DC5" s="1769"/>
      <c r="DD5" s="1866"/>
      <c r="DE5" s="1769"/>
      <c r="DF5" s="1866"/>
      <c r="DG5" s="1769"/>
      <c r="DH5" s="1866"/>
    </row>
    <row r="6" spans="1:112" s="619" customFormat="1" ht="51" customHeight="1" x14ac:dyDescent="0.15">
      <c r="A6" s="921"/>
      <c r="B6" s="922"/>
      <c r="C6" s="814"/>
      <c r="D6" s="784"/>
      <c r="E6" s="811"/>
      <c r="F6" s="811"/>
      <c r="G6" s="923"/>
      <c r="H6" s="924"/>
      <c r="I6" s="810"/>
      <c r="J6" s="812"/>
      <c r="K6" s="924"/>
      <c r="L6" s="816"/>
      <c r="M6" s="810"/>
      <c r="N6" s="810"/>
      <c r="O6" s="818"/>
      <c r="P6" s="819"/>
      <c r="Q6" s="810"/>
      <c r="R6" s="810"/>
      <c r="S6" s="811"/>
      <c r="T6" s="771"/>
      <c r="U6" s="923"/>
      <c r="V6" s="810"/>
      <c r="W6" s="925"/>
      <c r="X6" s="762"/>
      <c r="Y6" s="810"/>
      <c r="Z6" s="810"/>
      <c r="AA6" s="923"/>
      <c r="AB6" s="924"/>
      <c r="AC6" s="923"/>
      <c r="AD6" s="926"/>
      <c r="AE6" s="927"/>
      <c r="AF6" s="928"/>
      <c r="AG6" s="929"/>
      <c r="AH6" s="801"/>
      <c r="AI6" s="763"/>
      <c r="AJ6" s="764"/>
      <c r="AK6" s="765"/>
      <c r="AL6" s="930"/>
      <c r="AM6" s="764"/>
      <c r="AN6" s="801"/>
      <c r="AO6" s="764"/>
      <c r="AP6" s="765"/>
      <c r="AQ6" s="931"/>
      <c r="AR6" s="765"/>
      <c r="AS6" s="764"/>
      <c r="AT6" s="930"/>
      <c r="AU6" s="765"/>
      <c r="AV6" s="766"/>
      <c r="AW6" s="767"/>
      <c r="AX6" s="767"/>
      <c r="AY6" s="932"/>
      <c r="AZ6" s="766"/>
      <c r="BA6" s="767"/>
      <c r="BB6" s="766"/>
      <c r="BC6" s="768"/>
      <c r="BD6" s="933"/>
      <c r="BE6" s="915"/>
      <c r="BF6" s="769"/>
      <c r="BG6" s="770"/>
      <c r="BH6" s="4"/>
      <c r="BI6" s="4"/>
      <c r="BJ6" s="4"/>
      <c r="BK6" s="4"/>
      <c r="BL6" s="4"/>
      <c r="BM6" s="4"/>
      <c r="BN6" s="4"/>
    </row>
    <row r="7" spans="1:112" s="619" customFormat="1" ht="51" customHeight="1" thickBot="1" x14ac:dyDescent="0.2">
      <c r="A7" s="921"/>
      <c r="B7" s="922"/>
      <c r="C7" s="813"/>
      <c r="D7" s="784"/>
      <c r="E7" s="934"/>
      <c r="F7" s="811"/>
      <c r="G7" s="923"/>
      <c r="H7" s="924"/>
      <c r="I7" s="810"/>
      <c r="J7" s="935"/>
      <c r="K7" s="935"/>
      <c r="L7" s="816"/>
      <c r="M7" s="810"/>
      <c r="N7" s="810"/>
      <c r="O7" s="818"/>
      <c r="P7" s="819"/>
      <c r="Q7" s="810"/>
      <c r="R7" s="810"/>
      <c r="S7" s="811"/>
      <c r="T7" s="771"/>
      <c r="U7" s="923"/>
      <c r="V7" s="810"/>
      <c r="W7" s="923"/>
      <c r="X7" s="771"/>
      <c r="Y7" s="810"/>
      <c r="Z7" s="810"/>
      <c r="AA7" s="923"/>
      <c r="AB7" s="924"/>
      <c r="AC7" s="923"/>
      <c r="AD7" s="926"/>
      <c r="AE7" s="927"/>
      <c r="AF7" s="928"/>
      <c r="AG7" s="929"/>
      <c r="AH7" s="802"/>
      <c r="AI7" s="772"/>
      <c r="AJ7" s="773"/>
      <c r="AK7" s="774"/>
      <c r="AL7" s="792"/>
      <c r="AM7" s="773"/>
      <c r="AN7" s="802"/>
      <c r="AO7" s="807"/>
      <c r="AP7" s="774"/>
      <c r="AQ7" s="890"/>
      <c r="AR7" s="774"/>
      <c r="AS7" s="773"/>
      <c r="AT7" s="792"/>
      <c r="AU7" s="774"/>
      <c r="AV7" s="777"/>
      <c r="AW7" s="778"/>
      <c r="AX7" s="778"/>
      <c r="AY7" s="891"/>
      <c r="AZ7" s="777"/>
      <c r="BA7" s="778"/>
      <c r="BB7" s="777"/>
      <c r="BC7" s="779"/>
      <c r="BD7" s="892"/>
      <c r="BE7" s="780"/>
      <c r="BF7" s="781"/>
      <c r="BG7" s="879"/>
      <c r="BH7" s="4"/>
      <c r="BI7" s="4"/>
      <c r="BJ7" s="4"/>
      <c r="BK7" s="4"/>
      <c r="BL7" s="4"/>
      <c r="BM7" s="4"/>
      <c r="BN7" s="4"/>
    </row>
    <row r="8" spans="1:112" s="619" customFormat="1" ht="51" customHeight="1" x14ac:dyDescent="0.15">
      <c r="A8" s="921"/>
      <c r="B8" s="922"/>
      <c r="C8" s="814"/>
      <c r="D8" s="784"/>
      <c r="E8" s="811"/>
      <c r="F8" s="811"/>
      <c r="G8" s="923"/>
      <c r="H8" s="924"/>
      <c r="I8" s="810"/>
      <c r="J8" s="812"/>
      <c r="K8" s="924"/>
      <c r="L8" s="816"/>
      <c r="M8" s="810"/>
      <c r="N8" s="810"/>
      <c r="O8" s="818"/>
      <c r="P8" s="819"/>
      <c r="Q8" s="810"/>
      <c r="R8" s="810"/>
      <c r="S8" s="811"/>
      <c r="T8" s="771"/>
      <c r="U8" s="923"/>
      <c r="V8" s="810"/>
      <c r="W8" s="923"/>
      <c r="X8" s="771"/>
      <c r="Y8" s="810"/>
      <c r="Z8" s="810"/>
      <c r="AA8" s="923"/>
      <c r="AB8" s="924"/>
      <c r="AC8" s="923"/>
      <c r="AD8" s="926"/>
      <c r="AE8" s="927"/>
      <c r="AF8" s="928"/>
      <c r="AG8" s="929"/>
      <c r="AH8" s="803"/>
      <c r="AI8" s="772"/>
      <c r="AJ8" s="773"/>
      <c r="AK8" s="774"/>
      <c r="AL8" s="792"/>
      <c r="AM8" s="773"/>
      <c r="AN8" s="803"/>
      <c r="AO8" s="773"/>
      <c r="AP8" s="774"/>
      <c r="AQ8" s="890"/>
      <c r="AR8" s="774"/>
      <c r="AS8" s="773"/>
      <c r="AT8" s="792"/>
      <c r="AU8" s="774"/>
      <c r="AV8" s="777"/>
      <c r="AW8" s="778"/>
      <c r="AX8" s="778"/>
      <c r="AY8" s="891"/>
      <c r="AZ8" s="777"/>
      <c r="BA8" s="778"/>
      <c r="BB8" s="777"/>
      <c r="BC8" s="779"/>
      <c r="BD8" s="892"/>
      <c r="BE8" s="780"/>
      <c r="BF8" s="781"/>
      <c r="BG8" s="782"/>
      <c r="BH8" s="654"/>
      <c r="BI8" s="654"/>
      <c r="BJ8" s="250"/>
      <c r="BK8" s="1864" t="s">
        <v>41</v>
      </c>
      <c r="BL8" s="1864" t="s">
        <v>42</v>
      </c>
      <c r="BM8" s="1864" t="s">
        <v>45</v>
      </c>
      <c r="BN8" s="1864" t="s">
        <v>44</v>
      </c>
      <c r="BO8" s="1864" t="s">
        <v>154</v>
      </c>
      <c r="BP8" s="1864" t="s">
        <v>246</v>
      </c>
      <c r="BQ8" s="1729" t="s">
        <v>46</v>
      </c>
      <c r="BR8" s="1730"/>
      <c r="BS8" s="1"/>
      <c r="BT8" s="1"/>
    </row>
    <row r="9" spans="1:112" s="619" customFormat="1" ht="51" customHeight="1" thickBot="1" x14ac:dyDescent="0.2">
      <c r="A9" s="921"/>
      <c r="B9" s="922"/>
      <c r="C9" s="814"/>
      <c r="D9" s="784"/>
      <c r="E9" s="934"/>
      <c r="F9" s="811"/>
      <c r="G9" s="923"/>
      <c r="H9" s="924"/>
      <c r="I9" s="810"/>
      <c r="J9" s="935"/>
      <c r="K9" s="812"/>
      <c r="L9" s="816"/>
      <c r="M9" s="810"/>
      <c r="N9" s="810"/>
      <c r="O9" s="936"/>
      <c r="P9" s="819"/>
      <c r="Q9" s="810"/>
      <c r="R9" s="810"/>
      <c r="S9" s="811"/>
      <c r="T9" s="771"/>
      <c r="U9" s="923"/>
      <c r="V9" s="810"/>
      <c r="W9" s="923"/>
      <c r="X9" s="771"/>
      <c r="Y9" s="810"/>
      <c r="Z9" s="810"/>
      <c r="AA9" s="923"/>
      <c r="AB9" s="924"/>
      <c r="AC9" s="923"/>
      <c r="AD9" s="926"/>
      <c r="AE9" s="927"/>
      <c r="AF9" s="928"/>
      <c r="AG9" s="929"/>
      <c r="AH9" s="804"/>
      <c r="AI9" s="772"/>
      <c r="AJ9" s="773"/>
      <c r="AK9" s="774"/>
      <c r="AL9" s="792"/>
      <c r="AM9" s="773"/>
      <c r="AN9" s="897"/>
      <c r="AO9" s="808"/>
      <c r="AP9" s="789"/>
      <c r="AQ9" s="890"/>
      <c r="AR9" s="774"/>
      <c r="AS9" s="773"/>
      <c r="AT9" s="792"/>
      <c r="AU9" s="774"/>
      <c r="AV9" s="775"/>
      <c r="AW9" s="792"/>
      <c r="AX9" s="792"/>
      <c r="AY9" s="893"/>
      <c r="AZ9" s="775"/>
      <c r="BA9" s="784"/>
      <c r="BB9" s="777"/>
      <c r="BC9" s="779"/>
      <c r="BD9" s="892"/>
      <c r="BE9" s="910"/>
      <c r="BF9" s="781"/>
      <c r="BG9" s="782"/>
      <c r="BH9" s="654"/>
      <c r="BI9" s="654"/>
      <c r="BJ9" s="251"/>
      <c r="BK9" s="1865"/>
      <c r="BL9" s="1865"/>
      <c r="BM9" s="1865"/>
      <c r="BN9" s="1865"/>
      <c r="BO9" s="1865"/>
      <c r="BP9" s="1865"/>
      <c r="BQ9" s="232">
        <v>1</v>
      </c>
      <c r="BR9" s="175">
        <v>0.5</v>
      </c>
      <c r="BS9" s="4"/>
      <c r="BT9" s="4"/>
    </row>
    <row r="10" spans="1:112" s="619" customFormat="1" ht="51" customHeight="1" x14ac:dyDescent="0.15">
      <c r="A10" s="921"/>
      <c r="B10" s="922"/>
      <c r="C10" s="813"/>
      <c r="D10" s="937"/>
      <c r="E10" s="934"/>
      <c r="F10" s="811"/>
      <c r="G10" s="923"/>
      <c r="H10" s="924"/>
      <c r="I10" s="810"/>
      <c r="J10" s="935"/>
      <c r="K10" s="935"/>
      <c r="L10" s="816"/>
      <c r="M10" s="810"/>
      <c r="N10" s="810"/>
      <c r="O10" s="936"/>
      <c r="P10" s="819"/>
      <c r="Q10" s="810"/>
      <c r="R10" s="817"/>
      <c r="S10" s="815"/>
      <c r="T10" s="771"/>
      <c r="U10" s="923"/>
      <c r="V10" s="810"/>
      <c r="W10" s="923"/>
      <c r="X10" s="771"/>
      <c r="Y10" s="810"/>
      <c r="Z10" s="810"/>
      <c r="AA10" s="923"/>
      <c r="AB10" s="924"/>
      <c r="AC10" s="923"/>
      <c r="AD10" s="926"/>
      <c r="AE10" s="927"/>
      <c r="AF10" s="928"/>
      <c r="AG10" s="929"/>
      <c r="AH10" s="803"/>
      <c r="AI10" s="772"/>
      <c r="AJ10" s="773"/>
      <c r="AK10" s="774"/>
      <c r="AL10" s="792"/>
      <c r="AM10" s="773"/>
      <c r="AN10" s="803"/>
      <c r="AO10" s="773"/>
      <c r="AP10" s="774"/>
      <c r="AQ10" s="890"/>
      <c r="AR10" s="774"/>
      <c r="AS10" s="773"/>
      <c r="AT10" s="792"/>
      <c r="AU10" s="774"/>
      <c r="AV10" s="777"/>
      <c r="AW10" s="778"/>
      <c r="AX10" s="778"/>
      <c r="AY10" s="891"/>
      <c r="AZ10" s="777"/>
      <c r="BA10" s="778"/>
      <c r="BB10" s="777"/>
      <c r="BC10" s="779"/>
      <c r="BD10" s="892"/>
      <c r="BE10" s="780"/>
      <c r="BF10" s="781"/>
      <c r="BG10" s="782"/>
      <c r="BH10" s="654"/>
      <c r="BI10" s="654"/>
      <c r="BJ10" s="438" t="s">
        <v>28</v>
      </c>
      <c r="BK10" s="286">
        <f>COUNTIF($AH$6:$AJ$35,BJ10)</f>
        <v>0</v>
      </c>
      <c r="BL10" s="287">
        <f>COUNTIF($AK$6:$AM$35,BJ10)</f>
        <v>0</v>
      </c>
      <c r="BM10" s="287">
        <f>COUNTIF($AN$6:$AO$35,BJ10)</f>
        <v>0</v>
      </c>
      <c r="BN10" s="287">
        <f>COUNTIF($AP$6:$AQ$35,BJ10)</f>
        <v>0</v>
      </c>
      <c r="BO10" s="287">
        <f>COUNTIF($AO$6:$AP$35,BJ10)</f>
        <v>0</v>
      </c>
      <c r="BP10" s="287">
        <f>COUNTIF($AT$6:$AT$35,BJ10)</f>
        <v>0</v>
      </c>
      <c r="BQ10" s="287">
        <f>COUNTIF($AU$6:$AX$35,BJ10)</f>
        <v>0</v>
      </c>
      <c r="BR10" s="587">
        <f>COUNTIF($AY$6:$BD$35,BJ10)</f>
        <v>0</v>
      </c>
      <c r="BS10" s="401">
        <v>0</v>
      </c>
      <c r="BT10" s="401">
        <f t="shared" ref="BT10:BT28" si="0">BK10+BL10*0.5+BM10*0.5+BN10+BO10+BQ10+BR10*0.5+BP10</f>
        <v>0</v>
      </c>
    </row>
    <row r="11" spans="1:112" s="619" customFormat="1" ht="51" customHeight="1" x14ac:dyDescent="0.15">
      <c r="A11" s="921"/>
      <c r="B11" s="922"/>
      <c r="C11" s="814"/>
      <c r="D11" s="784"/>
      <c r="E11" s="934"/>
      <c r="F11" s="811"/>
      <c r="G11" s="923"/>
      <c r="H11" s="924"/>
      <c r="I11" s="810"/>
      <c r="J11" s="935"/>
      <c r="K11" s="812"/>
      <c r="L11" s="816"/>
      <c r="M11" s="810"/>
      <c r="N11" s="810"/>
      <c r="O11" s="818"/>
      <c r="P11" s="819"/>
      <c r="Q11" s="817"/>
      <c r="R11" s="817"/>
      <c r="S11" s="811"/>
      <c r="T11" s="771"/>
      <c r="U11" s="923"/>
      <c r="V11" s="810"/>
      <c r="W11" s="923"/>
      <c r="X11" s="771"/>
      <c r="Y11" s="810"/>
      <c r="Z11" s="810"/>
      <c r="AA11" s="923"/>
      <c r="AB11" s="924"/>
      <c r="AC11" s="923"/>
      <c r="AD11" s="926"/>
      <c r="AE11" s="927"/>
      <c r="AF11" s="928"/>
      <c r="AG11" s="929"/>
      <c r="AH11" s="803"/>
      <c r="AI11" s="772"/>
      <c r="AJ11" s="773"/>
      <c r="AK11" s="774"/>
      <c r="AL11" s="792"/>
      <c r="AM11" s="773"/>
      <c r="AN11" s="803"/>
      <c r="AO11" s="773"/>
      <c r="AP11" s="774"/>
      <c r="AQ11" s="890"/>
      <c r="AR11" s="774"/>
      <c r="AS11" s="773"/>
      <c r="AT11" s="792"/>
      <c r="AU11" s="774"/>
      <c r="AV11" s="777"/>
      <c r="AW11" s="778"/>
      <c r="AX11" s="778"/>
      <c r="AY11" s="891"/>
      <c r="AZ11" s="777"/>
      <c r="BA11" s="778"/>
      <c r="BB11" s="777"/>
      <c r="BC11" s="779"/>
      <c r="BD11" s="892"/>
      <c r="BE11" s="780"/>
      <c r="BF11" s="781"/>
      <c r="BG11" s="782"/>
      <c r="BH11" s="654"/>
      <c r="BI11" s="654"/>
      <c r="BJ11" s="439" t="s">
        <v>237</v>
      </c>
      <c r="BK11" s="286">
        <f t="shared" ref="BK11:BK28" si="1">COUNTIF($AH$6:$AJ$35,BJ11)</f>
        <v>0</v>
      </c>
      <c r="BL11" s="287">
        <f t="shared" ref="BL11:BL28" si="2">COUNTIF($AK$6:$AM$35,BJ11)</f>
        <v>0</v>
      </c>
      <c r="BM11" s="287">
        <f t="shared" ref="BM11:BM28" si="3">COUNTIF($AN$6:$AO$35,BJ11)</f>
        <v>0</v>
      </c>
      <c r="BN11" s="287">
        <f t="shared" ref="BN11:BN28" si="4">COUNTIF($AP$6:$AQ$35,BJ11)</f>
        <v>0</v>
      </c>
      <c r="BO11" s="287">
        <f t="shared" ref="BO11:BO28" si="5">COUNTIF($AO$6:$AP$35,BJ11)</f>
        <v>0</v>
      </c>
      <c r="BP11" s="287">
        <f t="shared" ref="BP11:BP28" si="6">COUNTIF($AT$6:$AT$35,BJ11)</f>
        <v>0</v>
      </c>
      <c r="BQ11" s="287">
        <f t="shared" ref="BQ11:BQ28" si="7">COUNTIF($AU$6:$AX$35,BJ11)</f>
        <v>0</v>
      </c>
      <c r="BR11" s="587">
        <f t="shared" ref="BR11:BR28" si="8">COUNTIF($AY$6:$BD$35,BJ11)</f>
        <v>0</v>
      </c>
      <c r="BS11" s="401">
        <v>0</v>
      </c>
      <c r="BT11" s="401">
        <f t="shared" si="0"/>
        <v>0</v>
      </c>
    </row>
    <row r="12" spans="1:112" s="619" customFormat="1" ht="51" customHeight="1" x14ac:dyDescent="0.15">
      <c r="A12" s="921"/>
      <c r="B12" s="922"/>
      <c r="C12" s="814"/>
      <c r="D12" s="784"/>
      <c r="E12" s="811"/>
      <c r="F12" s="811"/>
      <c r="G12" s="923"/>
      <c r="H12" s="924"/>
      <c r="I12" s="785"/>
      <c r="J12" s="812"/>
      <c r="K12" s="812"/>
      <c r="L12" s="816"/>
      <c r="M12" s="810"/>
      <c r="N12" s="810"/>
      <c r="O12" s="938"/>
      <c r="P12" s="939"/>
      <c r="Q12" s="810"/>
      <c r="R12" s="810"/>
      <c r="S12" s="811"/>
      <c r="T12" s="771"/>
      <c r="U12" s="923"/>
      <c r="V12" s="810"/>
      <c r="W12" s="923"/>
      <c r="X12" s="771"/>
      <c r="Y12" s="810"/>
      <c r="Z12" s="810"/>
      <c r="AA12" s="923"/>
      <c r="AB12" s="924"/>
      <c r="AC12" s="923"/>
      <c r="AD12" s="926"/>
      <c r="AE12" s="927"/>
      <c r="AF12" s="928"/>
      <c r="AG12" s="929"/>
      <c r="AH12" s="803"/>
      <c r="AI12" s="772"/>
      <c r="AJ12" s="773"/>
      <c r="AK12" s="789"/>
      <c r="AL12" s="788"/>
      <c r="AM12" s="773"/>
      <c r="AN12" s="803"/>
      <c r="AO12" s="773"/>
      <c r="AP12" s="774"/>
      <c r="AQ12" s="890"/>
      <c r="AR12" s="774"/>
      <c r="AS12" s="773"/>
      <c r="AT12" s="792"/>
      <c r="AU12" s="774"/>
      <c r="AV12" s="777"/>
      <c r="AW12" s="778"/>
      <c r="AX12" s="778"/>
      <c r="AY12" s="891"/>
      <c r="AZ12" s="777"/>
      <c r="BA12" s="778"/>
      <c r="BB12" s="777"/>
      <c r="BC12" s="779"/>
      <c r="BD12" s="892"/>
      <c r="BE12" s="780"/>
      <c r="BF12" s="781"/>
      <c r="BG12" s="782"/>
      <c r="BH12" s="654"/>
      <c r="BI12" s="654"/>
      <c r="BJ12" s="439" t="s">
        <v>63</v>
      </c>
      <c r="BK12" s="286">
        <f t="shared" si="1"/>
        <v>0</v>
      </c>
      <c r="BL12" s="287">
        <f t="shared" si="2"/>
        <v>0</v>
      </c>
      <c r="BM12" s="287">
        <f t="shared" si="3"/>
        <v>0</v>
      </c>
      <c r="BN12" s="287">
        <f t="shared" si="4"/>
        <v>0</v>
      </c>
      <c r="BO12" s="287">
        <f t="shared" si="5"/>
        <v>0</v>
      </c>
      <c r="BP12" s="287">
        <f t="shared" si="6"/>
        <v>0</v>
      </c>
      <c r="BQ12" s="287">
        <f t="shared" si="7"/>
        <v>0</v>
      </c>
      <c r="BR12" s="587">
        <f t="shared" si="8"/>
        <v>0</v>
      </c>
      <c r="BS12" s="401">
        <v>0</v>
      </c>
      <c r="BT12" s="401">
        <f t="shared" si="0"/>
        <v>0</v>
      </c>
    </row>
    <row r="13" spans="1:112" s="619" customFormat="1" ht="51" customHeight="1" x14ac:dyDescent="0.15">
      <c r="A13" s="921"/>
      <c r="B13" s="922"/>
      <c r="C13" s="814"/>
      <c r="D13" s="784"/>
      <c r="E13" s="811"/>
      <c r="F13" s="811"/>
      <c r="G13" s="923"/>
      <c r="H13" s="924"/>
      <c r="I13" s="810"/>
      <c r="J13" s="812"/>
      <c r="K13" s="924"/>
      <c r="L13" s="816"/>
      <c r="M13" s="810"/>
      <c r="N13" s="810"/>
      <c r="O13" s="818"/>
      <c r="P13" s="819"/>
      <c r="Q13" s="810"/>
      <c r="R13" s="810"/>
      <c r="S13" s="811"/>
      <c r="T13" s="771"/>
      <c r="U13" s="923"/>
      <c r="V13" s="810"/>
      <c r="W13" s="923"/>
      <c r="X13" s="771"/>
      <c r="Y13" s="810"/>
      <c r="Z13" s="810"/>
      <c r="AA13" s="923"/>
      <c r="AB13" s="924"/>
      <c r="AC13" s="923"/>
      <c r="AD13" s="926"/>
      <c r="AE13" s="927"/>
      <c r="AF13" s="928"/>
      <c r="AG13" s="929"/>
      <c r="AH13" s="803"/>
      <c r="AI13" s="772"/>
      <c r="AJ13" s="773"/>
      <c r="AK13" s="774"/>
      <c r="AL13" s="792"/>
      <c r="AM13" s="773"/>
      <c r="AN13" s="803"/>
      <c r="AO13" s="773"/>
      <c r="AP13" s="774"/>
      <c r="AQ13" s="890"/>
      <c r="AR13" s="774"/>
      <c r="AS13" s="773"/>
      <c r="AT13" s="792"/>
      <c r="AU13" s="774"/>
      <c r="AV13" s="777"/>
      <c r="AW13" s="778"/>
      <c r="AX13" s="778"/>
      <c r="AY13" s="891"/>
      <c r="AZ13" s="777"/>
      <c r="BA13" s="778"/>
      <c r="BB13" s="777"/>
      <c r="BC13" s="779"/>
      <c r="BD13" s="892"/>
      <c r="BE13" s="780"/>
      <c r="BF13" s="781"/>
      <c r="BG13" s="782"/>
      <c r="BH13" s="654"/>
      <c r="BI13" s="654"/>
      <c r="BJ13" s="437" t="s">
        <v>284</v>
      </c>
      <c r="BK13" s="286">
        <f t="shared" si="1"/>
        <v>0</v>
      </c>
      <c r="BL13" s="287">
        <f t="shared" si="2"/>
        <v>0</v>
      </c>
      <c r="BM13" s="287">
        <f t="shared" si="3"/>
        <v>0</v>
      </c>
      <c r="BN13" s="287">
        <f t="shared" si="4"/>
        <v>0</v>
      </c>
      <c r="BO13" s="287">
        <f t="shared" si="5"/>
        <v>0</v>
      </c>
      <c r="BP13" s="287">
        <f t="shared" si="6"/>
        <v>0</v>
      </c>
      <c r="BQ13" s="287">
        <f t="shared" si="7"/>
        <v>0</v>
      </c>
      <c r="BR13" s="587">
        <f t="shared" si="8"/>
        <v>0</v>
      </c>
      <c r="BS13" s="401">
        <v>0</v>
      </c>
      <c r="BT13" s="401">
        <f t="shared" si="0"/>
        <v>0</v>
      </c>
    </row>
    <row r="14" spans="1:112" s="619" customFormat="1" ht="51" customHeight="1" x14ac:dyDescent="0.15">
      <c r="A14" s="921"/>
      <c r="B14" s="922"/>
      <c r="C14" s="813"/>
      <c r="D14" s="784"/>
      <c r="E14" s="811"/>
      <c r="F14" s="811"/>
      <c r="G14" s="923"/>
      <c r="H14" s="924"/>
      <c r="I14" s="940"/>
      <c r="J14" s="935"/>
      <c r="K14" s="941"/>
      <c r="L14" s="816"/>
      <c r="M14" s="810"/>
      <c r="N14" s="810"/>
      <c r="O14" s="818"/>
      <c r="P14" s="819"/>
      <c r="Q14" s="810"/>
      <c r="R14" s="810"/>
      <c r="S14" s="815"/>
      <c r="T14" s="771"/>
      <c r="U14" s="923"/>
      <c r="V14" s="810"/>
      <c r="W14" s="923"/>
      <c r="X14" s="771"/>
      <c r="Y14" s="810"/>
      <c r="Z14" s="810"/>
      <c r="AA14" s="923"/>
      <c r="AB14" s="924"/>
      <c r="AC14" s="923"/>
      <c r="AD14" s="926"/>
      <c r="AE14" s="927"/>
      <c r="AF14" s="928"/>
      <c r="AG14" s="929"/>
      <c r="AH14" s="789"/>
      <c r="AI14" s="792"/>
      <c r="AJ14" s="773"/>
      <c r="AK14" s="774"/>
      <c r="AL14" s="792"/>
      <c r="AM14" s="773"/>
      <c r="AN14" s="802"/>
      <c r="AO14" s="807"/>
      <c r="AP14" s="774"/>
      <c r="AQ14" s="890"/>
      <c r="AR14" s="789"/>
      <c r="AS14" s="773"/>
      <c r="AT14" s="792"/>
      <c r="AU14" s="774"/>
      <c r="AV14" s="777"/>
      <c r="AW14" s="778"/>
      <c r="AX14" s="778"/>
      <c r="AY14" s="891"/>
      <c r="AZ14" s="777"/>
      <c r="BA14" s="778"/>
      <c r="BB14" s="777"/>
      <c r="BC14" s="779"/>
      <c r="BD14" s="892"/>
      <c r="BE14" s="780"/>
      <c r="BF14" s="781"/>
      <c r="BG14" s="782"/>
      <c r="BH14" s="654"/>
      <c r="BI14" s="654"/>
      <c r="BJ14" s="437" t="s">
        <v>27</v>
      </c>
      <c r="BK14" s="286">
        <f t="shared" si="1"/>
        <v>0</v>
      </c>
      <c r="BL14" s="287">
        <f t="shared" si="2"/>
        <v>0</v>
      </c>
      <c r="BM14" s="287">
        <f t="shared" si="3"/>
        <v>0</v>
      </c>
      <c r="BN14" s="287">
        <f t="shared" si="4"/>
        <v>0</v>
      </c>
      <c r="BO14" s="287">
        <f t="shared" si="5"/>
        <v>0</v>
      </c>
      <c r="BP14" s="287">
        <f t="shared" si="6"/>
        <v>0</v>
      </c>
      <c r="BQ14" s="287">
        <f t="shared" si="7"/>
        <v>0</v>
      </c>
      <c r="BR14" s="587">
        <f t="shared" si="8"/>
        <v>0</v>
      </c>
      <c r="BS14" s="401">
        <v>0</v>
      </c>
      <c r="BT14" s="401">
        <f t="shared" si="0"/>
        <v>0</v>
      </c>
    </row>
    <row r="15" spans="1:112" s="619" customFormat="1" ht="51" customHeight="1" x14ac:dyDescent="0.15">
      <c r="A15" s="921"/>
      <c r="B15" s="922"/>
      <c r="C15" s="813"/>
      <c r="D15" s="784"/>
      <c r="E15" s="811"/>
      <c r="F15" s="934"/>
      <c r="G15" s="923"/>
      <c r="H15" s="924"/>
      <c r="I15" s="810"/>
      <c r="J15" s="935"/>
      <c r="K15" s="941"/>
      <c r="L15" s="816"/>
      <c r="M15" s="810"/>
      <c r="N15" s="810"/>
      <c r="O15" s="818"/>
      <c r="P15" s="819"/>
      <c r="Q15" s="810"/>
      <c r="R15" s="810"/>
      <c r="S15" s="811"/>
      <c r="T15" s="771"/>
      <c r="U15" s="923"/>
      <c r="V15" s="810"/>
      <c r="W15" s="923"/>
      <c r="X15" s="771"/>
      <c r="Y15" s="810"/>
      <c r="Z15" s="810"/>
      <c r="AA15" s="923"/>
      <c r="AB15" s="924"/>
      <c r="AC15" s="923"/>
      <c r="AD15" s="926"/>
      <c r="AE15" s="927"/>
      <c r="AF15" s="928"/>
      <c r="AG15" s="929"/>
      <c r="AH15" s="805"/>
      <c r="AI15" s="772"/>
      <c r="AJ15" s="773"/>
      <c r="AK15" s="774"/>
      <c r="AL15" s="792"/>
      <c r="AM15" s="773"/>
      <c r="AN15" s="802"/>
      <c r="AO15" s="807"/>
      <c r="AP15" s="774"/>
      <c r="AQ15" s="890"/>
      <c r="AR15" s="774"/>
      <c r="AS15" s="773"/>
      <c r="AT15" s="792"/>
      <c r="AU15" s="774"/>
      <c r="AV15" s="777"/>
      <c r="AW15" s="778"/>
      <c r="AX15" s="778"/>
      <c r="AY15" s="891"/>
      <c r="AZ15" s="777"/>
      <c r="BA15" s="778"/>
      <c r="BB15" s="777"/>
      <c r="BC15" s="779"/>
      <c r="BD15" s="892"/>
      <c r="BE15" s="780"/>
      <c r="BF15" s="786"/>
      <c r="BG15" s="879"/>
      <c r="BH15" s="654"/>
      <c r="BI15" s="654"/>
      <c r="BJ15" s="437" t="s">
        <v>120</v>
      </c>
      <c r="BK15" s="286">
        <f t="shared" si="1"/>
        <v>0</v>
      </c>
      <c r="BL15" s="287">
        <f t="shared" si="2"/>
        <v>0</v>
      </c>
      <c r="BM15" s="287">
        <f t="shared" si="3"/>
        <v>0</v>
      </c>
      <c r="BN15" s="287">
        <f t="shared" si="4"/>
        <v>0</v>
      </c>
      <c r="BO15" s="287">
        <f t="shared" si="5"/>
        <v>0</v>
      </c>
      <c r="BP15" s="287">
        <f t="shared" si="6"/>
        <v>0</v>
      </c>
      <c r="BQ15" s="287">
        <f t="shared" si="7"/>
        <v>0</v>
      </c>
      <c r="BR15" s="587">
        <f t="shared" si="8"/>
        <v>0</v>
      </c>
      <c r="BS15" s="401">
        <v>0</v>
      </c>
      <c r="BT15" s="401">
        <f t="shared" si="0"/>
        <v>0</v>
      </c>
    </row>
    <row r="16" spans="1:112" s="619" customFormat="1" ht="51" customHeight="1" x14ac:dyDescent="0.15">
      <c r="A16" s="921"/>
      <c r="B16" s="922"/>
      <c r="C16" s="813"/>
      <c r="D16" s="784"/>
      <c r="E16" s="934"/>
      <c r="F16" s="811"/>
      <c r="G16" s="923"/>
      <c r="H16" s="924"/>
      <c r="I16" s="810"/>
      <c r="J16" s="935"/>
      <c r="K16" s="924"/>
      <c r="L16" s="816"/>
      <c r="M16" s="810"/>
      <c r="N16" s="810"/>
      <c r="O16" s="818"/>
      <c r="P16" s="819"/>
      <c r="Q16" s="817"/>
      <c r="R16" s="810"/>
      <c r="S16" s="811"/>
      <c r="T16" s="771"/>
      <c r="U16" s="923"/>
      <c r="V16" s="810"/>
      <c r="W16" s="923"/>
      <c r="X16" s="771"/>
      <c r="Y16" s="810"/>
      <c r="Z16" s="810"/>
      <c r="AA16" s="923"/>
      <c r="AB16" s="924"/>
      <c r="AC16" s="923"/>
      <c r="AD16" s="926"/>
      <c r="AE16" s="927"/>
      <c r="AF16" s="928"/>
      <c r="AG16" s="929"/>
      <c r="AH16" s="804"/>
      <c r="AI16" s="772"/>
      <c r="AJ16" s="773"/>
      <c r="AK16" s="774"/>
      <c r="AL16" s="792"/>
      <c r="AM16" s="773"/>
      <c r="AN16" s="906"/>
      <c r="AO16" s="807"/>
      <c r="AP16" s="774"/>
      <c r="AQ16" s="890"/>
      <c r="AR16" s="789"/>
      <c r="AS16" s="773"/>
      <c r="AT16" s="792"/>
      <c r="AU16" s="774"/>
      <c r="AV16" s="775"/>
      <c r="AW16" s="792"/>
      <c r="AX16" s="792"/>
      <c r="AY16" s="891"/>
      <c r="AZ16" s="775"/>
      <c r="BA16" s="778"/>
      <c r="BB16" s="777"/>
      <c r="BC16" s="779"/>
      <c r="BD16" s="892"/>
      <c r="BE16" s="780"/>
      <c r="BF16" s="781"/>
      <c r="BG16" s="782"/>
      <c r="BH16" s="654"/>
      <c r="BI16" s="654"/>
      <c r="BJ16" s="440" t="s">
        <v>38</v>
      </c>
      <c r="BK16" s="286">
        <f t="shared" si="1"/>
        <v>0</v>
      </c>
      <c r="BL16" s="287">
        <f t="shared" si="2"/>
        <v>0</v>
      </c>
      <c r="BM16" s="287">
        <f t="shared" si="3"/>
        <v>0</v>
      </c>
      <c r="BN16" s="287">
        <f t="shared" si="4"/>
        <v>0</v>
      </c>
      <c r="BO16" s="287">
        <f t="shared" si="5"/>
        <v>0</v>
      </c>
      <c r="BP16" s="287">
        <f t="shared" si="6"/>
        <v>0</v>
      </c>
      <c r="BQ16" s="287">
        <f t="shared" si="7"/>
        <v>0</v>
      </c>
      <c r="BR16" s="587">
        <f t="shared" si="8"/>
        <v>0</v>
      </c>
      <c r="BS16" s="401">
        <v>0</v>
      </c>
      <c r="BT16" s="401">
        <f t="shared" si="0"/>
        <v>0</v>
      </c>
    </row>
    <row r="17" spans="1:72" s="619" customFormat="1" ht="51" customHeight="1" x14ac:dyDescent="0.15">
      <c r="A17" s="921"/>
      <c r="B17" s="922"/>
      <c r="C17" s="942"/>
      <c r="D17" s="784"/>
      <c r="E17" s="811"/>
      <c r="F17" s="811"/>
      <c r="G17" s="923"/>
      <c r="H17" s="924"/>
      <c r="I17" s="810"/>
      <c r="J17" s="935"/>
      <c r="K17" s="941"/>
      <c r="L17" s="816"/>
      <c r="M17" s="810"/>
      <c r="N17" s="810"/>
      <c r="O17" s="818"/>
      <c r="P17" s="943"/>
      <c r="Q17" s="810"/>
      <c r="R17" s="817"/>
      <c r="S17" s="815"/>
      <c r="T17" s="771"/>
      <c r="U17" s="923"/>
      <c r="V17" s="810"/>
      <c r="W17" s="923"/>
      <c r="X17" s="771"/>
      <c r="Y17" s="810"/>
      <c r="Z17" s="810"/>
      <c r="AA17" s="923"/>
      <c r="AB17" s="924"/>
      <c r="AC17" s="923"/>
      <c r="AD17" s="926"/>
      <c r="AE17" s="927"/>
      <c r="AF17" s="928"/>
      <c r="AG17" s="929"/>
      <c r="AH17" s="803"/>
      <c r="AI17" s="772"/>
      <c r="AJ17" s="773"/>
      <c r="AK17" s="774"/>
      <c r="AL17" s="792"/>
      <c r="AM17" s="773"/>
      <c r="AN17" s="802"/>
      <c r="AO17" s="807"/>
      <c r="AP17" s="774"/>
      <c r="AQ17" s="890"/>
      <c r="AR17" s="774"/>
      <c r="AS17" s="773"/>
      <c r="AT17" s="792"/>
      <c r="AU17" s="774"/>
      <c r="AV17" s="777"/>
      <c r="AW17" s="778"/>
      <c r="AX17" s="778"/>
      <c r="AY17" s="891"/>
      <c r="AZ17" s="777"/>
      <c r="BA17" s="792"/>
      <c r="BB17" s="777"/>
      <c r="BC17" s="779"/>
      <c r="BD17" s="892"/>
      <c r="BE17" s="780"/>
      <c r="BF17" s="786"/>
      <c r="BG17" s="894"/>
      <c r="BH17" s="654"/>
      <c r="BI17" s="654"/>
      <c r="BJ17" s="440" t="s">
        <v>243</v>
      </c>
      <c r="BK17" s="286">
        <f t="shared" si="1"/>
        <v>0</v>
      </c>
      <c r="BL17" s="287">
        <f t="shared" si="2"/>
        <v>0</v>
      </c>
      <c r="BM17" s="287">
        <f t="shared" si="3"/>
        <v>0</v>
      </c>
      <c r="BN17" s="287">
        <f t="shared" si="4"/>
        <v>0</v>
      </c>
      <c r="BO17" s="287">
        <f t="shared" si="5"/>
        <v>0</v>
      </c>
      <c r="BP17" s="287">
        <f t="shared" si="6"/>
        <v>0</v>
      </c>
      <c r="BQ17" s="287">
        <f t="shared" si="7"/>
        <v>0</v>
      </c>
      <c r="BR17" s="587">
        <f t="shared" si="8"/>
        <v>0</v>
      </c>
      <c r="BS17" s="401">
        <v>0</v>
      </c>
      <c r="BT17" s="401">
        <f t="shared" si="0"/>
        <v>0</v>
      </c>
    </row>
    <row r="18" spans="1:72" s="619" customFormat="1" ht="51" customHeight="1" x14ac:dyDescent="0.15">
      <c r="A18" s="921"/>
      <c r="B18" s="922"/>
      <c r="C18" s="942"/>
      <c r="D18" s="784"/>
      <c r="E18" s="811"/>
      <c r="F18" s="811"/>
      <c r="G18" s="923"/>
      <c r="H18" s="924"/>
      <c r="I18" s="810"/>
      <c r="J18" s="935"/>
      <c r="K18" s="924"/>
      <c r="L18" s="816"/>
      <c r="M18" s="810"/>
      <c r="N18" s="810"/>
      <c r="O18" s="818"/>
      <c r="P18" s="819"/>
      <c r="Q18" s="817"/>
      <c r="R18" s="817"/>
      <c r="S18" s="811"/>
      <c r="T18" s="771"/>
      <c r="U18" s="923"/>
      <c r="V18" s="810"/>
      <c r="W18" s="923"/>
      <c r="X18" s="771"/>
      <c r="Y18" s="810"/>
      <c r="Z18" s="810"/>
      <c r="AA18" s="923"/>
      <c r="AB18" s="924"/>
      <c r="AC18" s="923"/>
      <c r="AD18" s="926"/>
      <c r="AE18" s="927"/>
      <c r="AF18" s="928"/>
      <c r="AG18" s="929"/>
      <c r="AH18" s="803"/>
      <c r="AI18" s="772"/>
      <c r="AJ18" s="773"/>
      <c r="AK18" s="774"/>
      <c r="AL18" s="792"/>
      <c r="AM18" s="773"/>
      <c r="AN18" s="802"/>
      <c r="AO18" s="807"/>
      <c r="AP18" s="774"/>
      <c r="AQ18" s="890"/>
      <c r="AR18" s="774"/>
      <c r="AS18" s="773"/>
      <c r="AT18" s="792"/>
      <c r="AU18" s="774"/>
      <c r="AV18" s="777"/>
      <c r="AW18" s="778"/>
      <c r="AX18" s="778"/>
      <c r="AY18" s="891"/>
      <c r="AZ18" s="777"/>
      <c r="BA18" s="792"/>
      <c r="BB18" s="777"/>
      <c r="BC18" s="779"/>
      <c r="BD18" s="892"/>
      <c r="BE18" s="780"/>
      <c r="BF18" s="786"/>
      <c r="BG18" s="782"/>
      <c r="BH18" s="654"/>
      <c r="BI18" s="654"/>
      <c r="BJ18" s="440" t="s">
        <v>200</v>
      </c>
      <c r="BK18" s="286">
        <f t="shared" si="1"/>
        <v>0</v>
      </c>
      <c r="BL18" s="287">
        <f t="shared" si="2"/>
        <v>0</v>
      </c>
      <c r="BM18" s="287">
        <f t="shared" si="3"/>
        <v>0</v>
      </c>
      <c r="BN18" s="287">
        <f t="shared" si="4"/>
        <v>0</v>
      </c>
      <c r="BO18" s="287">
        <f t="shared" si="5"/>
        <v>0</v>
      </c>
      <c r="BP18" s="287">
        <f t="shared" si="6"/>
        <v>0</v>
      </c>
      <c r="BQ18" s="287">
        <f t="shared" si="7"/>
        <v>0</v>
      </c>
      <c r="BR18" s="587">
        <f t="shared" si="8"/>
        <v>0</v>
      </c>
      <c r="BS18" s="401">
        <v>0</v>
      </c>
      <c r="BT18" s="401">
        <f t="shared" si="0"/>
        <v>0</v>
      </c>
    </row>
    <row r="19" spans="1:72" s="619" customFormat="1" ht="51" customHeight="1" x14ac:dyDescent="0.15">
      <c r="A19" s="921"/>
      <c r="B19" s="922"/>
      <c r="C19" s="814"/>
      <c r="D19" s="784"/>
      <c r="E19" s="811"/>
      <c r="F19" s="811"/>
      <c r="G19" s="923"/>
      <c r="H19" s="924"/>
      <c r="I19" s="785"/>
      <c r="J19" s="935"/>
      <c r="K19" s="924"/>
      <c r="L19" s="816"/>
      <c r="M19" s="810"/>
      <c r="N19" s="810"/>
      <c r="O19" s="818"/>
      <c r="P19" s="943"/>
      <c r="Q19" s="810"/>
      <c r="R19" s="810"/>
      <c r="S19" s="811"/>
      <c r="T19" s="771"/>
      <c r="U19" s="923"/>
      <c r="V19" s="810"/>
      <c r="W19" s="923"/>
      <c r="X19" s="771"/>
      <c r="Y19" s="810"/>
      <c r="Z19" s="810"/>
      <c r="AA19" s="923"/>
      <c r="AB19" s="924"/>
      <c r="AC19" s="923"/>
      <c r="AD19" s="926"/>
      <c r="AE19" s="927"/>
      <c r="AF19" s="928"/>
      <c r="AG19" s="929"/>
      <c r="AH19" s="803"/>
      <c r="AI19" s="772"/>
      <c r="AJ19" s="773"/>
      <c r="AK19" s="789"/>
      <c r="AL19" s="792"/>
      <c r="AM19" s="773"/>
      <c r="AN19" s="803"/>
      <c r="AO19" s="773"/>
      <c r="AP19" s="774"/>
      <c r="AQ19" s="890"/>
      <c r="AR19" s="774"/>
      <c r="AS19" s="773"/>
      <c r="AT19" s="792"/>
      <c r="AU19" s="774"/>
      <c r="AV19" s="895"/>
      <c r="AW19" s="896"/>
      <c r="AX19" s="896"/>
      <c r="AY19" s="893"/>
      <c r="AZ19" s="775"/>
      <c r="BA19" s="896"/>
      <c r="BB19" s="777"/>
      <c r="BC19" s="779"/>
      <c r="BD19" s="892"/>
      <c r="BE19" s="780"/>
      <c r="BF19" s="781"/>
      <c r="BG19" s="782"/>
      <c r="BH19" s="654"/>
      <c r="BI19" s="654"/>
      <c r="BJ19" s="440" t="s">
        <v>233</v>
      </c>
      <c r="BK19" s="286">
        <f t="shared" si="1"/>
        <v>0</v>
      </c>
      <c r="BL19" s="287">
        <f t="shared" si="2"/>
        <v>0</v>
      </c>
      <c r="BM19" s="287">
        <f t="shared" si="3"/>
        <v>0</v>
      </c>
      <c r="BN19" s="287">
        <f t="shared" si="4"/>
        <v>0</v>
      </c>
      <c r="BO19" s="287">
        <f t="shared" si="5"/>
        <v>0</v>
      </c>
      <c r="BP19" s="287">
        <f t="shared" si="6"/>
        <v>0</v>
      </c>
      <c r="BQ19" s="287">
        <f t="shared" si="7"/>
        <v>0</v>
      </c>
      <c r="BR19" s="587">
        <f t="shared" si="8"/>
        <v>0</v>
      </c>
      <c r="BS19" s="401">
        <v>0</v>
      </c>
      <c r="BT19" s="401">
        <f t="shared" si="0"/>
        <v>0</v>
      </c>
    </row>
    <row r="20" spans="1:72" s="619" customFormat="1" ht="51" customHeight="1" x14ac:dyDescent="0.15">
      <c r="A20" s="921"/>
      <c r="B20" s="922"/>
      <c r="C20" s="814"/>
      <c r="D20" s="784"/>
      <c r="E20" s="811"/>
      <c r="F20" s="811"/>
      <c r="G20" s="923"/>
      <c r="H20" s="924"/>
      <c r="I20" s="810"/>
      <c r="J20" s="812"/>
      <c r="K20" s="924"/>
      <c r="L20" s="816"/>
      <c r="M20" s="810"/>
      <c r="N20" s="810"/>
      <c r="O20" s="818"/>
      <c r="P20" s="819"/>
      <c r="Q20" s="810"/>
      <c r="R20" s="810"/>
      <c r="S20" s="811"/>
      <c r="T20" s="771"/>
      <c r="U20" s="923"/>
      <c r="V20" s="810"/>
      <c r="W20" s="923"/>
      <c r="X20" s="771"/>
      <c r="Y20" s="810"/>
      <c r="Z20" s="810"/>
      <c r="AA20" s="923"/>
      <c r="AB20" s="924"/>
      <c r="AC20" s="923"/>
      <c r="AD20" s="926"/>
      <c r="AE20" s="927"/>
      <c r="AF20" s="928"/>
      <c r="AG20" s="929"/>
      <c r="AH20" s="802"/>
      <c r="AI20" s="772"/>
      <c r="AJ20" s="773"/>
      <c r="AK20" s="774"/>
      <c r="AL20" s="792"/>
      <c r="AM20" s="773"/>
      <c r="AN20" s="802"/>
      <c r="AO20" s="807"/>
      <c r="AP20" s="774"/>
      <c r="AQ20" s="890"/>
      <c r="AR20" s="774"/>
      <c r="AS20" s="773"/>
      <c r="AT20" s="792"/>
      <c r="AU20" s="774"/>
      <c r="AV20" s="777"/>
      <c r="AW20" s="778"/>
      <c r="AX20" s="778"/>
      <c r="AY20" s="891"/>
      <c r="AZ20" s="777"/>
      <c r="BA20" s="778"/>
      <c r="BB20" s="777"/>
      <c r="BC20" s="779"/>
      <c r="BD20" s="892"/>
      <c r="BE20" s="780"/>
      <c r="BF20" s="781"/>
      <c r="BG20" s="782"/>
      <c r="BH20" s="654"/>
      <c r="BI20" s="654"/>
      <c r="BJ20" s="440" t="s">
        <v>267</v>
      </c>
      <c r="BK20" s="286">
        <f t="shared" si="1"/>
        <v>0</v>
      </c>
      <c r="BL20" s="287">
        <f t="shared" si="2"/>
        <v>0</v>
      </c>
      <c r="BM20" s="287">
        <f t="shared" si="3"/>
        <v>0</v>
      </c>
      <c r="BN20" s="287">
        <f t="shared" si="4"/>
        <v>0</v>
      </c>
      <c r="BO20" s="287">
        <f t="shared" si="5"/>
        <v>0</v>
      </c>
      <c r="BP20" s="287">
        <f t="shared" si="6"/>
        <v>0</v>
      </c>
      <c r="BQ20" s="287">
        <f t="shared" si="7"/>
        <v>0</v>
      </c>
      <c r="BR20" s="587">
        <f t="shared" si="8"/>
        <v>0</v>
      </c>
      <c r="BS20" s="401">
        <v>0</v>
      </c>
      <c r="BT20" s="401">
        <f>BK20+BL20*0.5+BM20*0.5+BN20+BO20+BQ20+BR20*0.5+BP20</f>
        <v>0</v>
      </c>
    </row>
    <row r="21" spans="1:72" s="619" customFormat="1" ht="51" customHeight="1" x14ac:dyDescent="0.15">
      <c r="A21" s="921"/>
      <c r="B21" s="922"/>
      <c r="C21" s="813"/>
      <c r="D21" s="784"/>
      <c r="E21" s="811"/>
      <c r="F21" s="811"/>
      <c r="G21" s="923"/>
      <c r="H21" s="924"/>
      <c r="I21" s="940"/>
      <c r="J21" s="935"/>
      <c r="K21" s="941"/>
      <c r="L21" s="816"/>
      <c r="M21" s="810"/>
      <c r="N21" s="810"/>
      <c r="O21" s="818"/>
      <c r="P21" s="819"/>
      <c r="Q21" s="810"/>
      <c r="R21" s="810"/>
      <c r="S21" s="811"/>
      <c r="T21" s="771"/>
      <c r="U21" s="923"/>
      <c r="V21" s="810"/>
      <c r="W21" s="923"/>
      <c r="X21" s="771"/>
      <c r="Y21" s="810"/>
      <c r="Z21" s="810"/>
      <c r="AA21" s="923"/>
      <c r="AB21" s="924"/>
      <c r="AC21" s="923"/>
      <c r="AD21" s="926"/>
      <c r="AE21" s="927"/>
      <c r="AF21" s="928"/>
      <c r="AG21" s="929"/>
      <c r="AH21" s="803"/>
      <c r="AI21" s="772"/>
      <c r="AJ21" s="773"/>
      <c r="AK21" s="774"/>
      <c r="AL21" s="792"/>
      <c r="AM21" s="773"/>
      <c r="AN21" s="803"/>
      <c r="AO21" s="773"/>
      <c r="AP21" s="774"/>
      <c r="AQ21" s="890"/>
      <c r="AR21" s="789"/>
      <c r="AS21" s="773"/>
      <c r="AT21" s="792"/>
      <c r="AU21" s="774"/>
      <c r="AV21" s="777"/>
      <c r="AW21" s="778"/>
      <c r="AX21" s="778"/>
      <c r="AY21" s="891"/>
      <c r="AZ21" s="777"/>
      <c r="BA21" s="778"/>
      <c r="BB21" s="777"/>
      <c r="BC21" s="779"/>
      <c r="BD21" s="892"/>
      <c r="BE21" s="780"/>
      <c r="BF21" s="781"/>
      <c r="BG21" s="782"/>
      <c r="BH21" s="654"/>
      <c r="BI21" s="654"/>
      <c r="BJ21" s="440" t="s">
        <v>70</v>
      </c>
      <c r="BK21" s="286">
        <f t="shared" si="1"/>
        <v>0</v>
      </c>
      <c r="BL21" s="287">
        <f t="shared" si="2"/>
        <v>0</v>
      </c>
      <c r="BM21" s="287">
        <f t="shared" si="3"/>
        <v>0</v>
      </c>
      <c r="BN21" s="287">
        <f t="shared" si="4"/>
        <v>0</v>
      </c>
      <c r="BO21" s="287">
        <f t="shared" si="5"/>
        <v>0</v>
      </c>
      <c r="BP21" s="287">
        <f t="shared" si="6"/>
        <v>0</v>
      </c>
      <c r="BQ21" s="287">
        <f t="shared" si="7"/>
        <v>0</v>
      </c>
      <c r="BR21" s="587">
        <f t="shared" si="8"/>
        <v>0</v>
      </c>
      <c r="BS21" s="401">
        <v>0</v>
      </c>
      <c r="BT21" s="401">
        <f>BK21+BL21*0.5+BM21*0.5+BN21+BO21+BQ21+BR21*0.5+BP21</f>
        <v>0</v>
      </c>
    </row>
    <row r="22" spans="1:72" s="619" customFormat="1" ht="51" customHeight="1" x14ac:dyDescent="0.15">
      <c r="A22" s="921"/>
      <c r="B22" s="922"/>
      <c r="C22" s="813"/>
      <c r="D22" s="784"/>
      <c r="E22" s="811"/>
      <c r="F22" s="811"/>
      <c r="G22" s="923"/>
      <c r="H22" s="924"/>
      <c r="I22" s="940"/>
      <c r="J22" s="935"/>
      <c r="K22" s="941"/>
      <c r="L22" s="816"/>
      <c r="M22" s="810"/>
      <c r="N22" s="810"/>
      <c r="O22" s="818"/>
      <c r="P22" s="819"/>
      <c r="Q22" s="810"/>
      <c r="R22" s="810"/>
      <c r="S22" s="811"/>
      <c r="T22" s="771"/>
      <c r="U22" s="923"/>
      <c r="V22" s="810"/>
      <c r="W22" s="923"/>
      <c r="X22" s="771"/>
      <c r="Y22" s="810"/>
      <c r="Z22" s="810"/>
      <c r="AA22" s="923"/>
      <c r="AB22" s="924"/>
      <c r="AC22" s="923"/>
      <c r="AD22" s="926"/>
      <c r="AE22" s="927"/>
      <c r="AF22" s="928"/>
      <c r="AG22" s="929"/>
      <c r="AH22" s="803"/>
      <c r="AI22" s="772"/>
      <c r="AJ22" s="773"/>
      <c r="AK22" s="774"/>
      <c r="AL22" s="792"/>
      <c r="AM22" s="773"/>
      <c r="AN22" s="803"/>
      <c r="AO22" s="773"/>
      <c r="AP22" s="774"/>
      <c r="AQ22" s="890"/>
      <c r="AR22" s="774"/>
      <c r="AS22" s="773"/>
      <c r="AT22" s="792"/>
      <c r="AU22" s="774"/>
      <c r="AV22" s="777"/>
      <c r="AW22" s="778"/>
      <c r="AX22" s="778"/>
      <c r="AY22" s="891"/>
      <c r="AZ22" s="777"/>
      <c r="BA22" s="778"/>
      <c r="BB22" s="777"/>
      <c r="BC22" s="779"/>
      <c r="BD22" s="892"/>
      <c r="BE22" s="780"/>
      <c r="BF22" s="781"/>
      <c r="BG22" s="782"/>
      <c r="BH22" s="654"/>
      <c r="BI22" s="654"/>
      <c r="BJ22" s="440" t="s">
        <v>300</v>
      </c>
      <c r="BK22" s="286">
        <f t="shared" si="1"/>
        <v>0</v>
      </c>
      <c r="BL22" s="287">
        <f t="shared" si="2"/>
        <v>0</v>
      </c>
      <c r="BM22" s="287">
        <f t="shared" si="3"/>
        <v>0</v>
      </c>
      <c r="BN22" s="287">
        <f t="shared" si="4"/>
        <v>0</v>
      </c>
      <c r="BO22" s="287">
        <f t="shared" si="5"/>
        <v>0</v>
      </c>
      <c r="BP22" s="287">
        <f t="shared" si="6"/>
        <v>0</v>
      </c>
      <c r="BQ22" s="287">
        <f t="shared" si="7"/>
        <v>0</v>
      </c>
      <c r="BR22" s="587">
        <f t="shared" si="8"/>
        <v>0</v>
      </c>
      <c r="BS22" s="401">
        <v>0</v>
      </c>
      <c r="BT22" s="401">
        <f t="shared" si="0"/>
        <v>0</v>
      </c>
    </row>
    <row r="23" spans="1:72" s="619" customFormat="1" ht="51" customHeight="1" x14ac:dyDescent="0.15">
      <c r="A23" s="921"/>
      <c r="B23" s="922"/>
      <c r="C23" s="813"/>
      <c r="D23" s="784"/>
      <c r="E23" s="811"/>
      <c r="F23" s="811"/>
      <c r="G23" s="923"/>
      <c r="H23" s="924"/>
      <c r="I23" s="940"/>
      <c r="J23" s="935"/>
      <c r="K23" s="941"/>
      <c r="L23" s="816"/>
      <c r="M23" s="810"/>
      <c r="N23" s="810"/>
      <c r="O23" s="818"/>
      <c r="P23" s="819"/>
      <c r="Q23" s="810"/>
      <c r="R23" s="810"/>
      <c r="S23" s="811"/>
      <c r="T23" s="771"/>
      <c r="U23" s="923"/>
      <c r="V23" s="810"/>
      <c r="W23" s="923"/>
      <c r="X23" s="771"/>
      <c r="Y23" s="810"/>
      <c r="Z23" s="810"/>
      <c r="AA23" s="923"/>
      <c r="AB23" s="924"/>
      <c r="AC23" s="923"/>
      <c r="AD23" s="926"/>
      <c r="AE23" s="927"/>
      <c r="AF23" s="928"/>
      <c r="AG23" s="929"/>
      <c r="AH23" s="804"/>
      <c r="AI23" s="786"/>
      <c r="AJ23" s="787"/>
      <c r="AK23" s="774"/>
      <c r="AL23" s="792"/>
      <c r="AM23" s="773"/>
      <c r="AN23" s="803"/>
      <c r="AO23" s="808"/>
      <c r="AP23" s="774"/>
      <c r="AQ23" s="890"/>
      <c r="AR23" s="774"/>
      <c r="AS23" s="773"/>
      <c r="AT23" s="792"/>
      <c r="AU23" s="774"/>
      <c r="AV23" s="898"/>
      <c r="AW23" s="784"/>
      <c r="AX23" s="784"/>
      <c r="AY23" s="908"/>
      <c r="AZ23" s="777"/>
      <c r="BA23" s="778"/>
      <c r="BB23" s="777"/>
      <c r="BC23" s="779"/>
      <c r="BD23" s="892"/>
      <c r="BE23" s="780"/>
      <c r="BF23" s="781"/>
      <c r="BG23" s="879"/>
      <c r="BH23" s="654"/>
      <c r="BI23" s="654"/>
      <c r="BJ23" s="440" t="s">
        <v>301</v>
      </c>
      <c r="BK23" s="286">
        <f t="shared" si="1"/>
        <v>0</v>
      </c>
      <c r="BL23" s="287">
        <f t="shared" si="2"/>
        <v>0</v>
      </c>
      <c r="BM23" s="287">
        <f t="shared" si="3"/>
        <v>0</v>
      </c>
      <c r="BN23" s="287">
        <f t="shared" si="4"/>
        <v>0</v>
      </c>
      <c r="BO23" s="287">
        <f t="shared" si="5"/>
        <v>0</v>
      </c>
      <c r="BP23" s="287">
        <f t="shared" si="6"/>
        <v>0</v>
      </c>
      <c r="BQ23" s="287">
        <f t="shared" si="7"/>
        <v>0</v>
      </c>
      <c r="BR23" s="587">
        <f t="shared" si="8"/>
        <v>0</v>
      </c>
      <c r="BS23" s="401">
        <v>0</v>
      </c>
      <c r="BT23" s="401">
        <f>BK23+BL23*0.5+BM23*0.5+BN23+BO23+BQ23+BR23*0.5+BP23</f>
        <v>0</v>
      </c>
    </row>
    <row r="24" spans="1:72" s="619" customFormat="1" ht="51" customHeight="1" x14ac:dyDescent="0.15">
      <c r="A24" s="921"/>
      <c r="B24" s="922"/>
      <c r="C24" s="814"/>
      <c r="D24" s="784"/>
      <c r="E24" s="934"/>
      <c r="F24" s="811"/>
      <c r="G24" s="923"/>
      <c r="H24" s="924"/>
      <c r="I24" s="810"/>
      <c r="J24" s="935"/>
      <c r="K24" s="941"/>
      <c r="L24" s="816"/>
      <c r="M24" s="810"/>
      <c r="N24" s="810"/>
      <c r="O24" s="818"/>
      <c r="P24" s="943"/>
      <c r="Q24" s="810"/>
      <c r="R24" s="817"/>
      <c r="S24" s="811"/>
      <c r="T24" s="771"/>
      <c r="U24" s="923"/>
      <c r="V24" s="810"/>
      <c r="W24" s="923"/>
      <c r="X24" s="771"/>
      <c r="Y24" s="810"/>
      <c r="Z24" s="810"/>
      <c r="AA24" s="923"/>
      <c r="AB24" s="924"/>
      <c r="AC24" s="923"/>
      <c r="AD24" s="926"/>
      <c r="AE24" s="927"/>
      <c r="AF24" s="928"/>
      <c r="AG24" s="929"/>
      <c r="AH24" s="803"/>
      <c r="AI24" s="772"/>
      <c r="AJ24" s="787"/>
      <c r="AK24" s="774"/>
      <c r="AL24" s="792"/>
      <c r="AM24" s="773"/>
      <c r="AN24" s="804"/>
      <c r="AO24" s="808"/>
      <c r="AP24" s="774"/>
      <c r="AQ24" s="890"/>
      <c r="AR24" s="774"/>
      <c r="AS24" s="773"/>
      <c r="AT24" s="792"/>
      <c r="AU24" s="774"/>
      <c r="AV24" s="777"/>
      <c r="AW24" s="778"/>
      <c r="AX24" s="778"/>
      <c r="AY24" s="908"/>
      <c r="AZ24" s="777"/>
      <c r="BA24" s="778"/>
      <c r="BB24" s="775"/>
      <c r="BC24" s="790"/>
      <c r="BD24" s="899"/>
      <c r="BE24" s="789"/>
      <c r="BF24" s="786"/>
      <c r="BG24" s="787"/>
      <c r="BH24" s="654"/>
      <c r="BI24" s="654"/>
      <c r="BJ24" s="440" t="s">
        <v>299</v>
      </c>
      <c r="BK24" s="286">
        <f t="shared" si="1"/>
        <v>0</v>
      </c>
      <c r="BL24" s="287">
        <f t="shared" si="2"/>
        <v>0</v>
      </c>
      <c r="BM24" s="287">
        <f t="shared" si="3"/>
        <v>0</v>
      </c>
      <c r="BN24" s="287">
        <f t="shared" si="4"/>
        <v>0</v>
      </c>
      <c r="BO24" s="287">
        <f t="shared" si="5"/>
        <v>0</v>
      </c>
      <c r="BP24" s="287">
        <f t="shared" si="6"/>
        <v>0</v>
      </c>
      <c r="BQ24" s="287">
        <f t="shared" si="7"/>
        <v>0</v>
      </c>
      <c r="BR24" s="587">
        <f t="shared" si="8"/>
        <v>0</v>
      </c>
      <c r="BS24" s="401">
        <v>0</v>
      </c>
      <c r="BT24" s="401">
        <f>BK24+BL24*0.5+BM24*0.5+BN24+BO24+BQ24+BR24*0.5+BP24</f>
        <v>0</v>
      </c>
    </row>
    <row r="25" spans="1:72" s="619" customFormat="1" ht="51" customHeight="1" x14ac:dyDescent="0.15">
      <c r="A25" s="921"/>
      <c r="B25" s="922"/>
      <c r="C25" s="814"/>
      <c r="D25" s="784"/>
      <c r="E25" s="934"/>
      <c r="F25" s="811"/>
      <c r="G25" s="923"/>
      <c r="H25" s="924"/>
      <c r="I25" s="810"/>
      <c r="J25" s="935"/>
      <c r="K25" s="924"/>
      <c r="L25" s="816"/>
      <c r="M25" s="810"/>
      <c r="N25" s="810"/>
      <c r="O25" s="818"/>
      <c r="P25" s="819"/>
      <c r="Q25" s="810"/>
      <c r="R25" s="817"/>
      <c r="S25" s="811"/>
      <c r="T25" s="771"/>
      <c r="U25" s="923"/>
      <c r="V25" s="810"/>
      <c r="W25" s="923"/>
      <c r="X25" s="771"/>
      <c r="Y25" s="810"/>
      <c r="Z25" s="810"/>
      <c r="AA25" s="923"/>
      <c r="AB25" s="924"/>
      <c r="AC25" s="923"/>
      <c r="AD25" s="926"/>
      <c r="AE25" s="927"/>
      <c r="AF25" s="928"/>
      <c r="AG25" s="929"/>
      <c r="AH25" s="805"/>
      <c r="AI25" s="772"/>
      <c r="AJ25" s="773"/>
      <c r="AK25" s="774"/>
      <c r="AL25" s="792"/>
      <c r="AM25" s="773"/>
      <c r="AN25" s="803"/>
      <c r="AO25" s="773"/>
      <c r="AP25" s="774"/>
      <c r="AQ25" s="890"/>
      <c r="AR25" s="774"/>
      <c r="AS25" s="773"/>
      <c r="AT25" s="792"/>
      <c r="AU25" s="774"/>
      <c r="AV25" s="777"/>
      <c r="AW25" s="778"/>
      <c r="AX25" s="778"/>
      <c r="AY25" s="908"/>
      <c r="AZ25" s="777"/>
      <c r="BA25" s="778"/>
      <c r="BB25" s="777"/>
      <c r="BC25" s="779"/>
      <c r="BD25" s="892"/>
      <c r="BE25" s="780"/>
      <c r="BF25" s="781"/>
      <c r="BG25" s="782"/>
      <c r="BH25" s="654"/>
      <c r="BI25" s="654"/>
      <c r="BJ25" s="440" t="s">
        <v>31</v>
      </c>
      <c r="BK25" s="286">
        <f>COUNTIF($AH$6:$AJ$35,BJ25)</f>
        <v>0</v>
      </c>
      <c r="BL25" s="287">
        <f t="shared" si="2"/>
        <v>0</v>
      </c>
      <c r="BM25" s="287">
        <f t="shared" si="3"/>
        <v>0</v>
      </c>
      <c r="BN25" s="287">
        <f t="shared" si="4"/>
        <v>0</v>
      </c>
      <c r="BO25" s="287">
        <f t="shared" si="5"/>
        <v>0</v>
      </c>
      <c r="BP25" s="287">
        <f t="shared" si="6"/>
        <v>0</v>
      </c>
      <c r="BQ25" s="287">
        <f t="shared" si="7"/>
        <v>0</v>
      </c>
      <c r="BR25" s="587">
        <f t="shared" si="8"/>
        <v>0</v>
      </c>
      <c r="BS25" s="401">
        <v>0</v>
      </c>
      <c r="BT25" s="401">
        <f>BK25+BL25*0.5+BM25*0.5+BN25+BO25+BQ25+BR25*0.5+BP25</f>
        <v>0</v>
      </c>
    </row>
    <row r="26" spans="1:72" s="619" customFormat="1" ht="51" customHeight="1" x14ac:dyDescent="0.15">
      <c r="A26" s="921"/>
      <c r="B26" s="922"/>
      <c r="C26" s="814"/>
      <c r="D26" s="784"/>
      <c r="E26" s="811"/>
      <c r="F26" s="811"/>
      <c r="G26" s="923"/>
      <c r="H26" s="924"/>
      <c r="I26" s="810"/>
      <c r="J26" s="812"/>
      <c r="K26" s="924"/>
      <c r="L26" s="816"/>
      <c r="M26" s="810"/>
      <c r="N26" s="810"/>
      <c r="O26" s="818"/>
      <c r="P26" s="819"/>
      <c r="Q26" s="810"/>
      <c r="R26" s="810"/>
      <c r="S26" s="811"/>
      <c r="T26" s="771"/>
      <c r="U26" s="923"/>
      <c r="V26" s="810"/>
      <c r="W26" s="923"/>
      <c r="X26" s="771"/>
      <c r="Y26" s="810"/>
      <c r="Z26" s="810"/>
      <c r="AA26" s="923"/>
      <c r="AB26" s="924"/>
      <c r="AC26" s="923"/>
      <c r="AD26" s="926"/>
      <c r="AE26" s="927"/>
      <c r="AF26" s="928"/>
      <c r="AG26" s="929"/>
      <c r="AH26" s="803"/>
      <c r="AI26" s="772"/>
      <c r="AJ26" s="773"/>
      <c r="AK26" s="774"/>
      <c r="AL26" s="792"/>
      <c r="AM26" s="773"/>
      <c r="AN26" s="803"/>
      <c r="AO26" s="773"/>
      <c r="AP26" s="774"/>
      <c r="AQ26" s="890"/>
      <c r="AR26" s="774"/>
      <c r="AS26" s="773"/>
      <c r="AT26" s="792"/>
      <c r="AU26" s="774"/>
      <c r="AV26" s="777"/>
      <c r="AW26" s="778"/>
      <c r="AX26" s="778"/>
      <c r="AY26" s="891"/>
      <c r="AZ26" s="777"/>
      <c r="BA26" s="778"/>
      <c r="BB26" s="777"/>
      <c r="BC26" s="779"/>
      <c r="BD26" s="892"/>
      <c r="BE26" s="780"/>
      <c r="BF26" s="781"/>
      <c r="BG26" s="782"/>
      <c r="BH26" s="654"/>
      <c r="BI26" s="654"/>
      <c r="BJ26" s="440" t="s">
        <v>417</v>
      </c>
      <c r="BK26" s="286">
        <f>COUNTIF($AH$6:$AJ$35,BJ26)</f>
        <v>0</v>
      </c>
      <c r="BL26" s="287">
        <f t="shared" si="2"/>
        <v>0</v>
      </c>
      <c r="BM26" s="287">
        <f t="shared" si="3"/>
        <v>0</v>
      </c>
      <c r="BN26" s="287">
        <f t="shared" si="4"/>
        <v>0</v>
      </c>
      <c r="BO26" s="287">
        <f t="shared" si="5"/>
        <v>0</v>
      </c>
      <c r="BP26" s="287">
        <f t="shared" si="6"/>
        <v>0</v>
      </c>
      <c r="BQ26" s="287">
        <f t="shared" si="7"/>
        <v>0</v>
      </c>
      <c r="BR26" s="587">
        <f t="shared" si="8"/>
        <v>0</v>
      </c>
      <c r="BS26" s="401">
        <v>0</v>
      </c>
      <c r="BT26" s="401">
        <f t="shared" ref="BT26:BT27" si="9">BK26+BL26*0.5+BM26*0.5+BN26+BO26+BQ26+BR26*0.5+BP26</f>
        <v>0</v>
      </c>
    </row>
    <row r="27" spans="1:72" s="619" customFormat="1" ht="51" customHeight="1" x14ac:dyDescent="0.15">
      <c r="A27" s="921"/>
      <c r="B27" s="922"/>
      <c r="C27" s="814"/>
      <c r="D27" s="784"/>
      <c r="E27" s="811"/>
      <c r="F27" s="811"/>
      <c r="G27" s="923"/>
      <c r="H27" s="924"/>
      <c r="I27" s="810"/>
      <c r="J27" s="812"/>
      <c r="K27" s="924"/>
      <c r="L27" s="816"/>
      <c r="M27" s="810"/>
      <c r="N27" s="810"/>
      <c r="O27" s="818"/>
      <c r="P27" s="819"/>
      <c r="Q27" s="810"/>
      <c r="R27" s="810"/>
      <c r="S27" s="811"/>
      <c r="T27" s="771"/>
      <c r="U27" s="923"/>
      <c r="V27" s="810"/>
      <c r="W27" s="923"/>
      <c r="X27" s="771"/>
      <c r="Y27" s="810"/>
      <c r="Z27" s="810"/>
      <c r="AA27" s="923"/>
      <c r="AB27" s="924"/>
      <c r="AC27" s="923"/>
      <c r="AD27" s="926"/>
      <c r="AE27" s="927"/>
      <c r="AF27" s="928"/>
      <c r="AG27" s="929"/>
      <c r="AH27" s="803"/>
      <c r="AI27" s="772"/>
      <c r="AJ27" s="787"/>
      <c r="AK27" s="774"/>
      <c r="AL27" s="792"/>
      <c r="AM27" s="773"/>
      <c r="AN27" s="803"/>
      <c r="AO27" s="773"/>
      <c r="AP27" s="774"/>
      <c r="AQ27" s="890"/>
      <c r="AR27" s="774"/>
      <c r="AS27" s="773"/>
      <c r="AT27" s="792"/>
      <c r="AU27" s="774"/>
      <c r="AV27" s="777"/>
      <c r="AW27" s="778"/>
      <c r="AX27" s="778"/>
      <c r="AY27" s="891"/>
      <c r="AZ27" s="777"/>
      <c r="BA27" s="778"/>
      <c r="BB27" s="791"/>
      <c r="BC27" s="790"/>
      <c r="BD27" s="899"/>
      <c r="BE27" s="789"/>
      <c r="BF27" s="786"/>
      <c r="BG27" s="787"/>
      <c r="BH27" s="654"/>
      <c r="BI27" s="654"/>
      <c r="BJ27" s="440" t="s">
        <v>418</v>
      </c>
      <c r="BK27" s="286">
        <f t="shared" ref="BK27" si="10">COUNTIF($AH$6:$AJ$35,BJ27)</f>
        <v>0</v>
      </c>
      <c r="BL27" s="287">
        <f t="shared" si="2"/>
        <v>0</v>
      </c>
      <c r="BM27" s="287">
        <f t="shared" si="3"/>
        <v>0</v>
      </c>
      <c r="BN27" s="287">
        <f t="shared" si="4"/>
        <v>0</v>
      </c>
      <c r="BO27" s="287">
        <f t="shared" si="5"/>
        <v>0</v>
      </c>
      <c r="BP27" s="287">
        <f t="shared" si="6"/>
        <v>0</v>
      </c>
      <c r="BQ27" s="287">
        <f t="shared" si="7"/>
        <v>0</v>
      </c>
      <c r="BR27" s="587">
        <f t="shared" si="8"/>
        <v>0</v>
      </c>
      <c r="BS27" s="401">
        <v>0</v>
      </c>
      <c r="BT27" s="401">
        <f t="shared" si="9"/>
        <v>0</v>
      </c>
    </row>
    <row r="28" spans="1:72" s="619" customFormat="1" ht="51" customHeight="1" x14ac:dyDescent="0.15">
      <c r="A28" s="921"/>
      <c r="B28" s="922"/>
      <c r="C28" s="814"/>
      <c r="D28" s="784"/>
      <c r="E28" s="811"/>
      <c r="F28" s="811"/>
      <c r="G28" s="923"/>
      <c r="H28" s="924"/>
      <c r="I28" s="810"/>
      <c r="J28" s="812"/>
      <c r="K28" s="924"/>
      <c r="L28" s="816"/>
      <c r="M28" s="810"/>
      <c r="N28" s="810"/>
      <c r="O28" s="818"/>
      <c r="P28" s="819"/>
      <c r="Q28" s="810"/>
      <c r="R28" s="810"/>
      <c r="S28" s="811"/>
      <c r="T28" s="771"/>
      <c r="U28" s="923"/>
      <c r="V28" s="810"/>
      <c r="W28" s="923"/>
      <c r="X28" s="771"/>
      <c r="Y28" s="810"/>
      <c r="Z28" s="810"/>
      <c r="AA28" s="923"/>
      <c r="AB28" s="924"/>
      <c r="AC28" s="923"/>
      <c r="AD28" s="926"/>
      <c r="AE28" s="927"/>
      <c r="AF28" s="928"/>
      <c r="AG28" s="929"/>
      <c r="AH28" s="803"/>
      <c r="AI28" s="772"/>
      <c r="AJ28" s="787"/>
      <c r="AK28" s="774"/>
      <c r="AL28" s="792"/>
      <c r="AM28" s="773"/>
      <c r="AN28" s="802"/>
      <c r="AO28" s="807"/>
      <c r="AP28" s="774"/>
      <c r="AQ28" s="890"/>
      <c r="AR28" s="774"/>
      <c r="AS28" s="773"/>
      <c r="AT28" s="792"/>
      <c r="AU28" s="774"/>
      <c r="AV28" s="777"/>
      <c r="AW28" s="778"/>
      <c r="AX28" s="778"/>
      <c r="AY28" s="891"/>
      <c r="AZ28" s="777"/>
      <c r="BA28" s="792"/>
      <c r="BB28" s="791"/>
      <c r="BC28" s="790"/>
      <c r="BD28" s="899"/>
      <c r="BE28" s="789"/>
      <c r="BF28" s="786"/>
      <c r="BG28" s="787"/>
      <c r="BH28" s="654"/>
      <c r="BI28" s="654"/>
      <c r="BJ28" s="437" t="s">
        <v>65</v>
      </c>
      <c r="BK28" s="286">
        <f t="shared" si="1"/>
        <v>0</v>
      </c>
      <c r="BL28" s="287">
        <f t="shared" si="2"/>
        <v>0</v>
      </c>
      <c r="BM28" s="287">
        <f t="shared" si="3"/>
        <v>0</v>
      </c>
      <c r="BN28" s="287">
        <f t="shared" si="4"/>
        <v>0</v>
      </c>
      <c r="BO28" s="287">
        <f t="shared" si="5"/>
        <v>0</v>
      </c>
      <c r="BP28" s="287">
        <f t="shared" si="6"/>
        <v>0</v>
      </c>
      <c r="BQ28" s="287">
        <f t="shared" si="7"/>
        <v>0</v>
      </c>
      <c r="BR28" s="587">
        <f t="shared" si="8"/>
        <v>0</v>
      </c>
      <c r="BS28" s="401">
        <v>0</v>
      </c>
      <c r="BT28" s="401">
        <f t="shared" si="0"/>
        <v>0</v>
      </c>
    </row>
    <row r="29" spans="1:72" s="619" customFormat="1" ht="51" customHeight="1" x14ac:dyDescent="0.15">
      <c r="A29" s="921"/>
      <c r="B29" s="922"/>
      <c r="C29" s="813"/>
      <c r="D29" s="784"/>
      <c r="E29" s="934"/>
      <c r="F29" s="811"/>
      <c r="G29" s="923"/>
      <c r="H29" s="924"/>
      <c r="I29" s="810"/>
      <c r="J29" s="935"/>
      <c r="K29" s="941"/>
      <c r="L29" s="816"/>
      <c r="M29" s="810"/>
      <c r="N29" s="810"/>
      <c r="O29" s="818"/>
      <c r="P29" s="943"/>
      <c r="Q29" s="810"/>
      <c r="R29" s="810"/>
      <c r="S29" s="811"/>
      <c r="T29" s="771"/>
      <c r="U29" s="923"/>
      <c r="V29" s="810"/>
      <c r="W29" s="923"/>
      <c r="X29" s="771"/>
      <c r="Y29" s="810"/>
      <c r="Z29" s="810"/>
      <c r="AA29" s="923"/>
      <c r="AB29" s="924"/>
      <c r="AC29" s="923"/>
      <c r="AD29" s="926"/>
      <c r="AE29" s="927"/>
      <c r="AF29" s="928"/>
      <c r="AG29" s="929"/>
      <c r="AH29" s="804"/>
      <c r="AI29" s="772"/>
      <c r="AJ29" s="787"/>
      <c r="AK29" s="774"/>
      <c r="AL29" s="792"/>
      <c r="AM29" s="773"/>
      <c r="AN29" s="805"/>
      <c r="AO29" s="773"/>
      <c r="AP29" s="774"/>
      <c r="AQ29" s="890"/>
      <c r="AR29" s="774"/>
      <c r="AS29" s="773"/>
      <c r="AT29" s="792"/>
      <c r="AU29" s="774"/>
      <c r="AV29" s="777"/>
      <c r="AW29" s="778"/>
      <c r="AX29" s="778"/>
      <c r="AY29" s="891"/>
      <c r="AZ29" s="777"/>
      <c r="BA29" s="783"/>
      <c r="BB29" s="775"/>
      <c r="BC29" s="776"/>
      <c r="BD29" s="909"/>
      <c r="BE29" s="789"/>
      <c r="BF29" s="786"/>
      <c r="BG29" s="787"/>
      <c r="BH29" s="654"/>
      <c r="BI29" s="654"/>
      <c r="BJ29" s="1204"/>
      <c r="BK29" s="1204"/>
      <c r="BL29" s="1204"/>
      <c r="BM29" s="1204"/>
      <c r="BN29" s="1204"/>
      <c r="BO29" s="1204"/>
      <c r="BP29" s="1204"/>
      <c r="BQ29" s="1204"/>
      <c r="BR29" s="1204"/>
      <c r="BS29" s="401">
        <f>SUM(BS10:BS28)</f>
        <v>0</v>
      </c>
      <c r="BT29" s="1204"/>
    </row>
    <row r="30" spans="1:72" s="619" customFormat="1" ht="51" customHeight="1" x14ac:dyDescent="0.15">
      <c r="A30" s="921"/>
      <c r="B30" s="922"/>
      <c r="C30" s="813"/>
      <c r="D30" s="784"/>
      <c r="E30" s="934"/>
      <c r="F30" s="811"/>
      <c r="G30" s="923"/>
      <c r="H30" s="924"/>
      <c r="I30" s="810"/>
      <c r="J30" s="935"/>
      <c r="K30" s="941"/>
      <c r="L30" s="816"/>
      <c r="M30" s="810"/>
      <c r="N30" s="810"/>
      <c r="O30" s="818"/>
      <c r="P30" s="819"/>
      <c r="Q30" s="817"/>
      <c r="R30" s="810"/>
      <c r="S30" s="811"/>
      <c r="T30" s="771"/>
      <c r="U30" s="923"/>
      <c r="V30" s="810"/>
      <c r="W30" s="923"/>
      <c r="X30" s="771"/>
      <c r="Y30" s="810"/>
      <c r="Z30" s="810"/>
      <c r="AA30" s="923"/>
      <c r="AB30" s="924"/>
      <c r="AC30" s="923"/>
      <c r="AD30" s="926"/>
      <c r="AE30" s="927"/>
      <c r="AF30" s="928"/>
      <c r="AG30" s="929"/>
      <c r="AH30" s="804"/>
      <c r="AI30" s="772"/>
      <c r="AJ30" s="787"/>
      <c r="AK30" s="774"/>
      <c r="AL30" s="792"/>
      <c r="AM30" s="773"/>
      <c r="AN30" s="804"/>
      <c r="AO30" s="808"/>
      <c r="AP30" s="774"/>
      <c r="AQ30" s="890"/>
      <c r="AR30" s="774"/>
      <c r="AS30" s="773"/>
      <c r="AT30" s="792"/>
      <c r="AU30" s="774"/>
      <c r="AV30" s="775"/>
      <c r="AW30" s="792"/>
      <c r="AX30" s="792"/>
      <c r="AY30" s="893"/>
      <c r="AZ30" s="775"/>
      <c r="BA30" s="792"/>
      <c r="BB30" s="791"/>
      <c r="BC30" s="790"/>
      <c r="BD30" s="899"/>
      <c r="BE30" s="789"/>
      <c r="BF30" s="786"/>
      <c r="BG30" s="787"/>
      <c r="BH30" s="654"/>
      <c r="BI30" s="654"/>
      <c r="BJ30" s="1204"/>
      <c r="BK30" s="1204">
        <f t="shared" ref="BK30:BR30" si="11">SUM(BK10:BK28)</f>
        <v>0</v>
      </c>
      <c r="BL30" s="1204">
        <f t="shared" si="11"/>
        <v>0</v>
      </c>
      <c r="BM30" s="1204">
        <f t="shared" si="11"/>
        <v>0</v>
      </c>
      <c r="BN30" s="1204">
        <f t="shared" si="11"/>
        <v>0</v>
      </c>
      <c r="BO30" s="1204">
        <f t="shared" si="11"/>
        <v>0</v>
      </c>
      <c r="BP30" s="1204">
        <f t="shared" si="11"/>
        <v>0</v>
      </c>
      <c r="BQ30" s="1204">
        <f t="shared" si="11"/>
        <v>0</v>
      </c>
      <c r="BR30" s="1204">
        <f t="shared" si="11"/>
        <v>0</v>
      </c>
      <c r="BS30" s="1204"/>
      <c r="BT30" s="401">
        <f>SUM(BT10:BT28)</f>
        <v>0</v>
      </c>
    </row>
    <row r="31" spans="1:72" s="619" customFormat="1" ht="51" customHeight="1" x14ac:dyDescent="0.15">
      <c r="A31" s="921"/>
      <c r="B31" s="922"/>
      <c r="C31" s="813"/>
      <c r="D31" s="784"/>
      <c r="E31" s="934"/>
      <c r="F31" s="811"/>
      <c r="G31" s="923"/>
      <c r="H31" s="924"/>
      <c r="I31" s="810"/>
      <c r="J31" s="935"/>
      <c r="K31" s="941"/>
      <c r="L31" s="816"/>
      <c r="M31" s="810"/>
      <c r="N31" s="810"/>
      <c r="O31" s="818"/>
      <c r="P31" s="943"/>
      <c r="Q31" s="810"/>
      <c r="R31" s="817"/>
      <c r="S31" s="815"/>
      <c r="T31" s="771"/>
      <c r="U31" s="923"/>
      <c r="V31" s="810"/>
      <c r="W31" s="923"/>
      <c r="X31" s="771"/>
      <c r="Y31" s="810"/>
      <c r="Z31" s="810"/>
      <c r="AA31" s="923"/>
      <c r="AB31" s="924"/>
      <c r="AC31" s="923"/>
      <c r="AD31" s="926"/>
      <c r="AE31" s="927"/>
      <c r="AF31" s="928"/>
      <c r="AG31" s="929"/>
      <c r="AH31" s="805"/>
      <c r="AI31" s="786"/>
      <c r="AJ31" s="787"/>
      <c r="AK31" s="774"/>
      <c r="AL31" s="792"/>
      <c r="AM31" s="773"/>
      <c r="AN31" s="803"/>
      <c r="AO31" s="808"/>
      <c r="AP31" s="774"/>
      <c r="AQ31" s="890"/>
      <c r="AR31" s="774"/>
      <c r="AS31" s="773"/>
      <c r="AT31" s="792"/>
      <c r="AU31" s="774"/>
      <c r="AV31" s="777"/>
      <c r="AW31" s="778"/>
      <c r="AX31" s="778"/>
      <c r="AY31" s="893"/>
      <c r="AZ31" s="775"/>
      <c r="BA31" s="778"/>
      <c r="BB31" s="775"/>
      <c r="BC31" s="776"/>
      <c r="BD31" s="909"/>
      <c r="BE31" s="789"/>
      <c r="BF31" s="786"/>
      <c r="BG31" s="894"/>
      <c r="BH31" s="654"/>
      <c r="BI31" s="654"/>
      <c r="BJ31" s="1204"/>
      <c r="BK31" s="1204">
        <f>BK30+BL30*0.5</f>
        <v>0</v>
      </c>
      <c r="BL31" s="1204"/>
      <c r="BM31" s="1204">
        <f>BN30+BM30*0.5</f>
        <v>0</v>
      </c>
      <c r="BN31" s="1204"/>
      <c r="BO31" s="1204">
        <f>BO30</f>
        <v>0</v>
      </c>
      <c r="BP31" s="1204">
        <f>BP30</f>
        <v>0</v>
      </c>
      <c r="BQ31" s="1204">
        <f>BQ30+0.5*BR30</f>
        <v>0</v>
      </c>
      <c r="BR31" s="1204"/>
      <c r="BS31" s="1204"/>
      <c r="BT31" s="401">
        <f>SUM(BK31:BR31)</f>
        <v>0</v>
      </c>
    </row>
    <row r="32" spans="1:72" s="619" customFormat="1" ht="51" customHeight="1" x14ac:dyDescent="0.15">
      <c r="A32" s="921"/>
      <c r="B32" s="922"/>
      <c r="C32" s="942"/>
      <c r="D32" s="784"/>
      <c r="E32" s="811"/>
      <c r="F32" s="811"/>
      <c r="G32" s="923"/>
      <c r="H32" s="924"/>
      <c r="I32" s="810"/>
      <c r="J32" s="935"/>
      <c r="K32" s="924"/>
      <c r="L32" s="816"/>
      <c r="M32" s="810"/>
      <c r="N32" s="810"/>
      <c r="O32" s="818"/>
      <c r="P32" s="943"/>
      <c r="Q32" s="817"/>
      <c r="R32" s="817"/>
      <c r="S32" s="811"/>
      <c r="T32" s="771"/>
      <c r="U32" s="923"/>
      <c r="V32" s="810"/>
      <c r="W32" s="923"/>
      <c r="X32" s="771"/>
      <c r="Y32" s="810"/>
      <c r="Z32" s="810"/>
      <c r="AA32" s="923"/>
      <c r="AB32" s="924"/>
      <c r="AC32" s="923"/>
      <c r="AD32" s="926"/>
      <c r="AE32" s="927"/>
      <c r="AF32" s="928"/>
      <c r="AG32" s="929"/>
      <c r="AH32" s="803"/>
      <c r="AI32" s="772"/>
      <c r="AJ32" s="773"/>
      <c r="AK32" s="774"/>
      <c r="AL32" s="792"/>
      <c r="AM32" s="773"/>
      <c r="AN32" s="803"/>
      <c r="AO32" s="773"/>
      <c r="AP32" s="774"/>
      <c r="AQ32" s="890"/>
      <c r="AR32" s="774"/>
      <c r="AS32" s="773"/>
      <c r="AT32" s="792"/>
      <c r="AU32" s="774"/>
      <c r="AV32" s="777"/>
      <c r="AW32" s="778"/>
      <c r="AX32" s="778"/>
      <c r="AY32" s="891"/>
      <c r="AZ32" s="777"/>
      <c r="BA32" s="778"/>
      <c r="BB32" s="775"/>
      <c r="BC32" s="776"/>
      <c r="BD32" s="909"/>
      <c r="BE32" s="789"/>
      <c r="BF32" s="786"/>
      <c r="BG32" s="787"/>
      <c r="BH32" s="4"/>
      <c r="BI32" s="4"/>
      <c r="BJ32" s="4"/>
      <c r="BK32" s="4"/>
      <c r="BL32" s="4"/>
      <c r="BM32" s="4"/>
      <c r="BN32" s="4"/>
    </row>
    <row r="33" spans="1:88" s="619" customFormat="1" ht="51" customHeight="1" x14ac:dyDescent="0.15">
      <c r="A33" s="921"/>
      <c r="B33" s="922"/>
      <c r="C33" s="944"/>
      <c r="D33" s="784"/>
      <c r="E33" s="811"/>
      <c r="F33" s="811"/>
      <c r="G33" s="923"/>
      <c r="H33" s="924"/>
      <c r="I33" s="785"/>
      <c r="J33" s="812"/>
      <c r="K33" s="924"/>
      <c r="L33" s="816"/>
      <c r="M33" s="810"/>
      <c r="N33" s="810"/>
      <c r="O33" s="818"/>
      <c r="P33" s="819"/>
      <c r="Q33" s="810"/>
      <c r="R33" s="810"/>
      <c r="S33" s="811"/>
      <c r="T33" s="771"/>
      <c r="U33" s="923"/>
      <c r="V33" s="810"/>
      <c r="W33" s="923"/>
      <c r="X33" s="771"/>
      <c r="Y33" s="810"/>
      <c r="Z33" s="810"/>
      <c r="AA33" s="923"/>
      <c r="AB33" s="924"/>
      <c r="AC33" s="923"/>
      <c r="AD33" s="926"/>
      <c r="AE33" s="927"/>
      <c r="AF33" s="928"/>
      <c r="AG33" s="929"/>
      <c r="AH33" s="802"/>
      <c r="AI33" s="772"/>
      <c r="AJ33" s="773"/>
      <c r="AK33" s="774"/>
      <c r="AL33" s="792"/>
      <c r="AM33" s="773"/>
      <c r="AN33" s="803"/>
      <c r="AO33" s="773"/>
      <c r="AP33" s="774"/>
      <c r="AQ33" s="890"/>
      <c r="AR33" s="774"/>
      <c r="AS33" s="773"/>
      <c r="AT33" s="792"/>
      <c r="AU33" s="774"/>
      <c r="AV33" s="777"/>
      <c r="AW33" s="778"/>
      <c r="AX33" s="778"/>
      <c r="AY33" s="891"/>
      <c r="AZ33" s="777"/>
      <c r="BA33" s="778"/>
      <c r="BB33" s="777"/>
      <c r="BC33" s="779"/>
      <c r="BD33" s="892"/>
      <c r="BE33" s="780"/>
      <c r="BF33" s="781"/>
      <c r="BG33" s="782"/>
      <c r="BH33" s="4"/>
      <c r="BI33" s="4"/>
      <c r="BJ33" s="4"/>
      <c r="BK33" s="4"/>
      <c r="BL33" s="4"/>
      <c r="BM33" s="4"/>
      <c r="BN33" s="4"/>
    </row>
    <row r="34" spans="1:88" s="619" customFormat="1" ht="51" customHeight="1" x14ac:dyDescent="0.15">
      <c r="A34" s="921"/>
      <c r="B34" s="922"/>
      <c r="C34" s="814"/>
      <c r="D34" s="784"/>
      <c r="E34" s="811"/>
      <c r="F34" s="811"/>
      <c r="G34" s="923"/>
      <c r="H34" s="924"/>
      <c r="I34" s="810"/>
      <c r="J34" s="812"/>
      <c r="K34" s="924"/>
      <c r="L34" s="816"/>
      <c r="M34" s="810"/>
      <c r="N34" s="810"/>
      <c r="O34" s="818"/>
      <c r="P34" s="819"/>
      <c r="Q34" s="810"/>
      <c r="R34" s="810"/>
      <c r="S34" s="811"/>
      <c r="T34" s="771"/>
      <c r="U34" s="923"/>
      <c r="V34" s="810"/>
      <c r="W34" s="923"/>
      <c r="X34" s="771"/>
      <c r="Y34" s="810"/>
      <c r="Z34" s="810"/>
      <c r="AA34" s="923"/>
      <c r="AB34" s="924"/>
      <c r="AC34" s="923"/>
      <c r="AD34" s="926"/>
      <c r="AE34" s="927"/>
      <c r="AF34" s="928"/>
      <c r="AG34" s="929"/>
      <c r="AH34" s="803"/>
      <c r="AI34" s="772"/>
      <c r="AJ34" s="773"/>
      <c r="AK34" s="774"/>
      <c r="AL34" s="792"/>
      <c r="AM34" s="773"/>
      <c r="AN34" s="803"/>
      <c r="AO34" s="773"/>
      <c r="AP34" s="774"/>
      <c r="AQ34" s="890"/>
      <c r="AR34" s="774"/>
      <c r="AS34" s="773"/>
      <c r="AT34" s="792"/>
      <c r="AU34" s="774"/>
      <c r="AV34" s="777"/>
      <c r="AW34" s="778"/>
      <c r="AX34" s="778"/>
      <c r="AY34" s="891"/>
      <c r="AZ34" s="777"/>
      <c r="BA34" s="778"/>
      <c r="BB34" s="777"/>
      <c r="BC34" s="779"/>
      <c r="BD34" s="892"/>
      <c r="BE34" s="780"/>
      <c r="BF34" s="781"/>
      <c r="BG34" s="782"/>
      <c r="BH34" s="4"/>
      <c r="BI34" s="4"/>
      <c r="BJ34" s="4"/>
      <c r="BK34" s="4"/>
      <c r="BL34" s="4"/>
      <c r="BM34" s="4"/>
      <c r="BN34" s="4"/>
    </row>
    <row r="35" spans="1:88" s="619" customFormat="1" ht="51" customHeight="1" thickBot="1" x14ac:dyDescent="0.2">
      <c r="A35" s="921"/>
      <c r="B35" s="922"/>
      <c r="C35" s="813"/>
      <c r="D35" s="784"/>
      <c r="E35" s="934"/>
      <c r="F35" s="811"/>
      <c r="G35" s="923"/>
      <c r="H35" s="924"/>
      <c r="I35" s="810"/>
      <c r="J35" s="935"/>
      <c r="K35" s="941"/>
      <c r="L35" s="816"/>
      <c r="M35" s="810"/>
      <c r="N35" s="810"/>
      <c r="O35" s="818"/>
      <c r="P35" s="819"/>
      <c r="Q35" s="810"/>
      <c r="R35" s="810"/>
      <c r="S35" s="811"/>
      <c r="T35" s="771"/>
      <c r="U35" s="923"/>
      <c r="V35" s="810"/>
      <c r="W35" s="945"/>
      <c r="X35" s="946"/>
      <c r="Y35" s="810"/>
      <c r="Z35" s="810"/>
      <c r="AA35" s="923"/>
      <c r="AB35" s="924"/>
      <c r="AC35" s="923"/>
      <c r="AD35" s="926"/>
      <c r="AE35" s="927"/>
      <c r="AF35" s="928"/>
      <c r="AG35" s="929"/>
      <c r="AH35" s="806"/>
      <c r="AI35" s="793"/>
      <c r="AJ35" s="794"/>
      <c r="AK35" s="905"/>
      <c r="AL35" s="900"/>
      <c r="AM35" s="794"/>
      <c r="AN35" s="907"/>
      <c r="AO35" s="809"/>
      <c r="AP35" s="795"/>
      <c r="AQ35" s="901"/>
      <c r="AR35" s="795"/>
      <c r="AS35" s="794"/>
      <c r="AT35" s="900"/>
      <c r="AU35" s="795"/>
      <c r="AV35" s="796"/>
      <c r="AW35" s="797"/>
      <c r="AX35" s="797"/>
      <c r="AY35" s="902"/>
      <c r="AZ35" s="796"/>
      <c r="BA35" s="797"/>
      <c r="BB35" s="796"/>
      <c r="BC35" s="798"/>
      <c r="BD35" s="903"/>
      <c r="BE35" s="799"/>
      <c r="BF35" s="800"/>
      <c r="BG35" s="904"/>
      <c r="BH35" s="4"/>
      <c r="BI35" s="4"/>
      <c r="BJ35" s="4"/>
      <c r="BK35" s="4"/>
      <c r="BL35" s="4"/>
      <c r="BM35" s="4"/>
      <c r="BN35" s="4"/>
    </row>
    <row r="36" spans="1:88" s="4" customFormat="1" ht="30.95" customHeight="1" x14ac:dyDescent="0.15">
      <c r="A36" s="22"/>
      <c r="B36" s="55"/>
      <c r="C36" s="55"/>
      <c r="D36" s="55"/>
      <c r="E36" s="55"/>
      <c r="F36" s="386" t="s">
        <v>331</v>
      </c>
      <c r="G36" s="386"/>
      <c r="H36" s="387"/>
      <c r="I36" s="387"/>
      <c r="J36" s="387"/>
      <c r="K36" s="387"/>
      <c r="L36" s="387"/>
      <c r="M36" s="387"/>
      <c r="N36" s="387"/>
      <c r="O36" s="387"/>
      <c r="P36" s="387"/>
      <c r="Q36" s="387"/>
      <c r="R36" s="387"/>
      <c r="S36" s="388"/>
      <c r="T36" s="388"/>
      <c r="U36" s="388"/>
      <c r="V36" s="388"/>
      <c r="W36" s="388"/>
      <c r="X36" s="388"/>
      <c r="Y36" s="387"/>
      <c r="Z36" s="387"/>
      <c r="AA36" s="387"/>
      <c r="AB36" s="387"/>
      <c r="AC36" s="387"/>
      <c r="AD36" s="387"/>
      <c r="AE36" s="387"/>
      <c r="AF36" s="1717" t="s">
        <v>83</v>
      </c>
      <c r="AG36" s="1717"/>
      <c r="AH36" s="1717"/>
      <c r="AI36" s="1717"/>
      <c r="AJ36" s="1717"/>
      <c r="AK36" s="55"/>
      <c r="AL36" s="1717" t="s">
        <v>251</v>
      </c>
      <c r="AM36" s="1717"/>
      <c r="AN36" s="1717"/>
      <c r="AO36" s="55"/>
      <c r="AP36" s="1863" t="s">
        <v>250</v>
      </c>
      <c r="AQ36" s="1863"/>
      <c r="AR36" s="1863"/>
      <c r="AS36" s="1863"/>
      <c r="AT36" s="398"/>
      <c r="AU36" s="398"/>
      <c r="AV36" s="398"/>
      <c r="AW36" s="398"/>
      <c r="AX36" s="398"/>
      <c r="AY36" s="398"/>
      <c r="AZ36" s="398"/>
      <c r="BA36" s="398"/>
      <c r="BB36" s="398"/>
      <c r="BC36" s="398"/>
      <c r="BD36" s="398"/>
      <c r="BE36" s="398"/>
      <c r="BF36" s="398"/>
      <c r="BG36" s="398"/>
      <c r="BH36" s="398"/>
      <c r="BI36" s="398"/>
      <c r="BK36"/>
      <c r="BL36"/>
      <c r="BM36"/>
      <c r="BN36" s="2"/>
      <c r="BO36" s="2"/>
      <c r="BP36" s="277"/>
      <c r="BQ36" s="277"/>
      <c r="BR36" s="277"/>
      <c r="BS36" s="277"/>
      <c r="BT36" s="277"/>
      <c r="BU36" s="277"/>
      <c r="BV36"/>
      <c r="BW36" s="2"/>
      <c r="BX36" s="2"/>
      <c r="BY36" s="141"/>
      <c r="CA36" s="277"/>
      <c r="CB36" s="323"/>
      <c r="CC36" s="323"/>
      <c r="CD36" s="277"/>
      <c r="CE36" s="277"/>
      <c r="CF36" s="277"/>
      <c r="CG36" s="40"/>
      <c r="CI36" s="323"/>
    </row>
    <row r="37" spans="1:88" s="4" customFormat="1" ht="30.95" customHeight="1" x14ac:dyDescent="0.15">
      <c r="A37" s="47"/>
      <c r="B37" s="47"/>
      <c r="C37" s="47"/>
      <c r="D37" s="47"/>
      <c r="E37" s="47"/>
      <c r="F37" s="598" t="s">
        <v>239</v>
      </c>
      <c r="G37" s="598"/>
      <c r="H37" s="388"/>
      <c r="I37" s="111"/>
      <c r="J37" s="111"/>
      <c r="K37" s="111"/>
      <c r="L37" s="111"/>
      <c r="M37" s="111"/>
      <c r="Q37" s="111"/>
      <c r="R37" s="111"/>
      <c r="S37" s="2"/>
      <c r="T37" s="2"/>
      <c r="U37" s="2"/>
      <c r="V37" s="2"/>
      <c r="W37" s="2"/>
      <c r="X37" s="2"/>
      <c r="Y37" s="111"/>
      <c r="Z37" s="111"/>
      <c r="AA37" s="111"/>
      <c r="AB37" s="111"/>
      <c r="AC37" s="111"/>
      <c r="AD37" s="111"/>
      <c r="AE37" s="111"/>
      <c r="AF37" s="1717" t="s">
        <v>163</v>
      </c>
      <c r="AG37" s="1717"/>
      <c r="AH37" s="1717"/>
      <c r="AI37" s="1717"/>
      <c r="AJ37" s="1717"/>
      <c r="AK37" s="55"/>
      <c r="AL37" s="1717" t="s">
        <v>248</v>
      </c>
      <c r="AM37" s="1717"/>
      <c r="AN37" s="1717"/>
      <c r="AO37" s="55"/>
      <c r="AP37" s="276"/>
      <c r="AQ37" s="276"/>
      <c r="AR37" s="276"/>
      <c r="AS37" s="276"/>
      <c r="AT37" s="276"/>
      <c r="AU37" s="276"/>
      <c r="AV37" s="276"/>
      <c r="AW37" s="276"/>
      <c r="AX37" s="276"/>
      <c r="AY37" s="276"/>
      <c r="AZ37" s="276"/>
      <c r="BA37" s="276"/>
      <c r="BB37" s="276"/>
      <c r="BC37" s="276"/>
      <c r="BD37" s="276"/>
      <c r="BE37" s="276"/>
      <c r="BF37" s="276"/>
      <c r="BG37" s="276"/>
      <c r="BH37" s="276"/>
      <c r="BI37" s="276"/>
      <c r="BK37"/>
      <c r="BL37"/>
      <c r="BM37"/>
      <c r="BN37" s="2"/>
      <c r="BO37" s="2"/>
      <c r="BP37"/>
      <c r="BQ37"/>
      <c r="BR37" s="55"/>
      <c r="BS37" s="55"/>
      <c r="BT37" s="55"/>
      <c r="BU37" s="277"/>
      <c r="BV37" s="2"/>
      <c r="BW37" s="2"/>
      <c r="BX37" s="2"/>
      <c r="BY37" s="141"/>
      <c r="BZ37" s="277"/>
      <c r="CA37" s="323"/>
      <c r="CB37"/>
      <c r="CC37"/>
      <c r="CD37" s="43"/>
      <c r="CG37" s="323"/>
      <c r="CH37" s="323"/>
    </row>
    <row r="38" spans="1:88" s="4" customFormat="1" ht="30.95" customHeight="1" x14ac:dyDescent="0.15">
      <c r="A38" s="47"/>
      <c r="B38" s="47"/>
      <c r="C38" s="47"/>
      <c r="D38" s="47"/>
      <c r="E38" s="47"/>
      <c r="F38" s="860" t="s">
        <v>624</v>
      </c>
      <c r="G38" s="388"/>
      <c r="H38" s="111"/>
      <c r="I38" s="111"/>
      <c r="J38" s="111"/>
      <c r="K38" s="111"/>
      <c r="L38" s="111"/>
      <c r="M38" s="111"/>
      <c r="N38" s="111"/>
      <c r="O38" s="111"/>
      <c r="P38" s="111"/>
      <c r="Q38" s="6"/>
      <c r="R38" s="6"/>
      <c r="S38" s="109"/>
      <c r="T38" s="109"/>
      <c r="U38" s="109"/>
      <c r="V38" s="109"/>
      <c r="W38" s="109"/>
      <c r="X38" s="109"/>
      <c r="Y38" s="43"/>
      <c r="Z38" s="6"/>
      <c r="AA38" s="6"/>
      <c r="AB38" s="6"/>
      <c r="AC38" s="6"/>
      <c r="AD38" s="6"/>
      <c r="AE38" s="6"/>
      <c r="AF38" s="1717" t="s">
        <v>164</v>
      </c>
      <c r="AG38" s="1717"/>
      <c r="AH38" s="1717"/>
      <c r="AI38" s="1717"/>
      <c r="AJ38" s="1717"/>
      <c r="AK38" s="30"/>
      <c r="AL38" s="1678" t="s">
        <v>249</v>
      </c>
      <c r="AM38" s="1678"/>
      <c r="AN38" s="1678"/>
      <c r="AO38" s="398"/>
      <c r="AP38" s="55"/>
      <c r="AQ38" s="55"/>
      <c r="AR38" s="55"/>
      <c r="AS38" s="55"/>
      <c r="AT38" s="55"/>
      <c r="AU38" s="398"/>
      <c r="AV38" s="398"/>
      <c r="AW38" s="398"/>
      <c r="AX38" s="398"/>
      <c r="AY38" s="398"/>
      <c r="AZ38" s="398"/>
      <c r="BA38" s="398"/>
      <c r="BB38" s="398"/>
      <c r="BC38" s="398"/>
      <c r="BD38" s="398"/>
      <c r="BE38" s="398"/>
      <c r="BF38" s="398"/>
      <c r="BH38" s="55"/>
      <c r="BI38" s="55"/>
      <c r="BO38" s="146"/>
      <c r="BP38" s="146"/>
      <c r="BQ38" s="146"/>
      <c r="BR38" s="146"/>
      <c r="BS38"/>
      <c r="BT38"/>
      <c r="BU38"/>
      <c r="BV38" s="2"/>
      <c r="BW38" s="2"/>
      <c r="BX38" s="2"/>
      <c r="BY38" s="2"/>
      <c r="BZ38" s="323"/>
      <c r="CA38"/>
      <c r="CB38"/>
      <c r="CC38"/>
      <c r="CD38" s="323"/>
      <c r="CJ38" s="40"/>
    </row>
    <row r="39" spans="1:88" s="40" customFormat="1" ht="27.95" customHeight="1" x14ac:dyDescent="0.15">
      <c r="A39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241"/>
      <c r="M39" s="241"/>
      <c r="N39" s="241"/>
      <c r="O39" s="241"/>
      <c r="P39" s="241"/>
      <c r="Q39" s="241"/>
      <c r="R39" s="241"/>
      <c r="S39" s="55"/>
      <c r="T39" s="55"/>
      <c r="U39" s="55"/>
      <c r="V39" s="241"/>
      <c r="W39" s="241"/>
      <c r="X39" s="241"/>
      <c r="Y39" s="241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77"/>
      <c r="BQ39" s="277"/>
      <c r="BR39" s="277"/>
      <c r="BS39" s="277"/>
      <c r="BT39" s="323"/>
      <c r="BU39" s="323"/>
      <c r="BV39" s="323"/>
      <c r="BW39" s="323"/>
      <c r="BX39" s="323"/>
      <c r="BY39" s="323"/>
      <c r="BZ39" s="323"/>
      <c r="CA39"/>
      <c r="CB39"/>
      <c r="CC39"/>
      <c r="CD39"/>
      <c r="CE39"/>
      <c r="CF39"/>
      <c r="CG39"/>
      <c r="CH39"/>
      <c r="CI39"/>
      <c r="CJ39" s="277"/>
    </row>
    <row r="40" spans="1:88" s="277" customFormat="1" ht="27.95" customHeight="1" x14ac:dyDescent="0.15">
      <c r="A40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241"/>
      <c r="M40" s="241"/>
      <c r="N40" s="241"/>
      <c r="O40" s="241"/>
      <c r="P40" s="241"/>
      <c r="Q40" s="241"/>
      <c r="R40" s="241"/>
      <c r="S40" s="55"/>
      <c r="T40" s="55"/>
      <c r="U40" s="55"/>
      <c r="V40" s="241"/>
      <c r="W40" s="241"/>
      <c r="X40" s="241"/>
      <c r="Y40" s="241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101"/>
      <c r="BT40" s="146"/>
      <c r="BU40"/>
      <c r="BV40"/>
      <c r="BW40"/>
      <c r="BX40"/>
      <c r="BY40" s="4"/>
      <c r="BZ40"/>
      <c r="CA40"/>
      <c r="CB40"/>
      <c r="CC40"/>
      <c r="CD40"/>
      <c r="CE40"/>
      <c r="CF40"/>
      <c r="CG40"/>
      <c r="CH40"/>
      <c r="CI40"/>
      <c r="CJ40"/>
    </row>
    <row r="41" spans="1:88" ht="27.95" customHeight="1" x14ac:dyDescent="0.1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241"/>
      <c r="M41" s="241"/>
      <c r="N41" s="241"/>
      <c r="O41" s="241"/>
      <c r="P41" s="241"/>
      <c r="Q41" s="241"/>
      <c r="R41" s="241"/>
      <c r="S41" s="55"/>
      <c r="T41" s="55"/>
      <c r="U41" s="55"/>
      <c r="V41" s="241"/>
      <c r="W41" s="241"/>
      <c r="X41" s="241"/>
      <c r="Y41" s="241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BN41" s="2"/>
      <c r="BO41" s="2"/>
      <c r="BP41" s="2"/>
      <c r="BQ41" s="2"/>
      <c r="BR41" s="2"/>
      <c r="BS41" s="2"/>
      <c r="BT41"/>
      <c r="BU41"/>
      <c r="BV41" s="141"/>
      <c r="BW41" s="141"/>
      <c r="BX41" s="141"/>
      <c r="BY41" s="277"/>
    </row>
    <row r="42" spans="1:88" ht="24.95" customHeight="1" x14ac:dyDescent="0.15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241"/>
      <c r="M42" s="241"/>
      <c r="N42" s="241"/>
      <c r="O42" s="241"/>
      <c r="P42" s="241"/>
      <c r="Q42" s="241"/>
      <c r="R42" s="241"/>
      <c r="S42" s="55"/>
      <c r="T42" s="55"/>
      <c r="U42" s="55"/>
      <c r="V42" s="241"/>
      <c r="W42" s="241"/>
      <c r="X42" s="241"/>
      <c r="Y42" s="241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BN42" s="2"/>
      <c r="BO42" s="2"/>
      <c r="BP42" s="2"/>
      <c r="BQ42" s="2"/>
      <c r="BR42" s="2"/>
      <c r="BS42" s="2"/>
      <c r="BT42"/>
      <c r="BU42"/>
      <c r="BV42" s="141"/>
      <c r="BW42" s="141"/>
      <c r="BX42" s="141"/>
      <c r="BY42" s="323"/>
    </row>
    <row r="43" spans="1:88" ht="24.95" customHeight="1" x14ac:dyDescent="0.15">
      <c r="N43" s="111"/>
      <c r="O43" s="111"/>
      <c r="P43" s="111"/>
      <c r="Q43" s="111"/>
      <c r="R43" s="111"/>
      <c r="T43" s="2"/>
      <c r="U43" s="2"/>
      <c r="W43" s="111"/>
      <c r="X43" s="111"/>
      <c r="Y43" s="111"/>
      <c r="BN43" s="2"/>
      <c r="BO43" s="2"/>
      <c r="BP43" s="2"/>
      <c r="BQ43" s="2"/>
      <c r="BR43" s="2"/>
      <c r="BS43" s="2"/>
      <c r="BT43"/>
      <c r="BU43"/>
      <c r="BV43" s="141"/>
      <c r="BW43" s="141"/>
      <c r="BX43" s="141"/>
    </row>
    <row r="44" spans="1:88" x14ac:dyDescent="0.15">
      <c r="N44" s="111"/>
      <c r="O44" s="111"/>
      <c r="P44" s="111"/>
      <c r="Q44" s="111"/>
      <c r="R44" s="111"/>
      <c r="T44" s="2"/>
      <c r="U44" s="2"/>
      <c r="W44" s="111"/>
      <c r="X44" s="111"/>
      <c r="Y44" s="111"/>
      <c r="BN44" s="2"/>
      <c r="BO44" s="2"/>
      <c r="BP44" s="2"/>
      <c r="BQ44" s="2"/>
      <c r="BR44" s="2"/>
      <c r="BS44" s="2"/>
      <c r="BT44"/>
      <c r="BU44"/>
      <c r="BV44" s="141"/>
      <c r="BW44" s="141"/>
      <c r="BX44" s="141"/>
    </row>
    <row r="45" spans="1:88" x14ac:dyDescent="0.15">
      <c r="N45" s="111"/>
      <c r="O45" s="111"/>
      <c r="P45" s="111"/>
      <c r="Q45" s="111"/>
      <c r="R45" s="111"/>
      <c r="T45" s="2"/>
      <c r="U45" s="2"/>
      <c r="W45" s="111"/>
      <c r="X45" s="111"/>
      <c r="Y45" s="111"/>
      <c r="BN45" s="2"/>
      <c r="BO45" s="2"/>
      <c r="BP45" s="2"/>
      <c r="BQ45" s="2"/>
      <c r="BR45" s="2"/>
      <c r="BS45" s="2"/>
      <c r="BT45"/>
      <c r="BU45"/>
      <c r="BV45" s="141"/>
      <c r="BW45" s="141"/>
      <c r="BX45" s="141"/>
    </row>
    <row r="46" spans="1:88" x14ac:dyDescent="0.15">
      <c r="BP46" s="2"/>
      <c r="BQ46" s="2"/>
      <c r="BR46" s="2"/>
      <c r="BS46" s="2"/>
      <c r="BT46"/>
      <c r="BU46"/>
      <c r="BV46" s="141"/>
      <c r="BW46" s="141"/>
      <c r="BX46" s="141"/>
    </row>
    <row r="47" spans="1:88" x14ac:dyDescent="0.15">
      <c r="BP47" s="2"/>
      <c r="BQ47" s="2"/>
      <c r="BR47" s="2"/>
      <c r="BS47" s="2"/>
      <c r="BT47"/>
      <c r="BU47"/>
      <c r="BV47" s="141"/>
      <c r="BW47" s="141"/>
      <c r="BX47" s="141"/>
    </row>
  </sheetData>
  <mergeCells count="79">
    <mergeCell ref="DD4:DD5"/>
    <mergeCell ref="DE4:DE5"/>
    <mergeCell ref="DF4:DF5"/>
    <mergeCell ref="DG4:DG5"/>
    <mergeCell ref="DH4:DH5"/>
    <mergeCell ref="DC4:DC5"/>
    <mergeCell ref="CR4:CR5"/>
    <mergeCell ref="CS4:CS5"/>
    <mergeCell ref="CT4:CT5"/>
    <mergeCell ref="CU4:CU5"/>
    <mergeCell ref="CV4:CV5"/>
    <mergeCell ref="CW4:CW5"/>
    <mergeCell ref="CX4:CX5"/>
    <mergeCell ref="CY4:CY5"/>
    <mergeCell ref="CZ4:CZ5"/>
    <mergeCell ref="DA4:DA5"/>
    <mergeCell ref="DB4:DB5"/>
    <mergeCell ref="CQ4:CQ5"/>
    <mergeCell ref="CF4:CF5"/>
    <mergeCell ref="CG4:CG5"/>
    <mergeCell ref="CH4:CH5"/>
    <mergeCell ref="CI4:CI5"/>
    <mergeCell ref="CJ4:CJ5"/>
    <mergeCell ref="CK4:CK5"/>
    <mergeCell ref="CL4:CL5"/>
    <mergeCell ref="CM4:CM5"/>
    <mergeCell ref="CN4:CN5"/>
    <mergeCell ref="CO4:CO5"/>
    <mergeCell ref="CP4:CP5"/>
    <mergeCell ref="AU3:BD3"/>
    <mergeCell ref="CE4:CE5"/>
    <mergeCell ref="BE3:BG4"/>
    <mergeCell ref="AU4:AX4"/>
    <mergeCell ref="AY4:BD4"/>
    <mergeCell ref="BW4:BW5"/>
    <mergeCell ref="BX4:BX5"/>
    <mergeCell ref="BY4:BY5"/>
    <mergeCell ref="BZ4:BZ5"/>
    <mergeCell ref="CA4:CA5"/>
    <mergeCell ref="CB4:CB5"/>
    <mergeCell ref="CC4:CC5"/>
    <mergeCell ref="CD4:CD5"/>
    <mergeCell ref="AG3:AG5"/>
    <mergeCell ref="AH3:AJ5"/>
    <mergeCell ref="AK3:AM5"/>
    <mergeCell ref="AN3:AO5"/>
    <mergeCell ref="AT3:AT5"/>
    <mergeCell ref="AF38:AJ38"/>
    <mergeCell ref="AL38:AN38"/>
    <mergeCell ref="AR3:AS5"/>
    <mergeCell ref="BQ8:BR8"/>
    <mergeCell ref="AF36:AJ36"/>
    <mergeCell ref="AL36:AN36"/>
    <mergeCell ref="AP36:AS36"/>
    <mergeCell ref="AF37:AJ37"/>
    <mergeCell ref="BM8:BM9"/>
    <mergeCell ref="BN8:BN9"/>
    <mergeCell ref="BO8:BO9"/>
    <mergeCell ref="AP3:AQ5"/>
    <mergeCell ref="AL37:AN37"/>
    <mergeCell ref="BK8:BK9"/>
    <mergeCell ref="BL8:BL9"/>
    <mergeCell ref="BP8:BP9"/>
    <mergeCell ref="I3:K3"/>
    <mergeCell ref="AS1:AY1"/>
    <mergeCell ref="S3:T3"/>
    <mergeCell ref="U3:V4"/>
    <mergeCell ref="O5:P5"/>
    <mergeCell ref="Q5:R5"/>
    <mergeCell ref="M3:R4"/>
    <mergeCell ref="W3:X5"/>
    <mergeCell ref="Y3:Z3"/>
    <mergeCell ref="Y5:Z5"/>
    <mergeCell ref="AA3:AB4"/>
    <mergeCell ref="A1:AA1"/>
    <mergeCell ref="AJ1:AL1"/>
    <mergeCell ref="C3:D3"/>
    <mergeCell ref="G3:H3"/>
    <mergeCell ref="G4:H4"/>
  </mergeCells>
  <phoneticPr fontId="1"/>
  <pageMargins left="0" right="0" top="0.19685039370078741" bottom="0.19685039370078741" header="0.11811023622047245" footer="0.11811023622047245"/>
  <pageSetup paperSize="9" scale="31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H48"/>
  <sheetViews>
    <sheetView zoomScale="50" zoomScaleNormal="50" workbookViewId="0">
      <selection activeCell="K40" sqref="K40"/>
    </sheetView>
  </sheetViews>
  <sheetFormatPr defaultRowHeight="13.5" x14ac:dyDescent="0.15"/>
  <cols>
    <col min="1" max="2" width="3.75" customWidth="1"/>
    <col min="3" max="4" width="6.625" customWidth="1"/>
    <col min="5" max="11" width="8.125" style="2" customWidth="1"/>
    <col min="12" max="13" width="8.125" style="111" customWidth="1"/>
    <col min="14" max="16" width="8.125" style="2" customWidth="1"/>
    <col min="17" max="17" width="8.625" style="2" customWidth="1"/>
    <col min="18" max="18" width="8.125" style="2" customWidth="1"/>
    <col min="19" max="19" width="8.625" style="2" customWidth="1"/>
    <col min="20" max="21" width="8.125" style="111" customWidth="1"/>
    <col min="22" max="22" width="11.125" style="111" customWidth="1"/>
    <col min="23" max="28" width="8.125" style="2" customWidth="1"/>
    <col min="29" max="29" width="11.375" style="2" customWidth="1"/>
    <col min="30" max="57" width="8.125" style="2" customWidth="1"/>
    <col min="58" max="60" width="15.625" style="2" customWidth="1"/>
    <col min="61" max="66" width="8.625" style="2" customWidth="1"/>
    <col min="67" max="67" width="8.625" customWidth="1"/>
    <col min="68" max="68" width="8.625" style="141" customWidth="1"/>
    <col min="69" max="69" width="8.625" customWidth="1"/>
    <col min="70" max="74" width="8.625" style="141" customWidth="1"/>
    <col min="75" max="80" width="8.625" customWidth="1"/>
    <col min="86" max="86" width="12.875" bestFit="1" customWidth="1"/>
    <col min="90" max="90" width="13.375" bestFit="1" customWidth="1"/>
  </cols>
  <sheetData>
    <row r="1" spans="1:112" ht="30" customHeight="1" x14ac:dyDescent="0.15">
      <c r="A1" s="1666" t="s">
        <v>288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666"/>
      <c r="T1" s="1666"/>
      <c r="U1" s="1666"/>
      <c r="V1" s="1666"/>
      <c r="W1" s="1666"/>
      <c r="X1" s="1666"/>
      <c r="Y1" s="1666"/>
      <c r="Z1" s="1666"/>
      <c r="AA1" s="1666"/>
      <c r="AB1" s="580"/>
      <c r="AC1" s="399"/>
      <c r="AD1" s="399"/>
      <c r="AE1" s="399"/>
      <c r="AF1" s="399"/>
      <c r="AG1" s="399"/>
      <c r="AH1" s="399"/>
      <c r="AI1" s="399"/>
      <c r="AJ1" s="1926" t="s">
        <v>260</v>
      </c>
      <c r="AK1" s="1926"/>
      <c r="AL1" s="1926"/>
      <c r="AM1" s="277"/>
      <c r="AN1" s="277"/>
      <c r="AO1" s="277"/>
      <c r="AP1" s="277"/>
      <c r="AQ1" s="277"/>
      <c r="AR1" s="277"/>
      <c r="AS1" s="1860" t="s">
        <v>206</v>
      </c>
      <c r="AT1" s="1860"/>
      <c r="AU1" s="1860"/>
      <c r="AV1" s="1860"/>
      <c r="AW1" s="1860"/>
      <c r="AX1" s="1860"/>
      <c r="AY1" s="1860"/>
      <c r="AZ1" s="590"/>
      <c r="BA1" s="590"/>
      <c r="BB1" s="277"/>
      <c r="BC1" s="277"/>
      <c r="BD1" s="277"/>
      <c r="BE1" s="277"/>
      <c r="BF1" s="277"/>
      <c r="BG1" s="40"/>
      <c r="BH1" s="40"/>
      <c r="BI1" s="40"/>
      <c r="BJ1" s="40"/>
      <c r="BK1" s="40"/>
      <c r="BL1" s="40"/>
      <c r="BM1" s="40"/>
      <c r="BN1" s="40"/>
    </row>
    <row r="2" spans="1:112" ht="18" customHeight="1" thickBot="1" x14ac:dyDescent="0.2">
      <c r="A2" s="6"/>
      <c r="B2" s="6"/>
      <c r="C2" s="6"/>
      <c r="D2" s="6"/>
      <c r="E2" s="388" t="s">
        <v>47</v>
      </c>
      <c r="F2" s="388"/>
      <c r="G2" s="388"/>
      <c r="H2" s="388"/>
      <c r="I2" s="388"/>
      <c r="J2" s="388"/>
      <c r="K2" s="388"/>
      <c r="L2" s="424"/>
      <c r="M2" s="424"/>
      <c r="N2" s="22"/>
      <c r="O2" s="22"/>
      <c r="P2" s="22"/>
      <c r="Q2" s="22"/>
      <c r="R2" s="22"/>
      <c r="S2" s="22"/>
      <c r="T2" s="424"/>
      <c r="U2" s="424"/>
      <c r="V2" s="424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6"/>
      <c r="AJ2" s="6"/>
      <c r="AK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142"/>
      <c r="BR2" s="142"/>
      <c r="BS2" s="142"/>
      <c r="BT2" s="142"/>
      <c r="BU2" s="142"/>
      <c r="BV2"/>
    </row>
    <row r="3" spans="1:112" ht="21" customHeight="1" x14ac:dyDescent="0.15">
      <c r="A3" s="423"/>
      <c r="B3" s="423"/>
      <c r="C3" s="1662" t="s">
        <v>0</v>
      </c>
      <c r="D3" s="1686"/>
      <c r="E3" s="382" t="s">
        <v>3</v>
      </c>
      <c r="F3" s="168" t="s">
        <v>172</v>
      </c>
      <c r="G3" s="1662" t="s">
        <v>5</v>
      </c>
      <c r="H3" s="1663"/>
      <c r="I3" s="1692" t="s">
        <v>159</v>
      </c>
      <c r="J3" s="1693"/>
      <c r="K3" s="1694"/>
      <c r="L3" s="913" t="s">
        <v>55</v>
      </c>
      <c r="M3" s="1680" t="s">
        <v>54</v>
      </c>
      <c r="N3" s="1681"/>
      <c r="O3" s="1681"/>
      <c r="P3" s="1681"/>
      <c r="Q3" s="1681"/>
      <c r="R3" s="1684"/>
      <c r="S3" s="1680" t="s">
        <v>113</v>
      </c>
      <c r="T3" s="1684"/>
      <c r="U3" s="1680" t="s">
        <v>59</v>
      </c>
      <c r="V3" s="1684"/>
      <c r="W3" s="1813" t="s">
        <v>327</v>
      </c>
      <c r="X3" s="1815"/>
      <c r="Y3" s="1680" t="s">
        <v>323</v>
      </c>
      <c r="Z3" s="1684"/>
      <c r="AA3" s="1685" t="s">
        <v>32</v>
      </c>
      <c r="AB3" s="1663"/>
      <c r="AC3" s="403" t="s">
        <v>7</v>
      </c>
      <c r="AD3" s="372"/>
      <c r="AE3" s="382"/>
      <c r="AF3" s="383"/>
      <c r="AG3" s="1758" t="s">
        <v>18</v>
      </c>
      <c r="AH3" s="1662" t="s">
        <v>10</v>
      </c>
      <c r="AI3" s="1685"/>
      <c r="AJ3" s="1686"/>
      <c r="AK3" s="1685" t="s">
        <v>11</v>
      </c>
      <c r="AL3" s="1685"/>
      <c r="AM3" s="1686"/>
      <c r="AN3" s="1662" t="s">
        <v>13</v>
      </c>
      <c r="AO3" s="1686"/>
      <c r="AP3" s="1662" t="s">
        <v>12</v>
      </c>
      <c r="AQ3" s="1686"/>
      <c r="AR3" s="1763" t="s">
        <v>154</v>
      </c>
      <c r="AS3" s="1755"/>
      <c r="AT3" s="1867" t="s">
        <v>246</v>
      </c>
      <c r="AU3" s="1662" t="s">
        <v>61</v>
      </c>
      <c r="AV3" s="1685"/>
      <c r="AW3" s="1685"/>
      <c r="AX3" s="1685"/>
      <c r="AY3" s="1685"/>
      <c r="AZ3" s="1685"/>
      <c r="BA3" s="1685"/>
      <c r="BB3" s="1685"/>
      <c r="BC3" s="1685"/>
      <c r="BD3" s="1686"/>
      <c r="BE3" s="1733" t="s">
        <v>62</v>
      </c>
      <c r="BF3" s="1768"/>
      <c r="BG3" s="1663"/>
      <c r="BH3" s="610"/>
      <c r="BI3" s="610"/>
      <c r="BJ3"/>
      <c r="BK3"/>
      <c r="BL3"/>
      <c r="BM3"/>
      <c r="BN3"/>
      <c r="BP3"/>
      <c r="BR3"/>
      <c r="BS3"/>
      <c r="BT3"/>
      <c r="BU3"/>
      <c r="BV3"/>
    </row>
    <row r="4" spans="1:112" ht="21" customHeight="1" thickBot="1" x14ac:dyDescent="0.2">
      <c r="A4" s="418"/>
      <c r="B4" s="418"/>
      <c r="C4" s="39" t="s">
        <v>1</v>
      </c>
      <c r="D4" s="39"/>
      <c r="E4" s="39" t="s">
        <v>4</v>
      </c>
      <c r="F4" s="39"/>
      <c r="G4" s="1688" t="s">
        <v>6</v>
      </c>
      <c r="H4" s="1665"/>
      <c r="I4" s="914">
        <v>0.35416666666666669</v>
      </c>
      <c r="J4" s="914">
        <v>0.33333333333333331</v>
      </c>
      <c r="K4" s="914">
        <v>0.35416666666666669</v>
      </c>
      <c r="L4" s="299" t="s">
        <v>96</v>
      </c>
      <c r="M4" s="1720"/>
      <c r="N4" s="1715"/>
      <c r="O4" s="1715"/>
      <c r="P4" s="1715"/>
      <c r="Q4" s="1715"/>
      <c r="R4" s="1721"/>
      <c r="S4" s="427" t="s">
        <v>114</v>
      </c>
      <c r="T4" s="428" t="s">
        <v>173</v>
      </c>
      <c r="U4" s="1682"/>
      <c r="V4" s="1687"/>
      <c r="W4" s="1816"/>
      <c r="X4" s="1818"/>
      <c r="Y4" s="444" t="s">
        <v>323</v>
      </c>
      <c r="Z4" s="917" t="s">
        <v>335</v>
      </c>
      <c r="AA4" s="1770"/>
      <c r="AB4" s="1665"/>
      <c r="AC4" s="39" t="s">
        <v>1</v>
      </c>
      <c r="AD4" s="42" t="s">
        <v>2</v>
      </c>
      <c r="AE4" s="39" t="s">
        <v>8</v>
      </c>
      <c r="AF4" s="340" t="s">
        <v>9</v>
      </c>
      <c r="AG4" s="1759"/>
      <c r="AH4" s="1688"/>
      <c r="AI4" s="1678"/>
      <c r="AJ4" s="1679"/>
      <c r="AK4" s="1678"/>
      <c r="AL4" s="1678"/>
      <c r="AM4" s="1679"/>
      <c r="AN4" s="1688"/>
      <c r="AO4" s="1679"/>
      <c r="AP4" s="1688"/>
      <c r="AQ4" s="1679"/>
      <c r="AR4" s="1764"/>
      <c r="AS4" s="1756"/>
      <c r="AT4" s="1868"/>
      <c r="AU4" s="1870">
        <v>1</v>
      </c>
      <c r="AV4" s="1766"/>
      <c r="AW4" s="1766"/>
      <c r="AX4" s="1871"/>
      <c r="AY4" s="1736">
        <v>0.5</v>
      </c>
      <c r="AZ4" s="1766"/>
      <c r="BA4" s="1766"/>
      <c r="BB4" s="1766"/>
      <c r="BC4" s="1766"/>
      <c r="BD4" s="1767"/>
      <c r="BE4" s="1664"/>
      <c r="BF4" s="1769"/>
      <c r="BG4" s="1665"/>
      <c r="BH4" s="610"/>
      <c r="BI4" s="610"/>
      <c r="BJ4"/>
      <c r="BK4"/>
      <c r="BL4"/>
      <c r="BM4"/>
      <c r="BN4"/>
      <c r="BP4"/>
      <c r="BR4"/>
      <c r="BS4"/>
      <c r="BT4"/>
      <c r="BU4"/>
      <c r="BV4"/>
      <c r="BW4" s="1808" t="s">
        <v>28</v>
      </c>
      <c r="BX4" s="1811" t="s">
        <v>270</v>
      </c>
      <c r="BY4" s="1808" t="s">
        <v>71</v>
      </c>
      <c r="BZ4" s="1811" t="s">
        <v>295</v>
      </c>
      <c r="CA4" s="1806" t="s">
        <v>63</v>
      </c>
      <c r="CB4" s="1807" t="s">
        <v>257</v>
      </c>
      <c r="CC4" s="1808" t="s">
        <v>284</v>
      </c>
      <c r="CD4" s="1811" t="s">
        <v>289</v>
      </c>
      <c r="CE4" s="1806" t="s">
        <v>237</v>
      </c>
      <c r="CF4" s="1807" t="s">
        <v>279</v>
      </c>
      <c r="CG4" s="1808" t="s">
        <v>27</v>
      </c>
      <c r="CH4" s="1811" t="s">
        <v>272</v>
      </c>
      <c r="CI4" s="1808" t="s">
        <v>37</v>
      </c>
      <c r="CJ4" s="1811" t="s">
        <v>255</v>
      </c>
      <c r="CK4" s="1811" t="s">
        <v>291</v>
      </c>
      <c r="CL4" s="1806" t="s">
        <v>38</v>
      </c>
      <c r="CM4" s="1807" t="s">
        <v>269</v>
      </c>
      <c r="CN4" s="1806" t="s">
        <v>243</v>
      </c>
      <c r="CO4" s="1807" t="s">
        <v>273</v>
      </c>
      <c r="CP4" s="1807" t="s">
        <v>293</v>
      </c>
      <c r="CQ4" s="1862" t="s">
        <v>200</v>
      </c>
      <c r="CR4" s="1861" t="s">
        <v>296</v>
      </c>
      <c r="CS4" s="1862" t="s">
        <v>233</v>
      </c>
      <c r="CT4" s="1861" t="s">
        <v>268</v>
      </c>
      <c r="CU4" s="1862" t="s">
        <v>267</v>
      </c>
      <c r="CV4" s="1861" t="s">
        <v>274</v>
      </c>
      <c r="CW4" s="1862" t="s">
        <v>247</v>
      </c>
      <c r="CX4" s="1861" t="s">
        <v>294</v>
      </c>
      <c r="CY4" s="1806" t="s">
        <v>65</v>
      </c>
      <c r="CZ4" s="1807" t="s">
        <v>280</v>
      </c>
      <c r="DA4" s="1808" t="s">
        <v>31</v>
      </c>
      <c r="DB4" s="1809" t="s">
        <v>271</v>
      </c>
      <c r="DC4" s="1769" t="s">
        <v>300</v>
      </c>
      <c r="DD4" s="1866" t="s">
        <v>313</v>
      </c>
      <c r="DE4" s="1769" t="s">
        <v>301</v>
      </c>
      <c r="DF4" s="1866" t="s">
        <v>312</v>
      </c>
      <c r="DG4" s="1769" t="s">
        <v>299</v>
      </c>
      <c r="DH4" s="1866" t="s">
        <v>314</v>
      </c>
    </row>
    <row r="5" spans="1:112" ht="21" customHeight="1" thickBot="1" x14ac:dyDescent="0.2">
      <c r="A5" s="419"/>
      <c r="B5" s="419"/>
      <c r="C5" s="357">
        <v>0.33333333333333331</v>
      </c>
      <c r="D5" s="357"/>
      <c r="E5" s="357">
        <v>0.33333333333333331</v>
      </c>
      <c r="F5" s="357">
        <v>0.33333333333333331</v>
      </c>
      <c r="G5" s="358" t="s">
        <v>122</v>
      </c>
      <c r="H5" s="351">
        <v>0.33333333333333331</v>
      </c>
      <c r="I5" s="402" t="s">
        <v>52</v>
      </c>
      <c r="J5" s="402" t="s">
        <v>17</v>
      </c>
      <c r="K5" s="417"/>
      <c r="L5" s="354" t="s">
        <v>266</v>
      </c>
      <c r="M5" s="357">
        <v>0.3125</v>
      </c>
      <c r="N5" s="607">
        <v>0.32291666666666669</v>
      </c>
      <c r="O5" s="1872">
        <v>0.33333333333333331</v>
      </c>
      <c r="P5" s="1739"/>
      <c r="Q5" s="1746" t="s">
        <v>58</v>
      </c>
      <c r="R5" s="1746"/>
      <c r="S5" s="354" t="s">
        <v>116</v>
      </c>
      <c r="T5" s="355" t="s">
        <v>174</v>
      </c>
      <c r="U5" s="358">
        <v>0.35416666666666669</v>
      </c>
      <c r="V5" s="351">
        <v>0.35416666666666669</v>
      </c>
      <c r="W5" s="1819"/>
      <c r="X5" s="1821"/>
      <c r="Y5" s="1804" t="s">
        <v>324</v>
      </c>
      <c r="Z5" s="1805"/>
      <c r="AA5" s="356">
        <v>0.3125</v>
      </c>
      <c r="AB5" s="359">
        <v>0.35416666666666669</v>
      </c>
      <c r="AC5" s="357">
        <v>0.3125</v>
      </c>
      <c r="AD5" s="360">
        <v>0.3125</v>
      </c>
      <c r="AE5" s="361"/>
      <c r="AF5" s="362"/>
      <c r="AG5" s="1760"/>
      <c r="AH5" s="1689"/>
      <c r="AI5" s="1690"/>
      <c r="AJ5" s="1691"/>
      <c r="AK5" s="1690"/>
      <c r="AL5" s="1690"/>
      <c r="AM5" s="1691"/>
      <c r="AN5" s="1689"/>
      <c r="AO5" s="1691"/>
      <c r="AP5" s="1689"/>
      <c r="AQ5" s="1691"/>
      <c r="AR5" s="1765"/>
      <c r="AS5" s="1757"/>
      <c r="AT5" s="1869"/>
      <c r="AU5" s="361"/>
      <c r="AV5" s="363" t="s">
        <v>62</v>
      </c>
      <c r="AW5" s="363"/>
      <c r="AX5" s="363" t="s">
        <v>62</v>
      </c>
      <c r="AY5" s="364"/>
      <c r="AZ5" s="365" t="s">
        <v>62</v>
      </c>
      <c r="BA5" s="364"/>
      <c r="BB5" s="365" t="s">
        <v>62</v>
      </c>
      <c r="BC5" s="364"/>
      <c r="BD5" s="365" t="s">
        <v>62</v>
      </c>
      <c r="BE5" s="366"/>
      <c r="BF5" s="349"/>
      <c r="BG5" s="349"/>
      <c r="BH5" s="615"/>
      <c r="BI5" s="615"/>
      <c r="BJ5" s="141"/>
      <c r="BK5" s="141"/>
      <c r="BL5"/>
      <c r="BM5"/>
      <c r="BN5"/>
      <c r="BP5"/>
      <c r="BR5"/>
      <c r="BS5" s="1"/>
      <c r="BT5"/>
      <c r="BU5"/>
      <c r="BV5"/>
      <c r="BW5" s="1808"/>
      <c r="BX5" s="1811"/>
      <c r="BY5" s="1808"/>
      <c r="BZ5" s="1811"/>
      <c r="CA5" s="1806"/>
      <c r="CB5" s="1807"/>
      <c r="CC5" s="1808"/>
      <c r="CD5" s="1811"/>
      <c r="CE5" s="1806"/>
      <c r="CF5" s="1807"/>
      <c r="CG5" s="1808"/>
      <c r="CH5" s="1808"/>
      <c r="CI5" s="1808"/>
      <c r="CJ5" s="1808"/>
      <c r="CK5" s="1811"/>
      <c r="CL5" s="1806"/>
      <c r="CM5" s="1806"/>
      <c r="CN5" s="1806"/>
      <c r="CO5" s="1806"/>
      <c r="CP5" s="1807"/>
      <c r="CQ5" s="1862"/>
      <c r="CR5" s="1862"/>
      <c r="CS5" s="1862"/>
      <c r="CT5" s="1862"/>
      <c r="CU5" s="1862"/>
      <c r="CV5" s="1862"/>
      <c r="CW5" s="1862"/>
      <c r="CX5" s="1862"/>
      <c r="CY5" s="1806"/>
      <c r="CZ5" s="1806"/>
      <c r="DA5" s="1808"/>
      <c r="DB5" s="1810"/>
      <c r="DC5" s="1769"/>
      <c r="DD5" s="1866"/>
      <c r="DE5" s="1769"/>
      <c r="DF5" s="1866"/>
      <c r="DG5" s="1769"/>
      <c r="DH5" s="1866"/>
    </row>
    <row r="6" spans="1:112" s="619" customFormat="1" ht="51" customHeight="1" x14ac:dyDescent="0.15">
      <c r="A6" s="921"/>
      <c r="B6" s="922"/>
      <c r="C6" s="814"/>
      <c r="D6" s="784"/>
      <c r="E6" s="811"/>
      <c r="F6" s="811"/>
      <c r="G6" s="923"/>
      <c r="H6" s="924"/>
      <c r="I6" s="810"/>
      <c r="J6" s="812"/>
      <c r="K6" s="924"/>
      <c r="L6" s="816"/>
      <c r="M6" s="810"/>
      <c r="N6" s="810"/>
      <c r="O6" s="818"/>
      <c r="P6" s="819"/>
      <c r="Q6" s="810"/>
      <c r="R6" s="810"/>
      <c r="S6" s="811"/>
      <c r="T6" s="771"/>
      <c r="U6" s="923"/>
      <c r="V6" s="810"/>
      <c r="W6" s="925"/>
      <c r="X6" s="762"/>
      <c r="Y6" s="810"/>
      <c r="Z6" s="810"/>
      <c r="AA6" s="923"/>
      <c r="AB6" s="924"/>
      <c r="AC6" s="923"/>
      <c r="AD6" s="926"/>
      <c r="AE6" s="927"/>
      <c r="AF6" s="928"/>
      <c r="AG6" s="929"/>
      <c r="AH6" s="801"/>
      <c r="AI6" s="763"/>
      <c r="AJ6" s="764"/>
      <c r="AK6" s="765"/>
      <c r="AL6" s="930"/>
      <c r="AM6" s="764"/>
      <c r="AN6" s="801"/>
      <c r="AO6" s="764"/>
      <c r="AP6" s="765"/>
      <c r="AQ6" s="931"/>
      <c r="AR6" s="765"/>
      <c r="AS6" s="764"/>
      <c r="AT6" s="930"/>
      <c r="AU6" s="765"/>
      <c r="AV6" s="766"/>
      <c r="AW6" s="767"/>
      <c r="AX6" s="767"/>
      <c r="AY6" s="932"/>
      <c r="AZ6" s="766"/>
      <c r="BA6" s="767"/>
      <c r="BB6" s="766"/>
      <c r="BC6" s="768"/>
      <c r="BD6" s="933"/>
      <c r="BE6" s="915"/>
      <c r="BF6" s="769"/>
      <c r="BG6" s="770"/>
      <c r="BH6" s="4"/>
      <c r="BI6" s="4"/>
      <c r="BJ6" s="4"/>
      <c r="BK6" s="4"/>
      <c r="BL6" s="4"/>
      <c r="BM6" s="4"/>
      <c r="BN6" s="4"/>
      <c r="BO6" s="4"/>
    </row>
    <row r="7" spans="1:112" s="619" customFormat="1" ht="51" customHeight="1" thickBot="1" x14ac:dyDescent="0.2">
      <c r="A7" s="921"/>
      <c r="B7" s="922"/>
      <c r="C7" s="813"/>
      <c r="D7" s="784"/>
      <c r="E7" s="934"/>
      <c r="F7" s="811"/>
      <c r="G7" s="923"/>
      <c r="H7" s="924"/>
      <c r="I7" s="810"/>
      <c r="J7" s="935"/>
      <c r="K7" s="935"/>
      <c r="L7" s="816"/>
      <c r="M7" s="810"/>
      <c r="N7" s="810"/>
      <c r="O7" s="818"/>
      <c r="P7" s="819"/>
      <c r="Q7" s="810"/>
      <c r="R7" s="810"/>
      <c r="S7" s="811"/>
      <c r="T7" s="771"/>
      <c r="U7" s="923"/>
      <c r="V7" s="810"/>
      <c r="W7" s="923"/>
      <c r="X7" s="771"/>
      <c r="Y7" s="810"/>
      <c r="Z7" s="810"/>
      <c r="AA7" s="923"/>
      <c r="AB7" s="924"/>
      <c r="AC7" s="923"/>
      <c r="AD7" s="926"/>
      <c r="AE7" s="927"/>
      <c r="AF7" s="928"/>
      <c r="AG7" s="929"/>
      <c r="AH7" s="802"/>
      <c r="AI7" s="772"/>
      <c r="AJ7" s="773"/>
      <c r="AK7" s="774"/>
      <c r="AL7" s="792"/>
      <c r="AM7" s="773"/>
      <c r="AN7" s="802"/>
      <c r="AO7" s="807"/>
      <c r="AP7" s="774"/>
      <c r="AQ7" s="890"/>
      <c r="AR7" s="774"/>
      <c r="AS7" s="773"/>
      <c r="AT7" s="792"/>
      <c r="AU7" s="774"/>
      <c r="AV7" s="777"/>
      <c r="AW7" s="778"/>
      <c r="AX7" s="778"/>
      <c r="AY7" s="891"/>
      <c r="AZ7" s="777"/>
      <c r="BA7" s="778"/>
      <c r="BB7" s="777"/>
      <c r="BC7" s="779"/>
      <c r="BD7" s="892"/>
      <c r="BE7" s="780"/>
      <c r="BF7" s="781"/>
      <c r="BG7" s="879"/>
      <c r="BH7" s="654"/>
      <c r="BI7" s="65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</row>
    <row r="8" spans="1:112" s="619" customFormat="1" ht="51" customHeight="1" x14ac:dyDescent="0.15">
      <c r="A8" s="921"/>
      <c r="B8" s="922"/>
      <c r="C8" s="814"/>
      <c r="D8" s="784"/>
      <c r="E8" s="811"/>
      <c r="F8" s="811"/>
      <c r="G8" s="923"/>
      <c r="H8" s="924"/>
      <c r="I8" s="810"/>
      <c r="J8" s="812"/>
      <c r="K8" s="924"/>
      <c r="L8" s="816"/>
      <c r="M8" s="810"/>
      <c r="N8" s="810"/>
      <c r="O8" s="818"/>
      <c r="P8" s="819"/>
      <c r="Q8" s="810"/>
      <c r="R8" s="810"/>
      <c r="S8" s="811"/>
      <c r="T8" s="771"/>
      <c r="U8" s="923"/>
      <c r="V8" s="810"/>
      <c r="W8" s="923"/>
      <c r="X8" s="771"/>
      <c r="Y8" s="810"/>
      <c r="Z8" s="810"/>
      <c r="AA8" s="923"/>
      <c r="AB8" s="924"/>
      <c r="AC8" s="923"/>
      <c r="AD8" s="926"/>
      <c r="AE8" s="927"/>
      <c r="AF8" s="928"/>
      <c r="AG8" s="929"/>
      <c r="AH8" s="803"/>
      <c r="AI8" s="772"/>
      <c r="AJ8" s="773"/>
      <c r="AK8" s="774"/>
      <c r="AL8" s="792"/>
      <c r="AM8" s="773"/>
      <c r="AN8" s="803"/>
      <c r="AO8" s="773"/>
      <c r="AP8" s="774"/>
      <c r="AQ8" s="890"/>
      <c r="AR8" s="774"/>
      <c r="AS8" s="773"/>
      <c r="AT8" s="792"/>
      <c r="AU8" s="774"/>
      <c r="AV8" s="777"/>
      <c r="AW8" s="778"/>
      <c r="AX8" s="778"/>
      <c r="AY8" s="891"/>
      <c r="AZ8" s="777"/>
      <c r="BA8" s="778"/>
      <c r="BB8" s="777"/>
      <c r="BC8" s="779"/>
      <c r="BD8" s="892"/>
      <c r="BE8" s="780"/>
      <c r="BF8" s="781"/>
      <c r="BG8" s="782"/>
      <c r="BH8" s="654"/>
      <c r="BI8" s="654"/>
      <c r="BJ8" s="250"/>
      <c r="BK8" s="1864" t="s">
        <v>41</v>
      </c>
      <c r="BL8" s="1864" t="s">
        <v>42</v>
      </c>
      <c r="BM8" s="1864" t="s">
        <v>45</v>
      </c>
      <c r="BN8" s="1864" t="s">
        <v>44</v>
      </c>
      <c r="BO8" s="1864" t="s">
        <v>154</v>
      </c>
      <c r="BP8" s="1864" t="s">
        <v>246</v>
      </c>
      <c r="BQ8" s="1729" t="s">
        <v>46</v>
      </c>
      <c r="BR8" s="1730"/>
      <c r="BS8" s="1"/>
      <c r="BT8" s="1"/>
    </row>
    <row r="9" spans="1:112" s="619" customFormat="1" ht="51" customHeight="1" thickBot="1" x14ac:dyDescent="0.2">
      <c r="A9" s="921"/>
      <c r="B9" s="922"/>
      <c r="C9" s="814"/>
      <c r="D9" s="784"/>
      <c r="E9" s="934"/>
      <c r="F9" s="811"/>
      <c r="G9" s="923"/>
      <c r="H9" s="924"/>
      <c r="I9" s="810"/>
      <c r="J9" s="935"/>
      <c r="K9" s="812"/>
      <c r="L9" s="816"/>
      <c r="M9" s="810"/>
      <c r="N9" s="810"/>
      <c r="O9" s="936"/>
      <c r="P9" s="819"/>
      <c r="Q9" s="810"/>
      <c r="R9" s="810"/>
      <c r="S9" s="811"/>
      <c r="T9" s="771"/>
      <c r="U9" s="923"/>
      <c r="V9" s="810"/>
      <c r="W9" s="923"/>
      <c r="X9" s="771"/>
      <c r="Y9" s="810"/>
      <c r="Z9" s="810"/>
      <c r="AA9" s="923"/>
      <c r="AB9" s="924"/>
      <c r="AC9" s="923"/>
      <c r="AD9" s="926"/>
      <c r="AE9" s="927"/>
      <c r="AF9" s="928"/>
      <c r="AG9" s="929"/>
      <c r="AH9" s="804"/>
      <c r="AI9" s="772"/>
      <c r="AJ9" s="773"/>
      <c r="AK9" s="774"/>
      <c r="AL9" s="792"/>
      <c r="AM9" s="773"/>
      <c r="AN9" s="897"/>
      <c r="AO9" s="808"/>
      <c r="AP9" s="789"/>
      <c r="AQ9" s="890"/>
      <c r="AR9" s="774"/>
      <c r="AS9" s="773"/>
      <c r="AT9" s="792"/>
      <c r="AU9" s="774"/>
      <c r="AV9" s="775"/>
      <c r="AW9" s="792"/>
      <c r="AX9" s="792"/>
      <c r="AY9" s="893"/>
      <c r="AZ9" s="775"/>
      <c r="BA9" s="784"/>
      <c r="BB9" s="777"/>
      <c r="BC9" s="779"/>
      <c r="BD9" s="892"/>
      <c r="BE9" s="910"/>
      <c r="BF9" s="781"/>
      <c r="BG9" s="782"/>
      <c r="BH9" s="654"/>
      <c r="BI9" s="654"/>
      <c r="BJ9" s="251"/>
      <c r="BK9" s="1865"/>
      <c r="BL9" s="1865"/>
      <c r="BM9" s="1865"/>
      <c r="BN9" s="1865"/>
      <c r="BO9" s="1865"/>
      <c r="BP9" s="1865"/>
      <c r="BQ9" s="232">
        <v>1</v>
      </c>
      <c r="BR9" s="175">
        <v>0.5</v>
      </c>
      <c r="BS9" s="4"/>
      <c r="BT9" s="4"/>
    </row>
    <row r="10" spans="1:112" s="619" customFormat="1" ht="51" customHeight="1" x14ac:dyDescent="0.15">
      <c r="A10" s="921"/>
      <c r="B10" s="922"/>
      <c r="C10" s="813"/>
      <c r="D10" s="937"/>
      <c r="E10" s="934"/>
      <c r="F10" s="811"/>
      <c r="G10" s="923"/>
      <c r="H10" s="924"/>
      <c r="I10" s="810"/>
      <c r="J10" s="935"/>
      <c r="K10" s="935"/>
      <c r="L10" s="816"/>
      <c r="M10" s="810"/>
      <c r="N10" s="810"/>
      <c r="O10" s="936"/>
      <c r="P10" s="819"/>
      <c r="Q10" s="810"/>
      <c r="R10" s="817"/>
      <c r="S10" s="815"/>
      <c r="T10" s="771"/>
      <c r="U10" s="923"/>
      <c r="V10" s="810"/>
      <c r="W10" s="923"/>
      <c r="X10" s="771"/>
      <c r="Y10" s="810"/>
      <c r="Z10" s="810"/>
      <c r="AA10" s="923"/>
      <c r="AB10" s="924"/>
      <c r="AC10" s="923"/>
      <c r="AD10" s="926"/>
      <c r="AE10" s="927"/>
      <c r="AF10" s="928"/>
      <c r="AG10" s="929"/>
      <c r="AH10" s="803"/>
      <c r="AI10" s="772"/>
      <c r="AJ10" s="773"/>
      <c r="AK10" s="774"/>
      <c r="AL10" s="792"/>
      <c r="AM10" s="773"/>
      <c r="AN10" s="803"/>
      <c r="AO10" s="773"/>
      <c r="AP10" s="774"/>
      <c r="AQ10" s="890"/>
      <c r="AR10" s="774"/>
      <c r="AS10" s="773"/>
      <c r="AT10" s="792"/>
      <c r="AU10" s="774"/>
      <c r="AV10" s="777"/>
      <c r="AW10" s="778"/>
      <c r="AX10" s="778"/>
      <c r="AY10" s="891"/>
      <c r="AZ10" s="777"/>
      <c r="BA10" s="778"/>
      <c r="BB10" s="777"/>
      <c r="BC10" s="779"/>
      <c r="BD10" s="892"/>
      <c r="BE10" s="780"/>
      <c r="BF10" s="781"/>
      <c r="BG10" s="782"/>
      <c r="BH10" s="654"/>
      <c r="BI10" s="654"/>
      <c r="BJ10" s="438" t="s">
        <v>28</v>
      </c>
      <c r="BK10" s="286">
        <f>COUNTIF($AH$6:$AJ$35,BJ10)</f>
        <v>0</v>
      </c>
      <c r="BL10" s="287">
        <f>COUNTIF($AK$6:$AM$35,BJ10)</f>
        <v>0</v>
      </c>
      <c r="BM10" s="287">
        <f>COUNTIF($AN$6:$AO$35,BJ10)</f>
        <v>0</v>
      </c>
      <c r="BN10" s="287">
        <f>COUNTIF($AP$6:$AQ$35,BJ10)</f>
        <v>0</v>
      </c>
      <c r="BO10" s="287">
        <f>COUNTIF($AO$6:$AP$35,BJ10)</f>
        <v>0</v>
      </c>
      <c r="BP10" s="287">
        <f>COUNTIF($AT$6:$AT$35,BJ10)</f>
        <v>0</v>
      </c>
      <c r="BQ10" s="287">
        <f>COUNTIF($AU$6:$AX$35,BJ10)</f>
        <v>0</v>
      </c>
      <c r="BR10" s="587">
        <f>COUNTIF($AY$6:$BD$35,BJ10)</f>
        <v>0</v>
      </c>
      <c r="BS10" s="401">
        <v>0</v>
      </c>
      <c r="BT10" s="401">
        <f t="shared" ref="BT10:BT28" si="0">BK10+BL10*0.5+BM10*0.5+BN10+BO10+BQ10+BR10*0.5+BP10</f>
        <v>0</v>
      </c>
    </row>
    <row r="11" spans="1:112" s="619" customFormat="1" ht="51" customHeight="1" x14ac:dyDescent="0.15">
      <c r="A11" s="921"/>
      <c r="B11" s="922"/>
      <c r="C11" s="814"/>
      <c r="D11" s="784"/>
      <c r="E11" s="934"/>
      <c r="F11" s="811"/>
      <c r="G11" s="923"/>
      <c r="H11" s="924"/>
      <c r="I11" s="810"/>
      <c r="J11" s="935"/>
      <c r="K11" s="812"/>
      <c r="L11" s="816"/>
      <c r="M11" s="810"/>
      <c r="N11" s="810"/>
      <c r="O11" s="818"/>
      <c r="P11" s="819"/>
      <c r="Q11" s="817"/>
      <c r="R11" s="817"/>
      <c r="S11" s="811"/>
      <c r="T11" s="771"/>
      <c r="U11" s="923"/>
      <c r="V11" s="810"/>
      <c r="W11" s="923"/>
      <c r="X11" s="771"/>
      <c r="Y11" s="810"/>
      <c r="Z11" s="810"/>
      <c r="AA11" s="923"/>
      <c r="AB11" s="924"/>
      <c r="AC11" s="923"/>
      <c r="AD11" s="926"/>
      <c r="AE11" s="927"/>
      <c r="AF11" s="928"/>
      <c r="AG11" s="929"/>
      <c r="AH11" s="803"/>
      <c r="AI11" s="772"/>
      <c r="AJ11" s="773"/>
      <c r="AK11" s="774"/>
      <c r="AL11" s="792"/>
      <c r="AM11" s="773"/>
      <c r="AN11" s="803"/>
      <c r="AO11" s="773"/>
      <c r="AP11" s="774"/>
      <c r="AQ11" s="890"/>
      <c r="AR11" s="774"/>
      <c r="AS11" s="773"/>
      <c r="AT11" s="792"/>
      <c r="AU11" s="774"/>
      <c r="AV11" s="777"/>
      <c r="AW11" s="778"/>
      <c r="AX11" s="778"/>
      <c r="AY11" s="891"/>
      <c r="AZ11" s="777"/>
      <c r="BA11" s="778"/>
      <c r="BB11" s="777"/>
      <c r="BC11" s="779"/>
      <c r="BD11" s="892"/>
      <c r="BE11" s="780"/>
      <c r="BF11" s="781"/>
      <c r="BG11" s="782"/>
      <c r="BH11" s="654"/>
      <c r="BI11" s="654"/>
      <c r="BJ11" s="439" t="s">
        <v>237</v>
      </c>
      <c r="BK11" s="286">
        <f t="shared" ref="BK11:BK28" si="1">COUNTIF($AH$6:$AJ$35,BJ11)</f>
        <v>0</v>
      </c>
      <c r="BL11" s="287">
        <f t="shared" ref="BL11:BL28" si="2">COUNTIF($AK$6:$AM$35,BJ11)</f>
        <v>0</v>
      </c>
      <c r="BM11" s="287">
        <f t="shared" ref="BM11:BM28" si="3">COUNTIF($AN$6:$AO$35,BJ11)</f>
        <v>0</v>
      </c>
      <c r="BN11" s="287">
        <f t="shared" ref="BN11:BN28" si="4">COUNTIF($AP$6:$AQ$35,BJ11)</f>
        <v>0</v>
      </c>
      <c r="BO11" s="287">
        <f t="shared" ref="BO11:BO28" si="5">COUNTIF($AO$6:$AP$35,BJ11)</f>
        <v>0</v>
      </c>
      <c r="BP11" s="287">
        <f t="shared" ref="BP11:BP28" si="6">COUNTIF($AT$6:$AT$35,BJ11)</f>
        <v>0</v>
      </c>
      <c r="BQ11" s="287">
        <f t="shared" ref="BQ11:BQ28" si="7">COUNTIF($AU$6:$AX$35,BJ11)</f>
        <v>0</v>
      </c>
      <c r="BR11" s="587">
        <f t="shared" ref="BR11:BR28" si="8">COUNTIF($AY$6:$BD$35,BJ11)</f>
        <v>0</v>
      </c>
      <c r="BS11" s="401">
        <v>0</v>
      </c>
      <c r="BT11" s="401">
        <f t="shared" si="0"/>
        <v>0</v>
      </c>
    </row>
    <row r="12" spans="1:112" s="619" customFormat="1" ht="51" customHeight="1" x14ac:dyDescent="0.15">
      <c r="A12" s="921"/>
      <c r="B12" s="922"/>
      <c r="C12" s="814"/>
      <c r="D12" s="784"/>
      <c r="E12" s="811"/>
      <c r="F12" s="811"/>
      <c r="G12" s="923"/>
      <c r="H12" s="924"/>
      <c r="I12" s="785"/>
      <c r="J12" s="812"/>
      <c r="K12" s="812"/>
      <c r="L12" s="816"/>
      <c r="M12" s="810"/>
      <c r="N12" s="810"/>
      <c r="O12" s="938"/>
      <c r="P12" s="939"/>
      <c r="Q12" s="810"/>
      <c r="R12" s="810"/>
      <c r="S12" s="811"/>
      <c r="T12" s="771"/>
      <c r="U12" s="923"/>
      <c r="V12" s="810"/>
      <c r="W12" s="923"/>
      <c r="X12" s="771"/>
      <c r="Y12" s="810"/>
      <c r="Z12" s="810"/>
      <c r="AA12" s="923"/>
      <c r="AB12" s="924"/>
      <c r="AC12" s="923"/>
      <c r="AD12" s="926"/>
      <c r="AE12" s="927"/>
      <c r="AF12" s="928"/>
      <c r="AG12" s="929"/>
      <c r="AH12" s="803"/>
      <c r="AI12" s="772"/>
      <c r="AJ12" s="773"/>
      <c r="AK12" s="789"/>
      <c r="AL12" s="788"/>
      <c r="AM12" s="773"/>
      <c r="AN12" s="803"/>
      <c r="AO12" s="773"/>
      <c r="AP12" s="774"/>
      <c r="AQ12" s="890"/>
      <c r="AR12" s="774"/>
      <c r="AS12" s="773"/>
      <c r="AT12" s="792"/>
      <c r="AU12" s="774"/>
      <c r="AV12" s="777"/>
      <c r="AW12" s="778"/>
      <c r="AX12" s="778"/>
      <c r="AY12" s="891"/>
      <c r="AZ12" s="777"/>
      <c r="BA12" s="778"/>
      <c r="BB12" s="777"/>
      <c r="BC12" s="779"/>
      <c r="BD12" s="892"/>
      <c r="BE12" s="780"/>
      <c r="BF12" s="781"/>
      <c r="BG12" s="782"/>
      <c r="BH12" s="654"/>
      <c r="BI12" s="654"/>
      <c r="BJ12" s="439" t="s">
        <v>63</v>
      </c>
      <c r="BK12" s="286">
        <f t="shared" si="1"/>
        <v>0</v>
      </c>
      <c r="BL12" s="287">
        <f t="shared" si="2"/>
        <v>0</v>
      </c>
      <c r="BM12" s="287">
        <f t="shared" si="3"/>
        <v>0</v>
      </c>
      <c r="BN12" s="287">
        <f t="shared" si="4"/>
        <v>0</v>
      </c>
      <c r="BO12" s="287">
        <f t="shared" si="5"/>
        <v>0</v>
      </c>
      <c r="BP12" s="287">
        <f t="shared" si="6"/>
        <v>0</v>
      </c>
      <c r="BQ12" s="287">
        <f t="shared" si="7"/>
        <v>0</v>
      </c>
      <c r="BR12" s="587">
        <f t="shared" si="8"/>
        <v>0</v>
      </c>
      <c r="BS12" s="401">
        <v>0</v>
      </c>
      <c r="BT12" s="401">
        <f t="shared" si="0"/>
        <v>0</v>
      </c>
    </row>
    <row r="13" spans="1:112" s="619" customFormat="1" ht="51" customHeight="1" x14ac:dyDescent="0.15">
      <c r="A13" s="921"/>
      <c r="B13" s="922"/>
      <c r="C13" s="814"/>
      <c r="D13" s="784"/>
      <c r="E13" s="811"/>
      <c r="F13" s="811"/>
      <c r="G13" s="923"/>
      <c r="H13" s="924"/>
      <c r="I13" s="810"/>
      <c r="J13" s="812"/>
      <c r="K13" s="924"/>
      <c r="L13" s="816"/>
      <c r="M13" s="810"/>
      <c r="N13" s="810"/>
      <c r="O13" s="818"/>
      <c r="P13" s="819"/>
      <c r="Q13" s="810"/>
      <c r="R13" s="810"/>
      <c r="S13" s="811"/>
      <c r="T13" s="771"/>
      <c r="U13" s="923"/>
      <c r="V13" s="810"/>
      <c r="W13" s="923"/>
      <c r="X13" s="771"/>
      <c r="Y13" s="810"/>
      <c r="Z13" s="810"/>
      <c r="AA13" s="923"/>
      <c r="AB13" s="924"/>
      <c r="AC13" s="923"/>
      <c r="AD13" s="926"/>
      <c r="AE13" s="927"/>
      <c r="AF13" s="928"/>
      <c r="AG13" s="929"/>
      <c r="AH13" s="803"/>
      <c r="AI13" s="772"/>
      <c r="AJ13" s="773"/>
      <c r="AK13" s="774"/>
      <c r="AL13" s="792"/>
      <c r="AM13" s="773"/>
      <c r="AN13" s="803"/>
      <c r="AO13" s="773"/>
      <c r="AP13" s="774"/>
      <c r="AQ13" s="890"/>
      <c r="AR13" s="774"/>
      <c r="AS13" s="773"/>
      <c r="AT13" s="792"/>
      <c r="AU13" s="774"/>
      <c r="AV13" s="777"/>
      <c r="AW13" s="778"/>
      <c r="AX13" s="778"/>
      <c r="AY13" s="891"/>
      <c r="AZ13" s="777"/>
      <c r="BA13" s="778"/>
      <c r="BB13" s="777"/>
      <c r="BC13" s="779"/>
      <c r="BD13" s="892"/>
      <c r="BE13" s="780"/>
      <c r="BF13" s="781"/>
      <c r="BG13" s="782"/>
      <c r="BH13" s="654"/>
      <c r="BI13" s="654"/>
      <c r="BJ13" s="437" t="s">
        <v>284</v>
      </c>
      <c r="BK13" s="286">
        <f t="shared" si="1"/>
        <v>0</v>
      </c>
      <c r="BL13" s="287">
        <f t="shared" si="2"/>
        <v>0</v>
      </c>
      <c r="BM13" s="287">
        <f t="shared" si="3"/>
        <v>0</v>
      </c>
      <c r="BN13" s="287">
        <f t="shared" si="4"/>
        <v>0</v>
      </c>
      <c r="BO13" s="287">
        <f t="shared" si="5"/>
        <v>0</v>
      </c>
      <c r="BP13" s="287">
        <f t="shared" si="6"/>
        <v>0</v>
      </c>
      <c r="BQ13" s="287">
        <f t="shared" si="7"/>
        <v>0</v>
      </c>
      <c r="BR13" s="587">
        <f t="shared" si="8"/>
        <v>0</v>
      </c>
      <c r="BS13" s="401">
        <v>0</v>
      </c>
      <c r="BT13" s="401">
        <f t="shared" si="0"/>
        <v>0</v>
      </c>
    </row>
    <row r="14" spans="1:112" s="619" customFormat="1" ht="51" customHeight="1" x14ac:dyDescent="0.15">
      <c r="A14" s="921"/>
      <c r="B14" s="922"/>
      <c r="C14" s="813"/>
      <c r="D14" s="784"/>
      <c r="E14" s="811"/>
      <c r="F14" s="811"/>
      <c r="G14" s="923"/>
      <c r="H14" s="924"/>
      <c r="I14" s="940"/>
      <c r="J14" s="935"/>
      <c r="K14" s="941"/>
      <c r="L14" s="816"/>
      <c r="M14" s="810"/>
      <c r="N14" s="810"/>
      <c r="O14" s="818"/>
      <c r="P14" s="819"/>
      <c r="Q14" s="810"/>
      <c r="R14" s="810"/>
      <c r="S14" s="815"/>
      <c r="T14" s="771"/>
      <c r="U14" s="923"/>
      <c r="V14" s="810"/>
      <c r="W14" s="923"/>
      <c r="X14" s="771"/>
      <c r="Y14" s="810"/>
      <c r="Z14" s="810"/>
      <c r="AA14" s="923"/>
      <c r="AB14" s="924"/>
      <c r="AC14" s="923"/>
      <c r="AD14" s="926"/>
      <c r="AE14" s="927"/>
      <c r="AF14" s="928"/>
      <c r="AG14" s="929"/>
      <c r="AH14" s="789"/>
      <c r="AI14" s="792"/>
      <c r="AJ14" s="773"/>
      <c r="AK14" s="774"/>
      <c r="AL14" s="792"/>
      <c r="AM14" s="773"/>
      <c r="AN14" s="802"/>
      <c r="AO14" s="807"/>
      <c r="AP14" s="774"/>
      <c r="AQ14" s="890"/>
      <c r="AR14" s="789"/>
      <c r="AS14" s="773"/>
      <c r="AT14" s="792"/>
      <c r="AU14" s="774"/>
      <c r="AV14" s="777"/>
      <c r="AW14" s="778"/>
      <c r="AX14" s="778"/>
      <c r="AY14" s="891"/>
      <c r="AZ14" s="777"/>
      <c r="BA14" s="778"/>
      <c r="BB14" s="777"/>
      <c r="BC14" s="779"/>
      <c r="BD14" s="892"/>
      <c r="BE14" s="780"/>
      <c r="BF14" s="781"/>
      <c r="BG14" s="782"/>
      <c r="BH14" s="654"/>
      <c r="BI14" s="654"/>
      <c r="BJ14" s="437" t="s">
        <v>27</v>
      </c>
      <c r="BK14" s="286">
        <f t="shared" si="1"/>
        <v>0</v>
      </c>
      <c r="BL14" s="287">
        <f t="shared" si="2"/>
        <v>0</v>
      </c>
      <c r="BM14" s="287">
        <f t="shared" si="3"/>
        <v>0</v>
      </c>
      <c r="BN14" s="287">
        <f t="shared" si="4"/>
        <v>0</v>
      </c>
      <c r="BO14" s="287">
        <f t="shared" si="5"/>
        <v>0</v>
      </c>
      <c r="BP14" s="287">
        <f t="shared" si="6"/>
        <v>0</v>
      </c>
      <c r="BQ14" s="287">
        <f t="shared" si="7"/>
        <v>0</v>
      </c>
      <c r="BR14" s="587">
        <f t="shared" si="8"/>
        <v>0</v>
      </c>
      <c r="BS14" s="401">
        <v>0</v>
      </c>
      <c r="BT14" s="401">
        <f t="shared" si="0"/>
        <v>0</v>
      </c>
    </row>
    <row r="15" spans="1:112" s="619" customFormat="1" ht="51" customHeight="1" x14ac:dyDescent="0.15">
      <c r="A15" s="921"/>
      <c r="B15" s="922"/>
      <c r="C15" s="813"/>
      <c r="D15" s="784"/>
      <c r="E15" s="811"/>
      <c r="F15" s="934"/>
      <c r="G15" s="923"/>
      <c r="H15" s="924"/>
      <c r="I15" s="810"/>
      <c r="J15" s="935"/>
      <c r="K15" s="941"/>
      <c r="L15" s="816"/>
      <c r="M15" s="810"/>
      <c r="N15" s="810"/>
      <c r="O15" s="818"/>
      <c r="P15" s="819"/>
      <c r="Q15" s="810"/>
      <c r="R15" s="810"/>
      <c r="S15" s="811"/>
      <c r="T15" s="771"/>
      <c r="U15" s="923"/>
      <c r="V15" s="810"/>
      <c r="W15" s="923"/>
      <c r="X15" s="771"/>
      <c r="Y15" s="810"/>
      <c r="Z15" s="810"/>
      <c r="AA15" s="923"/>
      <c r="AB15" s="924"/>
      <c r="AC15" s="923"/>
      <c r="AD15" s="926"/>
      <c r="AE15" s="927"/>
      <c r="AF15" s="928"/>
      <c r="AG15" s="929"/>
      <c r="AH15" s="805"/>
      <c r="AI15" s="772"/>
      <c r="AJ15" s="773"/>
      <c r="AK15" s="774"/>
      <c r="AL15" s="792"/>
      <c r="AM15" s="773"/>
      <c r="AN15" s="802"/>
      <c r="AO15" s="807"/>
      <c r="AP15" s="774"/>
      <c r="AQ15" s="890"/>
      <c r="AR15" s="774"/>
      <c r="AS15" s="773"/>
      <c r="AT15" s="792"/>
      <c r="AU15" s="774"/>
      <c r="AV15" s="777"/>
      <c r="AW15" s="778"/>
      <c r="AX15" s="778"/>
      <c r="AY15" s="891"/>
      <c r="AZ15" s="777"/>
      <c r="BA15" s="778"/>
      <c r="BB15" s="777"/>
      <c r="BC15" s="779"/>
      <c r="BD15" s="892"/>
      <c r="BE15" s="780"/>
      <c r="BF15" s="786"/>
      <c r="BG15" s="879"/>
      <c r="BH15" s="654"/>
      <c r="BI15" s="654"/>
      <c r="BJ15" s="437" t="s">
        <v>120</v>
      </c>
      <c r="BK15" s="286">
        <f t="shared" si="1"/>
        <v>0</v>
      </c>
      <c r="BL15" s="287">
        <f t="shared" si="2"/>
        <v>0</v>
      </c>
      <c r="BM15" s="287">
        <f t="shared" si="3"/>
        <v>0</v>
      </c>
      <c r="BN15" s="287">
        <f t="shared" si="4"/>
        <v>0</v>
      </c>
      <c r="BO15" s="287">
        <f t="shared" si="5"/>
        <v>0</v>
      </c>
      <c r="BP15" s="287">
        <f t="shared" si="6"/>
        <v>0</v>
      </c>
      <c r="BQ15" s="287">
        <f t="shared" si="7"/>
        <v>0</v>
      </c>
      <c r="BR15" s="587">
        <f t="shared" si="8"/>
        <v>0</v>
      </c>
      <c r="BS15" s="401">
        <v>0</v>
      </c>
      <c r="BT15" s="401">
        <f t="shared" si="0"/>
        <v>0</v>
      </c>
    </row>
    <row r="16" spans="1:112" s="619" customFormat="1" ht="51" customHeight="1" x14ac:dyDescent="0.15">
      <c r="A16" s="921"/>
      <c r="B16" s="922"/>
      <c r="C16" s="813"/>
      <c r="D16" s="784"/>
      <c r="E16" s="934"/>
      <c r="F16" s="811"/>
      <c r="G16" s="923"/>
      <c r="H16" s="924"/>
      <c r="I16" s="810"/>
      <c r="J16" s="935"/>
      <c r="K16" s="924"/>
      <c r="L16" s="816"/>
      <c r="M16" s="810"/>
      <c r="N16" s="810"/>
      <c r="O16" s="818"/>
      <c r="P16" s="819"/>
      <c r="Q16" s="817"/>
      <c r="R16" s="810"/>
      <c r="S16" s="811"/>
      <c r="T16" s="771"/>
      <c r="U16" s="923"/>
      <c r="V16" s="810"/>
      <c r="W16" s="923"/>
      <c r="X16" s="771"/>
      <c r="Y16" s="810"/>
      <c r="Z16" s="810"/>
      <c r="AA16" s="923"/>
      <c r="AB16" s="924"/>
      <c r="AC16" s="923"/>
      <c r="AD16" s="926"/>
      <c r="AE16" s="927"/>
      <c r="AF16" s="928"/>
      <c r="AG16" s="929"/>
      <c r="AH16" s="804"/>
      <c r="AI16" s="772"/>
      <c r="AJ16" s="773"/>
      <c r="AK16" s="774"/>
      <c r="AL16" s="792"/>
      <c r="AM16" s="773"/>
      <c r="AN16" s="906"/>
      <c r="AO16" s="807"/>
      <c r="AP16" s="774"/>
      <c r="AQ16" s="890"/>
      <c r="AR16" s="789"/>
      <c r="AS16" s="773"/>
      <c r="AT16" s="792"/>
      <c r="AU16" s="774"/>
      <c r="AV16" s="775"/>
      <c r="AW16" s="792"/>
      <c r="AX16" s="792"/>
      <c r="AY16" s="891"/>
      <c r="AZ16" s="775"/>
      <c r="BA16" s="778"/>
      <c r="BB16" s="777"/>
      <c r="BC16" s="779"/>
      <c r="BD16" s="892"/>
      <c r="BE16" s="780"/>
      <c r="BF16" s="781"/>
      <c r="BG16" s="782"/>
      <c r="BH16" s="654"/>
      <c r="BI16" s="654"/>
      <c r="BJ16" s="440" t="s">
        <v>38</v>
      </c>
      <c r="BK16" s="286">
        <f t="shared" si="1"/>
        <v>0</v>
      </c>
      <c r="BL16" s="287">
        <f t="shared" si="2"/>
        <v>0</v>
      </c>
      <c r="BM16" s="287">
        <f t="shared" si="3"/>
        <v>0</v>
      </c>
      <c r="BN16" s="287">
        <f t="shared" si="4"/>
        <v>0</v>
      </c>
      <c r="BO16" s="287">
        <f t="shared" si="5"/>
        <v>0</v>
      </c>
      <c r="BP16" s="287">
        <f t="shared" si="6"/>
        <v>0</v>
      </c>
      <c r="BQ16" s="287">
        <f t="shared" si="7"/>
        <v>0</v>
      </c>
      <c r="BR16" s="587">
        <f t="shared" si="8"/>
        <v>0</v>
      </c>
      <c r="BS16" s="401">
        <v>0</v>
      </c>
      <c r="BT16" s="401">
        <f t="shared" si="0"/>
        <v>0</v>
      </c>
    </row>
    <row r="17" spans="1:72" s="619" customFormat="1" ht="51" customHeight="1" x14ac:dyDescent="0.15">
      <c r="A17" s="921"/>
      <c r="B17" s="922"/>
      <c r="C17" s="942"/>
      <c r="D17" s="784"/>
      <c r="E17" s="811"/>
      <c r="F17" s="811"/>
      <c r="G17" s="923"/>
      <c r="H17" s="924"/>
      <c r="I17" s="810"/>
      <c r="J17" s="935"/>
      <c r="K17" s="941"/>
      <c r="L17" s="816"/>
      <c r="M17" s="810"/>
      <c r="N17" s="810"/>
      <c r="O17" s="818"/>
      <c r="P17" s="943"/>
      <c r="Q17" s="810"/>
      <c r="R17" s="817"/>
      <c r="S17" s="815"/>
      <c r="T17" s="771"/>
      <c r="U17" s="923"/>
      <c r="V17" s="810"/>
      <c r="W17" s="923"/>
      <c r="X17" s="771"/>
      <c r="Y17" s="810"/>
      <c r="Z17" s="810"/>
      <c r="AA17" s="923"/>
      <c r="AB17" s="924"/>
      <c r="AC17" s="923"/>
      <c r="AD17" s="926"/>
      <c r="AE17" s="927"/>
      <c r="AF17" s="928"/>
      <c r="AG17" s="929"/>
      <c r="AH17" s="803"/>
      <c r="AI17" s="772"/>
      <c r="AJ17" s="773"/>
      <c r="AK17" s="774"/>
      <c r="AL17" s="792"/>
      <c r="AM17" s="773"/>
      <c r="AN17" s="802"/>
      <c r="AO17" s="807"/>
      <c r="AP17" s="774"/>
      <c r="AQ17" s="890"/>
      <c r="AR17" s="774"/>
      <c r="AS17" s="773"/>
      <c r="AT17" s="792"/>
      <c r="AU17" s="774"/>
      <c r="AV17" s="777"/>
      <c r="AW17" s="778"/>
      <c r="AX17" s="778"/>
      <c r="AY17" s="891"/>
      <c r="AZ17" s="777"/>
      <c r="BA17" s="792"/>
      <c r="BB17" s="777"/>
      <c r="BC17" s="779"/>
      <c r="BD17" s="892"/>
      <c r="BE17" s="780"/>
      <c r="BF17" s="786"/>
      <c r="BG17" s="894"/>
      <c r="BH17" s="654"/>
      <c r="BI17" s="654"/>
      <c r="BJ17" s="440" t="s">
        <v>243</v>
      </c>
      <c r="BK17" s="286">
        <f t="shared" si="1"/>
        <v>0</v>
      </c>
      <c r="BL17" s="287">
        <f t="shared" si="2"/>
        <v>0</v>
      </c>
      <c r="BM17" s="287">
        <f t="shared" si="3"/>
        <v>0</v>
      </c>
      <c r="BN17" s="287">
        <f t="shared" si="4"/>
        <v>0</v>
      </c>
      <c r="BO17" s="287">
        <f t="shared" si="5"/>
        <v>0</v>
      </c>
      <c r="BP17" s="287">
        <f t="shared" si="6"/>
        <v>0</v>
      </c>
      <c r="BQ17" s="287">
        <f t="shared" si="7"/>
        <v>0</v>
      </c>
      <c r="BR17" s="587">
        <f t="shared" si="8"/>
        <v>0</v>
      </c>
      <c r="BS17" s="401">
        <v>0</v>
      </c>
      <c r="BT17" s="401">
        <f t="shared" si="0"/>
        <v>0</v>
      </c>
    </row>
    <row r="18" spans="1:72" s="619" customFormat="1" ht="51" customHeight="1" x14ac:dyDescent="0.15">
      <c r="A18" s="921"/>
      <c r="B18" s="922"/>
      <c r="C18" s="942"/>
      <c r="D18" s="784"/>
      <c r="E18" s="811"/>
      <c r="F18" s="811"/>
      <c r="G18" s="923"/>
      <c r="H18" s="924"/>
      <c r="I18" s="810"/>
      <c r="J18" s="935"/>
      <c r="K18" s="924"/>
      <c r="L18" s="816"/>
      <c r="M18" s="810"/>
      <c r="N18" s="810"/>
      <c r="O18" s="818"/>
      <c r="P18" s="819"/>
      <c r="Q18" s="817"/>
      <c r="R18" s="817"/>
      <c r="S18" s="811"/>
      <c r="T18" s="771"/>
      <c r="U18" s="923"/>
      <c r="V18" s="810"/>
      <c r="W18" s="923"/>
      <c r="X18" s="771"/>
      <c r="Y18" s="810"/>
      <c r="Z18" s="810"/>
      <c r="AA18" s="923"/>
      <c r="AB18" s="924"/>
      <c r="AC18" s="923"/>
      <c r="AD18" s="926"/>
      <c r="AE18" s="927"/>
      <c r="AF18" s="928"/>
      <c r="AG18" s="929"/>
      <c r="AH18" s="803"/>
      <c r="AI18" s="772"/>
      <c r="AJ18" s="773"/>
      <c r="AK18" s="774"/>
      <c r="AL18" s="792"/>
      <c r="AM18" s="773"/>
      <c r="AN18" s="802"/>
      <c r="AO18" s="807"/>
      <c r="AP18" s="774"/>
      <c r="AQ18" s="890"/>
      <c r="AR18" s="774"/>
      <c r="AS18" s="773"/>
      <c r="AT18" s="792"/>
      <c r="AU18" s="774"/>
      <c r="AV18" s="777"/>
      <c r="AW18" s="778"/>
      <c r="AX18" s="778"/>
      <c r="AY18" s="891"/>
      <c r="AZ18" s="777"/>
      <c r="BA18" s="792"/>
      <c r="BB18" s="777"/>
      <c r="BC18" s="779"/>
      <c r="BD18" s="892"/>
      <c r="BE18" s="780"/>
      <c r="BF18" s="786"/>
      <c r="BG18" s="782"/>
      <c r="BH18" s="654"/>
      <c r="BI18" s="654"/>
      <c r="BJ18" s="440" t="s">
        <v>200</v>
      </c>
      <c r="BK18" s="286">
        <f t="shared" si="1"/>
        <v>0</v>
      </c>
      <c r="BL18" s="287">
        <f t="shared" si="2"/>
        <v>0</v>
      </c>
      <c r="BM18" s="287">
        <f t="shared" si="3"/>
        <v>0</v>
      </c>
      <c r="BN18" s="287">
        <f t="shared" si="4"/>
        <v>0</v>
      </c>
      <c r="BO18" s="287">
        <f t="shared" si="5"/>
        <v>0</v>
      </c>
      <c r="BP18" s="287">
        <f t="shared" si="6"/>
        <v>0</v>
      </c>
      <c r="BQ18" s="287">
        <f t="shared" si="7"/>
        <v>0</v>
      </c>
      <c r="BR18" s="587">
        <f t="shared" si="8"/>
        <v>0</v>
      </c>
      <c r="BS18" s="401">
        <v>0</v>
      </c>
      <c r="BT18" s="401">
        <f t="shared" si="0"/>
        <v>0</v>
      </c>
    </row>
    <row r="19" spans="1:72" s="619" customFormat="1" ht="51" customHeight="1" x14ac:dyDescent="0.15">
      <c r="A19" s="921"/>
      <c r="B19" s="922"/>
      <c r="C19" s="814"/>
      <c r="D19" s="784"/>
      <c r="E19" s="811"/>
      <c r="F19" s="811"/>
      <c r="G19" s="923"/>
      <c r="H19" s="924"/>
      <c r="I19" s="785"/>
      <c r="J19" s="935"/>
      <c r="K19" s="924"/>
      <c r="L19" s="816"/>
      <c r="M19" s="810"/>
      <c r="N19" s="810"/>
      <c r="O19" s="818"/>
      <c r="P19" s="943"/>
      <c r="Q19" s="810"/>
      <c r="R19" s="810"/>
      <c r="S19" s="811"/>
      <c r="T19" s="771"/>
      <c r="U19" s="923"/>
      <c r="V19" s="810"/>
      <c r="W19" s="923"/>
      <c r="X19" s="771"/>
      <c r="Y19" s="810"/>
      <c r="Z19" s="810"/>
      <c r="AA19" s="923"/>
      <c r="AB19" s="924"/>
      <c r="AC19" s="923"/>
      <c r="AD19" s="926"/>
      <c r="AE19" s="927"/>
      <c r="AF19" s="928"/>
      <c r="AG19" s="929"/>
      <c r="AH19" s="803"/>
      <c r="AI19" s="772"/>
      <c r="AJ19" s="773"/>
      <c r="AK19" s="789"/>
      <c r="AL19" s="792"/>
      <c r="AM19" s="773"/>
      <c r="AN19" s="803"/>
      <c r="AO19" s="773"/>
      <c r="AP19" s="774"/>
      <c r="AQ19" s="890"/>
      <c r="AR19" s="774"/>
      <c r="AS19" s="773"/>
      <c r="AT19" s="792"/>
      <c r="AU19" s="774"/>
      <c r="AV19" s="895"/>
      <c r="AW19" s="896"/>
      <c r="AX19" s="896"/>
      <c r="AY19" s="893"/>
      <c r="AZ19" s="775"/>
      <c r="BA19" s="896"/>
      <c r="BB19" s="777"/>
      <c r="BC19" s="779"/>
      <c r="BD19" s="892"/>
      <c r="BE19" s="780"/>
      <c r="BF19" s="781"/>
      <c r="BG19" s="782"/>
      <c r="BH19" s="654"/>
      <c r="BI19" s="654"/>
      <c r="BJ19" s="440" t="s">
        <v>233</v>
      </c>
      <c r="BK19" s="286">
        <f t="shared" si="1"/>
        <v>0</v>
      </c>
      <c r="BL19" s="287">
        <f t="shared" si="2"/>
        <v>0</v>
      </c>
      <c r="BM19" s="287">
        <f t="shared" si="3"/>
        <v>0</v>
      </c>
      <c r="BN19" s="287">
        <f t="shared" si="4"/>
        <v>0</v>
      </c>
      <c r="BO19" s="287">
        <f t="shared" si="5"/>
        <v>0</v>
      </c>
      <c r="BP19" s="287">
        <f t="shared" si="6"/>
        <v>0</v>
      </c>
      <c r="BQ19" s="287">
        <f t="shared" si="7"/>
        <v>0</v>
      </c>
      <c r="BR19" s="587">
        <f t="shared" si="8"/>
        <v>0</v>
      </c>
      <c r="BS19" s="401">
        <v>0</v>
      </c>
      <c r="BT19" s="401">
        <f t="shared" si="0"/>
        <v>0</v>
      </c>
    </row>
    <row r="20" spans="1:72" s="619" customFormat="1" ht="51" customHeight="1" x14ac:dyDescent="0.15">
      <c r="A20" s="921"/>
      <c r="B20" s="922"/>
      <c r="C20" s="814"/>
      <c r="D20" s="784"/>
      <c r="E20" s="811"/>
      <c r="F20" s="811"/>
      <c r="G20" s="923"/>
      <c r="H20" s="924"/>
      <c r="I20" s="810"/>
      <c r="J20" s="812"/>
      <c r="K20" s="924"/>
      <c r="L20" s="816"/>
      <c r="M20" s="810"/>
      <c r="N20" s="810"/>
      <c r="O20" s="818"/>
      <c r="P20" s="819"/>
      <c r="Q20" s="810"/>
      <c r="R20" s="810"/>
      <c r="S20" s="811"/>
      <c r="T20" s="771"/>
      <c r="U20" s="923"/>
      <c r="V20" s="810"/>
      <c r="W20" s="923"/>
      <c r="X20" s="771"/>
      <c r="Y20" s="810"/>
      <c r="Z20" s="810"/>
      <c r="AA20" s="923"/>
      <c r="AB20" s="924"/>
      <c r="AC20" s="923"/>
      <c r="AD20" s="926"/>
      <c r="AE20" s="927"/>
      <c r="AF20" s="928"/>
      <c r="AG20" s="929"/>
      <c r="AH20" s="802"/>
      <c r="AI20" s="772"/>
      <c r="AJ20" s="773"/>
      <c r="AK20" s="774"/>
      <c r="AL20" s="792"/>
      <c r="AM20" s="773"/>
      <c r="AN20" s="802"/>
      <c r="AO20" s="807"/>
      <c r="AP20" s="774"/>
      <c r="AQ20" s="890"/>
      <c r="AR20" s="774"/>
      <c r="AS20" s="773"/>
      <c r="AT20" s="792"/>
      <c r="AU20" s="774"/>
      <c r="AV20" s="777"/>
      <c r="AW20" s="778"/>
      <c r="AX20" s="778"/>
      <c r="AY20" s="891"/>
      <c r="AZ20" s="777"/>
      <c r="BA20" s="778"/>
      <c r="BB20" s="777"/>
      <c r="BC20" s="779"/>
      <c r="BD20" s="892"/>
      <c r="BE20" s="780"/>
      <c r="BF20" s="781"/>
      <c r="BG20" s="782"/>
      <c r="BH20" s="654"/>
      <c r="BI20" s="654"/>
      <c r="BJ20" s="440" t="s">
        <v>267</v>
      </c>
      <c r="BK20" s="286">
        <f t="shared" si="1"/>
        <v>0</v>
      </c>
      <c r="BL20" s="287">
        <f t="shared" si="2"/>
        <v>0</v>
      </c>
      <c r="BM20" s="287">
        <f t="shared" si="3"/>
        <v>0</v>
      </c>
      <c r="BN20" s="287">
        <f t="shared" si="4"/>
        <v>0</v>
      </c>
      <c r="BO20" s="287">
        <f t="shared" si="5"/>
        <v>0</v>
      </c>
      <c r="BP20" s="287">
        <f t="shared" si="6"/>
        <v>0</v>
      </c>
      <c r="BQ20" s="287">
        <f t="shared" si="7"/>
        <v>0</v>
      </c>
      <c r="BR20" s="587">
        <f t="shared" si="8"/>
        <v>0</v>
      </c>
      <c r="BS20" s="401">
        <v>0</v>
      </c>
      <c r="BT20" s="401">
        <f>BK20+BL20*0.5+BM20*0.5+BN20+BO20+BQ20+BR20*0.5+BP20</f>
        <v>0</v>
      </c>
    </row>
    <row r="21" spans="1:72" s="619" customFormat="1" ht="51" customHeight="1" x14ac:dyDescent="0.15">
      <c r="A21" s="921"/>
      <c r="B21" s="922"/>
      <c r="C21" s="813"/>
      <c r="D21" s="784"/>
      <c r="E21" s="811"/>
      <c r="F21" s="811"/>
      <c r="G21" s="923"/>
      <c r="H21" s="924"/>
      <c r="I21" s="940"/>
      <c r="J21" s="935"/>
      <c r="K21" s="941"/>
      <c r="L21" s="816"/>
      <c r="M21" s="810"/>
      <c r="N21" s="810"/>
      <c r="O21" s="818"/>
      <c r="P21" s="819"/>
      <c r="Q21" s="810"/>
      <c r="R21" s="810"/>
      <c r="S21" s="811"/>
      <c r="T21" s="771"/>
      <c r="U21" s="923"/>
      <c r="V21" s="810"/>
      <c r="W21" s="923"/>
      <c r="X21" s="771"/>
      <c r="Y21" s="810"/>
      <c r="Z21" s="810"/>
      <c r="AA21" s="923"/>
      <c r="AB21" s="924"/>
      <c r="AC21" s="923"/>
      <c r="AD21" s="926"/>
      <c r="AE21" s="927"/>
      <c r="AF21" s="928"/>
      <c r="AG21" s="929"/>
      <c r="AH21" s="803"/>
      <c r="AI21" s="772"/>
      <c r="AJ21" s="773"/>
      <c r="AK21" s="774"/>
      <c r="AL21" s="792"/>
      <c r="AM21" s="773"/>
      <c r="AN21" s="803"/>
      <c r="AO21" s="773"/>
      <c r="AP21" s="774"/>
      <c r="AQ21" s="890"/>
      <c r="AR21" s="789"/>
      <c r="AS21" s="773"/>
      <c r="AT21" s="792"/>
      <c r="AU21" s="774"/>
      <c r="AV21" s="777"/>
      <c r="AW21" s="778"/>
      <c r="AX21" s="778"/>
      <c r="AY21" s="891"/>
      <c r="AZ21" s="777"/>
      <c r="BA21" s="778"/>
      <c r="BB21" s="777"/>
      <c r="BC21" s="779"/>
      <c r="BD21" s="892"/>
      <c r="BE21" s="780"/>
      <c r="BF21" s="781"/>
      <c r="BG21" s="782"/>
      <c r="BH21" s="654"/>
      <c r="BI21" s="654"/>
      <c r="BJ21" s="440" t="s">
        <v>70</v>
      </c>
      <c r="BK21" s="286">
        <f t="shared" si="1"/>
        <v>0</v>
      </c>
      <c r="BL21" s="287">
        <f t="shared" si="2"/>
        <v>0</v>
      </c>
      <c r="BM21" s="287">
        <f t="shared" si="3"/>
        <v>0</v>
      </c>
      <c r="BN21" s="287">
        <f t="shared" si="4"/>
        <v>0</v>
      </c>
      <c r="BO21" s="287">
        <f t="shared" si="5"/>
        <v>0</v>
      </c>
      <c r="BP21" s="287">
        <f t="shared" si="6"/>
        <v>0</v>
      </c>
      <c r="BQ21" s="287">
        <f t="shared" si="7"/>
        <v>0</v>
      </c>
      <c r="BR21" s="587">
        <f t="shared" si="8"/>
        <v>0</v>
      </c>
      <c r="BS21" s="401">
        <v>0</v>
      </c>
      <c r="BT21" s="401">
        <f>BK21+BL21*0.5+BM21*0.5+BN21+BO21+BQ21+BR21*0.5+BP21</f>
        <v>0</v>
      </c>
    </row>
    <row r="22" spans="1:72" s="619" customFormat="1" ht="51" customHeight="1" x14ac:dyDescent="0.15">
      <c r="A22" s="921"/>
      <c r="B22" s="922"/>
      <c r="C22" s="813"/>
      <c r="D22" s="784"/>
      <c r="E22" s="811"/>
      <c r="F22" s="811"/>
      <c r="G22" s="923"/>
      <c r="H22" s="924"/>
      <c r="I22" s="940"/>
      <c r="J22" s="935"/>
      <c r="K22" s="941"/>
      <c r="L22" s="816"/>
      <c r="M22" s="810"/>
      <c r="N22" s="810"/>
      <c r="O22" s="818"/>
      <c r="P22" s="819"/>
      <c r="Q22" s="810"/>
      <c r="R22" s="810"/>
      <c r="S22" s="811"/>
      <c r="T22" s="771"/>
      <c r="U22" s="923"/>
      <c r="V22" s="810"/>
      <c r="W22" s="923"/>
      <c r="X22" s="771"/>
      <c r="Y22" s="810"/>
      <c r="Z22" s="810"/>
      <c r="AA22" s="923"/>
      <c r="AB22" s="924"/>
      <c r="AC22" s="923"/>
      <c r="AD22" s="926"/>
      <c r="AE22" s="927"/>
      <c r="AF22" s="928"/>
      <c r="AG22" s="929"/>
      <c r="AH22" s="803"/>
      <c r="AI22" s="772"/>
      <c r="AJ22" s="773"/>
      <c r="AK22" s="774"/>
      <c r="AL22" s="792"/>
      <c r="AM22" s="773"/>
      <c r="AN22" s="803"/>
      <c r="AO22" s="773"/>
      <c r="AP22" s="774"/>
      <c r="AQ22" s="890"/>
      <c r="AR22" s="774"/>
      <c r="AS22" s="773"/>
      <c r="AT22" s="792"/>
      <c r="AU22" s="774"/>
      <c r="AV22" s="777"/>
      <c r="AW22" s="778"/>
      <c r="AX22" s="778"/>
      <c r="AY22" s="891"/>
      <c r="AZ22" s="777"/>
      <c r="BA22" s="778"/>
      <c r="BB22" s="777"/>
      <c r="BC22" s="779"/>
      <c r="BD22" s="892"/>
      <c r="BE22" s="780"/>
      <c r="BF22" s="781"/>
      <c r="BG22" s="782"/>
      <c r="BH22" s="654"/>
      <c r="BI22" s="654"/>
      <c r="BJ22" s="440" t="s">
        <v>300</v>
      </c>
      <c r="BK22" s="286">
        <f t="shared" si="1"/>
        <v>0</v>
      </c>
      <c r="BL22" s="287">
        <f t="shared" si="2"/>
        <v>0</v>
      </c>
      <c r="BM22" s="287">
        <f t="shared" si="3"/>
        <v>0</v>
      </c>
      <c r="BN22" s="287">
        <f t="shared" si="4"/>
        <v>0</v>
      </c>
      <c r="BO22" s="287">
        <f t="shared" si="5"/>
        <v>0</v>
      </c>
      <c r="BP22" s="287">
        <f t="shared" si="6"/>
        <v>0</v>
      </c>
      <c r="BQ22" s="287">
        <f t="shared" si="7"/>
        <v>0</v>
      </c>
      <c r="BR22" s="587">
        <f t="shared" si="8"/>
        <v>0</v>
      </c>
      <c r="BS22" s="401">
        <v>0</v>
      </c>
      <c r="BT22" s="401">
        <f t="shared" si="0"/>
        <v>0</v>
      </c>
    </row>
    <row r="23" spans="1:72" s="619" customFormat="1" ht="51" customHeight="1" x14ac:dyDescent="0.15">
      <c r="A23" s="921"/>
      <c r="B23" s="922"/>
      <c r="C23" s="813"/>
      <c r="D23" s="784"/>
      <c r="E23" s="811"/>
      <c r="F23" s="811"/>
      <c r="G23" s="923"/>
      <c r="H23" s="924"/>
      <c r="I23" s="940"/>
      <c r="J23" s="935"/>
      <c r="K23" s="941"/>
      <c r="L23" s="816"/>
      <c r="M23" s="810"/>
      <c r="N23" s="810"/>
      <c r="O23" s="818"/>
      <c r="P23" s="819"/>
      <c r="Q23" s="810"/>
      <c r="R23" s="810"/>
      <c r="S23" s="811"/>
      <c r="T23" s="771"/>
      <c r="U23" s="923"/>
      <c r="V23" s="810"/>
      <c r="W23" s="923"/>
      <c r="X23" s="771"/>
      <c r="Y23" s="810"/>
      <c r="Z23" s="810"/>
      <c r="AA23" s="923"/>
      <c r="AB23" s="924"/>
      <c r="AC23" s="923"/>
      <c r="AD23" s="926"/>
      <c r="AE23" s="927"/>
      <c r="AF23" s="928"/>
      <c r="AG23" s="929"/>
      <c r="AH23" s="804"/>
      <c r="AI23" s="786"/>
      <c r="AJ23" s="787"/>
      <c r="AK23" s="774"/>
      <c r="AL23" s="792"/>
      <c r="AM23" s="773"/>
      <c r="AN23" s="803"/>
      <c r="AO23" s="808"/>
      <c r="AP23" s="774"/>
      <c r="AQ23" s="890"/>
      <c r="AR23" s="774"/>
      <c r="AS23" s="773"/>
      <c r="AT23" s="792"/>
      <c r="AU23" s="774"/>
      <c r="AV23" s="898"/>
      <c r="AW23" s="784"/>
      <c r="AX23" s="784"/>
      <c r="AY23" s="908"/>
      <c r="AZ23" s="777"/>
      <c r="BA23" s="778"/>
      <c r="BB23" s="777"/>
      <c r="BC23" s="779"/>
      <c r="BD23" s="892"/>
      <c r="BE23" s="780"/>
      <c r="BF23" s="781"/>
      <c r="BG23" s="879"/>
      <c r="BH23" s="654"/>
      <c r="BI23" s="654"/>
      <c r="BJ23" s="440" t="s">
        <v>301</v>
      </c>
      <c r="BK23" s="286">
        <f t="shared" si="1"/>
        <v>0</v>
      </c>
      <c r="BL23" s="287">
        <f t="shared" si="2"/>
        <v>0</v>
      </c>
      <c r="BM23" s="287">
        <f t="shared" si="3"/>
        <v>0</v>
      </c>
      <c r="BN23" s="287">
        <f t="shared" si="4"/>
        <v>0</v>
      </c>
      <c r="BO23" s="287">
        <f t="shared" si="5"/>
        <v>0</v>
      </c>
      <c r="BP23" s="287">
        <f t="shared" si="6"/>
        <v>0</v>
      </c>
      <c r="BQ23" s="287">
        <f t="shared" si="7"/>
        <v>0</v>
      </c>
      <c r="BR23" s="587">
        <f t="shared" si="8"/>
        <v>0</v>
      </c>
      <c r="BS23" s="401">
        <v>0</v>
      </c>
      <c r="BT23" s="401">
        <f>BK23+BL23*0.5+BM23*0.5+BN23+BO23+BQ23+BR23*0.5+BP23</f>
        <v>0</v>
      </c>
    </row>
    <row r="24" spans="1:72" s="619" customFormat="1" ht="51" customHeight="1" x14ac:dyDescent="0.15">
      <c r="A24" s="921"/>
      <c r="B24" s="922"/>
      <c r="C24" s="814"/>
      <c r="D24" s="784"/>
      <c r="E24" s="934"/>
      <c r="F24" s="811"/>
      <c r="G24" s="923"/>
      <c r="H24" s="924"/>
      <c r="I24" s="810"/>
      <c r="J24" s="935"/>
      <c r="K24" s="941"/>
      <c r="L24" s="816"/>
      <c r="M24" s="810"/>
      <c r="N24" s="810"/>
      <c r="O24" s="818"/>
      <c r="P24" s="943"/>
      <c r="Q24" s="810"/>
      <c r="R24" s="817"/>
      <c r="S24" s="811"/>
      <c r="T24" s="771"/>
      <c r="U24" s="923"/>
      <c r="V24" s="810"/>
      <c r="W24" s="923"/>
      <c r="X24" s="771"/>
      <c r="Y24" s="810"/>
      <c r="Z24" s="810"/>
      <c r="AA24" s="923"/>
      <c r="AB24" s="924"/>
      <c r="AC24" s="923"/>
      <c r="AD24" s="926"/>
      <c r="AE24" s="927"/>
      <c r="AF24" s="928"/>
      <c r="AG24" s="929"/>
      <c r="AH24" s="803"/>
      <c r="AI24" s="772"/>
      <c r="AJ24" s="787"/>
      <c r="AK24" s="774"/>
      <c r="AL24" s="792"/>
      <c r="AM24" s="773"/>
      <c r="AN24" s="804"/>
      <c r="AO24" s="808"/>
      <c r="AP24" s="774"/>
      <c r="AQ24" s="890"/>
      <c r="AR24" s="774"/>
      <c r="AS24" s="773"/>
      <c r="AT24" s="792"/>
      <c r="AU24" s="774"/>
      <c r="AV24" s="777"/>
      <c r="AW24" s="778"/>
      <c r="AX24" s="778"/>
      <c r="AY24" s="908"/>
      <c r="AZ24" s="777"/>
      <c r="BA24" s="778"/>
      <c r="BB24" s="775"/>
      <c r="BC24" s="790"/>
      <c r="BD24" s="899"/>
      <c r="BE24" s="789"/>
      <c r="BF24" s="786"/>
      <c r="BG24" s="787"/>
      <c r="BH24" s="654"/>
      <c r="BI24" s="654"/>
      <c r="BJ24" s="440" t="s">
        <v>299</v>
      </c>
      <c r="BK24" s="286">
        <f t="shared" si="1"/>
        <v>0</v>
      </c>
      <c r="BL24" s="287">
        <f t="shared" si="2"/>
        <v>0</v>
      </c>
      <c r="BM24" s="287">
        <f t="shared" si="3"/>
        <v>0</v>
      </c>
      <c r="BN24" s="287">
        <f t="shared" si="4"/>
        <v>0</v>
      </c>
      <c r="BO24" s="287">
        <f t="shared" si="5"/>
        <v>0</v>
      </c>
      <c r="BP24" s="287">
        <f t="shared" si="6"/>
        <v>0</v>
      </c>
      <c r="BQ24" s="287">
        <f t="shared" si="7"/>
        <v>0</v>
      </c>
      <c r="BR24" s="587">
        <f t="shared" si="8"/>
        <v>0</v>
      </c>
      <c r="BS24" s="401">
        <v>0</v>
      </c>
      <c r="BT24" s="401">
        <f>BK24+BL24*0.5+BM24*0.5+BN24+BO24+BQ24+BR24*0.5+BP24</f>
        <v>0</v>
      </c>
    </row>
    <row r="25" spans="1:72" s="619" customFormat="1" ht="51" customHeight="1" x14ac:dyDescent="0.15">
      <c r="A25" s="921"/>
      <c r="B25" s="922"/>
      <c r="C25" s="814"/>
      <c r="D25" s="784"/>
      <c r="E25" s="934"/>
      <c r="F25" s="811"/>
      <c r="G25" s="923"/>
      <c r="H25" s="924"/>
      <c r="I25" s="810"/>
      <c r="J25" s="935"/>
      <c r="K25" s="924"/>
      <c r="L25" s="816"/>
      <c r="M25" s="810"/>
      <c r="N25" s="810"/>
      <c r="O25" s="818"/>
      <c r="P25" s="819"/>
      <c r="Q25" s="810"/>
      <c r="R25" s="817"/>
      <c r="S25" s="811"/>
      <c r="T25" s="771"/>
      <c r="U25" s="923"/>
      <c r="V25" s="810"/>
      <c r="W25" s="923"/>
      <c r="X25" s="771"/>
      <c r="Y25" s="810"/>
      <c r="Z25" s="810"/>
      <c r="AA25" s="923"/>
      <c r="AB25" s="924"/>
      <c r="AC25" s="923"/>
      <c r="AD25" s="926"/>
      <c r="AE25" s="927"/>
      <c r="AF25" s="928"/>
      <c r="AG25" s="929"/>
      <c r="AH25" s="805"/>
      <c r="AI25" s="772"/>
      <c r="AJ25" s="773"/>
      <c r="AK25" s="774"/>
      <c r="AL25" s="792"/>
      <c r="AM25" s="773"/>
      <c r="AN25" s="803"/>
      <c r="AO25" s="773"/>
      <c r="AP25" s="774"/>
      <c r="AQ25" s="890"/>
      <c r="AR25" s="774"/>
      <c r="AS25" s="773"/>
      <c r="AT25" s="792"/>
      <c r="AU25" s="774"/>
      <c r="AV25" s="777"/>
      <c r="AW25" s="778"/>
      <c r="AX25" s="778"/>
      <c r="AY25" s="908"/>
      <c r="AZ25" s="777"/>
      <c r="BA25" s="778"/>
      <c r="BB25" s="777"/>
      <c r="BC25" s="779"/>
      <c r="BD25" s="892"/>
      <c r="BE25" s="780"/>
      <c r="BF25" s="781"/>
      <c r="BG25" s="782"/>
      <c r="BH25" s="654"/>
      <c r="BI25" s="654"/>
      <c r="BJ25" s="440" t="s">
        <v>31</v>
      </c>
      <c r="BK25" s="286">
        <f>COUNTIF($AH$6:$AJ$35,BJ25)</f>
        <v>0</v>
      </c>
      <c r="BL25" s="287">
        <f t="shared" si="2"/>
        <v>0</v>
      </c>
      <c r="BM25" s="287">
        <f t="shared" si="3"/>
        <v>0</v>
      </c>
      <c r="BN25" s="287">
        <f t="shared" si="4"/>
        <v>0</v>
      </c>
      <c r="BO25" s="287">
        <f t="shared" si="5"/>
        <v>0</v>
      </c>
      <c r="BP25" s="287">
        <f t="shared" si="6"/>
        <v>0</v>
      </c>
      <c r="BQ25" s="287">
        <f t="shared" si="7"/>
        <v>0</v>
      </c>
      <c r="BR25" s="587">
        <f t="shared" si="8"/>
        <v>0</v>
      </c>
      <c r="BS25" s="401">
        <v>0</v>
      </c>
      <c r="BT25" s="401">
        <f>BK25+BL25*0.5+BM25*0.5+BN25+BO25+BQ25+BR25*0.5+BP25</f>
        <v>0</v>
      </c>
    </row>
    <row r="26" spans="1:72" s="619" customFormat="1" ht="51" customHeight="1" x14ac:dyDescent="0.15">
      <c r="A26" s="921"/>
      <c r="B26" s="922"/>
      <c r="C26" s="814"/>
      <c r="D26" s="784"/>
      <c r="E26" s="811"/>
      <c r="F26" s="811"/>
      <c r="G26" s="923"/>
      <c r="H26" s="924"/>
      <c r="I26" s="810"/>
      <c r="J26" s="812"/>
      <c r="K26" s="924"/>
      <c r="L26" s="816"/>
      <c r="M26" s="810"/>
      <c r="N26" s="810"/>
      <c r="O26" s="818"/>
      <c r="P26" s="819"/>
      <c r="Q26" s="810"/>
      <c r="R26" s="810"/>
      <c r="S26" s="811"/>
      <c r="T26" s="771"/>
      <c r="U26" s="923"/>
      <c r="V26" s="810"/>
      <c r="W26" s="923"/>
      <c r="X26" s="771"/>
      <c r="Y26" s="810"/>
      <c r="Z26" s="810"/>
      <c r="AA26" s="923"/>
      <c r="AB26" s="924"/>
      <c r="AC26" s="923"/>
      <c r="AD26" s="926"/>
      <c r="AE26" s="927"/>
      <c r="AF26" s="928"/>
      <c r="AG26" s="929"/>
      <c r="AH26" s="803"/>
      <c r="AI26" s="772"/>
      <c r="AJ26" s="773"/>
      <c r="AK26" s="774"/>
      <c r="AL26" s="792"/>
      <c r="AM26" s="773"/>
      <c r="AN26" s="803"/>
      <c r="AO26" s="773"/>
      <c r="AP26" s="774"/>
      <c r="AQ26" s="890"/>
      <c r="AR26" s="774"/>
      <c r="AS26" s="773"/>
      <c r="AT26" s="792"/>
      <c r="AU26" s="774"/>
      <c r="AV26" s="777"/>
      <c r="AW26" s="778"/>
      <c r="AX26" s="778"/>
      <c r="AY26" s="891"/>
      <c r="AZ26" s="777"/>
      <c r="BA26" s="778"/>
      <c r="BB26" s="777"/>
      <c r="BC26" s="779"/>
      <c r="BD26" s="892"/>
      <c r="BE26" s="780"/>
      <c r="BF26" s="781"/>
      <c r="BG26" s="782"/>
      <c r="BH26" s="654"/>
      <c r="BI26" s="654"/>
      <c r="BJ26" s="440" t="s">
        <v>417</v>
      </c>
      <c r="BK26" s="286">
        <f>COUNTIF($AH$6:$AJ$35,BJ26)</f>
        <v>0</v>
      </c>
      <c r="BL26" s="287">
        <f t="shared" si="2"/>
        <v>0</v>
      </c>
      <c r="BM26" s="287">
        <f t="shared" si="3"/>
        <v>0</v>
      </c>
      <c r="BN26" s="287">
        <f t="shared" si="4"/>
        <v>0</v>
      </c>
      <c r="BO26" s="287">
        <f t="shared" si="5"/>
        <v>0</v>
      </c>
      <c r="BP26" s="287">
        <f t="shared" si="6"/>
        <v>0</v>
      </c>
      <c r="BQ26" s="287">
        <f t="shared" si="7"/>
        <v>0</v>
      </c>
      <c r="BR26" s="587">
        <f t="shared" si="8"/>
        <v>0</v>
      </c>
      <c r="BS26" s="401">
        <v>0</v>
      </c>
      <c r="BT26" s="401">
        <f t="shared" ref="BT26:BT27" si="9">BK26+BL26*0.5+BM26*0.5+BN26+BO26+BQ26+BR26*0.5+BP26</f>
        <v>0</v>
      </c>
    </row>
    <row r="27" spans="1:72" s="619" customFormat="1" ht="51" customHeight="1" x14ac:dyDescent="0.15">
      <c r="A27" s="921"/>
      <c r="B27" s="922"/>
      <c r="C27" s="814"/>
      <c r="D27" s="784"/>
      <c r="E27" s="811"/>
      <c r="F27" s="811"/>
      <c r="G27" s="923"/>
      <c r="H27" s="924"/>
      <c r="I27" s="810"/>
      <c r="J27" s="812"/>
      <c r="K27" s="924"/>
      <c r="L27" s="816"/>
      <c r="M27" s="810"/>
      <c r="N27" s="810"/>
      <c r="O27" s="818"/>
      <c r="P27" s="819"/>
      <c r="Q27" s="810"/>
      <c r="R27" s="810"/>
      <c r="S27" s="811"/>
      <c r="T27" s="771"/>
      <c r="U27" s="923"/>
      <c r="V27" s="810"/>
      <c r="W27" s="923"/>
      <c r="X27" s="771"/>
      <c r="Y27" s="810"/>
      <c r="Z27" s="810"/>
      <c r="AA27" s="923"/>
      <c r="AB27" s="924"/>
      <c r="AC27" s="923"/>
      <c r="AD27" s="926"/>
      <c r="AE27" s="927"/>
      <c r="AF27" s="928"/>
      <c r="AG27" s="929"/>
      <c r="AH27" s="803"/>
      <c r="AI27" s="772"/>
      <c r="AJ27" s="787"/>
      <c r="AK27" s="774"/>
      <c r="AL27" s="792"/>
      <c r="AM27" s="773"/>
      <c r="AN27" s="803"/>
      <c r="AO27" s="773"/>
      <c r="AP27" s="774"/>
      <c r="AQ27" s="890"/>
      <c r="AR27" s="774"/>
      <c r="AS27" s="773"/>
      <c r="AT27" s="792"/>
      <c r="AU27" s="774"/>
      <c r="AV27" s="777"/>
      <c r="AW27" s="778"/>
      <c r="AX27" s="778"/>
      <c r="AY27" s="891"/>
      <c r="AZ27" s="777"/>
      <c r="BA27" s="778"/>
      <c r="BB27" s="791"/>
      <c r="BC27" s="790"/>
      <c r="BD27" s="899"/>
      <c r="BE27" s="789"/>
      <c r="BF27" s="786"/>
      <c r="BG27" s="787"/>
      <c r="BH27" s="654"/>
      <c r="BI27" s="654"/>
      <c r="BJ27" s="440" t="s">
        <v>418</v>
      </c>
      <c r="BK27" s="286">
        <f t="shared" ref="BK27" si="10">COUNTIF($AH$6:$AJ$35,BJ27)</f>
        <v>0</v>
      </c>
      <c r="BL27" s="287">
        <f t="shared" si="2"/>
        <v>0</v>
      </c>
      <c r="BM27" s="287">
        <f t="shared" si="3"/>
        <v>0</v>
      </c>
      <c r="BN27" s="287">
        <f t="shared" si="4"/>
        <v>0</v>
      </c>
      <c r="BO27" s="287">
        <f t="shared" si="5"/>
        <v>0</v>
      </c>
      <c r="BP27" s="287">
        <f t="shared" si="6"/>
        <v>0</v>
      </c>
      <c r="BQ27" s="287">
        <f t="shared" si="7"/>
        <v>0</v>
      </c>
      <c r="BR27" s="587">
        <f t="shared" si="8"/>
        <v>0</v>
      </c>
      <c r="BS27" s="401">
        <v>0</v>
      </c>
      <c r="BT27" s="401">
        <f t="shared" si="9"/>
        <v>0</v>
      </c>
    </row>
    <row r="28" spans="1:72" s="619" customFormat="1" ht="51" customHeight="1" x14ac:dyDescent="0.15">
      <c r="A28" s="921"/>
      <c r="B28" s="922"/>
      <c r="C28" s="814"/>
      <c r="D28" s="784"/>
      <c r="E28" s="811"/>
      <c r="F28" s="811"/>
      <c r="G28" s="923"/>
      <c r="H28" s="924"/>
      <c r="I28" s="810"/>
      <c r="J28" s="812"/>
      <c r="K28" s="924"/>
      <c r="L28" s="816"/>
      <c r="M28" s="810"/>
      <c r="N28" s="810"/>
      <c r="O28" s="818"/>
      <c r="P28" s="819"/>
      <c r="Q28" s="810"/>
      <c r="R28" s="810"/>
      <c r="S28" s="811"/>
      <c r="T28" s="771"/>
      <c r="U28" s="923"/>
      <c r="V28" s="810"/>
      <c r="W28" s="923"/>
      <c r="X28" s="771"/>
      <c r="Y28" s="810"/>
      <c r="Z28" s="810"/>
      <c r="AA28" s="923"/>
      <c r="AB28" s="924"/>
      <c r="AC28" s="923"/>
      <c r="AD28" s="926"/>
      <c r="AE28" s="927"/>
      <c r="AF28" s="928"/>
      <c r="AG28" s="929"/>
      <c r="AH28" s="803"/>
      <c r="AI28" s="772"/>
      <c r="AJ28" s="787"/>
      <c r="AK28" s="774"/>
      <c r="AL28" s="792"/>
      <c r="AM28" s="773"/>
      <c r="AN28" s="802"/>
      <c r="AO28" s="807"/>
      <c r="AP28" s="774"/>
      <c r="AQ28" s="890"/>
      <c r="AR28" s="774"/>
      <c r="AS28" s="773"/>
      <c r="AT28" s="792"/>
      <c r="AU28" s="774"/>
      <c r="AV28" s="777"/>
      <c r="AW28" s="778"/>
      <c r="AX28" s="778"/>
      <c r="AY28" s="891"/>
      <c r="AZ28" s="777"/>
      <c r="BA28" s="792"/>
      <c r="BB28" s="791"/>
      <c r="BC28" s="790"/>
      <c r="BD28" s="899"/>
      <c r="BE28" s="789"/>
      <c r="BF28" s="786"/>
      <c r="BG28" s="787"/>
      <c r="BH28" s="654"/>
      <c r="BI28" s="654"/>
      <c r="BJ28" s="437" t="s">
        <v>65</v>
      </c>
      <c r="BK28" s="286">
        <f t="shared" si="1"/>
        <v>0</v>
      </c>
      <c r="BL28" s="287">
        <f t="shared" si="2"/>
        <v>0</v>
      </c>
      <c r="BM28" s="287">
        <f t="shared" si="3"/>
        <v>0</v>
      </c>
      <c r="BN28" s="287">
        <f t="shared" si="4"/>
        <v>0</v>
      </c>
      <c r="BO28" s="287">
        <f t="shared" si="5"/>
        <v>0</v>
      </c>
      <c r="BP28" s="287">
        <f t="shared" si="6"/>
        <v>0</v>
      </c>
      <c r="BQ28" s="287">
        <f t="shared" si="7"/>
        <v>0</v>
      </c>
      <c r="BR28" s="587">
        <f t="shared" si="8"/>
        <v>0</v>
      </c>
      <c r="BS28" s="401">
        <v>0</v>
      </c>
      <c r="BT28" s="401">
        <f t="shared" si="0"/>
        <v>0</v>
      </c>
    </row>
    <row r="29" spans="1:72" s="619" customFormat="1" ht="51" customHeight="1" x14ac:dyDescent="0.15">
      <c r="A29" s="921"/>
      <c r="B29" s="922"/>
      <c r="C29" s="813"/>
      <c r="D29" s="784"/>
      <c r="E29" s="934"/>
      <c r="F29" s="811"/>
      <c r="G29" s="923"/>
      <c r="H29" s="924"/>
      <c r="I29" s="810"/>
      <c r="J29" s="935"/>
      <c r="K29" s="941"/>
      <c r="L29" s="816"/>
      <c r="M29" s="810"/>
      <c r="N29" s="810"/>
      <c r="O29" s="818"/>
      <c r="P29" s="943"/>
      <c r="Q29" s="810"/>
      <c r="R29" s="810"/>
      <c r="S29" s="811"/>
      <c r="T29" s="771"/>
      <c r="U29" s="923"/>
      <c r="V29" s="810"/>
      <c r="W29" s="923"/>
      <c r="X29" s="771"/>
      <c r="Y29" s="810"/>
      <c r="Z29" s="810"/>
      <c r="AA29" s="923"/>
      <c r="AB29" s="924"/>
      <c r="AC29" s="923"/>
      <c r="AD29" s="926"/>
      <c r="AE29" s="927"/>
      <c r="AF29" s="928"/>
      <c r="AG29" s="929"/>
      <c r="AH29" s="804"/>
      <c r="AI29" s="772"/>
      <c r="AJ29" s="787"/>
      <c r="AK29" s="774"/>
      <c r="AL29" s="792"/>
      <c r="AM29" s="773"/>
      <c r="AN29" s="805"/>
      <c r="AO29" s="773"/>
      <c r="AP29" s="774"/>
      <c r="AQ29" s="890"/>
      <c r="AR29" s="774"/>
      <c r="AS29" s="773"/>
      <c r="AT29" s="792"/>
      <c r="AU29" s="774"/>
      <c r="AV29" s="777"/>
      <c r="AW29" s="778"/>
      <c r="AX29" s="778"/>
      <c r="AY29" s="891"/>
      <c r="AZ29" s="777"/>
      <c r="BA29" s="783"/>
      <c r="BB29" s="775"/>
      <c r="BC29" s="776"/>
      <c r="BD29" s="909"/>
      <c r="BE29" s="789"/>
      <c r="BF29" s="786"/>
      <c r="BG29" s="787"/>
      <c r="BH29" s="654"/>
      <c r="BI29" s="654"/>
      <c r="BJ29" s="1204"/>
      <c r="BK29" s="1204"/>
      <c r="BL29" s="1204"/>
      <c r="BM29" s="1204"/>
      <c r="BN29" s="1204"/>
      <c r="BO29" s="1204"/>
      <c r="BP29" s="1204"/>
      <c r="BQ29" s="1204"/>
      <c r="BR29" s="1204"/>
      <c r="BS29" s="401">
        <f>SUM(BS10:BS28)</f>
        <v>0</v>
      </c>
      <c r="BT29" s="1204"/>
    </row>
    <row r="30" spans="1:72" s="619" customFormat="1" ht="51" customHeight="1" x14ac:dyDescent="0.15">
      <c r="A30" s="921"/>
      <c r="B30" s="922"/>
      <c r="C30" s="813"/>
      <c r="D30" s="784"/>
      <c r="E30" s="934"/>
      <c r="F30" s="811"/>
      <c r="G30" s="923"/>
      <c r="H30" s="924"/>
      <c r="I30" s="810"/>
      <c r="J30" s="935"/>
      <c r="K30" s="941"/>
      <c r="L30" s="816"/>
      <c r="M30" s="810"/>
      <c r="N30" s="810"/>
      <c r="O30" s="818"/>
      <c r="P30" s="819"/>
      <c r="Q30" s="817"/>
      <c r="R30" s="810"/>
      <c r="S30" s="811"/>
      <c r="T30" s="771"/>
      <c r="U30" s="923"/>
      <c r="V30" s="810"/>
      <c r="W30" s="923"/>
      <c r="X30" s="771"/>
      <c r="Y30" s="810"/>
      <c r="Z30" s="810"/>
      <c r="AA30" s="923"/>
      <c r="AB30" s="924"/>
      <c r="AC30" s="923"/>
      <c r="AD30" s="926"/>
      <c r="AE30" s="927"/>
      <c r="AF30" s="928"/>
      <c r="AG30" s="929"/>
      <c r="AH30" s="804"/>
      <c r="AI30" s="772"/>
      <c r="AJ30" s="787"/>
      <c r="AK30" s="774"/>
      <c r="AL30" s="792"/>
      <c r="AM30" s="773"/>
      <c r="AN30" s="804"/>
      <c r="AO30" s="808"/>
      <c r="AP30" s="774"/>
      <c r="AQ30" s="890"/>
      <c r="AR30" s="774"/>
      <c r="AS30" s="773"/>
      <c r="AT30" s="792"/>
      <c r="AU30" s="774"/>
      <c r="AV30" s="775"/>
      <c r="AW30" s="792"/>
      <c r="AX30" s="792"/>
      <c r="AY30" s="893"/>
      <c r="AZ30" s="775"/>
      <c r="BA30" s="792"/>
      <c r="BB30" s="791"/>
      <c r="BC30" s="790"/>
      <c r="BD30" s="899"/>
      <c r="BE30" s="789"/>
      <c r="BF30" s="786"/>
      <c r="BG30" s="787"/>
      <c r="BH30" s="654"/>
      <c r="BI30" s="654"/>
      <c r="BJ30" s="1204"/>
      <c r="BK30" s="1204">
        <f t="shared" ref="BK30:BR30" si="11">SUM(BK10:BK28)</f>
        <v>0</v>
      </c>
      <c r="BL30" s="1204">
        <f t="shared" si="11"/>
        <v>0</v>
      </c>
      <c r="BM30" s="1204">
        <f t="shared" si="11"/>
        <v>0</v>
      </c>
      <c r="BN30" s="1204">
        <f t="shared" si="11"/>
        <v>0</v>
      </c>
      <c r="BO30" s="1204">
        <f t="shared" si="11"/>
        <v>0</v>
      </c>
      <c r="BP30" s="1204">
        <f t="shared" si="11"/>
        <v>0</v>
      </c>
      <c r="BQ30" s="1204">
        <f t="shared" si="11"/>
        <v>0</v>
      </c>
      <c r="BR30" s="1204">
        <f t="shared" si="11"/>
        <v>0</v>
      </c>
      <c r="BS30" s="1204"/>
      <c r="BT30" s="401">
        <f>SUM(BT10:BT28)</f>
        <v>0</v>
      </c>
    </row>
    <row r="31" spans="1:72" s="619" customFormat="1" ht="51" customHeight="1" x14ac:dyDescent="0.15">
      <c r="A31" s="921"/>
      <c r="B31" s="922"/>
      <c r="C31" s="813"/>
      <c r="D31" s="784"/>
      <c r="E31" s="934"/>
      <c r="F31" s="811"/>
      <c r="G31" s="923"/>
      <c r="H31" s="924"/>
      <c r="I31" s="810"/>
      <c r="J31" s="935"/>
      <c r="K31" s="941"/>
      <c r="L31" s="816"/>
      <c r="M31" s="810"/>
      <c r="N31" s="810"/>
      <c r="O31" s="818"/>
      <c r="P31" s="943"/>
      <c r="Q31" s="810"/>
      <c r="R31" s="817"/>
      <c r="S31" s="815"/>
      <c r="T31" s="771"/>
      <c r="U31" s="923"/>
      <c r="V31" s="810"/>
      <c r="W31" s="923"/>
      <c r="X31" s="771"/>
      <c r="Y31" s="810"/>
      <c r="Z31" s="810"/>
      <c r="AA31" s="923"/>
      <c r="AB31" s="924"/>
      <c r="AC31" s="923"/>
      <c r="AD31" s="926"/>
      <c r="AE31" s="927"/>
      <c r="AF31" s="928"/>
      <c r="AG31" s="929"/>
      <c r="AH31" s="805"/>
      <c r="AI31" s="786"/>
      <c r="AJ31" s="787"/>
      <c r="AK31" s="774"/>
      <c r="AL31" s="792"/>
      <c r="AM31" s="773"/>
      <c r="AN31" s="803"/>
      <c r="AO31" s="808"/>
      <c r="AP31" s="774"/>
      <c r="AQ31" s="890"/>
      <c r="AR31" s="774"/>
      <c r="AS31" s="773"/>
      <c r="AT31" s="792"/>
      <c r="AU31" s="774"/>
      <c r="AV31" s="777"/>
      <c r="AW31" s="778"/>
      <c r="AX31" s="778"/>
      <c r="AY31" s="893"/>
      <c r="AZ31" s="775"/>
      <c r="BA31" s="778"/>
      <c r="BB31" s="775"/>
      <c r="BC31" s="776"/>
      <c r="BD31" s="909"/>
      <c r="BE31" s="789"/>
      <c r="BF31" s="786"/>
      <c r="BG31" s="894"/>
      <c r="BH31" s="654"/>
      <c r="BI31" s="654"/>
      <c r="BJ31" s="1204"/>
      <c r="BK31" s="1204">
        <f>BK30+BL30*0.5</f>
        <v>0</v>
      </c>
      <c r="BL31" s="1204"/>
      <c r="BM31" s="1204">
        <f>BN30+BM30*0.5</f>
        <v>0</v>
      </c>
      <c r="BN31" s="1204"/>
      <c r="BO31" s="1204">
        <f>BO30</f>
        <v>0</v>
      </c>
      <c r="BP31" s="1204">
        <f>BP30</f>
        <v>0</v>
      </c>
      <c r="BQ31" s="1204">
        <f>BQ30+0.5*BR30</f>
        <v>0</v>
      </c>
      <c r="BR31" s="1204"/>
      <c r="BS31" s="1204"/>
      <c r="BT31" s="401">
        <f>SUM(BK31:BR31)</f>
        <v>0</v>
      </c>
    </row>
    <row r="32" spans="1:72" s="619" customFormat="1" ht="51" customHeight="1" x14ac:dyDescent="0.15">
      <c r="A32" s="921"/>
      <c r="B32" s="922"/>
      <c r="C32" s="942"/>
      <c r="D32" s="784"/>
      <c r="E32" s="811"/>
      <c r="F32" s="811"/>
      <c r="G32" s="923"/>
      <c r="H32" s="924"/>
      <c r="I32" s="810"/>
      <c r="J32" s="935"/>
      <c r="K32" s="924"/>
      <c r="L32" s="816"/>
      <c r="M32" s="810"/>
      <c r="N32" s="810"/>
      <c r="O32" s="818"/>
      <c r="P32" s="943"/>
      <c r="Q32" s="817"/>
      <c r="R32" s="817"/>
      <c r="S32" s="811"/>
      <c r="T32" s="771"/>
      <c r="U32" s="923"/>
      <c r="V32" s="810"/>
      <c r="W32" s="923"/>
      <c r="X32" s="771"/>
      <c r="Y32" s="810"/>
      <c r="Z32" s="810"/>
      <c r="AA32" s="923"/>
      <c r="AB32" s="924"/>
      <c r="AC32" s="923"/>
      <c r="AD32" s="926"/>
      <c r="AE32" s="927"/>
      <c r="AF32" s="928"/>
      <c r="AG32" s="929"/>
      <c r="AH32" s="803"/>
      <c r="AI32" s="772"/>
      <c r="AJ32" s="773"/>
      <c r="AK32" s="774"/>
      <c r="AL32" s="792"/>
      <c r="AM32" s="773"/>
      <c r="AN32" s="803"/>
      <c r="AO32" s="773"/>
      <c r="AP32" s="774"/>
      <c r="AQ32" s="890"/>
      <c r="AR32" s="774"/>
      <c r="AS32" s="773"/>
      <c r="AT32" s="792"/>
      <c r="AU32" s="774"/>
      <c r="AV32" s="777"/>
      <c r="AW32" s="778"/>
      <c r="AX32" s="778"/>
      <c r="AY32" s="891"/>
      <c r="AZ32" s="777"/>
      <c r="BA32" s="778"/>
      <c r="BB32" s="775"/>
      <c r="BC32" s="776"/>
      <c r="BD32" s="909"/>
      <c r="BE32" s="789"/>
      <c r="BF32" s="786"/>
      <c r="BG32" s="787"/>
      <c r="BH32" s="654"/>
      <c r="BI32" s="65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</row>
    <row r="33" spans="1:89" s="619" customFormat="1" ht="51" customHeight="1" x14ac:dyDescent="0.15">
      <c r="A33" s="921"/>
      <c r="B33" s="922"/>
      <c r="C33" s="944"/>
      <c r="D33" s="784"/>
      <c r="E33" s="811"/>
      <c r="F33" s="811"/>
      <c r="G33" s="923"/>
      <c r="H33" s="924"/>
      <c r="I33" s="785"/>
      <c r="J33" s="812"/>
      <c r="K33" s="924"/>
      <c r="L33" s="816"/>
      <c r="M33" s="810"/>
      <c r="N33" s="810"/>
      <c r="O33" s="818"/>
      <c r="P33" s="819"/>
      <c r="Q33" s="810"/>
      <c r="R33" s="810"/>
      <c r="S33" s="811"/>
      <c r="T33" s="771"/>
      <c r="U33" s="923"/>
      <c r="V33" s="810"/>
      <c r="W33" s="923"/>
      <c r="X33" s="771"/>
      <c r="Y33" s="810"/>
      <c r="Z33" s="810"/>
      <c r="AA33" s="923"/>
      <c r="AB33" s="924"/>
      <c r="AC33" s="923"/>
      <c r="AD33" s="926"/>
      <c r="AE33" s="927"/>
      <c r="AF33" s="928"/>
      <c r="AG33" s="929"/>
      <c r="AH33" s="802"/>
      <c r="AI33" s="772"/>
      <c r="AJ33" s="773"/>
      <c r="AK33" s="774"/>
      <c r="AL33" s="792"/>
      <c r="AM33" s="773"/>
      <c r="AN33" s="803"/>
      <c r="AO33" s="773"/>
      <c r="AP33" s="774"/>
      <c r="AQ33" s="890"/>
      <c r="AR33" s="774"/>
      <c r="AS33" s="773"/>
      <c r="AT33" s="792"/>
      <c r="AU33" s="774"/>
      <c r="AV33" s="777"/>
      <c r="AW33" s="778"/>
      <c r="AX33" s="778"/>
      <c r="AY33" s="891"/>
      <c r="AZ33" s="777"/>
      <c r="BA33" s="778"/>
      <c r="BB33" s="777"/>
      <c r="BC33" s="779"/>
      <c r="BD33" s="892"/>
      <c r="BE33" s="780"/>
      <c r="BF33" s="781"/>
      <c r="BG33" s="782"/>
      <c r="BH33" s="654"/>
      <c r="BI33" s="65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</row>
    <row r="34" spans="1:89" s="619" customFormat="1" ht="51" customHeight="1" x14ac:dyDescent="0.15">
      <c r="A34" s="921"/>
      <c r="B34" s="922"/>
      <c r="C34" s="814"/>
      <c r="D34" s="784"/>
      <c r="E34" s="811"/>
      <c r="F34" s="811"/>
      <c r="G34" s="923"/>
      <c r="H34" s="924"/>
      <c r="I34" s="810"/>
      <c r="J34" s="812"/>
      <c r="K34" s="924"/>
      <c r="L34" s="816"/>
      <c r="M34" s="810"/>
      <c r="N34" s="810"/>
      <c r="O34" s="818"/>
      <c r="P34" s="819"/>
      <c r="Q34" s="810"/>
      <c r="R34" s="810"/>
      <c r="S34" s="811"/>
      <c r="T34" s="771"/>
      <c r="U34" s="923"/>
      <c r="V34" s="810"/>
      <c r="W34" s="923"/>
      <c r="X34" s="771"/>
      <c r="Y34" s="810"/>
      <c r="Z34" s="810"/>
      <c r="AA34" s="923"/>
      <c r="AB34" s="924"/>
      <c r="AC34" s="923"/>
      <c r="AD34" s="926"/>
      <c r="AE34" s="927"/>
      <c r="AF34" s="928"/>
      <c r="AG34" s="929"/>
      <c r="AH34" s="803"/>
      <c r="AI34" s="772"/>
      <c r="AJ34" s="773"/>
      <c r="AK34" s="774"/>
      <c r="AL34" s="792"/>
      <c r="AM34" s="773"/>
      <c r="AN34" s="803"/>
      <c r="AO34" s="773"/>
      <c r="AP34" s="774"/>
      <c r="AQ34" s="890"/>
      <c r="AR34" s="774"/>
      <c r="AS34" s="773"/>
      <c r="AT34" s="792"/>
      <c r="AU34" s="774"/>
      <c r="AV34" s="777"/>
      <c r="AW34" s="778"/>
      <c r="AX34" s="778"/>
      <c r="AY34" s="891"/>
      <c r="AZ34" s="777"/>
      <c r="BA34" s="778"/>
      <c r="BB34" s="777"/>
      <c r="BC34" s="779"/>
      <c r="BD34" s="892"/>
      <c r="BE34" s="780"/>
      <c r="BF34" s="781"/>
      <c r="BG34" s="782"/>
      <c r="BH34" s="4"/>
      <c r="BI34" s="4"/>
      <c r="BJ34" s="4"/>
      <c r="BK34" s="4"/>
      <c r="BL34" s="4"/>
      <c r="BM34" s="4"/>
      <c r="BN34" s="4"/>
      <c r="BO34" s="4"/>
    </row>
    <row r="35" spans="1:89" s="619" customFormat="1" ht="51" customHeight="1" thickBot="1" x14ac:dyDescent="0.2">
      <c r="A35" s="921"/>
      <c r="B35" s="922"/>
      <c r="C35" s="813"/>
      <c r="D35" s="784"/>
      <c r="E35" s="934"/>
      <c r="F35" s="811"/>
      <c r="G35" s="923"/>
      <c r="H35" s="924"/>
      <c r="I35" s="810"/>
      <c r="J35" s="935"/>
      <c r="K35" s="941"/>
      <c r="L35" s="816"/>
      <c r="M35" s="810"/>
      <c r="N35" s="810"/>
      <c r="O35" s="818"/>
      <c r="P35" s="819"/>
      <c r="Q35" s="810"/>
      <c r="R35" s="810"/>
      <c r="S35" s="811"/>
      <c r="T35" s="771"/>
      <c r="U35" s="923"/>
      <c r="V35" s="810"/>
      <c r="W35" s="945"/>
      <c r="X35" s="946"/>
      <c r="Y35" s="810"/>
      <c r="Z35" s="810"/>
      <c r="AA35" s="923"/>
      <c r="AB35" s="924"/>
      <c r="AC35" s="923"/>
      <c r="AD35" s="926"/>
      <c r="AE35" s="927"/>
      <c r="AF35" s="928"/>
      <c r="AG35" s="929"/>
      <c r="AH35" s="803"/>
      <c r="AI35" s="772"/>
      <c r="AJ35" s="773"/>
      <c r="AK35" s="789"/>
      <c r="AL35" s="792"/>
      <c r="AM35" s="773"/>
      <c r="AN35" s="805"/>
      <c r="AO35" s="773"/>
      <c r="AP35" s="774"/>
      <c r="AQ35" s="890"/>
      <c r="AR35" s="774"/>
      <c r="AS35" s="773"/>
      <c r="AT35" s="792"/>
      <c r="AU35" s="774"/>
      <c r="AV35" s="777"/>
      <c r="AW35" s="778"/>
      <c r="AX35" s="778"/>
      <c r="AY35" s="891"/>
      <c r="AZ35" s="777"/>
      <c r="BA35" s="778"/>
      <c r="BB35" s="777"/>
      <c r="BC35" s="779"/>
      <c r="BD35" s="892"/>
      <c r="BE35" s="780"/>
      <c r="BF35" s="781"/>
      <c r="BG35" s="782"/>
      <c r="BH35" s="4"/>
      <c r="BI35" s="4"/>
      <c r="BJ35" s="4"/>
      <c r="BK35" s="4"/>
      <c r="BL35" s="4"/>
      <c r="BM35" s="4"/>
      <c r="BN35" s="4"/>
      <c r="BO35" s="4"/>
    </row>
    <row r="36" spans="1:89" s="619" customFormat="1" ht="51" customHeight="1" thickBot="1" x14ac:dyDescent="0.2">
      <c r="A36" s="921"/>
      <c r="B36" s="922"/>
      <c r="C36" s="813"/>
      <c r="D36" s="784"/>
      <c r="E36" s="934"/>
      <c r="F36" s="811"/>
      <c r="G36" s="923"/>
      <c r="H36" s="924"/>
      <c r="I36" s="810"/>
      <c r="J36" s="935"/>
      <c r="K36" s="941"/>
      <c r="L36" s="816"/>
      <c r="M36" s="810"/>
      <c r="N36" s="810"/>
      <c r="O36" s="818"/>
      <c r="P36" s="819"/>
      <c r="Q36" s="810"/>
      <c r="R36" s="810"/>
      <c r="S36" s="811"/>
      <c r="T36" s="771"/>
      <c r="U36" s="923"/>
      <c r="V36" s="810"/>
      <c r="W36" s="945"/>
      <c r="X36" s="946"/>
      <c r="Y36" s="810"/>
      <c r="Z36" s="810"/>
      <c r="AA36" s="923"/>
      <c r="AB36" s="924"/>
      <c r="AC36" s="923"/>
      <c r="AD36" s="926"/>
      <c r="AE36" s="927"/>
      <c r="AF36" s="928"/>
      <c r="AG36" s="929"/>
      <c r="AH36" s="806"/>
      <c r="AI36" s="955"/>
      <c r="AJ36" s="809"/>
      <c r="AK36" s="956"/>
      <c r="AL36" s="957"/>
      <c r="AM36" s="809"/>
      <c r="AN36" s="907"/>
      <c r="AO36" s="809"/>
      <c r="AP36" s="958"/>
      <c r="AQ36" s="959"/>
      <c r="AR36" s="958"/>
      <c r="AS36" s="809"/>
      <c r="AT36" s="957"/>
      <c r="AU36" s="958"/>
      <c r="AV36" s="960"/>
      <c r="AW36" s="961"/>
      <c r="AX36" s="961"/>
      <c r="AY36" s="962"/>
      <c r="AZ36" s="960"/>
      <c r="BA36" s="961"/>
      <c r="BB36" s="960"/>
      <c r="BC36" s="963"/>
      <c r="BD36" s="964"/>
      <c r="BE36" s="968"/>
      <c r="BF36" s="969"/>
      <c r="BG36" s="970"/>
    </row>
    <row r="37" spans="1:89" s="4" customFormat="1" ht="30.95" customHeight="1" x14ac:dyDescent="0.15">
      <c r="A37" s="22"/>
      <c r="B37" s="55"/>
      <c r="C37" s="55"/>
      <c r="D37" s="55"/>
      <c r="E37" s="55"/>
      <c r="F37" s="386" t="s">
        <v>331</v>
      </c>
      <c r="G37" s="386"/>
      <c r="H37" s="387"/>
      <c r="I37" s="387"/>
      <c r="J37" s="387"/>
      <c r="K37" s="387"/>
      <c r="L37" s="387"/>
      <c r="M37" s="387"/>
      <c r="N37" s="387"/>
      <c r="O37" s="387"/>
      <c r="P37" s="387"/>
      <c r="Q37" s="387"/>
      <c r="R37" s="387"/>
      <c r="S37" s="388"/>
      <c r="T37" s="388"/>
      <c r="U37" s="388"/>
      <c r="V37" s="388"/>
      <c r="W37" s="388"/>
      <c r="X37" s="388"/>
      <c r="Y37" s="387"/>
      <c r="Z37" s="387"/>
      <c r="AA37" s="387"/>
      <c r="AB37" s="387"/>
      <c r="AC37" s="387"/>
      <c r="AD37" s="387"/>
      <c r="AE37" s="387"/>
      <c r="AF37" s="1717" t="s">
        <v>83</v>
      </c>
      <c r="AG37" s="1717"/>
      <c r="AH37" s="1717"/>
      <c r="AI37" s="1717"/>
      <c r="AJ37" s="1717"/>
      <c r="AK37" s="55"/>
      <c r="AL37" s="1717" t="s">
        <v>251</v>
      </c>
      <c r="AM37" s="1717"/>
      <c r="AN37" s="1717"/>
      <c r="AO37" s="55"/>
      <c r="AP37" s="1863" t="s">
        <v>250</v>
      </c>
      <c r="AQ37" s="1863"/>
      <c r="AR37" s="1863"/>
      <c r="AS37" s="1863"/>
      <c r="AT37" s="398"/>
      <c r="AU37" s="398"/>
      <c r="AV37" s="398"/>
      <c r="AW37" s="398"/>
      <c r="AX37" s="398"/>
      <c r="AY37" s="398"/>
      <c r="AZ37" s="398"/>
      <c r="BA37" s="398"/>
      <c r="BB37" s="398"/>
      <c r="BC37" s="398"/>
      <c r="BD37" s="398"/>
      <c r="BE37" s="398"/>
      <c r="BF37" s="398"/>
      <c r="BG37" s="398"/>
      <c r="BH37" s="398"/>
      <c r="BI37" s="398"/>
      <c r="BJ37" s="398"/>
      <c r="BL37"/>
      <c r="BM37"/>
      <c r="BN37"/>
      <c r="BO37" s="2"/>
      <c r="BP37" s="2"/>
      <c r="BQ37" s="277"/>
      <c r="BR37" s="277"/>
      <c r="BS37" s="277"/>
      <c r="BT37" s="277"/>
      <c r="BU37" s="277"/>
      <c r="BV37" s="277"/>
      <c r="BW37"/>
      <c r="BX37" s="2"/>
      <c r="BY37" s="2"/>
      <c r="BZ37" s="141"/>
      <c r="CB37" s="277"/>
      <c r="CC37" s="323"/>
      <c r="CD37" s="323"/>
      <c r="CE37" s="277"/>
      <c r="CF37" s="277"/>
      <c r="CG37" s="277"/>
      <c r="CH37" s="40"/>
      <c r="CJ37" s="323"/>
    </row>
    <row r="38" spans="1:89" s="4" customFormat="1" ht="30.95" customHeight="1" x14ac:dyDescent="0.15">
      <c r="A38" s="47"/>
      <c r="B38" s="47"/>
      <c r="C38" s="47"/>
      <c r="D38" s="47"/>
      <c r="E38" s="47"/>
      <c r="F38" s="598" t="s">
        <v>239</v>
      </c>
      <c r="G38" s="598"/>
      <c r="H38" s="388"/>
      <c r="I38" s="111"/>
      <c r="J38" s="111"/>
      <c r="K38" s="111"/>
      <c r="L38" s="111"/>
      <c r="M38" s="111"/>
      <c r="Q38" s="111"/>
      <c r="R38" s="111"/>
      <c r="S38" s="2"/>
      <c r="T38" s="2"/>
      <c r="U38" s="2"/>
      <c r="V38" s="2"/>
      <c r="W38" s="2"/>
      <c r="X38" s="2"/>
      <c r="Y38" s="111"/>
      <c r="Z38" s="111"/>
      <c r="AA38" s="111"/>
      <c r="AB38" s="111"/>
      <c r="AC38" s="111"/>
      <c r="AD38" s="111"/>
      <c r="AE38" s="111"/>
      <c r="AF38" s="1717" t="s">
        <v>163</v>
      </c>
      <c r="AG38" s="1717"/>
      <c r="AH38" s="1717"/>
      <c r="AI38" s="1717"/>
      <c r="AJ38" s="1717"/>
      <c r="AK38" s="55"/>
      <c r="AL38" s="1717" t="s">
        <v>248</v>
      </c>
      <c r="AM38" s="1717"/>
      <c r="AN38" s="1717"/>
      <c r="AO38" s="55"/>
      <c r="AP38" s="276"/>
      <c r="AQ38" s="276"/>
      <c r="AR38" s="276"/>
      <c r="AS38" s="276"/>
      <c r="AT38" s="276"/>
      <c r="AU38" s="276"/>
      <c r="AV38" s="276"/>
      <c r="AW38" s="276"/>
      <c r="AX38" s="276"/>
      <c r="AY38" s="276"/>
      <c r="AZ38" s="276"/>
      <c r="BA38" s="276"/>
      <c r="BB38" s="276"/>
      <c r="BC38" s="276"/>
      <c r="BD38" s="276"/>
      <c r="BE38" s="276"/>
      <c r="BF38" s="276"/>
      <c r="BG38" s="276"/>
      <c r="BH38" s="276"/>
      <c r="BI38" s="276"/>
      <c r="BJ38" s="40"/>
      <c r="BL38"/>
      <c r="BM38"/>
      <c r="BN38"/>
      <c r="BO38" s="2"/>
      <c r="BP38" s="2"/>
      <c r="BQ38"/>
      <c r="BR38"/>
      <c r="BS38" s="55"/>
      <c r="BT38" s="55"/>
      <c r="BU38" s="55"/>
      <c r="BV38" s="277"/>
      <c r="BW38" s="2"/>
      <c r="BX38" s="2"/>
      <c r="BY38" s="2"/>
      <c r="BZ38" s="141"/>
      <c r="CA38" s="277"/>
      <c r="CB38" s="323"/>
      <c r="CC38"/>
      <c r="CD38"/>
      <c r="CE38" s="43"/>
      <c r="CH38" s="323"/>
      <c r="CI38" s="323"/>
    </row>
    <row r="39" spans="1:89" s="4" customFormat="1" ht="30.95" customHeight="1" x14ac:dyDescent="0.15">
      <c r="A39" s="47"/>
      <c r="B39" s="47"/>
      <c r="C39" s="47"/>
      <c r="D39" s="47"/>
      <c r="E39" s="47"/>
      <c r="F39" s="860" t="s">
        <v>624</v>
      </c>
      <c r="G39" s="388"/>
      <c r="H39" s="111"/>
      <c r="I39" s="111"/>
      <c r="J39" s="111"/>
      <c r="K39" s="111"/>
      <c r="L39" s="111"/>
      <c r="M39" s="111"/>
      <c r="N39" s="111"/>
      <c r="O39" s="111"/>
      <c r="P39" s="111"/>
      <c r="Q39" s="6"/>
      <c r="R39" s="6"/>
      <c r="S39" s="109"/>
      <c r="T39" s="109"/>
      <c r="U39" s="109"/>
      <c r="V39" s="109"/>
      <c r="W39" s="109"/>
      <c r="X39" s="109"/>
      <c r="Y39" s="43"/>
      <c r="Z39" s="6"/>
      <c r="AA39" s="6"/>
      <c r="AB39" s="6"/>
      <c r="AC39" s="6"/>
      <c r="AD39" s="6"/>
      <c r="AE39" s="6"/>
      <c r="AF39" s="1717" t="s">
        <v>164</v>
      </c>
      <c r="AG39" s="1717"/>
      <c r="AH39" s="1717"/>
      <c r="AI39" s="1717"/>
      <c r="AJ39" s="1717"/>
      <c r="AK39" s="30"/>
      <c r="AL39" s="1678" t="s">
        <v>249</v>
      </c>
      <c r="AM39" s="1678"/>
      <c r="AN39" s="1678"/>
      <c r="AO39" s="398"/>
      <c r="AP39" s="55"/>
      <c r="AQ39" s="55"/>
      <c r="AR39" s="55"/>
      <c r="AS39" s="55"/>
      <c r="AT39" s="55"/>
      <c r="AU39" s="398"/>
      <c r="AV39" s="398"/>
      <c r="AW39" s="398"/>
      <c r="AX39" s="398"/>
      <c r="AY39" s="398"/>
      <c r="AZ39" s="398"/>
      <c r="BA39" s="398"/>
      <c r="BB39" s="398"/>
      <c r="BC39" s="398"/>
      <c r="BD39" s="398"/>
      <c r="BE39" s="398"/>
      <c r="BF39" s="398"/>
      <c r="BH39" s="55"/>
      <c r="BI39" s="55"/>
      <c r="BP39" s="146"/>
      <c r="BQ39" s="146"/>
      <c r="BR39" s="146"/>
      <c r="BS39" s="146"/>
      <c r="BT39"/>
      <c r="BU39"/>
      <c r="BV39"/>
      <c r="BW39" s="2"/>
      <c r="BX39" s="2"/>
      <c r="BY39" s="2"/>
      <c r="BZ39" s="2"/>
      <c r="CA39" s="323"/>
      <c r="CB39"/>
      <c r="CC39"/>
      <c r="CD39"/>
      <c r="CE39" s="323"/>
      <c r="CK39" s="40"/>
    </row>
    <row r="40" spans="1:89" s="40" customFormat="1" ht="27.95" customHeight="1" x14ac:dyDescent="0.15">
      <c r="A40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241"/>
      <c r="M40" s="241"/>
      <c r="N40" s="241"/>
      <c r="O40" s="241"/>
      <c r="P40" s="241"/>
      <c r="Q40" s="241"/>
      <c r="R40" s="241"/>
      <c r="S40" s="55"/>
      <c r="T40" s="55"/>
      <c r="U40" s="55"/>
      <c r="V40" s="241"/>
      <c r="W40" s="241"/>
      <c r="X40" s="241"/>
      <c r="Y40" s="241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77"/>
      <c r="BR40" s="277"/>
      <c r="BS40" s="277"/>
      <c r="BT40" s="277"/>
      <c r="BU40" s="323"/>
      <c r="BV40" s="323"/>
      <c r="BW40" s="323"/>
      <c r="BX40" s="323"/>
      <c r="BY40" s="323"/>
      <c r="BZ40" s="323"/>
      <c r="CA40" s="323"/>
      <c r="CB40"/>
      <c r="CC40"/>
      <c r="CD40"/>
      <c r="CE40"/>
      <c r="CF40"/>
      <c r="CG40"/>
      <c r="CH40"/>
      <c r="CI40"/>
      <c r="CJ40"/>
      <c r="CK40" s="277"/>
    </row>
    <row r="41" spans="1:89" s="277" customFormat="1" ht="27.95" customHeight="1" x14ac:dyDescent="0.15">
      <c r="A41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241"/>
      <c r="M41" s="241"/>
      <c r="N41" s="241"/>
      <c r="O41" s="241"/>
      <c r="P41" s="241"/>
      <c r="Q41" s="241"/>
      <c r="R41" s="241"/>
      <c r="S41" s="55"/>
      <c r="T41" s="55"/>
      <c r="U41" s="55"/>
      <c r="V41" s="241"/>
      <c r="W41" s="241"/>
      <c r="X41" s="241"/>
      <c r="Y41" s="241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101"/>
      <c r="BU41" s="146"/>
      <c r="BV41"/>
      <c r="BW41"/>
      <c r="BX41"/>
      <c r="BY41"/>
      <c r="BZ41" s="4"/>
      <c r="CA41"/>
      <c r="CB41"/>
      <c r="CC41"/>
      <c r="CD41"/>
      <c r="CE41"/>
      <c r="CF41"/>
      <c r="CG41"/>
      <c r="CH41"/>
      <c r="CI41"/>
      <c r="CJ41"/>
      <c r="CK41"/>
    </row>
    <row r="42" spans="1:89" ht="27.95" customHeight="1" x14ac:dyDescent="0.15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241"/>
      <c r="M42" s="241"/>
      <c r="N42" s="241"/>
      <c r="O42" s="241"/>
      <c r="P42" s="241"/>
      <c r="Q42" s="241"/>
      <c r="R42" s="241"/>
      <c r="S42" s="55"/>
      <c r="T42" s="55"/>
      <c r="U42" s="55"/>
      <c r="V42" s="241"/>
      <c r="W42" s="241"/>
      <c r="X42" s="241"/>
      <c r="Y42" s="241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BO42" s="2"/>
      <c r="BP42" s="2"/>
      <c r="BQ42" s="2"/>
      <c r="BR42" s="2"/>
      <c r="BS42" s="2"/>
      <c r="BT42" s="2"/>
      <c r="BU42"/>
      <c r="BV42"/>
      <c r="BW42" s="141"/>
      <c r="BX42" s="141"/>
      <c r="BY42" s="141"/>
      <c r="BZ42" s="277"/>
    </row>
    <row r="43" spans="1:89" ht="24.95" customHeight="1" x14ac:dyDescent="0.15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241"/>
      <c r="M43" s="241"/>
      <c r="N43" s="241"/>
      <c r="O43" s="241"/>
      <c r="P43" s="241"/>
      <c r="Q43" s="241"/>
      <c r="R43" s="241"/>
      <c r="S43" s="55"/>
      <c r="T43" s="55"/>
      <c r="U43" s="55"/>
      <c r="V43" s="241"/>
      <c r="W43" s="241"/>
      <c r="X43" s="241"/>
      <c r="Y43" s="241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BO43" s="2"/>
      <c r="BP43" s="2"/>
      <c r="BQ43" s="2"/>
      <c r="BR43" s="2"/>
      <c r="BS43" s="2"/>
      <c r="BT43" s="2"/>
      <c r="BU43"/>
      <c r="BV43"/>
      <c r="BW43" s="141"/>
      <c r="BX43" s="141"/>
      <c r="BY43" s="141"/>
      <c r="BZ43" s="323"/>
    </row>
    <row r="44" spans="1:89" ht="24.95" customHeight="1" x14ac:dyDescent="0.15">
      <c r="N44" s="111"/>
      <c r="O44" s="111"/>
      <c r="P44" s="111"/>
      <c r="Q44" s="111"/>
      <c r="R44" s="111"/>
      <c r="T44" s="2"/>
      <c r="U44" s="2"/>
      <c r="W44" s="111"/>
      <c r="X44" s="111"/>
      <c r="Y44" s="111"/>
      <c r="BO44" s="2"/>
      <c r="BP44" s="2"/>
      <c r="BQ44" s="2"/>
      <c r="BR44" s="2"/>
      <c r="BS44" s="2"/>
      <c r="BT44" s="2"/>
      <c r="BU44"/>
      <c r="BV44"/>
      <c r="BW44" s="141"/>
      <c r="BX44" s="141"/>
      <c r="BY44" s="141"/>
    </row>
    <row r="45" spans="1:89" x14ac:dyDescent="0.15">
      <c r="N45" s="111"/>
      <c r="O45" s="111"/>
      <c r="P45" s="111"/>
      <c r="Q45" s="111"/>
      <c r="R45" s="111"/>
      <c r="T45" s="2"/>
      <c r="U45" s="2"/>
      <c r="W45" s="111"/>
      <c r="X45" s="111"/>
      <c r="Y45" s="111"/>
      <c r="BO45" s="2"/>
      <c r="BP45" s="2"/>
      <c r="BQ45" s="2"/>
      <c r="BR45" s="2"/>
      <c r="BS45" s="2"/>
      <c r="BT45" s="2"/>
      <c r="BU45"/>
      <c r="BV45"/>
      <c r="BW45" s="141"/>
      <c r="BX45" s="141"/>
      <c r="BY45" s="141"/>
    </row>
    <row r="46" spans="1:89" x14ac:dyDescent="0.15">
      <c r="N46" s="111"/>
      <c r="O46" s="111"/>
      <c r="P46" s="111"/>
      <c r="Q46" s="111"/>
      <c r="R46" s="111"/>
      <c r="T46" s="2"/>
      <c r="U46" s="2"/>
      <c r="W46" s="111"/>
      <c r="X46" s="111"/>
      <c r="Y46" s="111"/>
      <c r="BO46" s="2"/>
      <c r="BP46" s="2"/>
      <c r="BQ46" s="2"/>
      <c r="BR46" s="2"/>
      <c r="BS46" s="2"/>
      <c r="BT46" s="2"/>
      <c r="BU46"/>
      <c r="BV46"/>
      <c r="BW46" s="141"/>
      <c r="BX46" s="141"/>
      <c r="BY46" s="141"/>
    </row>
    <row r="47" spans="1:89" x14ac:dyDescent="0.15">
      <c r="BQ47" s="2"/>
      <c r="BR47" s="2"/>
      <c r="BS47" s="2"/>
      <c r="BT47" s="2"/>
      <c r="BU47"/>
      <c r="BV47"/>
      <c r="BW47" s="141"/>
      <c r="BX47" s="141"/>
      <c r="BY47" s="141"/>
    </row>
    <row r="48" spans="1:89" x14ac:dyDescent="0.15">
      <c r="BQ48" s="2"/>
      <c r="BR48" s="2"/>
      <c r="BS48" s="2"/>
      <c r="BT48" s="2"/>
      <c r="BU48"/>
      <c r="BV48"/>
      <c r="BW48" s="141"/>
      <c r="BX48" s="141"/>
      <c r="BY48" s="141"/>
    </row>
  </sheetData>
  <mergeCells count="79">
    <mergeCell ref="DD4:DD5"/>
    <mergeCell ref="DE4:DE5"/>
    <mergeCell ref="DF4:DF5"/>
    <mergeCell ref="DG4:DG5"/>
    <mergeCell ref="DH4:DH5"/>
    <mergeCell ref="DC4:DC5"/>
    <mergeCell ref="CR4:CR5"/>
    <mergeCell ref="CS4:CS5"/>
    <mergeCell ref="CT4:CT5"/>
    <mergeCell ref="CU4:CU5"/>
    <mergeCell ref="CV4:CV5"/>
    <mergeCell ref="CW4:CW5"/>
    <mergeCell ref="CX4:CX5"/>
    <mergeCell ref="CY4:CY5"/>
    <mergeCell ref="CZ4:CZ5"/>
    <mergeCell ref="DA4:DA5"/>
    <mergeCell ref="DB4:DB5"/>
    <mergeCell ref="CQ4:CQ5"/>
    <mergeCell ref="CF4:CF5"/>
    <mergeCell ref="CG4:CG5"/>
    <mergeCell ref="CH4:CH5"/>
    <mergeCell ref="CI4:CI5"/>
    <mergeCell ref="CJ4:CJ5"/>
    <mergeCell ref="CK4:CK5"/>
    <mergeCell ref="CL4:CL5"/>
    <mergeCell ref="CM4:CM5"/>
    <mergeCell ref="CN4:CN5"/>
    <mergeCell ref="CO4:CO5"/>
    <mergeCell ref="CP4:CP5"/>
    <mergeCell ref="AU3:BD3"/>
    <mergeCell ref="CE4:CE5"/>
    <mergeCell ref="BE3:BG4"/>
    <mergeCell ref="AU4:AX4"/>
    <mergeCell ref="AY4:BD4"/>
    <mergeCell ref="BW4:BW5"/>
    <mergeCell ref="BX4:BX5"/>
    <mergeCell ref="BY4:BY5"/>
    <mergeCell ref="BZ4:BZ5"/>
    <mergeCell ref="CA4:CA5"/>
    <mergeCell ref="CB4:CB5"/>
    <mergeCell ref="CC4:CC5"/>
    <mergeCell ref="CD4:CD5"/>
    <mergeCell ref="AG3:AG5"/>
    <mergeCell ref="AH3:AJ5"/>
    <mergeCell ref="AK3:AM5"/>
    <mergeCell ref="AN3:AO5"/>
    <mergeCell ref="AT3:AT5"/>
    <mergeCell ref="AF39:AJ39"/>
    <mergeCell ref="AL39:AN39"/>
    <mergeCell ref="AR3:AS5"/>
    <mergeCell ref="BQ8:BR8"/>
    <mergeCell ref="AF37:AJ37"/>
    <mergeCell ref="AL37:AN37"/>
    <mergeCell ref="AP37:AS37"/>
    <mergeCell ref="AF38:AJ38"/>
    <mergeCell ref="BM8:BM9"/>
    <mergeCell ref="BN8:BN9"/>
    <mergeCell ref="BO8:BO9"/>
    <mergeCell ref="AP3:AQ5"/>
    <mergeCell ref="AL38:AN38"/>
    <mergeCell ref="BK8:BK9"/>
    <mergeCell ref="BL8:BL9"/>
    <mergeCell ref="BP8:BP9"/>
    <mergeCell ref="I3:K3"/>
    <mergeCell ref="AS1:AY1"/>
    <mergeCell ref="S3:T3"/>
    <mergeCell ref="U3:V4"/>
    <mergeCell ref="O5:P5"/>
    <mergeCell ref="Q5:R5"/>
    <mergeCell ref="M3:R4"/>
    <mergeCell ref="W3:X5"/>
    <mergeCell ref="Y3:Z3"/>
    <mergeCell ref="Y5:Z5"/>
    <mergeCell ref="AA3:AB4"/>
    <mergeCell ref="A1:AA1"/>
    <mergeCell ref="AJ1:AL1"/>
    <mergeCell ref="C3:D3"/>
    <mergeCell ref="G3:H3"/>
    <mergeCell ref="G4:H4"/>
  </mergeCells>
  <phoneticPr fontId="1"/>
  <pageMargins left="0" right="0" top="0.19685039370078741" bottom="0.19685039370078741" header="0.11811023622047245" footer="0.11811023622047245"/>
  <pageSetup paperSize="9" scale="3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46"/>
  <sheetViews>
    <sheetView zoomScale="50" zoomScaleNormal="50" workbookViewId="0">
      <selection activeCell="AL17" sqref="AL17:AL18"/>
    </sheetView>
  </sheetViews>
  <sheetFormatPr defaultRowHeight="13.5" x14ac:dyDescent="0.15"/>
  <cols>
    <col min="1" max="1" width="12.125" style="141" customWidth="1"/>
    <col min="2" max="2" width="11.625" style="141" customWidth="1"/>
    <col min="3" max="3" width="7.625" style="2" customWidth="1"/>
    <col min="4" max="5" width="7.625" style="111" customWidth="1"/>
    <col min="6" max="9" width="7.625" style="2" customWidth="1"/>
    <col min="10" max="12" width="7.625" style="111" customWidth="1"/>
    <col min="13" max="19" width="7.625" style="2" customWidth="1"/>
    <col min="20" max="21" width="12.625" style="2" customWidth="1"/>
    <col min="22" max="36" width="7.625" style="2" customWidth="1"/>
    <col min="37" max="40" width="6.375" style="2" customWidth="1"/>
    <col min="41" max="42" width="6.625" customWidth="1"/>
    <col min="43" max="43" width="6.625" style="141" customWidth="1"/>
    <col min="44" max="44" width="6.625" customWidth="1"/>
    <col min="45" max="48" width="8.625" style="141" customWidth="1"/>
    <col min="49" max="55" width="8.625" customWidth="1"/>
    <col min="57" max="57" width="12.875" bestFit="1" customWidth="1"/>
  </cols>
  <sheetData>
    <row r="1" spans="1:53" ht="30" customHeight="1" x14ac:dyDescent="0.15">
      <c r="A1" s="1666" t="s">
        <v>208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1666"/>
      <c r="S1" s="1666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Q1"/>
      <c r="AS1"/>
      <c r="AT1"/>
      <c r="AU1"/>
      <c r="AV1"/>
    </row>
    <row r="2" spans="1:53" ht="18" customHeight="1" thickBot="1" x14ac:dyDescent="0.2">
      <c r="A2" s="142"/>
      <c r="B2" s="142"/>
      <c r="C2" s="388" t="s">
        <v>47</v>
      </c>
      <c r="D2" s="424"/>
      <c r="E2" s="424"/>
      <c r="F2" s="22"/>
      <c r="G2" s="22"/>
      <c r="H2" s="22"/>
      <c r="I2" s="22"/>
      <c r="J2" s="424"/>
      <c r="K2" s="424"/>
      <c r="L2" s="424"/>
      <c r="M2" s="22"/>
      <c r="N2" s="22"/>
      <c r="O2" s="22"/>
      <c r="P2" s="22"/>
      <c r="Q2" s="22"/>
      <c r="R2" s="22"/>
      <c r="S2" s="22"/>
      <c r="T2"/>
      <c r="U2" s="142"/>
      <c r="V2" s="142"/>
      <c r="W2" s="388" t="s">
        <v>47</v>
      </c>
      <c r="X2" s="424"/>
      <c r="Y2" s="424"/>
      <c r="Z2" s="22"/>
      <c r="AA2" s="22"/>
      <c r="AB2" s="22"/>
      <c r="AC2" s="22"/>
      <c r="AD2" s="424"/>
      <c r="AE2" s="424"/>
      <c r="AF2" s="424"/>
      <c r="AG2" s="22"/>
      <c r="AH2" s="22"/>
      <c r="AI2" s="22"/>
      <c r="AJ2" s="22"/>
      <c r="AK2" s="22"/>
      <c r="AL2"/>
      <c r="AM2"/>
      <c r="AN2"/>
      <c r="AQ2"/>
      <c r="AS2"/>
      <c r="AT2"/>
      <c r="AU2"/>
      <c r="AV2"/>
    </row>
    <row r="3" spans="1:53" ht="21" customHeight="1" x14ac:dyDescent="0.15">
      <c r="A3" s="446"/>
      <c r="B3" s="447"/>
      <c r="C3" s="465" t="s">
        <v>0</v>
      </c>
      <c r="D3" s="502" t="s">
        <v>3</v>
      </c>
      <c r="E3" s="1748" t="s">
        <v>172</v>
      </c>
      <c r="F3" s="500" t="s">
        <v>5</v>
      </c>
      <c r="G3" s="1750" t="s">
        <v>207</v>
      </c>
      <c r="H3" s="415" t="s">
        <v>96</v>
      </c>
      <c r="I3" s="552"/>
      <c r="J3" s="372" t="s">
        <v>54</v>
      </c>
      <c r="K3" s="372"/>
      <c r="L3" s="371"/>
      <c r="M3" s="372" t="s">
        <v>113</v>
      </c>
      <c r="N3" s="372"/>
      <c r="O3" s="1680" t="s">
        <v>55</v>
      </c>
      <c r="P3" s="1684"/>
      <c r="Q3"/>
      <c r="R3"/>
      <c r="S3"/>
      <c r="T3" s="446"/>
      <c r="U3" s="447"/>
      <c r="V3" s="465" t="s">
        <v>0</v>
      </c>
      <c r="W3" s="502" t="s">
        <v>3</v>
      </c>
      <c r="X3" s="1748" t="s">
        <v>172</v>
      </c>
      <c r="Y3" s="500" t="s">
        <v>5</v>
      </c>
      <c r="Z3" s="1750" t="s">
        <v>207</v>
      </c>
      <c r="AA3" s="415" t="s">
        <v>96</v>
      </c>
      <c r="AB3" s="372" t="s">
        <v>54</v>
      </c>
      <c r="AC3" s="372"/>
      <c r="AD3" s="372"/>
      <c r="AE3" s="371"/>
      <c r="AF3" s="372" t="s">
        <v>113</v>
      </c>
      <c r="AG3" s="372"/>
      <c r="AH3" s="1680" t="s">
        <v>55</v>
      </c>
      <c r="AI3" s="1684"/>
      <c r="AJ3"/>
      <c r="AK3"/>
      <c r="AL3" s="446"/>
      <c r="AM3" s="447"/>
      <c r="AN3" s="372" t="s">
        <v>113</v>
      </c>
      <c r="AO3" s="372" t="s">
        <v>54</v>
      </c>
      <c r="AP3" s="372"/>
      <c r="AQ3" s="372"/>
      <c r="AR3" s="371"/>
      <c r="AS3" s="403" t="s">
        <v>55</v>
      </c>
      <c r="AT3"/>
      <c r="AU3" s="446"/>
      <c r="AV3" s="447"/>
      <c r="AW3" s="372" t="s">
        <v>54</v>
      </c>
      <c r="AX3" s="372"/>
      <c r="AY3" s="372"/>
      <c r="AZ3" s="371"/>
      <c r="BA3" s="403" t="s">
        <v>55</v>
      </c>
    </row>
    <row r="4" spans="1:53" ht="21" customHeight="1" thickBot="1" x14ac:dyDescent="0.2">
      <c r="A4" s="448"/>
      <c r="B4" s="142"/>
      <c r="C4" s="466" t="s">
        <v>1</v>
      </c>
      <c r="D4" s="503" t="s">
        <v>4</v>
      </c>
      <c r="E4" s="1749"/>
      <c r="F4" s="501" t="s">
        <v>6</v>
      </c>
      <c r="G4" s="1751"/>
      <c r="H4" s="551"/>
      <c r="I4" s="409"/>
      <c r="J4" s="532"/>
      <c r="K4" s="532"/>
      <c r="L4" s="414"/>
      <c r="M4" s="272" t="s">
        <v>114</v>
      </c>
      <c r="O4" s="297" t="s">
        <v>96</v>
      </c>
      <c r="P4" s="410"/>
      <c r="Q4"/>
      <c r="R4"/>
      <c r="S4"/>
      <c r="T4" s="448"/>
      <c r="U4" s="142"/>
      <c r="V4" s="466" t="s">
        <v>1</v>
      </c>
      <c r="W4" s="503" t="s">
        <v>4</v>
      </c>
      <c r="X4" s="1749"/>
      <c r="Y4" s="501" t="s">
        <v>6</v>
      </c>
      <c r="Z4" s="1751"/>
      <c r="AA4" s="504"/>
      <c r="AB4" s="532"/>
      <c r="AC4" s="532"/>
      <c r="AD4" s="532"/>
      <c r="AE4" s="414"/>
      <c r="AF4" s="272" t="s">
        <v>114</v>
      </c>
      <c r="AH4" s="297" t="s">
        <v>96</v>
      </c>
      <c r="AI4" s="410"/>
      <c r="AJ4"/>
      <c r="AK4"/>
      <c r="AL4" s="448"/>
      <c r="AM4" s="142"/>
      <c r="AN4" s="272" t="s">
        <v>114</v>
      </c>
      <c r="AO4" s="532"/>
      <c r="AP4" s="532"/>
      <c r="AQ4" s="532"/>
      <c r="AR4" s="414"/>
      <c r="AS4" s="297" t="s">
        <v>96</v>
      </c>
      <c r="AT4"/>
      <c r="AU4" s="448"/>
      <c r="AV4" s="142"/>
      <c r="AW4" s="532"/>
      <c r="AX4" s="532"/>
      <c r="AY4" s="532"/>
      <c r="AZ4" s="414"/>
      <c r="BA4" s="297" t="s">
        <v>96</v>
      </c>
    </row>
    <row r="5" spans="1:53" ht="21" customHeight="1" thickBot="1" x14ac:dyDescent="0.25">
      <c r="A5" s="1743" t="s">
        <v>209</v>
      </c>
      <c r="B5" s="540"/>
      <c r="C5" s="512">
        <v>0.33333333333333331</v>
      </c>
      <c r="D5" s="513">
        <v>0.33333333333333331</v>
      </c>
      <c r="E5" s="514">
        <v>0.33333333333333331</v>
      </c>
      <c r="F5" s="515">
        <v>0.33333333333333331</v>
      </c>
      <c r="G5" s="517">
        <v>0.35416666666666669</v>
      </c>
      <c r="H5" s="522">
        <v>0.35416666666666669</v>
      </c>
      <c r="I5" s="553" t="s">
        <v>160</v>
      </c>
      <c r="J5" s="385" t="s">
        <v>161</v>
      </c>
      <c r="K5" s="1745" t="s">
        <v>58</v>
      </c>
      <c r="L5" s="1752"/>
      <c r="M5" s="354" t="s">
        <v>116</v>
      </c>
      <c r="N5" s="354"/>
      <c r="O5" s="357" t="s">
        <v>89</v>
      </c>
      <c r="P5" s="355" t="s">
        <v>58</v>
      </c>
      <c r="Q5"/>
      <c r="R5"/>
      <c r="S5"/>
      <c r="T5" s="1743" t="s">
        <v>209</v>
      </c>
      <c r="U5" s="540"/>
      <c r="V5" s="512">
        <v>0.33333333333333331</v>
      </c>
      <c r="W5" s="513">
        <v>0.33333333333333331</v>
      </c>
      <c r="X5" s="514">
        <v>0.33333333333333331</v>
      </c>
      <c r="Y5" s="515">
        <v>0.33333333333333331</v>
      </c>
      <c r="Z5" s="517">
        <v>0.35416666666666669</v>
      </c>
      <c r="AA5" s="516"/>
      <c r="AB5" s="548" t="s">
        <v>160</v>
      </c>
      <c r="AC5" s="385" t="s">
        <v>161</v>
      </c>
      <c r="AD5" s="1745" t="s">
        <v>58</v>
      </c>
      <c r="AE5" s="1746"/>
      <c r="AF5" s="354" t="s">
        <v>116</v>
      </c>
      <c r="AG5" s="354"/>
      <c r="AH5" s="357" t="s">
        <v>89</v>
      </c>
      <c r="AI5" s="355" t="s">
        <v>58</v>
      </c>
      <c r="AJ5"/>
      <c r="AK5"/>
      <c r="AL5" s="1743" t="s">
        <v>209</v>
      </c>
      <c r="AM5" s="540"/>
      <c r="AN5" s="354" t="s">
        <v>116</v>
      </c>
      <c r="AO5" s="548" t="s">
        <v>160</v>
      </c>
      <c r="AP5" s="1739" t="s">
        <v>161</v>
      </c>
      <c r="AQ5" s="1740"/>
      <c r="AR5" s="441" t="s">
        <v>58</v>
      </c>
      <c r="AS5" s="357" t="s">
        <v>266</v>
      </c>
      <c r="AT5"/>
      <c r="AU5" s="1743" t="s">
        <v>209</v>
      </c>
      <c r="AV5" s="540"/>
      <c r="AW5" s="548" t="s">
        <v>160</v>
      </c>
      <c r="AX5" s="385" t="s">
        <v>161</v>
      </c>
      <c r="AY5" s="1745" t="s">
        <v>58</v>
      </c>
      <c r="AZ5" s="1746"/>
      <c r="BA5" s="357" t="s">
        <v>266</v>
      </c>
    </row>
    <row r="6" spans="1:53" s="4" customFormat="1" ht="30.95" customHeight="1" thickBot="1" x14ac:dyDescent="0.2">
      <c r="A6" s="1744"/>
      <c r="B6" s="1747" t="s">
        <v>210</v>
      </c>
      <c r="C6" s="450"/>
      <c r="D6" s="451"/>
      <c r="E6" s="452"/>
      <c r="F6" s="453"/>
      <c r="G6" s="454"/>
      <c r="H6" s="505"/>
      <c r="I6" s="482"/>
      <c r="J6" s="455"/>
      <c r="K6" s="158"/>
      <c r="L6" s="554"/>
      <c r="M6" s="158"/>
      <c r="N6" s="456"/>
      <c r="O6" s="453"/>
      <c r="P6" s="158"/>
      <c r="T6" s="1744"/>
      <c r="U6" s="1747" t="s">
        <v>210</v>
      </c>
      <c r="V6" s="450"/>
      <c r="W6" s="451"/>
      <c r="X6" s="452"/>
      <c r="Y6" s="453"/>
      <c r="Z6" s="454"/>
      <c r="AA6" s="508"/>
      <c r="AB6" s="525"/>
      <c r="AC6" s="455"/>
      <c r="AD6" s="158"/>
      <c r="AE6" s="158"/>
      <c r="AF6" s="132"/>
      <c r="AG6" s="456"/>
      <c r="AH6" s="453"/>
      <c r="AI6" s="158"/>
      <c r="AL6" s="1744"/>
      <c r="AM6" s="1747" t="s">
        <v>210</v>
      </c>
      <c r="AN6" s="132"/>
      <c r="AO6" s="635"/>
      <c r="AP6" s="455"/>
      <c r="AQ6" s="158"/>
      <c r="AR6" s="158"/>
      <c r="AS6" s="158"/>
      <c r="AU6" s="1744"/>
      <c r="AV6" s="1747" t="s">
        <v>210</v>
      </c>
      <c r="AW6" s="525"/>
      <c r="AX6" s="455"/>
      <c r="AY6" s="158"/>
      <c r="AZ6" s="158"/>
      <c r="BA6" s="158"/>
    </row>
    <row r="7" spans="1:53" s="4" customFormat="1" ht="30.95" customHeight="1" x14ac:dyDescent="0.15">
      <c r="A7" s="1741" t="s">
        <v>211</v>
      </c>
      <c r="B7" s="1738"/>
      <c r="C7" s="462"/>
      <c r="D7" s="483"/>
      <c r="E7" s="487"/>
      <c r="F7" s="491"/>
      <c r="G7" s="457"/>
      <c r="H7" s="506"/>
      <c r="I7" s="481"/>
      <c r="J7" s="533"/>
      <c r="K7" s="460"/>
      <c r="L7" s="555"/>
      <c r="M7" s="460"/>
      <c r="N7" s="461"/>
      <c r="O7" s="459"/>
      <c r="P7" s="460"/>
      <c r="T7" s="1741" t="s">
        <v>211</v>
      </c>
      <c r="U7" s="1738"/>
      <c r="V7" s="462"/>
      <c r="W7" s="483"/>
      <c r="X7" s="487"/>
      <c r="Y7" s="491"/>
      <c r="Z7" s="457"/>
      <c r="AA7" s="509"/>
      <c r="AB7" s="526"/>
      <c r="AC7" s="533"/>
      <c r="AD7" s="460"/>
      <c r="AE7" s="460"/>
      <c r="AF7" s="457"/>
      <c r="AG7" s="461"/>
      <c r="AH7" s="459"/>
      <c r="AI7" s="460"/>
      <c r="AL7" s="1741" t="s">
        <v>211</v>
      </c>
      <c r="AM7" s="1738"/>
      <c r="AN7" s="457"/>
      <c r="AO7" s="636"/>
      <c r="AP7" s="533"/>
      <c r="AQ7" s="633"/>
      <c r="AR7" s="460"/>
      <c r="AS7" s="460"/>
      <c r="AU7" s="1741" t="s">
        <v>211</v>
      </c>
      <c r="AV7" s="1738"/>
      <c r="AW7" s="526"/>
      <c r="AX7" s="533"/>
      <c r="AY7" s="460"/>
      <c r="AZ7" s="460"/>
      <c r="BA7" s="460"/>
    </row>
    <row r="8" spans="1:53" s="4" customFormat="1" ht="30.95" customHeight="1" thickBot="1" x14ac:dyDescent="0.2">
      <c r="A8" s="1742"/>
      <c r="B8" s="1738" t="s">
        <v>212</v>
      </c>
      <c r="C8" s="463"/>
      <c r="D8" s="484"/>
      <c r="E8" s="488"/>
      <c r="F8" s="492"/>
      <c r="G8" s="495"/>
      <c r="H8" s="518"/>
      <c r="I8" s="433"/>
      <c r="J8" s="534"/>
      <c r="K8" s="537"/>
      <c r="L8" s="556"/>
      <c r="M8" s="527"/>
      <c r="N8" s="456"/>
      <c r="O8" s="453"/>
      <c r="P8" s="544"/>
      <c r="T8" s="1742"/>
      <c r="U8" s="1738" t="s">
        <v>212</v>
      </c>
      <c r="V8" s="463"/>
      <c r="W8" s="484"/>
      <c r="X8" s="488"/>
      <c r="Y8" s="492"/>
      <c r="Z8" s="495"/>
      <c r="AA8" s="529"/>
      <c r="AC8" s="534"/>
      <c r="AD8" s="537"/>
      <c r="AE8" s="537"/>
      <c r="AF8" s="480"/>
      <c r="AG8" s="456"/>
      <c r="AH8" s="453"/>
      <c r="AI8" s="544"/>
      <c r="AL8" s="1742"/>
      <c r="AM8" s="1738" t="s">
        <v>212</v>
      </c>
      <c r="AN8" s="480"/>
      <c r="AO8" s="637"/>
      <c r="AP8" s="534"/>
      <c r="AQ8" s="632"/>
      <c r="AR8" s="537"/>
      <c r="AS8" s="544"/>
      <c r="AU8" s="1742"/>
      <c r="AV8" s="1738" t="s">
        <v>212</v>
      </c>
      <c r="AX8" s="534"/>
      <c r="AY8" s="537"/>
      <c r="AZ8" s="537"/>
      <c r="BA8" s="544"/>
    </row>
    <row r="9" spans="1:53" s="4" customFormat="1" ht="30.95" customHeight="1" x14ac:dyDescent="0.15">
      <c r="A9" s="1741" t="s">
        <v>222</v>
      </c>
      <c r="B9" s="1738"/>
      <c r="C9" s="462"/>
      <c r="D9" s="483"/>
      <c r="E9" s="487"/>
      <c r="F9" s="491"/>
      <c r="G9" s="496"/>
      <c r="H9" s="519"/>
      <c r="I9" s="457"/>
      <c r="J9" s="533"/>
      <c r="K9" s="524"/>
      <c r="L9" s="557"/>
      <c r="M9" s="528"/>
      <c r="N9" s="461"/>
      <c r="O9" s="459"/>
      <c r="P9" s="545"/>
      <c r="T9" s="1741" t="s">
        <v>222</v>
      </c>
      <c r="U9" s="1738"/>
      <c r="V9" s="462"/>
      <c r="W9" s="483"/>
      <c r="X9" s="487"/>
      <c r="Y9" s="491"/>
      <c r="Z9" s="496"/>
      <c r="AA9" s="530"/>
      <c r="AB9" s="460"/>
      <c r="AC9" s="533"/>
      <c r="AD9" s="524"/>
      <c r="AE9" s="524"/>
      <c r="AF9" s="479"/>
      <c r="AG9" s="461"/>
      <c r="AH9" s="459"/>
      <c r="AI9" s="545"/>
      <c r="AL9" s="1741" t="s">
        <v>222</v>
      </c>
      <c r="AM9" s="1738"/>
      <c r="AN9" s="479"/>
      <c r="AO9" s="636"/>
      <c r="AP9" s="533"/>
      <c r="AQ9" s="524"/>
      <c r="AR9" s="524"/>
      <c r="AS9" s="545"/>
      <c r="AU9" s="1741" t="s">
        <v>222</v>
      </c>
      <c r="AV9" s="1738"/>
      <c r="AW9" s="460"/>
      <c r="AX9" s="533"/>
      <c r="AY9" s="524"/>
      <c r="AZ9" s="524"/>
      <c r="BA9" s="545"/>
    </row>
    <row r="10" spans="1:53" s="4" customFormat="1" ht="30.95" customHeight="1" thickBot="1" x14ac:dyDescent="0.2">
      <c r="A10" s="1742"/>
      <c r="B10" s="1738" t="s">
        <v>213</v>
      </c>
      <c r="C10" s="464"/>
      <c r="D10" s="484"/>
      <c r="E10" s="488"/>
      <c r="F10" s="492"/>
      <c r="G10" s="495"/>
      <c r="H10" s="518"/>
      <c r="I10" s="132"/>
      <c r="J10" s="535"/>
      <c r="K10" s="523"/>
      <c r="L10" s="558"/>
      <c r="M10" s="527"/>
      <c r="N10" s="456"/>
      <c r="O10" s="453"/>
      <c r="P10" s="544"/>
      <c r="T10" s="1742"/>
      <c r="U10" s="1738" t="s">
        <v>213</v>
      </c>
      <c r="V10" s="464"/>
      <c r="W10" s="484"/>
      <c r="X10" s="488"/>
      <c r="Y10" s="492"/>
      <c r="Z10" s="495"/>
      <c r="AA10" s="531"/>
      <c r="AB10" s="158"/>
      <c r="AC10" s="535"/>
      <c r="AD10" s="523"/>
      <c r="AE10" s="523"/>
      <c r="AF10" s="480"/>
      <c r="AG10" s="456"/>
      <c r="AH10" s="453"/>
      <c r="AI10" s="544"/>
      <c r="AL10" s="1742"/>
      <c r="AM10" s="1738" t="s">
        <v>213</v>
      </c>
      <c r="AN10" s="480"/>
      <c r="AO10" s="635"/>
      <c r="AP10" s="535"/>
      <c r="AQ10" s="523"/>
      <c r="AR10" s="523"/>
      <c r="AS10" s="544"/>
      <c r="AU10" s="1742"/>
      <c r="AV10" s="1738" t="s">
        <v>213</v>
      </c>
      <c r="AW10" s="158"/>
      <c r="AX10" s="535"/>
      <c r="AY10" s="523"/>
      <c r="AZ10" s="523"/>
      <c r="BA10" s="544"/>
    </row>
    <row r="11" spans="1:53" s="4" customFormat="1" ht="30.95" customHeight="1" x14ac:dyDescent="0.15">
      <c r="A11" s="1741" t="s">
        <v>223</v>
      </c>
      <c r="B11" s="1738"/>
      <c r="C11" s="462"/>
      <c r="D11" s="483"/>
      <c r="E11" s="487"/>
      <c r="F11" s="491"/>
      <c r="G11" s="496"/>
      <c r="H11" s="519"/>
      <c r="I11" s="457"/>
      <c r="J11" s="533"/>
      <c r="K11" s="524"/>
      <c r="L11" s="557"/>
      <c r="M11" s="528"/>
      <c r="N11" s="461"/>
      <c r="O11" s="459"/>
      <c r="P11" s="545"/>
      <c r="T11" s="1741" t="s">
        <v>223</v>
      </c>
      <c r="U11" s="1738"/>
      <c r="V11" s="462"/>
      <c r="W11" s="483"/>
      <c r="X11" s="487"/>
      <c r="Y11" s="491"/>
      <c r="Z11" s="496"/>
      <c r="AA11" s="530"/>
      <c r="AB11" s="460"/>
      <c r="AC11" s="533"/>
      <c r="AD11" s="524"/>
      <c r="AE11" s="524"/>
      <c r="AF11" s="479"/>
      <c r="AG11" s="461"/>
      <c r="AH11" s="459"/>
      <c r="AI11" s="545"/>
      <c r="AL11" s="1741" t="s">
        <v>223</v>
      </c>
      <c r="AM11" s="1738"/>
      <c r="AN11" s="479"/>
      <c r="AO11" s="636"/>
      <c r="AP11" s="533"/>
      <c r="AQ11" s="524"/>
      <c r="AR11" s="524"/>
      <c r="AS11" s="545"/>
      <c r="AU11" s="1741" t="s">
        <v>223</v>
      </c>
      <c r="AV11" s="1738"/>
      <c r="AW11" s="460"/>
      <c r="AX11" s="533"/>
      <c r="AY11" s="524"/>
      <c r="AZ11" s="524"/>
      <c r="BA11" s="545"/>
    </row>
    <row r="12" spans="1:53" s="4" customFormat="1" ht="30.95" customHeight="1" thickBot="1" x14ac:dyDescent="0.2">
      <c r="A12" s="1742"/>
      <c r="B12" s="1738" t="s">
        <v>214</v>
      </c>
      <c r="C12" s="464"/>
      <c r="D12" s="484"/>
      <c r="E12" s="488"/>
      <c r="F12" s="492"/>
      <c r="G12" s="495"/>
      <c r="H12" s="518"/>
      <c r="I12" s="132"/>
      <c r="J12" s="535"/>
      <c r="K12" s="523"/>
      <c r="L12" s="558"/>
      <c r="M12" s="527"/>
      <c r="N12" s="456"/>
      <c r="O12" s="453"/>
      <c r="P12" s="544"/>
      <c r="T12" s="1742"/>
      <c r="U12" s="1738" t="s">
        <v>214</v>
      </c>
      <c r="V12" s="464"/>
      <c r="W12" s="484"/>
      <c r="X12" s="488"/>
      <c r="Y12" s="492"/>
      <c r="Z12" s="495"/>
      <c r="AA12" s="531"/>
      <c r="AB12" s="158"/>
      <c r="AC12" s="535"/>
      <c r="AD12" s="523"/>
      <c r="AE12" s="523"/>
      <c r="AF12" s="480"/>
      <c r="AG12" s="456"/>
      <c r="AH12" s="453"/>
      <c r="AI12" s="544"/>
      <c r="AL12" s="1742"/>
      <c r="AM12" s="1738" t="s">
        <v>214</v>
      </c>
      <c r="AN12" s="480"/>
      <c r="AO12" s="635"/>
      <c r="AP12" s="535"/>
      <c r="AQ12" s="523"/>
      <c r="AR12" s="523"/>
      <c r="AS12" s="544"/>
      <c r="AU12" s="1742"/>
      <c r="AV12" s="1738" t="s">
        <v>214</v>
      </c>
      <c r="AW12" s="158"/>
      <c r="AX12" s="535"/>
      <c r="AY12" s="523"/>
      <c r="AZ12" s="523"/>
      <c r="BA12" s="544"/>
    </row>
    <row r="13" spans="1:53" s="4" customFormat="1" ht="30.95" customHeight="1" x14ac:dyDescent="0.15">
      <c r="A13" s="1741" t="s">
        <v>224</v>
      </c>
      <c r="B13" s="1738"/>
      <c r="C13" s="462"/>
      <c r="D13" s="457"/>
      <c r="E13" s="487"/>
      <c r="F13" s="491"/>
      <c r="G13" s="496"/>
      <c r="H13" s="519"/>
      <c r="I13" s="457"/>
      <c r="J13" s="533"/>
      <c r="K13" s="524"/>
      <c r="L13" s="555"/>
      <c r="M13" s="528"/>
      <c r="N13" s="461"/>
      <c r="O13" s="459"/>
      <c r="P13" s="526"/>
      <c r="T13" s="1741" t="s">
        <v>224</v>
      </c>
      <c r="U13" s="1738"/>
      <c r="V13" s="462"/>
      <c r="W13" s="457"/>
      <c r="X13" s="487"/>
      <c r="Y13" s="491"/>
      <c r="Z13" s="496"/>
      <c r="AA13" s="509"/>
      <c r="AB13" s="460"/>
      <c r="AC13" s="533"/>
      <c r="AD13" s="524"/>
      <c r="AE13" s="524"/>
      <c r="AF13" s="479"/>
      <c r="AG13" s="461"/>
      <c r="AH13" s="459"/>
      <c r="AI13" s="526"/>
      <c r="AL13" s="1741" t="s">
        <v>224</v>
      </c>
      <c r="AM13" s="1738"/>
      <c r="AN13" s="479"/>
      <c r="AO13" s="636"/>
      <c r="AP13" s="533"/>
      <c r="AQ13" s="524"/>
      <c r="AR13" s="524"/>
      <c r="AS13" s="638"/>
      <c r="AU13" s="1741" t="s">
        <v>224</v>
      </c>
      <c r="AV13" s="1738"/>
      <c r="AW13" s="460"/>
      <c r="AX13" s="533"/>
      <c r="AY13" s="524"/>
      <c r="AZ13" s="524"/>
      <c r="BA13" s="526"/>
    </row>
    <row r="14" spans="1:53" s="4" customFormat="1" ht="30.95" customHeight="1" thickBot="1" x14ac:dyDescent="0.2">
      <c r="A14" s="1742"/>
      <c r="B14" s="1738" t="s">
        <v>215</v>
      </c>
      <c r="C14" s="471"/>
      <c r="D14" s="472"/>
      <c r="E14" s="488"/>
      <c r="F14" s="492"/>
      <c r="G14" s="497"/>
      <c r="H14" s="507"/>
      <c r="I14" s="472"/>
      <c r="J14" s="536"/>
      <c r="K14" s="538"/>
      <c r="L14" s="559"/>
      <c r="M14" s="565"/>
      <c r="N14" s="476"/>
      <c r="O14" s="474"/>
      <c r="P14" s="549"/>
      <c r="T14" s="1742"/>
      <c r="U14" s="1738" t="s">
        <v>215</v>
      </c>
      <c r="V14" s="471"/>
      <c r="W14" s="472"/>
      <c r="X14" s="488"/>
      <c r="Y14" s="492"/>
      <c r="Z14" s="497"/>
      <c r="AA14" s="510"/>
      <c r="AB14" s="475"/>
      <c r="AC14" s="536"/>
      <c r="AD14" s="538"/>
      <c r="AE14" s="538"/>
      <c r="AF14" s="499"/>
      <c r="AG14" s="476"/>
      <c r="AH14" s="474"/>
      <c r="AI14" s="549"/>
      <c r="AL14" s="1742"/>
      <c r="AM14" s="1738" t="s">
        <v>215</v>
      </c>
      <c r="AN14" s="499"/>
      <c r="AO14" s="475"/>
      <c r="AP14" s="641"/>
      <c r="AQ14" s="538"/>
      <c r="AR14" s="538"/>
      <c r="AS14" s="639"/>
      <c r="AU14" s="1742"/>
      <c r="AV14" s="1738" t="s">
        <v>215</v>
      </c>
      <c r="AW14" s="475"/>
      <c r="AX14" s="536"/>
      <c r="AY14" s="538"/>
      <c r="AZ14" s="538"/>
      <c r="BA14" s="549"/>
    </row>
    <row r="15" spans="1:53" s="4" customFormat="1" ht="30.95" customHeight="1" x14ac:dyDescent="0.15">
      <c r="A15" s="1741" t="s">
        <v>225</v>
      </c>
      <c r="B15" s="1738"/>
      <c r="C15" s="233"/>
      <c r="D15" s="485"/>
      <c r="E15" s="487"/>
      <c r="F15" s="459"/>
      <c r="G15" s="496"/>
      <c r="H15" s="394"/>
      <c r="I15" s="131"/>
      <c r="J15" s="469"/>
      <c r="K15" s="539"/>
      <c r="L15" s="560"/>
      <c r="M15" s="566"/>
      <c r="N15" s="468"/>
      <c r="O15" s="467"/>
      <c r="P15" s="546"/>
      <c r="T15" s="1741" t="s">
        <v>225</v>
      </c>
      <c r="U15" s="1738"/>
      <c r="V15" s="233"/>
      <c r="W15" s="485"/>
      <c r="X15" s="487"/>
      <c r="Y15" s="459"/>
      <c r="Z15" s="496"/>
      <c r="AA15" s="511"/>
      <c r="AB15" s="144"/>
      <c r="AC15" s="469"/>
      <c r="AD15" s="539"/>
      <c r="AE15" s="539"/>
      <c r="AF15" s="569"/>
      <c r="AG15" s="468"/>
      <c r="AH15" s="467"/>
      <c r="AI15" s="546"/>
      <c r="AL15" s="1741" t="s">
        <v>225</v>
      </c>
      <c r="AM15" s="1738"/>
      <c r="AN15" s="569"/>
      <c r="AO15" s="144"/>
      <c r="AP15" s="469"/>
      <c r="AQ15" s="634"/>
      <c r="AR15" s="539"/>
      <c r="AS15" s="546"/>
      <c r="AU15" s="1741" t="s">
        <v>225</v>
      </c>
      <c r="AV15" s="1738"/>
      <c r="AW15" s="144"/>
      <c r="AX15" s="469"/>
      <c r="AY15" s="539"/>
      <c r="AZ15" s="539"/>
      <c r="BA15" s="546"/>
    </row>
    <row r="16" spans="1:53" s="4" customFormat="1" ht="30.95" customHeight="1" thickBot="1" x14ac:dyDescent="0.2">
      <c r="A16" s="1742"/>
      <c r="B16" s="1738" t="s">
        <v>216</v>
      </c>
      <c r="C16" s="477"/>
      <c r="D16" s="486"/>
      <c r="E16" s="119"/>
      <c r="F16" s="453"/>
      <c r="G16" s="497"/>
      <c r="H16" s="520"/>
      <c r="I16" s="472"/>
      <c r="J16" s="474"/>
      <c r="K16" s="475"/>
      <c r="L16" s="567"/>
      <c r="M16" s="475"/>
      <c r="N16" s="476"/>
      <c r="O16" s="474"/>
      <c r="P16" s="547"/>
      <c r="T16" s="1742"/>
      <c r="U16" s="1738" t="s">
        <v>216</v>
      </c>
      <c r="V16" s="477"/>
      <c r="W16" s="486"/>
      <c r="X16" s="119"/>
      <c r="Y16" s="453"/>
      <c r="Z16" s="497"/>
      <c r="AA16" s="510"/>
      <c r="AB16" s="475"/>
      <c r="AC16" s="474"/>
      <c r="AD16" s="475"/>
      <c r="AE16" s="565"/>
      <c r="AF16" s="472"/>
      <c r="AG16" s="476"/>
      <c r="AH16" s="474"/>
      <c r="AI16" s="547"/>
      <c r="AL16" s="1742"/>
      <c r="AM16" s="1738" t="s">
        <v>216</v>
      </c>
      <c r="AN16" s="472"/>
      <c r="AO16" s="475"/>
      <c r="AP16" s="640"/>
      <c r="AQ16" s="475"/>
      <c r="AR16" s="565"/>
      <c r="AS16" s="547"/>
      <c r="AU16" s="1742"/>
      <c r="AV16" s="1738" t="s">
        <v>216</v>
      </c>
      <c r="AW16" s="475"/>
      <c r="AX16" s="474"/>
      <c r="AY16" s="475"/>
      <c r="AZ16" s="565"/>
      <c r="BA16" s="547"/>
    </row>
    <row r="17" spans="1:53" s="4" customFormat="1" ht="30.95" customHeight="1" x14ac:dyDescent="0.15">
      <c r="A17" s="1741" t="s">
        <v>226</v>
      </c>
      <c r="B17" s="1738"/>
      <c r="C17" s="478"/>
      <c r="D17" s="485"/>
      <c r="E17" s="458"/>
      <c r="F17" s="491"/>
      <c r="G17" s="457"/>
      <c r="H17" s="521"/>
      <c r="I17" s="561"/>
      <c r="J17" s="469"/>
      <c r="K17" s="144"/>
      <c r="L17" s="568"/>
      <c r="M17" s="144"/>
      <c r="N17" s="468"/>
      <c r="O17" s="467"/>
      <c r="P17" s="546"/>
      <c r="T17" s="1741" t="s">
        <v>226</v>
      </c>
      <c r="U17" s="1738"/>
      <c r="V17" s="478"/>
      <c r="W17" s="485"/>
      <c r="X17" s="458"/>
      <c r="Y17" s="494"/>
      <c r="Z17" s="457"/>
      <c r="AA17" s="511"/>
      <c r="AB17" s="550"/>
      <c r="AC17" s="469"/>
      <c r="AD17" s="144"/>
      <c r="AE17" s="566"/>
      <c r="AF17" s="131"/>
      <c r="AG17" s="468"/>
      <c r="AH17" s="467"/>
      <c r="AI17" s="546"/>
      <c r="AL17" s="1741" t="s">
        <v>226</v>
      </c>
      <c r="AM17" s="1738"/>
      <c r="AN17" s="131"/>
      <c r="AO17" s="550"/>
      <c r="AP17" s="642"/>
      <c r="AQ17" s="144"/>
      <c r="AR17" s="566"/>
      <c r="AS17" s="546"/>
      <c r="AU17" s="1741" t="s">
        <v>226</v>
      </c>
      <c r="AV17" s="1738"/>
      <c r="AW17" s="550"/>
      <c r="AX17" s="469"/>
      <c r="AY17" s="144"/>
      <c r="AZ17" s="566"/>
      <c r="BA17" s="546"/>
    </row>
    <row r="18" spans="1:53" s="4" customFormat="1" ht="30.95" customHeight="1" thickBot="1" x14ac:dyDescent="0.2">
      <c r="A18" s="1742"/>
      <c r="B18" s="1738" t="s">
        <v>217</v>
      </c>
      <c r="C18" s="477"/>
      <c r="D18" s="486"/>
      <c r="E18" s="488"/>
      <c r="F18" s="492"/>
      <c r="G18" s="472"/>
      <c r="H18" s="520"/>
      <c r="I18" s="562"/>
      <c r="J18" s="474"/>
      <c r="K18" s="475"/>
      <c r="L18" s="559"/>
      <c r="M18" s="475"/>
      <c r="N18" s="476"/>
      <c r="O18" s="474"/>
      <c r="P18" s="547"/>
      <c r="T18" s="1742"/>
      <c r="U18" s="1738" t="s">
        <v>217</v>
      </c>
      <c r="V18" s="477"/>
      <c r="W18" s="486"/>
      <c r="X18" s="489"/>
      <c r="Y18" s="493"/>
      <c r="Z18" s="472"/>
      <c r="AA18" s="510"/>
      <c r="AB18" s="549"/>
      <c r="AC18" s="474"/>
      <c r="AD18" s="475"/>
      <c r="AE18" s="475"/>
      <c r="AF18" s="472"/>
      <c r="AG18" s="476"/>
      <c r="AH18" s="474"/>
      <c r="AI18" s="547"/>
      <c r="AL18" s="1742"/>
      <c r="AM18" s="1738" t="s">
        <v>217</v>
      </c>
      <c r="AN18" s="472"/>
      <c r="AO18" s="549"/>
      <c r="AP18" s="641"/>
      <c r="AQ18" s="475"/>
      <c r="AR18" s="475"/>
      <c r="AS18" s="547"/>
      <c r="AU18" s="1742"/>
      <c r="AV18" s="1738" t="s">
        <v>217</v>
      </c>
      <c r="AW18" s="549"/>
      <c r="AX18" s="474"/>
      <c r="AY18" s="475"/>
      <c r="AZ18" s="475"/>
      <c r="BA18" s="547"/>
    </row>
    <row r="19" spans="1:53" s="4" customFormat="1" ht="30.95" customHeight="1" x14ac:dyDescent="0.15">
      <c r="A19" s="1741" t="s">
        <v>227</v>
      </c>
      <c r="B19" s="1738"/>
      <c r="C19" s="478"/>
      <c r="D19" s="485"/>
      <c r="E19" s="490"/>
      <c r="F19" s="494"/>
      <c r="G19" s="498"/>
      <c r="H19" s="521"/>
      <c r="I19" s="561"/>
      <c r="J19" s="469"/>
      <c r="K19" s="144"/>
      <c r="L19" s="560"/>
      <c r="M19" s="144"/>
      <c r="N19" s="468"/>
      <c r="O19" s="467"/>
      <c r="P19" s="546"/>
      <c r="T19" s="1741" t="s">
        <v>227</v>
      </c>
      <c r="U19" s="1738"/>
      <c r="V19" s="478"/>
      <c r="W19" s="485"/>
      <c r="X19" s="490"/>
      <c r="Y19" s="494"/>
      <c r="Z19" s="496"/>
      <c r="AA19" s="511"/>
      <c r="AB19" s="550"/>
      <c r="AC19" s="469"/>
      <c r="AD19" s="144"/>
      <c r="AE19" s="144"/>
      <c r="AF19" s="131"/>
      <c r="AG19" s="468"/>
      <c r="AH19" s="467"/>
      <c r="AI19" s="546"/>
      <c r="AL19" s="1741" t="s">
        <v>227</v>
      </c>
      <c r="AM19" s="1738"/>
      <c r="AN19" s="131"/>
      <c r="AO19" s="550"/>
      <c r="AP19" s="642"/>
      <c r="AQ19" s="144"/>
      <c r="AR19" s="144"/>
      <c r="AS19" s="546"/>
      <c r="AU19" s="1741" t="s">
        <v>227</v>
      </c>
      <c r="AV19" s="1738"/>
      <c r="AW19" s="550"/>
      <c r="AX19" s="469"/>
      <c r="AY19" s="144"/>
      <c r="AZ19" s="144"/>
      <c r="BA19" s="546"/>
    </row>
    <row r="20" spans="1:53" s="4" customFormat="1" ht="30.95" customHeight="1" thickBot="1" x14ac:dyDescent="0.2">
      <c r="A20" s="1742"/>
      <c r="B20" s="1738" t="s">
        <v>218</v>
      </c>
      <c r="C20" s="477"/>
      <c r="D20" s="486"/>
      <c r="E20" s="489"/>
      <c r="F20" s="493"/>
      <c r="G20" s="497"/>
      <c r="H20" s="520"/>
      <c r="I20" s="562"/>
      <c r="J20" s="474"/>
      <c r="K20" s="475"/>
      <c r="L20" s="559"/>
      <c r="M20" s="565"/>
      <c r="N20" s="476"/>
      <c r="O20" s="474"/>
      <c r="P20" s="547"/>
      <c r="T20" s="1742"/>
      <c r="U20" s="1738" t="s">
        <v>218</v>
      </c>
      <c r="V20" s="477"/>
      <c r="W20" s="486"/>
      <c r="X20" s="489"/>
      <c r="Y20" s="493"/>
      <c r="Z20" s="497"/>
      <c r="AA20" s="510"/>
      <c r="AB20" s="549"/>
      <c r="AC20" s="474"/>
      <c r="AD20" s="475"/>
      <c r="AE20" s="475"/>
      <c r="AF20" s="499"/>
      <c r="AG20" s="476"/>
      <c r="AH20" s="474"/>
      <c r="AI20" s="547"/>
      <c r="AL20" s="1742"/>
      <c r="AM20" s="1738" t="s">
        <v>218</v>
      </c>
      <c r="AN20" s="499"/>
      <c r="AO20" s="549"/>
      <c r="AP20" s="641"/>
      <c r="AQ20" s="475"/>
      <c r="AR20" s="475"/>
      <c r="AS20" s="547"/>
      <c r="AU20" s="1742"/>
      <c r="AV20" s="1738" t="s">
        <v>218</v>
      </c>
      <c r="AW20" s="549"/>
      <c r="AX20" s="474"/>
      <c r="AY20" s="475"/>
      <c r="AZ20" s="475"/>
      <c r="BA20" s="547"/>
    </row>
    <row r="21" spans="1:53" s="4" customFormat="1" ht="30.95" customHeight="1" x14ac:dyDescent="0.15">
      <c r="A21" s="1741" t="s">
        <v>228</v>
      </c>
      <c r="B21" s="1738"/>
      <c r="C21" s="478"/>
      <c r="D21" s="485"/>
      <c r="E21" s="490"/>
      <c r="F21" s="494"/>
      <c r="G21" s="498"/>
      <c r="H21" s="521"/>
      <c r="I21" s="561"/>
      <c r="J21" s="469"/>
      <c r="K21" s="144"/>
      <c r="L21" s="560"/>
      <c r="M21" s="566"/>
      <c r="N21" s="468"/>
      <c r="O21" s="467"/>
      <c r="P21" s="546"/>
      <c r="T21" s="1741" t="s">
        <v>228</v>
      </c>
      <c r="U21" s="1738"/>
      <c r="V21" s="478"/>
      <c r="W21" s="485"/>
      <c r="X21" s="490"/>
      <c r="Y21" s="494"/>
      <c r="Z21" s="498"/>
      <c r="AA21" s="511"/>
      <c r="AB21" s="550"/>
      <c r="AC21" s="469"/>
      <c r="AD21" s="144"/>
      <c r="AE21" s="144"/>
      <c r="AF21" s="569"/>
      <c r="AG21" s="468"/>
      <c r="AH21" s="467"/>
      <c r="AI21" s="546"/>
      <c r="AL21" s="1741" t="s">
        <v>228</v>
      </c>
      <c r="AM21" s="1738"/>
      <c r="AN21" s="569"/>
      <c r="AO21" s="550"/>
      <c r="AP21" s="642"/>
      <c r="AQ21" s="144"/>
      <c r="AR21" s="144"/>
      <c r="AS21" s="546"/>
      <c r="AU21" s="1741" t="s">
        <v>228</v>
      </c>
      <c r="AV21" s="1738"/>
      <c r="AW21" s="550"/>
      <c r="AX21" s="469"/>
      <c r="AY21" s="144"/>
      <c r="AZ21" s="144"/>
      <c r="BA21" s="546"/>
    </row>
    <row r="22" spans="1:53" s="4" customFormat="1" ht="30.95" customHeight="1" thickBot="1" x14ac:dyDescent="0.2">
      <c r="A22" s="1742"/>
      <c r="B22" s="1738" t="s">
        <v>219</v>
      </c>
      <c r="C22" s="477"/>
      <c r="D22" s="486"/>
      <c r="E22" s="489"/>
      <c r="F22" s="493"/>
      <c r="G22" s="497"/>
      <c r="H22" s="520"/>
      <c r="I22" s="562"/>
      <c r="J22" s="474"/>
      <c r="K22" s="475"/>
      <c r="L22" s="559"/>
      <c r="M22" s="565"/>
      <c r="N22" s="476"/>
      <c r="O22" s="474"/>
      <c r="P22" s="547"/>
      <c r="T22" s="1742"/>
      <c r="U22" s="1738" t="s">
        <v>219</v>
      </c>
      <c r="V22" s="477"/>
      <c r="W22" s="486"/>
      <c r="X22" s="489"/>
      <c r="Y22" s="493"/>
      <c r="Z22" s="497"/>
      <c r="AA22" s="510"/>
      <c r="AB22" s="549"/>
      <c r="AC22" s="474"/>
      <c r="AD22" s="475"/>
      <c r="AE22" s="475"/>
      <c r="AF22" s="499"/>
      <c r="AG22" s="476"/>
      <c r="AH22" s="474"/>
      <c r="AI22" s="547"/>
      <c r="AL22" s="1742"/>
      <c r="AM22" s="1738" t="s">
        <v>219</v>
      </c>
      <c r="AN22" s="499"/>
      <c r="AO22" s="549"/>
      <c r="AP22" s="641"/>
      <c r="AQ22" s="475"/>
      <c r="AR22" s="475"/>
      <c r="AS22" s="547"/>
      <c r="AU22" s="1742"/>
      <c r="AV22" s="1738" t="s">
        <v>219</v>
      </c>
      <c r="AW22" s="549"/>
      <c r="AX22" s="474"/>
      <c r="AY22" s="475"/>
      <c r="AZ22" s="475"/>
      <c r="BA22" s="547"/>
    </row>
    <row r="23" spans="1:53" s="4" customFormat="1" ht="30.95" customHeight="1" x14ac:dyDescent="0.15">
      <c r="A23" s="1741" t="s">
        <v>229</v>
      </c>
      <c r="B23" s="1738"/>
      <c r="C23" s="478"/>
      <c r="D23" s="485"/>
      <c r="E23" s="490"/>
      <c r="F23" s="494"/>
      <c r="G23" s="498"/>
      <c r="H23" s="521"/>
      <c r="I23" s="561"/>
      <c r="J23" s="469"/>
      <c r="K23" s="144"/>
      <c r="L23" s="560"/>
      <c r="M23" s="566"/>
      <c r="N23" s="468"/>
      <c r="O23" s="467"/>
      <c r="P23" s="546"/>
      <c r="T23" s="1741" t="s">
        <v>229</v>
      </c>
      <c r="U23" s="1738"/>
      <c r="V23" s="478"/>
      <c r="W23" s="485"/>
      <c r="X23" s="490"/>
      <c r="Y23" s="494"/>
      <c r="Z23" s="498"/>
      <c r="AA23" s="511"/>
      <c r="AB23" s="550"/>
      <c r="AC23" s="469"/>
      <c r="AD23" s="144"/>
      <c r="AE23" s="144"/>
      <c r="AF23" s="569"/>
      <c r="AG23" s="468"/>
      <c r="AH23" s="467"/>
      <c r="AI23" s="546"/>
      <c r="AL23" s="1741" t="s">
        <v>229</v>
      </c>
      <c r="AM23" s="1738"/>
      <c r="AN23" s="569"/>
      <c r="AO23" s="550"/>
      <c r="AP23" s="642"/>
      <c r="AQ23" s="144"/>
      <c r="AR23" s="144"/>
      <c r="AS23" s="546"/>
      <c r="AU23" s="1741" t="s">
        <v>229</v>
      </c>
      <c r="AV23" s="1738"/>
      <c r="AW23" s="550"/>
      <c r="AX23" s="469"/>
      <c r="AY23" s="144"/>
      <c r="AZ23" s="144"/>
      <c r="BA23" s="546"/>
    </row>
    <row r="24" spans="1:53" s="4" customFormat="1" ht="30.95" customHeight="1" thickBot="1" x14ac:dyDescent="0.2">
      <c r="A24" s="1742"/>
      <c r="B24" s="1738" t="s">
        <v>220</v>
      </c>
      <c r="C24" s="471"/>
      <c r="D24" s="472"/>
      <c r="E24" s="473"/>
      <c r="F24" s="474"/>
      <c r="G24" s="497"/>
      <c r="H24" s="520"/>
      <c r="I24" s="562"/>
      <c r="J24" s="474"/>
      <c r="K24" s="475"/>
      <c r="L24" s="559"/>
      <c r="M24" s="565"/>
      <c r="N24" s="476"/>
      <c r="O24" s="474"/>
      <c r="P24" s="547"/>
      <c r="T24" s="1742"/>
      <c r="U24" s="1738" t="s">
        <v>220</v>
      </c>
      <c r="V24" s="471"/>
      <c r="W24" s="472"/>
      <c r="X24" s="473"/>
      <c r="Y24" s="474"/>
      <c r="Z24" s="497"/>
      <c r="AA24" s="510"/>
      <c r="AB24" s="549"/>
      <c r="AC24" s="474"/>
      <c r="AD24" s="475"/>
      <c r="AE24" s="475"/>
      <c r="AF24" s="499"/>
      <c r="AG24" s="476"/>
      <c r="AH24" s="474"/>
      <c r="AI24" s="547"/>
      <c r="AL24" s="1742"/>
      <c r="AM24" s="1738" t="s">
        <v>220</v>
      </c>
      <c r="AN24" s="499"/>
      <c r="AO24" s="549"/>
      <c r="AP24" s="641"/>
      <c r="AQ24" s="475"/>
      <c r="AR24" s="475"/>
      <c r="AS24" s="547"/>
      <c r="AU24" s="1742"/>
      <c r="AV24" s="1738" t="s">
        <v>220</v>
      </c>
      <c r="AW24" s="549"/>
      <c r="AX24" s="474"/>
      <c r="AY24" s="475"/>
      <c r="AZ24" s="475"/>
      <c r="BA24" s="547"/>
    </row>
    <row r="25" spans="1:53" s="4" customFormat="1" ht="30.95" customHeight="1" x14ac:dyDescent="0.15">
      <c r="A25" s="1741" t="s">
        <v>230</v>
      </c>
      <c r="B25" s="1738"/>
      <c r="C25" s="233"/>
      <c r="D25" s="131"/>
      <c r="E25" s="80"/>
      <c r="F25" s="467"/>
      <c r="G25" s="470"/>
      <c r="H25" s="394"/>
      <c r="I25" s="131"/>
      <c r="J25" s="469"/>
      <c r="K25" s="144"/>
      <c r="L25" s="560"/>
      <c r="M25" s="144"/>
      <c r="N25" s="468"/>
      <c r="O25" s="467"/>
      <c r="P25" s="144"/>
      <c r="T25" s="1741" t="s">
        <v>230</v>
      </c>
      <c r="U25" s="1738"/>
      <c r="V25" s="233"/>
      <c r="W25" s="131"/>
      <c r="X25" s="80"/>
      <c r="Y25" s="467"/>
      <c r="Z25" s="470"/>
      <c r="AA25" s="511"/>
      <c r="AB25" s="144"/>
      <c r="AC25" s="469"/>
      <c r="AD25" s="144"/>
      <c r="AE25" s="144"/>
      <c r="AF25" s="131"/>
      <c r="AG25" s="468"/>
      <c r="AH25" s="467"/>
      <c r="AI25" s="144"/>
      <c r="AL25" s="1741" t="s">
        <v>230</v>
      </c>
      <c r="AM25" s="1738"/>
      <c r="AN25" s="131"/>
      <c r="AO25" s="144"/>
      <c r="AP25" s="469"/>
      <c r="AQ25" s="144"/>
      <c r="AR25" s="144"/>
      <c r="AS25" s="144"/>
      <c r="AU25" s="1741" t="s">
        <v>230</v>
      </c>
      <c r="AV25" s="1738"/>
      <c r="AW25" s="144"/>
      <c r="AX25" s="469"/>
      <c r="AY25" s="144"/>
      <c r="AZ25" s="144"/>
      <c r="BA25" s="144"/>
    </row>
    <row r="26" spans="1:53" s="4" customFormat="1" ht="30.95" customHeight="1" thickBot="1" x14ac:dyDescent="0.2">
      <c r="A26" s="1742"/>
      <c r="B26" s="1738" t="s">
        <v>221</v>
      </c>
      <c r="C26" s="471"/>
      <c r="D26" s="472"/>
      <c r="E26" s="473"/>
      <c r="F26" s="474"/>
      <c r="G26" s="472"/>
      <c r="H26" s="507"/>
      <c r="I26" s="472"/>
      <c r="J26" s="474"/>
      <c r="K26" s="475"/>
      <c r="L26" s="559"/>
      <c r="M26" s="475"/>
      <c r="N26" s="476"/>
      <c r="O26" s="474"/>
      <c r="P26" s="475"/>
      <c r="T26" s="1742"/>
      <c r="U26" s="1738" t="s">
        <v>221</v>
      </c>
      <c r="V26" s="471"/>
      <c r="W26" s="472"/>
      <c r="X26" s="473"/>
      <c r="Y26" s="474"/>
      <c r="Z26" s="472"/>
      <c r="AA26" s="510"/>
      <c r="AB26" s="475"/>
      <c r="AC26" s="474"/>
      <c r="AD26" s="475"/>
      <c r="AE26" s="475"/>
      <c r="AF26" s="472"/>
      <c r="AG26" s="476"/>
      <c r="AH26" s="474"/>
      <c r="AI26" s="475"/>
      <c r="AL26" s="1742"/>
      <c r="AM26" s="1738" t="s">
        <v>221</v>
      </c>
      <c r="AN26" s="472"/>
      <c r="AO26" s="475"/>
      <c r="AP26" s="474"/>
      <c r="AQ26" s="475"/>
      <c r="AR26" s="475"/>
      <c r="AS26" s="475"/>
      <c r="AU26" s="1742"/>
      <c r="AV26" s="1738" t="s">
        <v>221</v>
      </c>
      <c r="AW26" s="475"/>
      <c r="AX26" s="474"/>
      <c r="AY26" s="475"/>
      <c r="AZ26" s="475"/>
      <c r="BA26" s="475"/>
    </row>
    <row r="27" spans="1:53" s="4" customFormat="1" ht="30.95" customHeight="1" thickBot="1" x14ac:dyDescent="0.2">
      <c r="A27" s="1741" t="s">
        <v>231</v>
      </c>
      <c r="B27" s="1738"/>
      <c r="C27" s="233"/>
      <c r="D27" s="131"/>
      <c r="E27" s="80"/>
      <c r="F27" s="467"/>
      <c r="G27" s="470"/>
      <c r="H27" s="394"/>
      <c r="I27" s="563"/>
      <c r="J27" s="564"/>
      <c r="K27" s="342"/>
      <c r="L27" s="324"/>
      <c r="M27" s="144"/>
      <c r="N27" s="468"/>
      <c r="O27" s="467"/>
      <c r="P27" s="144"/>
      <c r="T27" s="541" t="s">
        <v>231</v>
      </c>
      <c r="U27" s="1738"/>
      <c r="V27" s="233"/>
      <c r="W27" s="131"/>
      <c r="X27" s="80"/>
      <c r="Y27" s="467"/>
      <c r="Z27" s="470"/>
      <c r="AA27" s="511"/>
      <c r="AB27" s="144"/>
      <c r="AC27" s="469"/>
      <c r="AD27" s="144"/>
      <c r="AE27" s="144"/>
      <c r="AF27" s="131"/>
      <c r="AG27" s="468"/>
      <c r="AH27" s="467"/>
      <c r="AI27" s="144"/>
      <c r="AL27" s="541" t="s">
        <v>231</v>
      </c>
      <c r="AM27" s="1738"/>
      <c r="AN27" s="131"/>
      <c r="AO27" s="144"/>
      <c r="AP27" s="469"/>
      <c r="AQ27" s="144"/>
      <c r="AR27" s="144"/>
      <c r="AS27" s="144"/>
      <c r="AU27" s="541" t="s">
        <v>231</v>
      </c>
      <c r="AV27" s="1738"/>
      <c r="AW27" s="144"/>
      <c r="AX27" s="469"/>
      <c r="AY27" s="144"/>
      <c r="AZ27" s="144"/>
      <c r="BA27" s="144"/>
    </row>
    <row r="28" spans="1:53" s="4" customFormat="1" ht="30.95" customHeight="1" x14ac:dyDescent="0.15">
      <c r="A28" s="1742"/>
      <c r="B28" s="543"/>
      <c r="C28" s="2"/>
      <c r="D28" s="111"/>
      <c r="E28" s="111"/>
      <c r="F28" s="111"/>
      <c r="G28" s="2"/>
      <c r="H28" s="2"/>
      <c r="I28" s="2"/>
      <c r="J28" s="2"/>
      <c r="K28" s="111"/>
      <c r="L28" s="111"/>
      <c r="M28" s="111"/>
      <c r="N28" s="111"/>
      <c r="O28" s="111"/>
      <c r="P28" s="111"/>
      <c r="Q28" s="111"/>
      <c r="R28" s="2"/>
      <c r="U28" s="542"/>
      <c r="V28" s="543"/>
      <c r="W28" s="2"/>
      <c r="X28" s="111"/>
      <c r="Y28" s="111"/>
      <c r="Z28" s="111"/>
      <c r="AA28" s="2"/>
      <c r="AB28" s="2"/>
      <c r="AC28" s="2"/>
      <c r="AD28" s="111"/>
      <c r="AE28" s="111"/>
      <c r="AF28" s="111"/>
      <c r="AG28" s="111"/>
      <c r="AH28" s="111"/>
      <c r="AI28" s="111"/>
      <c r="AJ28" s="111"/>
    </row>
    <row r="29" spans="1:53" s="4" customFormat="1" ht="30.95" customHeight="1" x14ac:dyDescent="0.15">
      <c r="A29" s="449"/>
      <c r="B29" s="293"/>
      <c r="C29" s="55"/>
      <c r="D29" s="241"/>
      <c r="E29" s="241"/>
      <c r="F29" s="241"/>
      <c r="G29" s="241"/>
      <c r="H29" s="55"/>
      <c r="I29" s="55"/>
      <c r="J29" s="55"/>
      <c r="K29" s="55"/>
      <c r="L29" s="241"/>
      <c r="M29" s="241"/>
      <c r="N29" s="241"/>
      <c r="O29" s="241"/>
      <c r="P29" s="241"/>
      <c r="Q29" s="241"/>
      <c r="R29" s="241"/>
      <c r="S29" s="55"/>
    </row>
    <row r="30" spans="1:53" s="4" customFormat="1" ht="30.95" customHeight="1" x14ac:dyDescent="0.15">
      <c r="A30" s="293"/>
      <c r="B30" s="293"/>
      <c r="C30" s="55"/>
      <c r="D30" s="241"/>
      <c r="E30" s="241"/>
      <c r="F30" s="241"/>
      <c r="G30" s="241"/>
      <c r="H30" s="55"/>
      <c r="I30" s="55"/>
      <c r="J30" s="55"/>
      <c r="K30" s="55"/>
      <c r="L30" s="241"/>
      <c r="M30" s="241"/>
      <c r="N30" s="241"/>
      <c r="O30" s="241"/>
      <c r="P30" s="241"/>
      <c r="Q30" s="241"/>
      <c r="R30" s="241"/>
      <c r="S30" s="55"/>
    </row>
    <row r="31" spans="1:53" s="4" customFormat="1" ht="30.95" customHeight="1" x14ac:dyDescent="0.15">
      <c r="A31" s="293"/>
      <c r="B31" s="142"/>
      <c r="C31" s="55"/>
      <c r="D31" s="241"/>
      <c r="E31" s="241"/>
      <c r="F31" s="241"/>
      <c r="G31" s="241"/>
      <c r="H31" s="55"/>
      <c r="I31" s="55"/>
      <c r="J31" s="55"/>
      <c r="K31" s="55"/>
      <c r="L31" s="241"/>
      <c r="M31" s="241"/>
      <c r="N31" s="241"/>
      <c r="O31" s="241"/>
      <c r="P31" s="241"/>
      <c r="Q31" s="241"/>
      <c r="R31" s="241"/>
      <c r="S31" s="55"/>
    </row>
    <row r="32" spans="1:53" s="4" customFormat="1" ht="30.95" customHeight="1" x14ac:dyDescent="0.15">
      <c r="A32" s="142"/>
      <c r="B32" s="141"/>
      <c r="C32" s="55"/>
      <c r="D32" s="241"/>
      <c r="E32" s="241"/>
      <c r="F32" s="241"/>
      <c r="G32" s="241"/>
      <c r="H32" s="55"/>
      <c r="I32" s="55"/>
      <c r="J32" s="55"/>
      <c r="K32" s="55"/>
      <c r="L32" s="241"/>
      <c r="M32" s="241"/>
      <c r="N32" s="241"/>
      <c r="O32" s="241"/>
      <c r="P32" s="241"/>
      <c r="Q32" s="241"/>
      <c r="R32" s="241"/>
      <c r="S32" s="55"/>
    </row>
    <row r="33" spans="1:60" s="4" customFormat="1" ht="30.95" customHeight="1" x14ac:dyDescent="0.15">
      <c r="A33" s="141"/>
      <c r="B33" s="141"/>
      <c r="C33" s="2"/>
      <c r="D33" s="111"/>
      <c r="E33" s="111"/>
      <c r="F33" s="111"/>
      <c r="G33" s="111"/>
      <c r="H33" s="2"/>
      <c r="I33" s="2"/>
      <c r="J33" s="2"/>
      <c r="K33" s="2"/>
      <c r="L33" s="111"/>
      <c r="M33" s="111"/>
      <c r="N33" s="111"/>
      <c r="O33" s="111"/>
      <c r="P33" s="111"/>
      <c r="Q33" s="111"/>
      <c r="R33" s="111"/>
      <c r="S33" s="2"/>
    </row>
    <row r="34" spans="1:60" s="4" customFormat="1" ht="30.95" customHeight="1" x14ac:dyDescent="0.15">
      <c r="A34" s="141"/>
      <c r="B34" s="141"/>
      <c r="C34" s="2"/>
      <c r="D34" s="111"/>
      <c r="E34" s="111"/>
      <c r="F34" s="111"/>
      <c r="G34" s="111"/>
      <c r="H34" s="2"/>
      <c r="I34" s="2"/>
      <c r="J34" s="2"/>
      <c r="K34" s="2"/>
      <c r="L34" s="111"/>
      <c r="M34" s="111"/>
      <c r="N34" s="111"/>
      <c r="O34" s="111"/>
      <c r="P34" s="111"/>
      <c r="Q34" s="111"/>
      <c r="R34" s="111"/>
      <c r="S34" s="2"/>
    </row>
    <row r="35" spans="1:60" s="4" customFormat="1" ht="30.95" customHeight="1" x14ac:dyDescent="0.15">
      <c r="A35" s="141"/>
      <c r="B35" s="141"/>
      <c r="C35" s="2"/>
      <c r="D35" s="111"/>
      <c r="E35" s="111"/>
      <c r="F35" s="111"/>
      <c r="G35" s="111"/>
      <c r="H35" s="2"/>
      <c r="I35" s="2"/>
      <c r="J35" s="2"/>
      <c r="K35" s="2"/>
      <c r="L35" s="111"/>
      <c r="M35" s="111"/>
      <c r="N35" s="111"/>
      <c r="O35" s="111"/>
      <c r="P35" s="111"/>
      <c r="Q35" s="111"/>
      <c r="R35" s="111"/>
      <c r="S35" s="2"/>
    </row>
    <row r="36" spans="1:60" s="4" customFormat="1" ht="30.95" customHeight="1" x14ac:dyDescent="0.15">
      <c r="A36" s="141"/>
      <c r="B36" s="141"/>
      <c r="C36" s="2"/>
      <c r="D36" s="111"/>
      <c r="E36" s="111"/>
      <c r="F36" s="2"/>
      <c r="G36" s="2"/>
      <c r="H36" s="2"/>
      <c r="I36" s="2"/>
      <c r="J36" s="111"/>
      <c r="K36" s="111"/>
      <c r="L36" s="111"/>
      <c r="M36" s="2"/>
      <c r="N36" s="2"/>
      <c r="O36" s="2"/>
      <c r="P36" s="2"/>
      <c r="Q36" s="2"/>
      <c r="R36" s="2"/>
      <c r="S36" s="2"/>
    </row>
    <row r="37" spans="1:60" s="4" customFormat="1" ht="30.95" customHeight="1" x14ac:dyDescent="0.15">
      <c r="A37" s="141"/>
      <c r="B37" s="141"/>
      <c r="C37" s="2"/>
      <c r="D37" s="111"/>
      <c r="E37" s="111"/>
      <c r="F37" s="2"/>
      <c r="G37" s="2"/>
      <c r="H37" s="2"/>
      <c r="I37" s="2"/>
      <c r="J37" s="111"/>
      <c r="K37" s="111"/>
      <c r="L37" s="111"/>
      <c r="M37" s="2"/>
      <c r="N37" s="2"/>
      <c r="O37" s="2"/>
      <c r="P37" s="2"/>
      <c r="Q37" s="2"/>
      <c r="R37" s="2"/>
      <c r="S37" s="2"/>
    </row>
    <row r="38" spans="1:60" s="4" customFormat="1" ht="30.95" customHeight="1" x14ac:dyDescent="0.15">
      <c r="A38" s="141"/>
      <c r="B38" s="141"/>
      <c r="C38" s="2"/>
      <c r="D38" s="111"/>
      <c r="E38" s="111"/>
      <c r="F38" s="2"/>
      <c r="G38" s="2"/>
      <c r="H38" s="2"/>
      <c r="I38" s="2"/>
      <c r="J38" s="111"/>
      <c r="K38" s="111"/>
      <c r="L38" s="111"/>
      <c r="M38" s="2"/>
      <c r="N38" s="2"/>
      <c r="O38" s="2"/>
      <c r="P38" s="2"/>
      <c r="Q38" s="2"/>
      <c r="R38" s="2"/>
      <c r="S38" s="2"/>
      <c r="T38" s="323"/>
      <c r="U38" s="323"/>
      <c r="V38" s="40"/>
    </row>
    <row r="39" spans="1:60" s="4" customFormat="1" ht="27.95" customHeight="1" x14ac:dyDescent="0.15">
      <c r="A39" s="141"/>
      <c r="B39" s="141"/>
      <c r="C39" s="2"/>
      <c r="D39" s="111"/>
      <c r="E39" s="111"/>
      <c r="F39" s="2"/>
      <c r="G39" s="2"/>
      <c r="H39" s="2"/>
      <c r="I39" s="2"/>
      <c r="J39" s="111"/>
      <c r="K39" s="111"/>
      <c r="L39" s="111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101"/>
      <c r="AT39"/>
      <c r="AU39"/>
      <c r="AV39"/>
      <c r="AW39"/>
      <c r="AX39"/>
      <c r="AY39"/>
      <c r="AZ39"/>
      <c r="BA39"/>
      <c r="BB39" s="323"/>
      <c r="BC39" s="323"/>
      <c r="BD39" s="323"/>
      <c r="BE39" s="323"/>
      <c r="BF39" s="323"/>
      <c r="BG39" s="277"/>
      <c r="BH39" s="40"/>
    </row>
    <row r="40" spans="1:60" s="40" customFormat="1" ht="27.95" customHeight="1" x14ac:dyDescent="0.15">
      <c r="A40" s="141"/>
      <c r="B40" s="141"/>
      <c r="C40" s="2"/>
      <c r="D40" s="111"/>
      <c r="E40" s="111"/>
      <c r="F40" s="2"/>
      <c r="G40" s="2"/>
      <c r="H40" s="2"/>
      <c r="I40" s="2"/>
      <c r="J40" s="111"/>
      <c r="K40" s="111"/>
      <c r="L40" s="111"/>
      <c r="M40" s="2"/>
      <c r="N40" s="2"/>
      <c r="O40" s="2"/>
      <c r="P40" s="2"/>
      <c r="Q40" s="2"/>
      <c r="R40" s="2"/>
      <c r="S40" s="2"/>
      <c r="T40" s="55"/>
      <c r="U40" s="55"/>
      <c r="V40" s="55"/>
      <c r="W40" s="55"/>
      <c r="X40" s="55"/>
      <c r="Y40" s="55"/>
      <c r="Z40" s="55"/>
      <c r="AA40" s="55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 s="277"/>
    </row>
    <row r="41" spans="1:60" s="277" customFormat="1" ht="27.95" customHeight="1" x14ac:dyDescent="0.15">
      <c r="A41" s="141"/>
      <c r="B41" s="141"/>
      <c r="C41" s="2"/>
      <c r="D41" s="111"/>
      <c r="E41" s="111"/>
      <c r="F41" s="2"/>
      <c r="G41" s="2"/>
      <c r="H41" s="2"/>
      <c r="I41" s="2"/>
      <c r="J41" s="111"/>
      <c r="K41" s="111"/>
      <c r="L41" s="111"/>
      <c r="M41" s="2"/>
      <c r="N41" s="2"/>
      <c r="O41" s="2"/>
      <c r="P41" s="2"/>
      <c r="Q41" s="2"/>
      <c r="R41" s="2"/>
      <c r="S41" s="2"/>
      <c r="T41" s="55"/>
      <c r="U41" s="55"/>
      <c r="V41" s="55"/>
      <c r="W41" s="55"/>
      <c r="X41" s="55"/>
      <c r="Y41" s="55"/>
      <c r="Z41" s="55"/>
      <c r="AA41" s="55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</row>
    <row r="42" spans="1:60" ht="27.95" customHeight="1" x14ac:dyDescent="0.15">
      <c r="T42" s="55"/>
      <c r="U42" s="55"/>
      <c r="V42" s="55"/>
      <c r="W42" s="55"/>
      <c r="X42" s="55"/>
      <c r="Y42" s="55"/>
      <c r="Z42" s="55"/>
      <c r="AA42" s="55"/>
      <c r="AO42" s="2"/>
      <c r="AP42" s="2"/>
      <c r="AQ42" s="2"/>
      <c r="AR42" s="2"/>
      <c r="AS42" s="2"/>
      <c r="AT42"/>
      <c r="AU42"/>
      <c r="AV42"/>
    </row>
    <row r="43" spans="1:60" ht="24.95" customHeight="1" x14ac:dyDescent="0.15">
      <c r="T43" s="55"/>
      <c r="U43" s="55"/>
      <c r="V43" s="55"/>
      <c r="W43" s="55"/>
      <c r="X43" s="55"/>
      <c r="Y43" s="55"/>
      <c r="Z43" s="55"/>
      <c r="AA43" s="55"/>
      <c r="AO43" s="2"/>
      <c r="AP43" s="2"/>
      <c r="AQ43" s="2"/>
      <c r="AR43" s="2"/>
      <c r="AS43" s="2"/>
      <c r="AT43"/>
      <c r="AU43"/>
      <c r="AV43"/>
    </row>
    <row r="44" spans="1:60" ht="24.95" customHeight="1" x14ac:dyDescent="0.15">
      <c r="AO44" s="2"/>
      <c r="AP44" s="2"/>
      <c r="AQ44" s="2"/>
      <c r="AR44" s="2"/>
      <c r="AS44" s="2"/>
    </row>
    <row r="45" spans="1:60" x14ac:dyDescent="0.15">
      <c r="AO45" s="2"/>
      <c r="AP45" s="2"/>
      <c r="AQ45" s="2"/>
      <c r="AR45" s="2"/>
      <c r="AS45" s="2"/>
    </row>
    <row r="46" spans="1:60" x14ac:dyDescent="0.15">
      <c r="AO46" s="2"/>
      <c r="AP46" s="2"/>
      <c r="AQ46" s="2"/>
      <c r="AR46" s="2"/>
      <c r="AS46" s="2"/>
    </row>
  </sheetData>
  <mergeCells count="100">
    <mergeCell ref="A1:S1"/>
    <mergeCell ref="A5:A6"/>
    <mergeCell ref="B6:B7"/>
    <mergeCell ref="A7:A8"/>
    <mergeCell ref="B8:B9"/>
    <mergeCell ref="G3:G4"/>
    <mergeCell ref="O3:P3"/>
    <mergeCell ref="A9:A10"/>
    <mergeCell ref="B10:B11"/>
    <mergeCell ref="E3:E4"/>
    <mergeCell ref="AH3:AI3"/>
    <mergeCell ref="AD5:AE5"/>
    <mergeCell ref="A23:A24"/>
    <mergeCell ref="A25:A26"/>
    <mergeCell ref="X3:X4"/>
    <mergeCell ref="Z3:Z4"/>
    <mergeCell ref="T5:T6"/>
    <mergeCell ref="T15:T16"/>
    <mergeCell ref="A15:A16"/>
    <mergeCell ref="A17:A18"/>
    <mergeCell ref="K5:L5"/>
    <mergeCell ref="A11:A12"/>
    <mergeCell ref="A13:A14"/>
    <mergeCell ref="B24:B25"/>
    <mergeCell ref="B16:B17"/>
    <mergeCell ref="B18:B19"/>
    <mergeCell ref="B12:B13"/>
    <mergeCell ref="B14:B15"/>
    <mergeCell ref="B26:B27"/>
    <mergeCell ref="A19:A20"/>
    <mergeCell ref="A21:A22"/>
    <mergeCell ref="B20:B21"/>
    <mergeCell ref="B22:B23"/>
    <mergeCell ref="A27:A28"/>
    <mergeCell ref="U20:U21"/>
    <mergeCell ref="T21:T22"/>
    <mergeCell ref="U22:U23"/>
    <mergeCell ref="T23:T24"/>
    <mergeCell ref="U24:U25"/>
    <mergeCell ref="AL5:AL6"/>
    <mergeCell ref="T25:T26"/>
    <mergeCell ref="U6:U7"/>
    <mergeCell ref="T7:T8"/>
    <mergeCell ref="U8:U9"/>
    <mergeCell ref="T9:T10"/>
    <mergeCell ref="U10:U11"/>
    <mergeCell ref="T11:T12"/>
    <mergeCell ref="U12:U13"/>
    <mergeCell ref="T13:T14"/>
    <mergeCell ref="U14:U15"/>
    <mergeCell ref="U26:U27"/>
    <mergeCell ref="U16:U17"/>
    <mergeCell ref="T17:T18"/>
    <mergeCell ref="U18:U19"/>
    <mergeCell ref="T19:T20"/>
    <mergeCell ref="AM6:AM7"/>
    <mergeCell ref="AL7:AL8"/>
    <mergeCell ref="AM8:AM9"/>
    <mergeCell ref="AL9:AL10"/>
    <mergeCell ref="AM10:AM11"/>
    <mergeCell ref="AL11:AL12"/>
    <mergeCell ref="AM12:AM13"/>
    <mergeCell ref="AL13:AL14"/>
    <mergeCell ref="AM14:AM15"/>
    <mergeCell ref="AL15:AL16"/>
    <mergeCell ref="AM16:AM17"/>
    <mergeCell ref="AL17:AL18"/>
    <mergeCell ref="AM18:AM19"/>
    <mergeCell ref="AL19:AL20"/>
    <mergeCell ref="AM20:AM21"/>
    <mergeCell ref="AL21:AL22"/>
    <mergeCell ref="AM22:AM23"/>
    <mergeCell ref="AL23:AL24"/>
    <mergeCell ref="AM24:AM25"/>
    <mergeCell ref="AL25:AL26"/>
    <mergeCell ref="AM26:AM27"/>
    <mergeCell ref="AY5:AZ5"/>
    <mergeCell ref="AV6:AV7"/>
    <mergeCell ref="AU7:AU8"/>
    <mergeCell ref="AV8:AV9"/>
    <mergeCell ref="AU9:AU10"/>
    <mergeCell ref="AV10:AV11"/>
    <mergeCell ref="AU11:AU12"/>
    <mergeCell ref="AV12:AV13"/>
    <mergeCell ref="AU13:AU14"/>
    <mergeCell ref="AV26:AV27"/>
    <mergeCell ref="AP5:AQ5"/>
    <mergeCell ref="AV14:AV15"/>
    <mergeCell ref="AU15:AU16"/>
    <mergeCell ref="AV16:AV17"/>
    <mergeCell ref="AU17:AU18"/>
    <mergeCell ref="AV18:AV19"/>
    <mergeCell ref="AU19:AU20"/>
    <mergeCell ref="AU5:AU6"/>
    <mergeCell ref="AV20:AV21"/>
    <mergeCell ref="AU21:AU22"/>
    <mergeCell ref="AV22:AV23"/>
    <mergeCell ref="AU23:AU24"/>
    <mergeCell ref="AV24:AV25"/>
    <mergeCell ref="AU25:AU26"/>
  </mergeCells>
  <phoneticPr fontId="1"/>
  <pageMargins left="0" right="0" top="0.19685039370078741" bottom="0.19685039370078741" header="0.11811023622047245" footer="0.11811023622047245"/>
  <pageSetup paperSize="9" scale="49" orientation="landscape" horizontalDpi="4294967293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AA173"/>
  <sheetViews>
    <sheetView zoomScale="75" zoomScaleNormal="75" workbookViewId="0">
      <pane xSplit="3" ySplit="2" topLeftCell="D81" activePane="bottomRight" state="frozen"/>
      <selection pane="topRight" activeCell="D1" sqref="D1"/>
      <selection pane="bottomLeft" activeCell="A3" sqref="A3"/>
      <selection pane="bottomRight" activeCell="L24" sqref="L24"/>
    </sheetView>
  </sheetViews>
  <sheetFormatPr defaultRowHeight="13.5" x14ac:dyDescent="0.15"/>
  <cols>
    <col min="2" max="2" width="6.375" customWidth="1"/>
    <col min="3" max="3" width="5.25" customWidth="1"/>
    <col min="18" max="18" width="8.875" style="400" customWidth="1"/>
    <col min="19" max="19" width="6" customWidth="1"/>
  </cols>
  <sheetData>
    <row r="2" spans="1:27" x14ac:dyDescent="0.15"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72">
        <v>10</v>
      </c>
      <c r="K2" s="2">
        <v>11</v>
      </c>
      <c r="L2" s="272">
        <v>12</v>
      </c>
      <c r="M2" s="2">
        <v>1</v>
      </c>
      <c r="N2" s="2">
        <v>2</v>
      </c>
      <c r="O2" s="2">
        <v>3</v>
      </c>
      <c r="T2" t="s">
        <v>421</v>
      </c>
      <c r="U2" t="s">
        <v>422</v>
      </c>
      <c r="W2">
        <v>6</v>
      </c>
      <c r="X2">
        <v>5</v>
      </c>
      <c r="Y2">
        <v>4</v>
      </c>
      <c r="Z2">
        <v>3</v>
      </c>
      <c r="AA2">
        <v>2</v>
      </c>
    </row>
    <row r="3" spans="1:27" x14ac:dyDescent="0.15">
      <c r="A3" s="1772" t="s">
        <v>28</v>
      </c>
      <c r="B3" s="1929" t="s">
        <v>41</v>
      </c>
      <c r="C3" s="1929"/>
      <c r="D3" s="367">
        <f>'4'!$BK10</f>
        <v>1</v>
      </c>
      <c r="E3" s="367">
        <f>'5'!BK10</f>
        <v>1</v>
      </c>
      <c r="F3" s="367">
        <f>'6'!$BK10</f>
        <v>1</v>
      </c>
      <c r="G3" s="367">
        <f>'7'!$BK10</f>
        <v>1</v>
      </c>
      <c r="H3" s="367">
        <f>'8'!$BM10</f>
        <v>0</v>
      </c>
      <c r="I3" s="367">
        <f>'9'!$BK10</f>
        <v>0</v>
      </c>
      <c r="J3" s="367">
        <f>'10'!$BK10</f>
        <v>0</v>
      </c>
      <c r="K3" s="367">
        <f>'11'!$BK10</f>
        <v>0</v>
      </c>
      <c r="L3" s="367">
        <f>'12'!$BK10</f>
        <v>0</v>
      </c>
      <c r="M3" s="367">
        <f>'1'!$BK10</f>
        <v>0</v>
      </c>
      <c r="N3" s="367">
        <f>'2'!$BK10</f>
        <v>0</v>
      </c>
      <c r="O3" s="367">
        <f>'3'!$BK10</f>
        <v>0</v>
      </c>
      <c r="P3">
        <f t="shared" ref="P3:P34" si="0">SUM(D3:O3)</f>
        <v>4</v>
      </c>
      <c r="Q3" s="367"/>
    </row>
    <row r="4" spans="1:27" x14ac:dyDescent="0.15">
      <c r="A4" s="1770"/>
      <c r="B4" s="1929" t="s">
        <v>42</v>
      </c>
      <c r="C4" s="1929"/>
      <c r="D4" s="614">
        <f>'4'!$BL10</f>
        <v>1</v>
      </c>
      <c r="E4" s="614">
        <f>'5'!$BL10</f>
        <v>1</v>
      </c>
      <c r="F4" s="614">
        <f>'6'!$BL10</f>
        <v>1</v>
      </c>
      <c r="G4" s="614">
        <f>'7'!$BL10</f>
        <v>1</v>
      </c>
      <c r="H4" s="614">
        <f>'8'!$BN10</f>
        <v>1</v>
      </c>
      <c r="I4" s="614">
        <f>'9'!$BL10</f>
        <v>0</v>
      </c>
      <c r="J4" s="614">
        <f>'10'!$BL10</f>
        <v>0</v>
      </c>
      <c r="K4" s="614">
        <f>'11'!$BL10</f>
        <v>0</v>
      </c>
      <c r="L4" s="614">
        <f>'12'!$BL10</f>
        <v>0</v>
      </c>
      <c r="M4" s="614">
        <f>'1'!$BL10</f>
        <v>0</v>
      </c>
      <c r="N4" s="614">
        <f>'2'!$BL10</f>
        <v>0</v>
      </c>
      <c r="O4" s="614">
        <f>'3'!$BL10</f>
        <v>0</v>
      </c>
      <c r="P4">
        <f t="shared" si="0"/>
        <v>5</v>
      </c>
    </row>
    <row r="5" spans="1:27" x14ac:dyDescent="0.15">
      <c r="A5" s="1770"/>
      <c r="B5" s="1928" t="s">
        <v>45</v>
      </c>
      <c r="C5" s="1928"/>
      <c r="D5" s="623">
        <f>'4'!$BM10</f>
        <v>0</v>
      </c>
      <c r="E5" s="623">
        <f>'5'!$BM10</f>
        <v>0</v>
      </c>
      <c r="F5" s="623">
        <f>'6'!$BM10</f>
        <v>0</v>
      </c>
      <c r="G5" s="623">
        <f>'7'!$BM10</f>
        <v>2</v>
      </c>
      <c r="H5" s="623">
        <f>'8'!$BO10</f>
        <v>0</v>
      </c>
      <c r="I5" s="623">
        <f>'9'!$BM10</f>
        <v>0</v>
      </c>
      <c r="J5" s="623">
        <f>'10'!$BM10</f>
        <v>0</v>
      </c>
      <c r="K5" s="623">
        <f>'11'!$BM10</f>
        <v>0</v>
      </c>
      <c r="L5" s="623">
        <f>'12'!$BM10</f>
        <v>0</v>
      </c>
      <c r="M5" s="623">
        <f>'1'!$BM10</f>
        <v>0</v>
      </c>
      <c r="N5" s="623">
        <f>'2'!$BM10</f>
        <v>0</v>
      </c>
      <c r="O5" s="623">
        <f>'3'!$BM10</f>
        <v>0</v>
      </c>
      <c r="P5" s="348">
        <f t="shared" si="0"/>
        <v>2</v>
      </c>
      <c r="Q5" s="348"/>
    </row>
    <row r="6" spans="1:27" x14ac:dyDescent="0.15">
      <c r="A6" s="1770"/>
      <c r="B6" s="1928" t="s">
        <v>44</v>
      </c>
      <c r="C6" s="1928"/>
      <c r="D6" s="623">
        <f>'4'!$BN10</f>
        <v>0</v>
      </c>
      <c r="E6" s="623">
        <f>'5'!$BN10</f>
        <v>0</v>
      </c>
      <c r="F6" s="623">
        <f>'6'!$BN10</f>
        <v>0</v>
      </c>
      <c r="G6" s="623">
        <f>'7'!$BN10</f>
        <v>0</v>
      </c>
      <c r="H6" s="623">
        <f>'8'!$BP10</f>
        <v>0</v>
      </c>
      <c r="I6" s="623">
        <f>'9'!$BN10</f>
        <v>0</v>
      </c>
      <c r="J6" s="623">
        <f>'10'!$BN10</f>
        <v>0</v>
      </c>
      <c r="K6" s="623">
        <f>'11'!$BN10</f>
        <v>0</v>
      </c>
      <c r="L6" s="623">
        <f>'12'!$BN10</f>
        <v>0</v>
      </c>
      <c r="M6" s="623">
        <f>'1'!$BN10</f>
        <v>0</v>
      </c>
      <c r="N6" s="623">
        <f>'2'!$BN10</f>
        <v>0</v>
      </c>
      <c r="O6" s="623">
        <f>'3'!$BN10</f>
        <v>0</v>
      </c>
      <c r="P6" s="348">
        <f t="shared" si="0"/>
        <v>0</v>
      </c>
      <c r="Q6" s="822">
        <f>P5*0.5+P6</f>
        <v>1</v>
      </c>
    </row>
    <row r="7" spans="1:27" x14ac:dyDescent="0.15">
      <c r="A7" s="1770"/>
      <c r="B7" s="1928" t="s">
        <v>153</v>
      </c>
      <c r="C7" s="1928"/>
      <c r="D7" s="623">
        <f>'4'!$BO10</f>
        <v>0</v>
      </c>
      <c r="E7" s="623">
        <f>'5'!$BO10</f>
        <v>0</v>
      </c>
      <c r="F7" s="623">
        <f>'6'!$BO10</f>
        <v>0</v>
      </c>
      <c r="G7" s="623">
        <f>'7'!$BO10</f>
        <v>0</v>
      </c>
      <c r="H7" s="623">
        <f>'8'!$BQ10</f>
        <v>0</v>
      </c>
      <c r="I7" s="623">
        <f>'9'!$BO10</f>
        <v>0</v>
      </c>
      <c r="J7" s="623">
        <f>'10'!$BO10</f>
        <v>0</v>
      </c>
      <c r="K7" s="623">
        <f>'11'!$BO10</f>
        <v>0</v>
      </c>
      <c r="L7" s="623">
        <f>'12'!$BO10</f>
        <v>0</v>
      </c>
      <c r="M7" s="623">
        <f>'1'!$BO10</f>
        <v>0</v>
      </c>
      <c r="N7" s="623">
        <f>'2'!$BO10</f>
        <v>0</v>
      </c>
      <c r="O7" s="623">
        <f>'3'!$BO10</f>
        <v>0</v>
      </c>
      <c r="P7" s="348">
        <f t="shared" si="0"/>
        <v>0</v>
      </c>
      <c r="Q7" s="822">
        <f>SUM(D7:O7)</f>
        <v>0</v>
      </c>
      <c r="T7">
        <f>$W$2-P7</f>
        <v>6</v>
      </c>
      <c r="U7">
        <f>$X$2-Q6</f>
        <v>4</v>
      </c>
    </row>
    <row r="8" spans="1:27" x14ac:dyDescent="0.15">
      <c r="A8" s="1770"/>
      <c r="B8" s="1934" t="s">
        <v>261</v>
      </c>
      <c r="C8" s="1934"/>
      <c r="D8" s="624">
        <f>'4'!$BP10</f>
        <v>0</v>
      </c>
      <c r="E8" s="624">
        <f>'4'!$BP10</f>
        <v>0</v>
      </c>
      <c r="F8" s="624">
        <f>'6'!$BP10</f>
        <v>0</v>
      </c>
      <c r="G8" s="624">
        <f>'7'!$BP10</f>
        <v>0</v>
      </c>
      <c r="H8" s="624">
        <f>'8'!$BR10</f>
        <v>0</v>
      </c>
      <c r="I8" s="624">
        <f>'9'!$BP10</f>
        <v>0</v>
      </c>
      <c r="J8" s="624">
        <f>'10'!$BP10</f>
        <v>0</v>
      </c>
      <c r="K8" s="624">
        <f>'11'!$BP10</f>
        <v>0</v>
      </c>
      <c r="L8" s="624">
        <f>'12'!$BP10</f>
        <v>0</v>
      </c>
      <c r="M8" s="624">
        <f>'1'!$BP10</f>
        <v>0</v>
      </c>
      <c r="N8" s="624">
        <f>'2'!$BP10</f>
        <v>0</v>
      </c>
      <c r="O8" s="624">
        <f>'3'!$BP10</f>
        <v>0</v>
      </c>
      <c r="P8" s="622">
        <f t="shared" si="0"/>
        <v>0</v>
      </c>
      <c r="Q8" s="622">
        <f>SUM(D8:O8)</f>
        <v>0</v>
      </c>
    </row>
    <row r="9" spans="1:27" x14ac:dyDescent="0.15">
      <c r="A9" s="1770"/>
      <c r="B9" s="1769" t="s">
        <v>46</v>
      </c>
      <c r="C9">
        <v>1</v>
      </c>
      <c r="D9" s="614">
        <f>'4'!$BQ10</f>
        <v>0</v>
      </c>
      <c r="E9" s="614">
        <f>'5'!$BQ10</f>
        <v>0</v>
      </c>
      <c r="F9" s="614">
        <f>'6'!$BQ10</f>
        <v>0</v>
      </c>
      <c r="G9" s="614">
        <f>'7'!$BQ10</f>
        <v>0</v>
      </c>
      <c r="H9" s="614">
        <f>'8'!$BS10</f>
        <v>0</v>
      </c>
      <c r="I9" s="614">
        <f>'9'!$BQ10</f>
        <v>0</v>
      </c>
      <c r="J9" s="614">
        <f>'10'!$BQ10</f>
        <v>0</v>
      </c>
      <c r="K9" s="614">
        <f>'11'!$BQ10</f>
        <v>0</v>
      </c>
      <c r="L9" s="614">
        <f>'12'!$BQ10</f>
        <v>0</v>
      </c>
      <c r="M9" s="614">
        <f>'1'!$BQ10</f>
        <v>0</v>
      </c>
      <c r="N9" s="614">
        <f>'2'!$BQ10</f>
        <v>0</v>
      </c>
      <c r="O9" s="614">
        <f>'3'!$BQ10</f>
        <v>0</v>
      </c>
      <c r="P9">
        <f t="shared" si="0"/>
        <v>0</v>
      </c>
    </row>
    <row r="10" spans="1:27" x14ac:dyDescent="0.15">
      <c r="A10" s="1770"/>
      <c r="B10" s="1769"/>
      <c r="C10">
        <v>0.5</v>
      </c>
      <c r="D10" s="614">
        <f>'4'!$BR10</f>
        <v>0</v>
      </c>
      <c r="E10" s="614">
        <f>'5'!$BR10</f>
        <v>0</v>
      </c>
      <c r="F10" s="614">
        <f>'6'!$BR10</f>
        <v>0</v>
      </c>
      <c r="G10" s="614">
        <f>'7'!$BR10</f>
        <v>1</v>
      </c>
      <c r="H10" s="614">
        <f>'8'!$BT10</f>
        <v>0</v>
      </c>
      <c r="I10" s="614">
        <f>'9'!$BR10</f>
        <v>0</v>
      </c>
      <c r="J10" s="614">
        <f>'10'!$BR10</f>
        <v>0</v>
      </c>
      <c r="K10" s="614">
        <f>'11'!$BR10</f>
        <v>0</v>
      </c>
      <c r="L10" s="614">
        <f>'12'!$BR10</f>
        <v>0</v>
      </c>
      <c r="M10" s="614">
        <f>'1'!$BR10</f>
        <v>0</v>
      </c>
      <c r="N10" s="614">
        <f>'2'!$BR10</f>
        <v>0</v>
      </c>
      <c r="O10" s="614">
        <f>'3'!$BR10</f>
        <v>0</v>
      </c>
      <c r="P10">
        <f t="shared" si="0"/>
        <v>1</v>
      </c>
      <c r="Q10">
        <f>P10*0.5+P9</f>
        <v>0.5</v>
      </c>
      <c r="R10" s="374">
        <f>Q6+Q7+Q10</f>
        <v>1.5</v>
      </c>
      <c r="S10" s="1476"/>
    </row>
    <row r="11" spans="1:27" x14ac:dyDescent="0.15">
      <c r="A11" s="1774"/>
      <c r="B11" s="1774" t="s">
        <v>155</v>
      </c>
      <c r="C11" s="1774"/>
      <c r="D11" s="614">
        <f>'4'!$BS10</f>
        <v>0</v>
      </c>
      <c r="E11" s="614">
        <f>'5'!$BS10</f>
        <v>0.5</v>
      </c>
      <c r="F11" s="614">
        <f>'6'!$BS10</f>
        <v>0</v>
      </c>
      <c r="G11" s="614">
        <f>'7'!$BS10</f>
        <v>0</v>
      </c>
      <c r="H11" s="614">
        <f>'8'!$BU10</f>
        <v>0</v>
      </c>
      <c r="I11" s="614">
        <f>'9'!$BS10</f>
        <v>0</v>
      </c>
      <c r="J11" s="614">
        <f>'10'!$BS10</f>
        <v>0</v>
      </c>
      <c r="K11" s="614">
        <f>'11'!$BS10</f>
        <v>0</v>
      </c>
      <c r="L11" s="614">
        <f>'12'!$BS10</f>
        <v>0</v>
      </c>
      <c r="M11" s="614">
        <f>'1'!$BS10</f>
        <v>0</v>
      </c>
      <c r="N11" s="614">
        <f>'2'!$BS10</f>
        <v>0</v>
      </c>
      <c r="O11" s="614">
        <f>'3'!$BS10</f>
        <v>0</v>
      </c>
      <c r="P11" s="368">
        <f t="shared" si="0"/>
        <v>0.5</v>
      </c>
      <c r="Q11" s="368">
        <f>SUM(D11:O11)</f>
        <v>0.5</v>
      </c>
      <c r="R11" s="400">
        <f>Q11/(P3+P4*0.5+Q6+Q7+Q10)*100</f>
        <v>6.25</v>
      </c>
      <c r="S11" s="1476" t="s">
        <v>156</v>
      </c>
    </row>
    <row r="12" spans="1:27" x14ac:dyDescent="0.15">
      <c r="A12" s="1772" t="s">
        <v>237</v>
      </c>
      <c r="B12" s="1930" t="s">
        <v>41</v>
      </c>
      <c r="C12" s="1930"/>
      <c r="D12" s="367">
        <f>'4'!$BK11</f>
        <v>1</v>
      </c>
      <c r="E12" s="367">
        <f>'5'!$BK11</f>
        <v>1</v>
      </c>
      <c r="F12" s="367">
        <f>'6'!$BK11</f>
        <v>1</v>
      </c>
      <c r="G12" s="367">
        <f>'7'!$BK11</f>
        <v>1</v>
      </c>
      <c r="H12" s="367">
        <f>'8'!$BM11</f>
        <v>0</v>
      </c>
      <c r="I12" s="367">
        <f>'9'!$BK11</f>
        <v>0</v>
      </c>
      <c r="J12" s="367">
        <f>'10'!$BK11</f>
        <v>0</v>
      </c>
      <c r="K12" s="367">
        <f>'11'!$BK11</f>
        <v>0</v>
      </c>
      <c r="L12" s="367">
        <f>'12'!$BK11</f>
        <v>0</v>
      </c>
      <c r="M12" s="367">
        <f>'1'!$BK11</f>
        <v>0</v>
      </c>
      <c r="N12" s="367">
        <f>'2'!$BK11</f>
        <v>0</v>
      </c>
      <c r="O12" s="367">
        <f>'3'!$BK11</f>
        <v>0</v>
      </c>
      <c r="P12">
        <f t="shared" si="0"/>
        <v>4</v>
      </c>
      <c r="Q12" s="367"/>
    </row>
    <row r="13" spans="1:27" x14ac:dyDescent="0.15">
      <c r="A13" s="1770"/>
      <c r="B13" s="1929" t="s">
        <v>42</v>
      </c>
      <c r="C13" s="1929"/>
      <c r="D13" s="614">
        <f>'4'!$BL11</f>
        <v>1</v>
      </c>
      <c r="E13" s="614">
        <f>'5'!$BL11</f>
        <v>1</v>
      </c>
      <c r="F13" s="614">
        <f>'6'!$BL11</f>
        <v>1</v>
      </c>
      <c r="G13" s="614">
        <f>'7'!$BL11</f>
        <v>1</v>
      </c>
      <c r="H13" s="614">
        <f>'8'!$BN11</f>
        <v>0</v>
      </c>
      <c r="I13" s="614">
        <f>'9'!$BL11</f>
        <v>0</v>
      </c>
      <c r="J13" s="614">
        <f>'10'!$BL11</f>
        <v>0</v>
      </c>
      <c r="K13" s="614">
        <f>'11'!$BL11</f>
        <v>0</v>
      </c>
      <c r="L13" s="614">
        <f>'12'!$BL11</f>
        <v>0</v>
      </c>
      <c r="M13" s="614">
        <f>'1'!$BL11</f>
        <v>0</v>
      </c>
      <c r="N13" s="614">
        <f>'2'!$BL11</f>
        <v>0</v>
      </c>
      <c r="O13" s="614">
        <f>'3'!$BL11</f>
        <v>0</v>
      </c>
      <c r="P13">
        <f t="shared" si="0"/>
        <v>4</v>
      </c>
    </row>
    <row r="14" spans="1:27" x14ac:dyDescent="0.15">
      <c r="A14" s="1770"/>
      <c r="B14" s="1928" t="s">
        <v>45</v>
      </c>
      <c r="C14" s="1928"/>
      <c r="D14" s="623">
        <f>'4'!$BM11</f>
        <v>1</v>
      </c>
      <c r="E14" s="623">
        <f>'5'!$BM11</f>
        <v>1</v>
      </c>
      <c r="F14" s="623">
        <f>'6'!$BM11</f>
        <v>0</v>
      </c>
      <c r="G14" s="623">
        <f>'7'!$BM11</f>
        <v>1</v>
      </c>
      <c r="H14" s="623">
        <f>'8'!$BO11</f>
        <v>0</v>
      </c>
      <c r="I14" s="623">
        <f>'9'!$BM11</f>
        <v>0</v>
      </c>
      <c r="J14" s="623">
        <f>'10'!$BM11</f>
        <v>0</v>
      </c>
      <c r="K14" s="623">
        <f>'11'!$BM11</f>
        <v>0</v>
      </c>
      <c r="L14" s="623">
        <f>'12'!$BM11</f>
        <v>0</v>
      </c>
      <c r="M14" s="623">
        <f>'1'!$BM11</f>
        <v>0</v>
      </c>
      <c r="N14" s="623">
        <f>'2'!$BM11</f>
        <v>0</v>
      </c>
      <c r="O14" s="623">
        <f>'3'!$BM11</f>
        <v>0</v>
      </c>
      <c r="P14" s="348">
        <f t="shared" si="0"/>
        <v>3</v>
      </c>
      <c r="Q14" s="348"/>
    </row>
    <row r="15" spans="1:27" x14ac:dyDescent="0.15">
      <c r="A15" s="1770"/>
      <c r="B15" s="1928" t="s">
        <v>44</v>
      </c>
      <c r="C15" s="1928"/>
      <c r="D15" s="623">
        <f>'4'!$BN11</f>
        <v>0</v>
      </c>
      <c r="E15" s="623">
        <f>'5'!$BN11</f>
        <v>0</v>
      </c>
      <c r="F15" s="623">
        <f>'6'!$BN11</f>
        <v>0</v>
      </c>
      <c r="G15" s="623">
        <f>'7'!$BN11</f>
        <v>0</v>
      </c>
      <c r="H15" s="623">
        <f>'8'!$BP11</f>
        <v>0</v>
      </c>
      <c r="I15" s="623">
        <f>'9'!$BN11</f>
        <v>0</v>
      </c>
      <c r="J15" s="623">
        <f>'10'!$BN11</f>
        <v>0</v>
      </c>
      <c r="K15" s="623">
        <f>'11'!$BN11</f>
        <v>0</v>
      </c>
      <c r="L15" s="623">
        <f>'12'!$BN11</f>
        <v>0</v>
      </c>
      <c r="M15" s="623">
        <f>'1'!$BN11</f>
        <v>0</v>
      </c>
      <c r="N15" s="623">
        <f>'2'!$BN11</f>
        <v>0</v>
      </c>
      <c r="O15" s="623">
        <f>'3'!$BN11</f>
        <v>0</v>
      </c>
      <c r="P15" s="348">
        <f t="shared" si="0"/>
        <v>0</v>
      </c>
      <c r="Q15" s="822">
        <f>P14*0.5+P15</f>
        <v>1.5</v>
      </c>
    </row>
    <row r="16" spans="1:27" x14ac:dyDescent="0.15">
      <c r="A16" s="1770"/>
      <c r="B16" s="1928" t="s">
        <v>153</v>
      </c>
      <c r="C16" s="1928"/>
      <c r="D16" s="623">
        <f>'4'!$BO11</f>
        <v>0</v>
      </c>
      <c r="E16" s="623">
        <f>'5'!$BO11</f>
        <v>0</v>
      </c>
      <c r="F16" s="623">
        <f>'6'!$BO11</f>
        <v>1</v>
      </c>
      <c r="G16" s="623">
        <f>'7'!$BO11</f>
        <v>2</v>
      </c>
      <c r="H16" s="623">
        <f>'8'!$BQ11</f>
        <v>0</v>
      </c>
      <c r="I16" s="623">
        <f>'9'!$BO11</f>
        <v>0</v>
      </c>
      <c r="J16" s="623">
        <f>'10'!$BO11</f>
        <v>0</v>
      </c>
      <c r="K16" s="623">
        <f>'11'!$BO11</f>
        <v>0</v>
      </c>
      <c r="L16" s="623">
        <f>'12'!$BO11</f>
        <v>0</v>
      </c>
      <c r="M16" s="623">
        <f>'1'!$BO11</f>
        <v>0</v>
      </c>
      <c r="N16" s="623">
        <f>'2'!$BO11</f>
        <v>0</v>
      </c>
      <c r="O16" s="623">
        <f>'3'!$BO11</f>
        <v>0</v>
      </c>
      <c r="P16" s="348">
        <f t="shared" si="0"/>
        <v>3</v>
      </c>
      <c r="Q16" s="822">
        <f>SUM(D16:O16)</f>
        <v>3</v>
      </c>
      <c r="T16">
        <f>$W$2-P16</f>
        <v>3</v>
      </c>
      <c r="U16">
        <f>$X$2-Q15</f>
        <v>3.5</v>
      </c>
    </row>
    <row r="17" spans="1:21" x14ac:dyDescent="0.15">
      <c r="A17" s="1770"/>
      <c r="B17" s="1934" t="s">
        <v>261</v>
      </c>
      <c r="C17" s="1934"/>
      <c r="D17" s="624">
        <f>'4'!$BP11</f>
        <v>0</v>
      </c>
      <c r="E17" s="624">
        <f>'5'!$BP11</f>
        <v>0</v>
      </c>
      <c r="F17" s="624">
        <f>'6'!$BP11</f>
        <v>0</v>
      </c>
      <c r="G17" s="624">
        <f>'7'!$BP11</f>
        <v>0</v>
      </c>
      <c r="H17" s="624">
        <f>'8'!$BR11</f>
        <v>0</v>
      </c>
      <c r="I17" s="624">
        <f>'9'!$BP11</f>
        <v>0</v>
      </c>
      <c r="J17" s="624">
        <f>'10'!$BP11</f>
        <v>0</v>
      </c>
      <c r="K17" s="624">
        <f>'11'!$BP11</f>
        <v>0</v>
      </c>
      <c r="L17" s="624">
        <f>'12'!$BP11</f>
        <v>0</v>
      </c>
      <c r="M17" s="624">
        <f>'1'!$BP11</f>
        <v>0</v>
      </c>
      <c r="N17" s="624">
        <f>'2'!$BP11</f>
        <v>0</v>
      </c>
      <c r="O17" s="624">
        <f>'3'!$BP11</f>
        <v>0</v>
      </c>
      <c r="P17" s="622">
        <f t="shared" si="0"/>
        <v>0</v>
      </c>
      <c r="Q17" s="622">
        <f>SUM(D17:O17)</f>
        <v>0</v>
      </c>
    </row>
    <row r="18" spans="1:21" x14ac:dyDescent="0.15">
      <c r="A18" s="1770"/>
      <c r="B18" s="1769" t="s">
        <v>46</v>
      </c>
      <c r="C18">
        <v>1</v>
      </c>
      <c r="D18" s="614">
        <f>'4'!$BQ11</f>
        <v>0</v>
      </c>
      <c r="E18" s="614">
        <f>'5'!$BQ11</f>
        <v>0</v>
      </c>
      <c r="F18" s="614">
        <f>'6'!$BQ11</f>
        <v>2</v>
      </c>
      <c r="G18" s="614">
        <f>'7'!$BQ11</f>
        <v>0</v>
      </c>
      <c r="H18" s="614">
        <f>'8'!$BS11</f>
        <v>0</v>
      </c>
      <c r="I18" s="614">
        <f>'9'!$BQ11</f>
        <v>0</v>
      </c>
      <c r="J18" s="614">
        <f>'10'!$BQ11</f>
        <v>0</v>
      </c>
      <c r="K18" s="614">
        <f>'11'!$BQ11</f>
        <v>0</v>
      </c>
      <c r="L18" s="614">
        <f>'12'!$BQ11</f>
        <v>0</v>
      </c>
      <c r="M18" s="614">
        <f>'1'!$BQ11</f>
        <v>0</v>
      </c>
      <c r="N18" s="614">
        <f>'2'!$BQ11</f>
        <v>0</v>
      </c>
      <c r="O18" s="614">
        <f>'3'!$BQ11</f>
        <v>0</v>
      </c>
      <c r="P18">
        <f t="shared" si="0"/>
        <v>2</v>
      </c>
    </row>
    <row r="19" spans="1:21" x14ac:dyDescent="0.15">
      <c r="A19" s="1770"/>
      <c r="B19" s="1769"/>
      <c r="C19">
        <v>0.5</v>
      </c>
      <c r="D19" s="614">
        <f>'4'!$BR11</f>
        <v>1</v>
      </c>
      <c r="E19" s="614">
        <f>'5'!$BR11</f>
        <v>0</v>
      </c>
      <c r="F19" s="614">
        <f>'6'!$BR11</f>
        <v>0</v>
      </c>
      <c r="G19" s="614">
        <f>'7'!$BR11</f>
        <v>1</v>
      </c>
      <c r="H19" s="614">
        <f>'8'!$BT11</f>
        <v>0</v>
      </c>
      <c r="I19" s="614">
        <f>'9'!$BR11</f>
        <v>0</v>
      </c>
      <c r="J19" s="614">
        <f>'10'!$BR11</f>
        <v>0</v>
      </c>
      <c r="K19" s="614">
        <f>'11'!$BR11</f>
        <v>0</v>
      </c>
      <c r="L19" s="614">
        <f>'12'!$BR11</f>
        <v>0</v>
      </c>
      <c r="M19" s="614">
        <f>'1'!$BR11</f>
        <v>0</v>
      </c>
      <c r="N19" s="614">
        <f>'2'!$BR11</f>
        <v>0</v>
      </c>
      <c r="O19" s="614">
        <f>'3'!$BR11</f>
        <v>0</v>
      </c>
      <c r="P19">
        <f t="shared" si="0"/>
        <v>2</v>
      </c>
      <c r="Q19">
        <f>P19*0.5+P18</f>
        <v>3</v>
      </c>
      <c r="R19" s="374">
        <f>Q15+Q16+Q19</f>
        <v>7.5</v>
      </c>
      <c r="S19" s="1476"/>
    </row>
    <row r="20" spans="1:21" x14ac:dyDescent="0.15">
      <c r="A20" s="1774"/>
      <c r="B20" s="1774" t="s">
        <v>155</v>
      </c>
      <c r="C20" s="1774"/>
      <c r="D20" s="614">
        <f>'4'!$BS11</f>
        <v>0</v>
      </c>
      <c r="E20" s="614">
        <f>'5'!$BS11</f>
        <v>0</v>
      </c>
      <c r="F20" s="614">
        <f>'6'!$BS11</f>
        <v>0</v>
      </c>
      <c r="G20" s="614">
        <f>'7'!$BS11</f>
        <v>0</v>
      </c>
      <c r="H20" s="614">
        <f>'8'!$BU11</f>
        <v>0</v>
      </c>
      <c r="I20" s="614">
        <f>'9'!$BS11</f>
        <v>0</v>
      </c>
      <c r="J20" s="614">
        <f>'10'!$BS11</f>
        <v>0</v>
      </c>
      <c r="K20" s="614">
        <f>'11'!$BS11</f>
        <v>0</v>
      </c>
      <c r="L20" s="614">
        <f>'12'!$BS11</f>
        <v>0</v>
      </c>
      <c r="M20" s="614">
        <f>'1'!$BS11</f>
        <v>0</v>
      </c>
      <c r="N20" s="614">
        <f>'2'!$BS11</f>
        <v>0</v>
      </c>
      <c r="O20" s="614">
        <f>'3'!$BS11</f>
        <v>0</v>
      </c>
      <c r="P20" s="368">
        <f t="shared" si="0"/>
        <v>0</v>
      </c>
      <c r="Q20" s="368">
        <f>SUM(D20:O20)</f>
        <v>0</v>
      </c>
      <c r="R20" s="400">
        <f>Q20/(P12+P13*0.5+Q15+Q16+Q19)*100</f>
        <v>0</v>
      </c>
      <c r="S20" s="1476" t="s">
        <v>156</v>
      </c>
    </row>
    <row r="21" spans="1:21" x14ac:dyDescent="0.15">
      <c r="A21" s="1772" t="s">
        <v>63</v>
      </c>
      <c r="B21" s="1929" t="s">
        <v>41</v>
      </c>
      <c r="C21" s="1929"/>
      <c r="D21" s="367">
        <f>'4'!$BK12</f>
        <v>1</v>
      </c>
      <c r="E21" s="367">
        <f>'5'!$BK12</f>
        <v>1</v>
      </c>
      <c r="F21" s="367">
        <f>'6'!$BK12</f>
        <v>1</v>
      </c>
      <c r="G21" s="367">
        <f>'7'!$BK12</f>
        <v>1</v>
      </c>
      <c r="H21" s="367">
        <f>'8'!$BM12</f>
        <v>0</v>
      </c>
      <c r="I21" s="367">
        <f>'9'!$BK12</f>
        <v>0</v>
      </c>
      <c r="J21" s="367">
        <f>'10'!$BK12</f>
        <v>0</v>
      </c>
      <c r="K21" s="367">
        <f>'11'!$BK12</f>
        <v>0</v>
      </c>
      <c r="L21" s="367">
        <f>'12'!$BK12</f>
        <v>0</v>
      </c>
      <c r="M21" s="367">
        <f>'1'!$BK12</f>
        <v>0</v>
      </c>
      <c r="N21" s="367">
        <f>'2'!$BK12</f>
        <v>0</v>
      </c>
      <c r="O21" s="367">
        <f>'3'!$BK12</f>
        <v>0</v>
      </c>
      <c r="P21">
        <f t="shared" si="0"/>
        <v>4</v>
      </c>
      <c r="Q21" s="367"/>
    </row>
    <row r="22" spans="1:21" x14ac:dyDescent="0.15">
      <c r="A22" s="1770"/>
      <c r="B22" s="1929" t="s">
        <v>42</v>
      </c>
      <c r="C22" s="1929"/>
      <c r="D22" s="614">
        <f>'4'!$BL12</f>
        <v>1</v>
      </c>
      <c r="E22" s="614">
        <f>'5'!$BL12</f>
        <v>1</v>
      </c>
      <c r="F22" s="614">
        <f>'6'!$BL12</f>
        <v>1</v>
      </c>
      <c r="G22" s="614">
        <f>'7'!$BL12</f>
        <v>1</v>
      </c>
      <c r="H22" s="614">
        <f>'8'!$BN12</f>
        <v>0</v>
      </c>
      <c r="I22" s="614">
        <f>'9'!$BL12</f>
        <v>0</v>
      </c>
      <c r="J22" s="614">
        <f>'10'!$BL12</f>
        <v>0</v>
      </c>
      <c r="K22" s="614">
        <f>'11'!$BL12</f>
        <v>0</v>
      </c>
      <c r="L22" s="614">
        <f>'12'!$BL12</f>
        <v>0</v>
      </c>
      <c r="M22" s="614">
        <f>'1'!$BL12</f>
        <v>0</v>
      </c>
      <c r="N22" s="614">
        <f>'2'!$BL12</f>
        <v>0</v>
      </c>
      <c r="O22" s="614">
        <f>'3'!$BL12</f>
        <v>0</v>
      </c>
      <c r="P22">
        <f t="shared" si="0"/>
        <v>4</v>
      </c>
    </row>
    <row r="23" spans="1:21" x14ac:dyDescent="0.15">
      <c r="A23" s="1770"/>
      <c r="B23" s="1928" t="s">
        <v>45</v>
      </c>
      <c r="C23" s="1928"/>
      <c r="D23" s="623">
        <f>'4'!$BM12</f>
        <v>0</v>
      </c>
      <c r="E23" s="623">
        <f>'5'!$BM12</f>
        <v>0</v>
      </c>
      <c r="F23" s="623">
        <f>'6'!$BM12</f>
        <v>1</v>
      </c>
      <c r="G23" s="623">
        <f>'7'!$BM12</f>
        <v>0</v>
      </c>
      <c r="H23" s="623">
        <f>'8'!$BO12</f>
        <v>0</v>
      </c>
      <c r="I23" s="623">
        <f>'9'!$BM12</f>
        <v>0</v>
      </c>
      <c r="J23" s="623">
        <f>'10'!$BM12</f>
        <v>0</v>
      </c>
      <c r="K23" s="623">
        <f>'11'!$BM12</f>
        <v>0</v>
      </c>
      <c r="L23" s="623">
        <f>'12'!$BM12</f>
        <v>0</v>
      </c>
      <c r="M23" s="623">
        <f>'1'!$BM12</f>
        <v>0</v>
      </c>
      <c r="N23" s="623">
        <f>'2'!$BM12</f>
        <v>0</v>
      </c>
      <c r="O23" s="623">
        <f>'3'!$BM12</f>
        <v>0</v>
      </c>
      <c r="P23" s="348">
        <f t="shared" si="0"/>
        <v>1</v>
      </c>
      <c r="Q23" s="348"/>
    </row>
    <row r="24" spans="1:21" x14ac:dyDescent="0.15">
      <c r="A24" s="1770"/>
      <c r="B24" s="1928" t="s">
        <v>44</v>
      </c>
      <c r="C24" s="1928"/>
      <c r="D24" s="623">
        <f>'4'!$BN12</f>
        <v>0</v>
      </c>
      <c r="E24" s="623">
        <f>'5'!$BN12</f>
        <v>0</v>
      </c>
      <c r="F24" s="623">
        <f>'6'!$BN12</f>
        <v>0</v>
      </c>
      <c r="G24" s="623">
        <f>'7'!$BN12</f>
        <v>0</v>
      </c>
      <c r="H24" s="623">
        <f>'8'!$BP12</f>
        <v>0</v>
      </c>
      <c r="I24" s="623">
        <f>'9'!$BN12</f>
        <v>0</v>
      </c>
      <c r="J24" s="623">
        <f>'10'!$BN12</f>
        <v>0</v>
      </c>
      <c r="K24" s="623">
        <f>'11'!$BN12</f>
        <v>0</v>
      </c>
      <c r="L24" s="623">
        <f>'12'!$BN12</f>
        <v>0</v>
      </c>
      <c r="M24" s="623">
        <f>'1'!$BN12</f>
        <v>0</v>
      </c>
      <c r="N24" s="623">
        <f>'2'!$BN12</f>
        <v>0</v>
      </c>
      <c r="O24" s="623">
        <f>'3'!$BN12</f>
        <v>0</v>
      </c>
      <c r="P24" s="348">
        <f t="shared" si="0"/>
        <v>0</v>
      </c>
      <c r="Q24" s="822">
        <f>P23*0.5+P24</f>
        <v>0.5</v>
      </c>
    </row>
    <row r="25" spans="1:21" x14ac:dyDescent="0.15">
      <c r="A25" s="1770"/>
      <c r="B25" s="1928" t="s">
        <v>153</v>
      </c>
      <c r="C25" s="1928"/>
      <c r="D25" s="623">
        <f>'4'!$BO12</f>
        <v>0</v>
      </c>
      <c r="E25" s="623">
        <f>'5'!$BO12</f>
        <v>1</v>
      </c>
      <c r="F25" s="623">
        <f>'6'!$BO12</f>
        <v>1</v>
      </c>
      <c r="G25" s="623">
        <f>'7'!$BO12</f>
        <v>2</v>
      </c>
      <c r="H25" s="623">
        <f>'8'!$BQ12</f>
        <v>0</v>
      </c>
      <c r="I25" s="623">
        <f>'9'!$BO12</f>
        <v>0</v>
      </c>
      <c r="J25" s="623">
        <f>'10'!$BO12</f>
        <v>0</v>
      </c>
      <c r="K25" s="623">
        <f>'11'!$BO12</f>
        <v>0</v>
      </c>
      <c r="L25" s="623">
        <f>'12'!$BO12</f>
        <v>0</v>
      </c>
      <c r="M25" s="623">
        <f>'1'!$BO12</f>
        <v>0</v>
      </c>
      <c r="N25" s="623">
        <f>'2'!$BO12</f>
        <v>0</v>
      </c>
      <c r="O25" s="623">
        <f>'3'!$BO12</f>
        <v>0</v>
      </c>
      <c r="P25" s="348">
        <f t="shared" si="0"/>
        <v>4</v>
      </c>
      <c r="Q25" s="822">
        <f>SUM(D25:O25)</f>
        <v>4</v>
      </c>
      <c r="T25">
        <f>$W$2-P25</f>
        <v>2</v>
      </c>
      <c r="U25">
        <f>$X$2-Q24</f>
        <v>4.5</v>
      </c>
    </row>
    <row r="26" spans="1:21" x14ac:dyDescent="0.15">
      <c r="A26" s="1770"/>
      <c r="B26" s="1934" t="s">
        <v>261</v>
      </c>
      <c r="C26" s="1934"/>
      <c r="D26" s="624">
        <f>'4'!$BP12</f>
        <v>0</v>
      </c>
      <c r="E26" s="624">
        <f>'5'!$BP12</f>
        <v>0</v>
      </c>
      <c r="F26" s="624">
        <f>'6'!$BP12</f>
        <v>0</v>
      </c>
      <c r="G26" s="624">
        <f>'7'!$BP12</f>
        <v>0</v>
      </c>
      <c r="H26" s="624">
        <f>'8'!$BR12</f>
        <v>0</v>
      </c>
      <c r="I26" s="624">
        <f>'9'!$BP12</f>
        <v>0</v>
      </c>
      <c r="J26" s="624">
        <f>'10'!$BP12</f>
        <v>0</v>
      </c>
      <c r="K26" s="624">
        <f>'11'!$BP12</f>
        <v>0</v>
      </c>
      <c r="L26" s="624">
        <f>'12'!$BP12</f>
        <v>0</v>
      </c>
      <c r="M26" s="624">
        <f>'1'!$BP12</f>
        <v>0</v>
      </c>
      <c r="N26" s="624">
        <f>'2'!$BP12</f>
        <v>0</v>
      </c>
      <c r="O26" s="624">
        <f>'3'!$BP12</f>
        <v>0</v>
      </c>
      <c r="P26" s="622">
        <f t="shared" si="0"/>
        <v>0</v>
      </c>
      <c r="Q26" s="622">
        <f>SUM(D26:O26)</f>
        <v>0</v>
      </c>
    </row>
    <row r="27" spans="1:21" x14ac:dyDescent="0.15">
      <c r="A27" s="1770"/>
      <c r="B27" s="1769" t="s">
        <v>46</v>
      </c>
      <c r="C27">
        <v>1</v>
      </c>
      <c r="D27" s="614">
        <f>'4'!$BQ12</f>
        <v>0</v>
      </c>
      <c r="E27" s="614">
        <f>'5'!$BQ12</f>
        <v>0</v>
      </c>
      <c r="F27" s="614">
        <f>'6'!$BQ12</f>
        <v>0</v>
      </c>
      <c r="G27" s="614">
        <f>'7'!$BQ12</f>
        <v>0</v>
      </c>
      <c r="H27" s="614">
        <f>'8'!$BS12</f>
        <v>0</v>
      </c>
      <c r="I27" s="614">
        <f>'9'!$BQ12</f>
        <v>0</v>
      </c>
      <c r="J27" s="614">
        <f>'10'!$BQ12</f>
        <v>0</v>
      </c>
      <c r="K27" s="614">
        <f>'11'!$BQ12</f>
        <v>0</v>
      </c>
      <c r="L27" s="614">
        <f>'12'!$BQ12</f>
        <v>0</v>
      </c>
      <c r="M27" s="614">
        <f>'1'!$BQ12</f>
        <v>0</v>
      </c>
      <c r="N27" s="614">
        <f>'2'!$BQ12</f>
        <v>0</v>
      </c>
      <c r="O27" s="614">
        <f>'3'!$BQ12</f>
        <v>0</v>
      </c>
      <c r="P27">
        <f t="shared" si="0"/>
        <v>0</v>
      </c>
    </row>
    <row r="28" spans="1:21" x14ac:dyDescent="0.15">
      <c r="A28" s="1770"/>
      <c r="B28" s="1769"/>
      <c r="C28">
        <v>0.5</v>
      </c>
      <c r="D28" s="614">
        <f>'4'!$BR12</f>
        <v>0</v>
      </c>
      <c r="E28" s="614">
        <f>'5'!$BR12</f>
        <v>1</v>
      </c>
      <c r="F28" s="614">
        <f>'6'!$BR12</f>
        <v>0</v>
      </c>
      <c r="G28" s="614">
        <f>'7'!$BR12</f>
        <v>0</v>
      </c>
      <c r="H28" s="614">
        <f>'8'!$BT12</f>
        <v>0</v>
      </c>
      <c r="I28" s="614">
        <f>'9'!$BR12</f>
        <v>0</v>
      </c>
      <c r="J28" s="614">
        <f>'10'!$BR12</f>
        <v>0</v>
      </c>
      <c r="K28" s="614">
        <f>'11'!$BR12</f>
        <v>0</v>
      </c>
      <c r="L28" s="614">
        <f>'12'!$BR12</f>
        <v>0</v>
      </c>
      <c r="M28" s="614">
        <f>'1'!$BR12</f>
        <v>0</v>
      </c>
      <c r="N28" s="614">
        <f>'2'!$BR12</f>
        <v>0</v>
      </c>
      <c r="O28" s="614">
        <f>'3'!$BR12</f>
        <v>0</v>
      </c>
      <c r="P28">
        <f t="shared" si="0"/>
        <v>1</v>
      </c>
      <c r="Q28">
        <f>P28*0.5+P27</f>
        <v>0.5</v>
      </c>
      <c r="R28" s="374">
        <f>Q24+Q25+Q28</f>
        <v>5</v>
      </c>
      <c r="S28" s="1476"/>
    </row>
    <row r="29" spans="1:21" x14ac:dyDescent="0.15">
      <c r="A29" s="1774"/>
      <c r="B29" s="1774" t="s">
        <v>155</v>
      </c>
      <c r="C29" s="1774"/>
      <c r="D29" s="614">
        <f>'4'!$BS12</f>
        <v>0</v>
      </c>
      <c r="E29" s="614">
        <f>'5'!$BS12</f>
        <v>0</v>
      </c>
      <c r="F29" s="614">
        <f>'6'!$BS12</f>
        <v>0</v>
      </c>
      <c r="G29" s="614">
        <f>'7'!$BS12</f>
        <v>0</v>
      </c>
      <c r="H29" s="614">
        <f>'8'!$BU12</f>
        <v>0</v>
      </c>
      <c r="I29" s="614">
        <f>'9'!$BS12</f>
        <v>0</v>
      </c>
      <c r="J29" s="614">
        <f>'10'!$BS12</f>
        <v>0</v>
      </c>
      <c r="K29" s="614">
        <f>'11'!$BS12</f>
        <v>0</v>
      </c>
      <c r="L29" s="614">
        <f>'12'!$BS12</f>
        <v>0</v>
      </c>
      <c r="M29" s="614">
        <f>'1'!$BS12</f>
        <v>0</v>
      </c>
      <c r="N29" s="614">
        <f>'2'!$BS12</f>
        <v>0</v>
      </c>
      <c r="O29" s="614">
        <f>'3'!$BS12</f>
        <v>0</v>
      </c>
      <c r="P29" s="368">
        <f t="shared" si="0"/>
        <v>0</v>
      </c>
      <c r="Q29" s="368">
        <f>SUM(D29:O29)</f>
        <v>0</v>
      </c>
      <c r="R29" s="400">
        <f>Q29/(P21+P22*0.5+Q24+Q25+Q28)*100</f>
        <v>0</v>
      </c>
      <c r="S29" s="1476" t="s">
        <v>156</v>
      </c>
    </row>
    <row r="30" spans="1:21" x14ac:dyDescent="0.15">
      <c r="A30" s="1772" t="s">
        <v>284</v>
      </c>
      <c r="B30" s="1930" t="s">
        <v>41</v>
      </c>
      <c r="C30" s="1930"/>
      <c r="D30" s="367">
        <f>'4'!$BK13</f>
        <v>1</v>
      </c>
      <c r="E30" s="367">
        <f>'5'!$BK13</f>
        <v>1</v>
      </c>
      <c r="F30" s="367">
        <f>'6'!$BK13</f>
        <v>1</v>
      </c>
      <c r="G30" s="367">
        <f>'7'!$BK13</f>
        <v>1</v>
      </c>
      <c r="H30" s="367">
        <f>'8'!$BM13</f>
        <v>0</v>
      </c>
      <c r="I30" s="367">
        <f>'9'!$BK13</f>
        <v>0</v>
      </c>
      <c r="J30" s="367">
        <f>'10'!$BK13</f>
        <v>0</v>
      </c>
      <c r="K30" s="367">
        <f>'11'!$BK13</f>
        <v>0</v>
      </c>
      <c r="L30" s="367">
        <f>'12'!$BK13</f>
        <v>0</v>
      </c>
      <c r="M30" s="367">
        <f>'1'!$BK13</f>
        <v>0</v>
      </c>
      <c r="N30" s="367">
        <f>'2'!$BK13</f>
        <v>0</v>
      </c>
      <c r="O30" s="367">
        <f>'3'!$BK13</f>
        <v>0</v>
      </c>
      <c r="P30">
        <f t="shared" si="0"/>
        <v>4</v>
      </c>
      <c r="Q30" s="367"/>
    </row>
    <row r="31" spans="1:21" x14ac:dyDescent="0.15">
      <c r="A31" s="1769"/>
      <c r="B31" s="1929" t="s">
        <v>42</v>
      </c>
      <c r="C31" s="1929"/>
      <c r="D31" s="614">
        <f>'4'!$BL13</f>
        <v>1</v>
      </c>
      <c r="E31" s="614">
        <f>'5'!$BL13</f>
        <v>1</v>
      </c>
      <c r="F31" s="614">
        <f>'6'!$BL13</f>
        <v>1</v>
      </c>
      <c r="G31" s="614">
        <f>'7'!$BL13</f>
        <v>1</v>
      </c>
      <c r="H31" s="614">
        <f>'8'!$BN13</f>
        <v>0</v>
      </c>
      <c r="I31" s="614">
        <f>'9'!$BL13</f>
        <v>0</v>
      </c>
      <c r="J31" s="614">
        <f>'10'!$BL13</f>
        <v>0</v>
      </c>
      <c r="K31" s="614">
        <f>'11'!$BL13</f>
        <v>0</v>
      </c>
      <c r="L31" s="614">
        <f>'12'!$BL13</f>
        <v>0</v>
      </c>
      <c r="M31" s="614">
        <f>'1'!$BL13</f>
        <v>0</v>
      </c>
      <c r="N31" s="614">
        <f>'2'!$BL13</f>
        <v>0</v>
      </c>
      <c r="O31" s="614">
        <f>'3'!$BL13</f>
        <v>0</v>
      </c>
      <c r="P31">
        <f t="shared" si="0"/>
        <v>4</v>
      </c>
    </row>
    <row r="32" spans="1:21" x14ac:dyDescent="0.15">
      <c r="A32" s="1769"/>
      <c r="B32" s="1928" t="s">
        <v>45</v>
      </c>
      <c r="C32" s="1928"/>
      <c r="D32" s="623">
        <f>'4'!$BM13</f>
        <v>1</v>
      </c>
      <c r="E32" s="623">
        <f>'5'!$BM13</f>
        <v>0</v>
      </c>
      <c r="F32" s="623">
        <f>'6'!$BM13</f>
        <v>0</v>
      </c>
      <c r="G32" s="623">
        <f>'7'!$BM13</f>
        <v>0</v>
      </c>
      <c r="H32" s="623">
        <f>'8'!$BO13</f>
        <v>0</v>
      </c>
      <c r="I32" s="623">
        <f>'9'!$BM13</f>
        <v>0</v>
      </c>
      <c r="J32" s="623">
        <f>'10'!$BM13</f>
        <v>0</v>
      </c>
      <c r="K32" s="623">
        <f>'11'!$BM13</f>
        <v>0</v>
      </c>
      <c r="L32" s="623">
        <f>'12'!$BM13</f>
        <v>0</v>
      </c>
      <c r="M32" s="623">
        <f>'1'!$BM13</f>
        <v>0</v>
      </c>
      <c r="N32" s="623">
        <f>'2'!$BM13</f>
        <v>0</v>
      </c>
      <c r="O32" s="623">
        <f>'3'!$BM13</f>
        <v>0</v>
      </c>
      <c r="P32" s="348">
        <f t="shared" si="0"/>
        <v>1</v>
      </c>
      <c r="Q32" s="348"/>
    </row>
    <row r="33" spans="1:21" x14ac:dyDescent="0.15">
      <c r="A33" s="1769"/>
      <c r="B33" s="1928" t="s">
        <v>44</v>
      </c>
      <c r="C33" s="1928"/>
      <c r="D33" s="623">
        <f>'4'!$BN13</f>
        <v>0</v>
      </c>
      <c r="E33" s="623">
        <f>'5'!$BN13</f>
        <v>0</v>
      </c>
      <c r="F33" s="623">
        <f>'6'!$BN13</f>
        <v>0</v>
      </c>
      <c r="G33" s="623">
        <f>'7'!$BN13</f>
        <v>0</v>
      </c>
      <c r="H33" s="623">
        <f>'8'!$BP13</f>
        <v>0</v>
      </c>
      <c r="I33" s="623">
        <f>'9'!$BN13</f>
        <v>0</v>
      </c>
      <c r="J33" s="623">
        <f>'10'!$BN13</f>
        <v>0</v>
      </c>
      <c r="K33" s="623">
        <f>'11'!$BN13</f>
        <v>0</v>
      </c>
      <c r="L33" s="623">
        <f>'12'!$BN13</f>
        <v>0</v>
      </c>
      <c r="M33" s="623">
        <f>'1'!$BN13</f>
        <v>0</v>
      </c>
      <c r="N33" s="623">
        <f>'2'!$BN13</f>
        <v>0</v>
      </c>
      <c r="O33" s="623">
        <f>'3'!$BN13</f>
        <v>0</v>
      </c>
      <c r="P33" s="348">
        <f t="shared" si="0"/>
        <v>0</v>
      </c>
      <c r="Q33" s="822">
        <f>P32*0.5+P33</f>
        <v>0.5</v>
      </c>
    </row>
    <row r="34" spans="1:21" x14ac:dyDescent="0.15">
      <c r="A34" s="1769"/>
      <c r="B34" s="1928" t="s">
        <v>153</v>
      </c>
      <c r="C34" s="1928"/>
      <c r="D34" s="623">
        <f>'4'!$BO13</f>
        <v>0</v>
      </c>
      <c r="E34" s="623">
        <f>'5'!$BO13</f>
        <v>0</v>
      </c>
      <c r="F34" s="623">
        <f>'6'!$BO13</f>
        <v>0</v>
      </c>
      <c r="G34" s="623">
        <f>'7'!$BO13</f>
        <v>1</v>
      </c>
      <c r="H34" s="623">
        <f>'8'!$BQ13</f>
        <v>0</v>
      </c>
      <c r="I34" s="623">
        <f>'9'!$BO13</f>
        <v>0</v>
      </c>
      <c r="J34" s="623">
        <f>'10'!$BO13</f>
        <v>0</v>
      </c>
      <c r="K34" s="623">
        <f>'11'!$BO13</f>
        <v>0</v>
      </c>
      <c r="L34" s="623">
        <f>'12'!$BO13</f>
        <v>0</v>
      </c>
      <c r="M34" s="623">
        <f>'1'!$BO13</f>
        <v>0</v>
      </c>
      <c r="N34" s="623">
        <f>'2'!$BO13</f>
        <v>0</v>
      </c>
      <c r="O34" s="623">
        <f>'3'!$BO13</f>
        <v>0</v>
      </c>
      <c r="P34" s="348">
        <f t="shared" si="0"/>
        <v>1</v>
      </c>
      <c r="Q34" s="822">
        <f>SUM(D34:O34)</f>
        <v>1</v>
      </c>
      <c r="T34">
        <f>$W$2-P34</f>
        <v>5</v>
      </c>
      <c r="U34">
        <f>$X$2-Q33</f>
        <v>4.5</v>
      </c>
    </row>
    <row r="35" spans="1:21" x14ac:dyDescent="0.15">
      <c r="A35" s="1769"/>
      <c r="B35" s="1934" t="s">
        <v>261</v>
      </c>
      <c r="C35" s="1934"/>
      <c r="D35" s="624">
        <f>'4'!$BP13</f>
        <v>0</v>
      </c>
      <c r="E35" s="624">
        <f>'5'!$BP13</f>
        <v>0</v>
      </c>
      <c r="F35" s="624">
        <f>'6'!$BP13</f>
        <v>0</v>
      </c>
      <c r="G35" s="624">
        <f>'7'!$BP13</f>
        <v>0</v>
      </c>
      <c r="H35" s="624">
        <f>'8'!$BR13</f>
        <v>0</v>
      </c>
      <c r="I35" s="624">
        <f>'9'!$BP13</f>
        <v>0</v>
      </c>
      <c r="J35" s="624">
        <f>'10'!$BP13</f>
        <v>0</v>
      </c>
      <c r="K35" s="624">
        <f>'11'!$BP13</f>
        <v>0</v>
      </c>
      <c r="L35" s="624">
        <f>'12'!$BP13</f>
        <v>0</v>
      </c>
      <c r="M35" s="624">
        <f>'1'!$BP13</f>
        <v>0</v>
      </c>
      <c r="N35" s="624">
        <f>'2'!$BP13</f>
        <v>0</v>
      </c>
      <c r="O35" s="624">
        <f>'3'!$BP13</f>
        <v>0</v>
      </c>
      <c r="P35" s="622">
        <f t="shared" ref="P35:P66" si="1">SUM(D35:O35)</f>
        <v>0</v>
      </c>
      <c r="Q35" s="622">
        <f>SUM(D35:O35)</f>
        <v>0</v>
      </c>
    </row>
    <row r="36" spans="1:21" x14ac:dyDescent="0.15">
      <c r="A36" s="1769"/>
      <c r="B36" s="1769" t="s">
        <v>46</v>
      </c>
      <c r="C36">
        <v>1</v>
      </c>
      <c r="D36" s="614">
        <f>'4'!$BQ13</f>
        <v>0</v>
      </c>
      <c r="E36" s="614">
        <f>'5'!$BQ13</f>
        <v>1</v>
      </c>
      <c r="F36" s="614">
        <f>'6'!$BQ13</f>
        <v>1</v>
      </c>
      <c r="G36" s="614">
        <f>'7'!$BQ13</f>
        <v>0</v>
      </c>
      <c r="H36" s="614">
        <f>'8'!$BS13</f>
        <v>0</v>
      </c>
      <c r="I36" s="614">
        <f>'9'!$BQ13</f>
        <v>0</v>
      </c>
      <c r="J36" s="614">
        <f>'10'!$BQ13</f>
        <v>0</v>
      </c>
      <c r="K36" s="614">
        <f>'11'!$BQ13</f>
        <v>0</v>
      </c>
      <c r="L36" s="614">
        <f>'12'!$BQ13</f>
        <v>0</v>
      </c>
      <c r="M36" s="614">
        <f>'1'!$BQ13</f>
        <v>0</v>
      </c>
      <c r="N36" s="614">
        <f>'2'!$BQ13</f>
        <v>0</v>
      </c>
      <c r="O36" s="614">
        <f>'3'!$BQ13</f>
        <v>0</v>
      </c>
      <c r="P36">
        <f t="shared" si="1"/>
        <v>2</v>
      </c>
    </row>
    <row r="37" spans="1:21" x14ac:dyDescent="0.15">
      <c r="A37" s="1769"/>
      <c r="B37" s="1769"/>
      <c r="C37">
        <v>0.5</v>
      </c>
      <c r="D37" s="614">
        <f>'4'!$BR13</f>
        <v>2</v>
      </c>
      <c r="E37" s="614">
        <f>'5'!$BR13</f>
        <v>0</v>
      </c>
      <c r="F37" s="614">
        <f>'6'!$BR13</f>
        <v>0</v>
      </c>
      <c r="G37" s="614">
        <f>'7'!$BR13</f>
        <v>1</v>
      </c>
      <c r="H37" s="614">
        <f>'8'!$BT13</f>
        <v>0</v>
      </c>
      <c r="I37" s="614">
        <f>'9'!$BR13</f>
        <v>0</v>
      </c>
      <c r="J37" s="614">
        <f>'10'!$BR13</f>
        <v>0</v>
      </c>
      <c r="K37" s="614">
        <f>'11'!$BR13</f>
        <v>0</v>
      </c>
      <c r="L37" s="614">
        <f>'12'!$BR13</f>
        <v>0</v>
      </c>
      <c r="M37" s="614">
        <f>'1'!$BR13</f>
        <v>0</v>
      </c>
      <c r="N37" s="614">
        <f>'2'!$BR13</f>
        <v>0</v>
      </c>
      <c r="O37" s="614">
        <f>'3'!$BR13</f>
        <v>0</v>
      </c>
      <c r="P37">
        <f t="shared" si="1"/>
        <v>3</v>
      </c>
      <c r="Q37">
        <f>P37*0.5+P36</f>
        <v>3.5</v>
      </c>
      <c r="R37" s="374">
        <f>Q33+Q34+Q37</f>
        <v>5</v>
      </c>
      <c r="S37" s="1476"/>
    </row>
    <row r="38" spans="1:21" x14ac:dyDescent="0.15">
      <c r="A38" s="1774"/>
      <c r="B38" s="1774" t="s">
        <v>155</v>
      </c>
      <c r="C38" s="1774"/>
      <c r="D38" s="614">
        <f>'4'!$BS13</f>
        <v>0</v>
      </c>
      <c r="E38" s="614">
        <f>'5'!$BS13</f>
        <v>0</v>
      </c>
      <c r="F38" s="614">
        <f>'6'!$BS13</f>
        <v>0</v>
      </c>
      <c r="G38" s="368">
        <f>'7'!$BS13</f>
        <v>0</v>
      </c>
      <c r="H38" s="614">
        <f>'8'!$BU13</f>
        <v>0</v>
      </c>
      <c r="I38" s="614">
        <f>'9'!$BS13</f>
        <v>0</v>
      </c>
      <c r="J38" s="614">
        <f>'10'!$BS13</f>
        <v>0</v>
      </c>
      <c r="K38" s="614">
        <f>'11'!$BS13</f>
        <v>0</v>
      </c>
      <c r="L38" s="614">
        <f>'12'!$BS13</f>
        <v>0</v>
      </c>
      <c r="M38" s="614">
        <f>'1'!$BS13</f>
        <v>0</v>
      </c>
      <c r="N38" s="614">
        <f>'2'!$BS13</f>
        <v>0</v>
      </c>
      <c r="O38" s="368">
        <f>'3'!$BS13</f>
        <v>0</v>
      </c>
      <c r="P38" s="368">
        <f t="shared" si="1"/>
        <v>0</v>
      </c>
      <c r="Q38" s="368">
        <f>SUM(D38:O38)</f>
        <v>0</v>
      </c>
      <c r="R38" s="400">
        <f>Q38/(P30+P31*0.5+Q33+Q34+Q37)*100</f>
        <v>0</v>
      </c>
      <c r="S38" s="1476" t="s">
        <v>156</v>
      </c>
    </row>
    <row r="39" spans="1:21" x14ac:dyDescent="0.15">
      <c r="A39" s="1772" t="s">
        <v>27</v>
      </c>
      <c r="B39" s="1929" t="s">
        <v>41</v>
      </c>
      <c r="C39" s="1929"/>
      <c r="D39" s="367">
        <f>'4'!$BK14</f>
        <v>1</v>
      </c>
      <c r="E39" s="367">
        <f>'5'!$BK14</f>
        <v>1</v>
      </c>
      <c r="F39" s="367">
        <f>'6'!$BK14</f>
        <v>1</v>
      </c>
      <c r="G39" s="367">
        <f>'7'!$BK14</f>
        <v>1</v>
      </c>
      <c r="H39" s="367">
        <f>'8'!$BM14</f>
        <v>1</v>
      </c>
      <c r="I39" s="367">
        <f>'9'!$BK14</f>
        <v>0</v>
      </c>
      <c r="J39" s="367">
        <f>'10'!$BK14</f>
        <v>0</v>
      </c>
      <c r="K39" s="367">
        <f>'11'!$BK14</f>
        <v>0</v>
      </c>
      <c r="L39" s="367">
        <f>'12'!$BK14</f>
        <v>0</v>
      </c>
      <c r="M39" s="367">
        <f>'1'!$BK14</f>
        <v>0</v>
      </c>
      <c r="N39" s="367">
        <f>'2'!$BK14</f>
        <v>0</v>
      </c>
      <c r="O39" s="367">
        <f>'3'!$BK14</f>
        <v>0</v>
      </c>
      <c r="P39">
        <f t="shared" si="1"/>
        <v>5</v>
      </c>
      <c r="Q39" s="367"/>
    </row>
    <row r="40" spans="1:21" x14ac:dyDescent="0.15">
      <c r="A40" s="1770"/>
      <c r="B40" s="1929" t="s">
        <v>42</v>
      </c>
      <c r="C40" s="1929"/>
      <c r="D40" s="614">
        <f>'4'!$BL14</f>
        <v>1</v>
      </c>
      <c r="E40" s="614">
        <f>'5'!$BL14</f>
        <v>1</v>
      </c>
      <c r="F40" s="614">
        <f>'6'!$BL14</f>
        <v>1</v>
      </c>
      <c r="G40" s="614">
        <f>'7'!$BL14</f>
        <v>1</v>
      </c>
      <c r="H40" s="614">
        <f>'8'!$BN14</f>
        <v>0</v>
      </c>
      <c r="I40" s="614">
        <f>'9'!$BL14</f>
        <v>0</v>
      </c>
      <c r="J40" s="614">
        <f>'10'!$BL14</f>
        <v>0</v>
      </c>
      <c r="K40" s="614">
        <f>'11'!$BL14</f>
        <v>0</v>
      </c>
      <c r="L40" s="614">
        <f>'12'!$BL14</f>
        <v>0</v>
      </c>
      <c r="M40" s="614">
        <f>'1'!$BL14</f>
        <v>0</v>
      </c>
      <c r="N40" s="614">
        <f>'2'!$BL14</f>
        <v>0</v>
      </c>
      <c r="O40" s="614">
        <f>'3'!$BL14</f>
        <v>0</v>
      </c>
      <c r="P40">
        <f t="shared" si="1"/>
        <v>4</v>
      </c>
    </row>
    <row r="41" spans="1:21" x14ac:dyDescent="0.15">
      <c r="A41" s="1770"/>
      <c r="B41" s="1928" t="s">
        <v>45</v>
      </c>
      <c r="C41" s="1928"/>
      <c r="D41" s="623">
        <f>'4'!$BM14</f>
        <v>1</v>
      </c>
      <c r="E41" s="623">
        <f>'5'!$BM14</f>
        <v>1</v>
      </c>
      <c r="F41" s="623">
        <f>'6'!$BM14</f>
        <v>0</v>
      </c>
      <c r="G41" s="623">
        <f>'7'!$BM14</f>
        <v>1</v>
      </c>
      <c r="H41" s="623">
        <f>'8'!$BO14</f>
        <v>0</v>
      </c>
      <c r="I41" s="623">
        <f>'9'!$BM14</f>
        <v>0</v>
      </c>
      <c r="J41" s="623">
        <f>'10'!$BM14</f>
        <v>0</v>
      </c>
      <c r="K41" s="623">
        <f>'11'!$BM14</f>
        <v>0</v>
      </c>
      <c r="L41" s="623">
        <f>'12'!$BM14</f>
        <v>0</v>
      </c>
      <c r="M41" s="623">
        <f>'1'!$BM14</f>
        <v>0</v>
      </c>
      <c r="N41" s="623">
        <f>'2'!$BM14</f>
        <v>0</v>
      </c>
      <c r="O41" s="623">
        <f>'3'!$BM14</f>
        <v>0</v>
      </c>
      <c r="P41" s="348">
        <f t="shared" si="1"/>
        <v>3</v>
      </c>
      <c r="Q41" s="348"/>
    </row>
    <row r="42" spans="1:21" x14ac:dyDescent="0.15">
      <c r="A42" s="1770"/>
      <c r="B42" s="1928" t="s">
        <v>44</v>
      </c>
      <c r="C42" s="1928"/>
      <c r="D42" s="623">
        <f>'4'!$BN14</f>
        <v>0</v>
      </c>
      <c r="E42" s="623">
        <f>'5'!$BN14</f>
        <v>0</v>
      </c>
      <c r="F42" s="623">
        <f>'6'!$BN14</f>
        <v>0</v>
      </c>
      <c r="G42" s="623">
        <f>'7'!$BN14</f>
        <v>0</v>
      </c>
      <c r="H42" s="623">
        <f>'8'!$BP14</f>
        <v>0</v>
      </c>
      <c r="I42" s="623">
        <f>'9'!$BN14</f>
        <v>0</v>
      </c>
      <c r="J42" s="623">
        <f>'10'!$BN14</f>
        <v>0</v>
      </c>
      <c r="K42" s="623">
        <f>'11'!$BN14</f>
        <v>0</v>
      </c>
      <c r="L42" s="623">
        <f>'12'!$BN14</f>
        <v>0</v>
      </c>
      <c r="M42" s="623">
        <f>'1'!$BN14</f>
        <v>0</v>
      </c>
      <c r="N42" s="623">
        <f>'2'!$BN14</f>
        <v>0</v>
      </c>
      <c r="O42" s="623">
        <f>'3'!$BN14</f>
        <v>0</v>
      </c>
      <c r="P42" s="348">
        <f t="shared" si="1"/>
        <v>0</v>
      </c>
      <c r="Q42" s="822">
        <f>P41*0.5+P42</f>
        <v>1.5</v>
      </c>
    </row>
    <row r="43" spans="1:21" x14ac:dyDescent="0.15">
      <c r="A43" s="1770"/>
      <c r="B43" s="1928" t="s">
        <v>153</v>
      </c>
      <c r="C43" s="1928"/>
      <c r="D43" s="623">
        <f>'4'!$BO14</f>
        <v>0</v>
      </c>
      <c r="E43" s="623">
        <f>'5'!$BO14</f>
        <v>0</v>
      </c>
      <c r="F43" s="623">
        <f>'6'!$BO14</f>
        <v>1</v>
      </c>
      <c r="G43" s="623">
        <f>'7'!$BO14</f>
        <v>1</v>
      </c>
      <c r="H43" s="623">
        <f>'8'!$BQ14</f>
        <v>2</v>
      </c>
      <c r="I43" s="623">
        <f>'9'!$BO14</f>
        <v>0</v>
      </c>
      <c r="J43" s="623">
        <f>'10'!$BO14</f>
        <v>0</v>
      </c>
      <c r="K43" s="623">
        <f>'11'!$BO14</f>
        <v>0</v>
      </c>
      <c r="L43" s="623">
        <f>'12'!$BO14</f>
        <v>0</v>
      </c>
      <c r="M43" s="623">
        <f>'1'!$BO14</f>
        <v>0</v>
      </c>
      <c r="N43" s="623">
        <f>'2'!$BO14</f>
        <v>0</v>
      </c>
      <c r="O43" s="623">
        <f>'3'!$BO14</f>
        <v>0</v>
      </c>
      <c r="P43" s="348">
        <f t="shared" si="1"/>
        <v>4</v>
      </c>
      <c r="Q43" s="822">
        <f>SUM(D43:O43)</f>
        <v>4</v>
      </c>
      <c r="T43">
        <f>$W$2-P43</f>
        <v>2</v>
      </c>
      <c r="U43">
        <f>$X$2-Q42</f>
        <v>3.5</v>
      </c>
    </row>
    <row r="44" spans="1:21" x14ac:dyDescent="0.15">
      <c r="A44" s="1770"/>
      <c r="B44" s="1934" t="s">
        <v>261</v>
      </c>
      <c r="C44" s="1934"/>
      <c r="D44" s="624">
        <f>'4'!$BP14</f>
        <v>0</v>
      </c>
      <c r="E44" s="624">
        <f>'5'!$BP14</f>
        <v>0</v>
      </c>
      <c r="F44" s="624">
        <f>'6'!$BP14</f>
        <v>0</v>
      </c>
      <c r="G44" s="624">
        <f>'7'!$BP14</f>
        <v>0</v>
      </c>
      <c r="H44" s="624">
        <f>'8'!$BR14</f>
        <v>0</v>
      </c>
      <c r="I44" s="624">
        <f>'9'!$BP14</f>
        <v>0</v>
      </c>
      <c r="J44" s="624">
        <f>'10'!$BP14</f>
        <v>0</v>
      </c>
      <c r="K44" s="624">
        <f>'11'!$BP14</f>
        <v>0</v>
      </c>
      <c r="L44" s="624">
        <f>'12'!$BP14</f>
        <v>0</v>
      </c>
      <c r="M44" s="624">
        <f>'1'!$BP14</f>
        <v>0</v>
      </c>
      <c r="N44" s="624">
        <f>'2'!$BP14</f>
        <v>0</v>
      </c>
      <c r="O44" s="624">
        <f>'3'!$BP14</f>
        <v>0</v>
      </c>
      <c r="P44" s="622">
        <f t="shared" si="1"/>
        <v>0</v>
      </c>
      <c r="Q44" s="622">
        <f>SUM(D44:O44)</f>
        <v>0</v>
      </c>
    </row>
    <row r="45" spans="1:21" x14ac:dyDescent="0.15">
      <c r="A45" s="1770"/>
      <c r="B45" s="1769" t="s">
        <v>46</v>
      </c>
      <c r="C45">
        <v>1</v>
      </c>
      <c r="D45" s="614">
        <f>'4'!$BQ14</f>
        <v>0</v>
      </c>
      <c r="E45" s="614">
        <f>'5'!$BQ14</f>
        <v>2</v>
      </c>
      <c r="F45" s="614">
        <f>'6'!$BQ14</f>
        <v>1</v>
      </c>
      <c r="G45" s="614">
        <f>'7'!$BQ14</f>
        <v>0</v>
      </c>
      <c r="H45" s="614">
        <f>'8'!$BS14</f>
        <v>0</v>
      </c>
      <c r="I45" s="614">
        <f>'9'!$BQ14</f>
        <v>0</v>
      </c>
      <c r="J45" s="614">
        <f>'10'!$BQ14</f>
        <v>0</v>
      </c>
      <c r="K45" s="614">
        <f>'11'!$BQ14</f>
        <v>0</v>
      </c>
      <c r="L45" s="614">
        <f>'12'!$BQ14</f>
        <v>0</v>
      </c>
      <c r="M45" s="614">
        <f>'1'!$BQ14</f>
        <v>0</v>
      </c>
      <c r="N45" s="614">
        <f>'2'!$BQ14</f>
        <v>0</v>
      </c>
      <c r="O45" s="614">
        <f>'3'!$BQ14</f>
        <v>0</v>
      </c>
      <c r="P45">
        <f t="shared" si="1"/>
        <v>3</v>
      </c>
    </row>
    <row r="46" spans="1:21" x14ac:dyDescent="0.15">
      <c r="A46" s="1770"/>
      <c r="B46" s="1769"/>
      <c r="C46">
        <v>0.5</v>
      </c>
      <c r="D46" s="614">
        <f>'4'!$BR14</f>
        <v>0</v>
      </c>
      <c r="E46" s="614">
        <f>'5'!$BR14</f>
        <v>0</v>
      </c>
      <c r="F46" s="614">
        <f>'6'!$BR14</f>
        <v>0</v>
      </c>
      <c r="G46" s="614">
        <f>'7'!$BR14</f>
        <v>1</v>
      </c>
      <c r="H46" s="614">
        <f>'8'!$BT14</f>
        <v>0</v>
      </c>
      <c r="I46" s="614">
        <f>'9'!$BR14</f>
        <v>0</v>
      </c>
      <c r="J46" s="614">
        <f>'10'!$BR14</f>
        <v>0</v>
      </c>
      <c r="K46" s="614">
        <f>'11'!$BR14</f>
        <v>0</v>
      </c>
      <c r="L46" s="614">
        <f>'12'!$BR14</f>
        <v>0</v>
      </c>
      <c r="M46" s="614">
        <f>'1'!$BR14</f>
        <v>0</v>
      </c>
      <c r="N46" s="614">
        <f>'2'!$BR14</f>
        <v>0</v>
      </c>
      <c r="O46" s="614">
        <f>'3'!$BR14</f>
        <v>0</v>
      </c>
      <c r="P46">
        <f t="shared" si="1"/>
        <v>1</v>
      </c>
      <c r="Q46">
        <f>P46*0.5+P45</f>
        <v>3.5</v>
      </c>
      <c r="R46" s="374">
        <f>Q42+Q43+Q46</f>
        <v>9</v>
      </c>
      <c r="S46" s="1476"/>
    </row>
    <row r="47" spans="1:21" x14ac:dyDescent="0.15">
      <c r="A47" s="1774"/>
      <c r="B47" s="1774" t="s">
        <v>155</v>
      </c>
      <c r="C47" s="1774"/>
      <c r="D47" s="614">
        <f>'4'!$BS14</f>
        <v>1</v>
      </c>
      <c r="E47" s="614">
        <f>'5'!$BS14</f>
        <v>0</v>
      </c>
      <c r="F47" s="614">
        <f>'6'!$BS14</f>
        <v>0</v>
      </c>
      <c r="G47" s="368">
        <f>'7'!$BS14</f>
        <v>0</v>
      </c>
      <c r="H47" s="614">
        <f>'8'!$BU14</f>
        <v>3</v>
      </c>
      <c r="I47" s="614">
        <f>'9'!$BS14</f>
        <v>0</v>
      </c>
      <c r="J47" s="614">
        <f>'10'!$BS14</f>
        <v>0</v>
      </c>
      <c r="K47" s="614">
        <f>'11'!$BS14</f>
        <v>0</v>
      </c>
      <c r="L47" s="614">
        <f>'12'!$BS14</f>
        <v>0</v>
      </c>
      <c r="M47" s="614">
        <f>'1'!$BS14</f>
        <v>0</v>
      </c>
      <c r="N47" s="614">
        <f>'2'!$BS14</f>
        <v>0</v>
      </c>
      <c r="O47" s="368">
        <f>'3'!$BS14</f>
        <v>0</v>
      </c>
      <c r="P47" s="368">
        <f t="shared" si="1"/>
        <v>4</v>
      </c>
      <c r="Q47" s="368">
        <f>SUM(D47:O47)</f>
        <v>4</v>
      </c>
      <c r="R47" s="400">
        <f>Q47/(P39+P40*0.5+Q42+Q43+Q46)*100</f>
        <v>25</v>
      </c>
      <c r="S47" s="1476" t="s">
        <v>156</v>
      </c>
    </row>
    <row r="48" spans="1:21" x14ac:dyDescent="0.15">
      <c r="A48" s="1772" t="s">
        <v>416</v>
      </c>
      <c r="B48" s="1929" t="s">
        <v>41</v>
      </c>
      <c r="C48" s="1929"/>
      <c r="D48" s="367">
        <f>'4'!$BK15</f>
        <v>1</v>
      </c>
      <c r="E48" s="367">
        <f>'5'!$BK15</f>
        <v>1</v>
      </c>
      <c r="F48" s="367">
        <f>'6'!$BK15</f>
        <v>1</v>
      </c>
      <c r="G48" s="367">
        <f>'7'!$BK15</f>
        <v>1</v>
      </c>
      <c r="H48" s="367">
        <f>'8'!$BM15</f>
        <v>0</v>
      </c>
      <c r="I48" s="367">
        <f>'9'!$BK15</f>
        <v>0</v>
      </c>
      <c r="J48" s="367">
        <f>'10'!$BK15</f>
        <v>0</v>
      </c>
      <c r="K48" s="367">
        <f>'11'!$BK15</f>
        <v>0</v>
      </c>
      <c r="L48" s="367">
        <f>'12'!$BK15</f>
        <v>0</v>
      </c>
      <c r="M48" s="367">
        <f>'1'!$BK15</f>
        <v>0</v>
      </c>
      <c r="N48" s="367">
        <f>'2'!$BK15</f>
        <v>0</v>
      </c>
      <c r="O48" s="367">
        <f>'3'!$BK15</f>
        <v>0</v>
      </c>
      <c r="P48">
        <f t="shared" si="1"/>
        <v>4</v>
      </c>
      <c r="Q48" s="367"/>
    </row>
    <row r="49" spans="1:21" x14ac:dyDescent="0.15">
      <c r="A49" s="1770"/>
      <c r="B49" s="1929" t="s">
        <v>42</v>
      </c>
      <c r="C49" s="1929"/>
      <c r="D49" s="614">
        <f>'4'!$BL15</f>
        <v>1</v>
      </c>
      <c r="E49" s="614">
        <f>'5'!$BL15</f>
        <v>1</v>
      </c>
      <c r="F49" s="614">
        <f>'6'!$BL15</f>
        <v>1</v>
      </c>
      <c r="G49" s="614">
        <f>'7'!$BL15</f>
        <v>1</v>
      </c>
      <c r="H49" s="614">
        <f>'8'!$BN15</f>
        <v>0</v>
      </c>
      <c r="I49" s="614">
        <f>'9'!$BL15</f>
        <v>0</v>
      </c>
      <c r="J49" s="614">
        <f>'10'!$BL15</f>
        <v>0</v>
      </c>
      <c r="K49" s="614">
        <f>'11'!$BL15</f>
        <v>0</v>
      </c>
      <c r="L49" s="614">
        <f>'12'!$BL15</f>
        <v>0</v>
      </c>
      <c r="M49" s="614">
        <f>'1'!$BL15</f>
        <v>0</v>
      </c>
      <c r="N49" s="614">
        <f>'2'!$BL15</f>
        <v>0</v>
      </c>
      <c r="O49" s="614">
        <f>'3'!$BL15</f>
        <v>0</v>
      </c>
      <c r="P49">
        <f t="shared" si="1"/>
        <v>4</v>
      </c>
    </row>
    <row r="50" spans="1:21" x14ac:dyDescent="0.15">
      <c r="A50" s="1770"/>
      <c r="B50" s="1928" t="s">
        <v>45</v>
      </c>
      <c r="C50" s="1928"/>
      <c r="D50" s="623">
        <f>'4'!$BM15</f>
        <v>0</v>
      </c>
      <c r="E50" s="623">
        <f>'5'!$BM15</f>
        <v>0</v>
      </c>
      <c r="F50" s="623">
        <f>'6'!$BM15</f>
        <v>0</v>
      </c>
      <c r="G50" s="623">
        <f>'7'!$BM15</f>
        <v>1</v>
      </c>
      <c r="H50" s="623">
        <f>'8'!$BO15</f>
        <v>0</v>
      </c>
      <c r="I50" s="623">
        <f>'9'!$BM15</f>
        <v>0</v>
      </c>
      <c r="J50" s="623">
        <f>'10'!$BM15</f>
        <v>0</v>
      </c>
      <c r="K50" s="623">
        <f>'11'!$BM15</f>
        <v>0</v>
      </c>
      <c r="L50" s="623">
        <f>'12'!$BM15</f>
        <v>0</v>
      </c>
      <c r="M50" s="623">
        <f>'1'!$BM15</f>
        <v>0</v>
      </c>
      <c r="N50" s="623">
        <f>'2'!$BM15</f>
        <v>0</v>
      </c>
      <c r="O50" s="623">
        <f>'3'!$BM15</f>
        <v>0</v>
      </c>
      <c r="P50" s="348">
        <f t="shared" si="1"/>
        <v>1</v>
      </c>
      <c r="Q50" s="348"/>
    </row>
    <row r="51" spans="1:21" x14ac:dyDescent="0.15">
      <c r="A51" s="1770"/>
      <c r="B51" s="1928" t="s">
        <v>44</v>
      </c>
      <c r="C51" s="1928"/>
      <c r="D51" s="623">
        <f>'4'!$BN15</f>
        <v>0</v>
      </c>
      <c r="E51" s="623">
        <f>'5'!$BN15</f>
        <v>0</v>
      </c>
      <c r="F51" s="623">
        <f>'6'!$BN15</f>
        <v>0</v>
      </c>
      <c r="G51" s="623">
        <f>'7'!$BN15</f>
        <v>1</v>
      </c>
      <c r="H51" s="623">
        <f>'8'!$BP15</f>
        <v>0</v>
      </c>
      <c r="I51" s="623">
        <f>'9'!$BN15</f>
        <v>0</v>
      </c>
      <c r="J51" s="623">
        <f>'10'!$BN15</f>
        <v>0</v>
      </c>
      <c r="K51" s="623">
        <f>'11'!$BN15</f>
        <v>0</v>
      </c>
      <c r="L51" s="623">
        <f>'12'!$BN15</f>
        <v>0</v>
      </c>
      <c r="M51" s="623">
        <f>'1'!$BN15</f>
        <v>0</v>
      </c>
      <c r="N51" s="623">
        <f>'2'!$BN15</f>
        <v>0</v>
      </c>
      <c r="O51" s="623">
        <f>'3'!$BN15</f>
        <v>0</v>
      </c>
      <c r="P51" s="348">
        <f t="shared" si="1"/>
        <v>1</v>
      </c>
      <c r="Q51" s="822">
        <f>P50*0.5+P51</f>
        <v>1.5</v>
      </c>
    </row>
    <row r="52" spans="1:21" x14ac:dyDescent="0.15">
      <c r="A52" s="1770"/>
      <c r="B52" s="1928" t="s">
        <v>153</v>
      </c>
      <c r="C52" s="1928"/>
      <c r="D52" s="623">
        <f>'4'!$BO15</f>
        <v>0</v>
      </c>
      <c r="E52" s="623">
        <f>'5'!$BO15</f>
        <v>1</v>
      </c>
      <c r="F52" s="623">
        <f>'6'!$BO15</f>
        <v>1</v>
      </c>
      <c r="G52" s="623">
        <f>'7'!$BO15</f>
        <v>1</v>
      </c>
      <c r="H52" s="623">
        <f>'8'!$BQ15</f>
        <v>0</v>
      </c>
      <c r="I52" s="623">
        <f>'9'!$BO15</f>
        <v>0</v>
      </c>
      <c r="J52" s="623">
        <f>'10'!$BO15</f>
        <v>0</v>
      </c>
      <c r="K52" s="623">
        <f>'11'!$BO15</f>
        <v>0</v>
      </c>
      <c r="L52" s="623">
        <f>'12'!$BO15</f>
        <v>0</v>
      </c>
      <c r="M52" s="623">
        <f>'1'!$BO15</f>
        <v>0</v>
      </c>
      <c r="N52" s="623">
        <f>'2'!$BO15</f>
        <v>0</v>
      </c>
      <c r="O52" s="623">
        <f>'3'!$BO15</f>
        <v>0</v>
      </c>
      <c r="P52" s="348">
        <f t="shared" si="1"/>
        <v>3</v>
      </c>
      <c r="Q52" s="822">
        <f>SUM(D52:O52)</f>
        <v>3</v>
      </c>
      <c r="T52">
        <f>$W$2-P52</f>
        <v>3</v>
      </c>
      <c r="U52">
        <f>$X$2-Q51</f>
        <v>3.5</v>
      </c>
    </row>
    <row r="53" spans="1:21" x14ac:dyDescent="0.15">
      <c r="A53" s="1770"/>
      <c r="B53" s="1934" t="s">
        <v>261</v>
      </c>
      <c r="C53" s="1934"/>
      <c r="D53" s="624">
        <f>'4'!$BP15</f>
        <v>0</v>
      </c>
      <c r="E53" s="624">
        <f>'5'!$BP15</f>
        <v>0</v>
      </c>
      <c r="F53" s="624">
        <f>'6'!$BP15</f>
        <v>0</v>
      </c>
      <c r="G53" s="624">
        <f>'7'!$BP15</f>
        <v>0</v>
      </c>
      <c r="H53" s="624">
        <f>'8'!$BR15</f>
        <v>0</v>
      </c>
      <c r="I53" s="624">
        <f>'9'!$BP15</f>
        <v>0</v>
      </c>
      <c r="J53" s="624">
        <f>'10'!$BP15</f>
        <v>0</v>
      </c>
      <c r="K53" s="624">
        <f>'11'!$BP15</f>
        <v>0</v>
      </c>
      <c r="L53" s="624">
        <f>'12'!$BP15</f>
        <v>0</v>
      </c>
      <c r="M53" s="624">
        <f>'1'!$BP15</f>
        <v>0</v>
      </c>
      <c r="N53" s="624">
        <f>'2'!$BP15</f>
        <v>0</v>
      </c>
      <c r="O53" s="624">
        <f>'3'!$BP15</f>
        <v>0</v>
      </c>
      <c r="P53" s="622">
        <f t="shared" si="1"/>
        <v>0</v>
      </c>
      <c r="Q53" s="622">
        <f>SUM(D53:O53)</f>
        <v>0</v>
      </c>
    </row>
    <row r="54" spans="1:21" x14ac:dyDescent="0.15">
      <c r="A54" s="1770"/>
      <c r="B54" s="1769" t="s">
        <v>46</v>
      </c>
      <c r="C54">
        <v>1</v>
      </c>
      <c r="D54" s="614">
        <f>'4'!$BQ15</f>
        <v>0</v>
      </c>
      <c r="E54" s="614">
        <f>'5'!$BQ15</f>
        <v>0</v>
      </c>
      <c r="F54" s="614">
        <f>'6'!$BQ15</f>
        <v>0</v>
      </c>
      <c r="G54" s="614">
        <f>'7'!$BQ15</f>
        <v>0</v>
      </c>
      <c r="H54" s="614">
        <f>'8'!$BS15</f>
        <v>0</v>
      </c>
      <c r="I54" s="614">
        <f>'9'!$BQ15</f>
        <v>0</v>
      </c>
      <c r="J54" s="614">
        <f>'10'!$BQ15</f>
        <v>0</v>
      </c>
      <c r="K54" s="614">
        <f>'11'!$BQ15</f>
        <v>0</v>
      </c>
      <c r="L54" s="614">
        <f>'12'!$BQ15</f>
        <v>0</v>
      </c>
      <c r="M54" s="614">
        <f>'1'!$BQ15</f>
        <v>0</v>
      </c>
      <c r="N54" s="614">
        <f>'2'!$BQ15</f>
        <v>0</v>
      </c>
      <c r="O54" s="614">
        <f>'3'!$BQ15</f>
        <v>0</v>
      </c>
      <c r="P54">
        <f t="shared" si="1"/>
        <v>0</v>
      </c>
    </row>
    <row r="55" spans="1:21" x14ac:dyDescent="0.15">
      <c r="A55" s="1770"/>
      <c r="B55" s="1769"/>
      <c r="C55">
        <v>0.5</v>
      </c>
      <c r="D55" s="614">
        <f>'4'!$BR15</f>
        <v>0</v>
      </c>
      <c r="E55" s="614">
        <f>'5'!$BR15</f>
        <v>0</v>
      </c>
      <c r="F55" s="614">
        <f>'6'!$BR15</f>
        <v>0</v>
      </c>
      <c r="G55" s="614">
        <f>'7'!$BR15</f>
        <v>0</v>
      </c>
      <c r="H55" s="614">
        <f>'8'!$BT15</f>
        <v>0</v>
      </c>
      <c r="I55" s="614">
        <f>'9'!$BR15</f>
        <v>0</v>
      </c>
      <c r="J55" s="614">
        <f>'10'!$BR15</f>
        <v>0</v>
      </c>
      <c r="K55" s="614">
        <f>'11'!$BR15</f>
        <v>0</v>
      </c>
      <c r="L55" s="614">
        <f>'12'!$BR15</f>
        <v>0</v>
      </c>
      <c r="M55" s="614">
        <f>'1'!$BR15</f>
        <v>0</v>
      </c>
      <c r="N55" s="614">
        <f>'2'!$BR15</f>
        <v>0</v>
      </c>
      <c r="O55" s="614">
        <f>'3'!$BR15</f>
        <v>0</v>
      </c>
      <c r="P55">
        <f t="shared" si="1"/>
        <v>0</v>
      </c>
      <c r="Q55">
        <f>P55*0.5+P54</f>
        <v>0</v>
      </c>
      <c r="R55" s="374">
        <f>Q51+Q52+Q55</f>
        <v>4.5</v>
      </c>
      <c r="S55" s="1476"/>
    </row>
    <row r="56" spans="1:21" x14ac:dyDescent="0.15">
      <c r="A56" s="1774"/>
      <c r="B56" s="1774" t="s">
        <v>155</v>
      </c>
      <c r="C56" s="1774"/>
      <c r="D56" s="614">
        <f>'4'!$BS15</f>
        <v>1</v>
      </c>
      <c r="E56" s="614">
        <f>'5'!$BS15</f>
        <v>0</v>
      </c>
      <c r="F56" s="614">
        <f>'6'!$BS15</f>
        <v>0</v>
      </c>
      <c r="G56" s="368">
        <f>'7'!$BS15</f>
        <v>0</v>
      </c>
      <c r="H56" s="614">
        <f>'8'!$BU15</f>
        <v>0</v>
      </c>
      <c r="I56" s="614">
        <f>'9'!$BS15</f>
        <v>0</v>
      </c>
      <c r="J56" s="614">
        <f>'10'!$BS15</f>
        <v>0</v>
      </c>
      <c r="K56" s="614">
        <f>'11'!$BS15</f>
        <v>0</v>
      </c>
      <c r="L56" s="614">
        <f>'12'!$BS15</f>
        <v>0</v>
      </c>
      <c r="M56" s="614">
        <f>'1'!$BS15</f>
        <v>0</v>
      </c>
      <c r="N56" s="614">
        <f>'2'!$BS15</f>
        <v>0</v>
      </c>
      <c r="O56" s="368">
        <f>'3'!$BS15</f>
        <v>0</v>
      </c>
      <c r="P56" s="368">
        <f t="shared" si="1"/>
        <v>1</v>
      </c>
      <c r="Q56" s="368">
        <f>SUM(D56:O56)</f>
        <v>1</v>
      </c>
      <c r="R56" s="400">
        <f>Q56/(P48+P49*0.5+Q51+Q52+Q55)*100</f>
        <v>9.5238095238095237</v>
      </c>
      <c r="S56" s="1476" t="s">
        <v>156</v>
      </c>
    </row>
    <row r="57" spans="1:21" x14ac:dyDescent="0.15">
      <c r="A57" s="1772" t="s">
        <v>119</v>
      </c>
      <c r="B57" s="1930" t="s">
        <v>41</v>
      </c>
      <c r="C57" s="1930"/>
      <c r="D57" s="367">
        <f>'4'!$BK16</f>
        <v>1</v>
      </c>
      <c r="E57" s="367">
        <f>'5'!$BK16</f>
        <v>1</v>
      </c>
      <c r="F57" s="367">
        <f>'6'!$BK16</f>
        <v>1</v>
      </c>
      <c r="G57" s="367">
        <f>'7'!$BK16</f>
        <v>1</v>
      </c>
      <c r="H57" s="367">
        <f>'8'!$BM16</f>
        <v>0</v>
      </c>
      <c r="I57" s="367">
        <f>'9'!$BK16</f>
        <v>0</v>
      </c>
      <c r="J57" s="367">
        <f>'10'!$BK16</f>
        <v>0</v>
      </c>
      <c r="K57" s="367">
        <f>'11'!$BK16</f>
        <v>0</v>
      </c>
      <c r="L57" s="367">
        <f>'12'!$BK16</f>
        <v>0</v>
      </c>
      <c r="M57" s="367">
        <f>'1'!$BK16</f>
        <v>0</v>
      </c>
      <c r="N57" s="367">
        <f>'2'!$BK16</f>
        <v>0</v>
      </c>
      <c r="O57" s="367">
        <f>'3'!$BK16</f>
        <v>0</v>
      </c>
      <c r="P57">
        <f t="shared" si="1"/>
        <v>4</v>
      </c>
      <c r="Q57" s="367"/>
    </row>
    <row r="58" spans="1:21" x14ac:dyDescent="0.15">
      <c r="A58" s="1770"/>
      <c r="B58" s="1929" t="s">
        <v>42</v>
      </c>
      <c r="C58" s="1929"/>
      <c r="D58" s="614">
        <f>'4'!$BL16</f>
        <v>1</v>
      </c>
      <c r="E58" s="614">
        <f>'5'!$BL16</f>
        <v>1</v>
      </c>
      <c r="F58" s="614">
        <f>'6'!$BL16</f>
        <v>1</v>
      </c>
      <c r="G58" s="614">
        <f>'7'!$BL16</f>
        <v>1</v>
      </c>
      <c r="H58" s="614">
        <f>'8'!$BN16</f>
        <v>0</v>
      </c>
      <c r="I58" s="614">
        <f>'9'!$BL16</f>
        <v>0</v>
      </c>
      <c r="J58" s="614">
        <f>'10'!$BL16</f>
        <v>0</v>
      </c>
      <c r="K58" s="614">
        <f>'11'!$BL16</f>
        <v>0</v>
      </c>
      <c r="L58" s="614">
        <f>'12'!$BL16</f>
        <v>0</v>
      </c>
      <c r="M58" s="614">
        <f>'1'!$BL16</f>
        <v>0</v>
      </c>
      <c r="N58" s="614">
        <f>'2'!$BL16</f>
        <v>0</v>
      </c>
      <c r="O58" s="614">
        <f>'3'!$BL16</f>
        <v>0</v>
      </c>
      <c r="P58">
        <f t="shared" si="1"/>
        <v>4</v>
      </c>
    </row>
    <row r="59" spans="1:21" x14ac:dyDescent="0.15">
      <c r="A59" s="1770"/>
      <c r="B59" s="1928" t="s">
        <v>45</v>
      </c>
      <c r="C59" s="1928"/>
      <c r="D59" s="623">
        <f>'4'!$BM16</f>
        <v>1</v>
      </c>
      <c r="E59" s="623">
        <f>'5'!$BM16</f>
        <v>0</v>
      </c>
      <c r="F59" s="623">
        <f>'6'!$BM16</f>
        <v>0</v>
      </c>
      <c r="G59" s="623">
        <f>'7'!$BM16</f>
        <v>0</v>
      </c>
      <c r="H59" s="623">
        <f>'8'!$BO16</f>
        <v>0</v>
      </c>
      <c r="I59" s="623">
        <f>'9'!$BM16</f>
        <v>0</v>
      </c>
      <c r="J59" s="623">
        <f>'10'!$BM16</f>
        <v>0</v>
      </c>
      <c r="K59" s="623">
        <f>'11'!$BM16</f>
        <v>0</v>
      </c>
      <c r="L59" s="623">
        <f>'12'!$BM16</f>
        <v>0</v>
      </c>
      <c r="M59" s="623">
        <f>'1'!$BM16</f>
        <v>0</v>
      </c>
      <c r="N59" s="623">
        <f>'2'!$BM16</f>
        <v>0</v>
      </c>
      <c r="O59" s="623">
        <f>'3'!$BM16</f>
        <v>0</v>
      </c>
      <c r="P59" s="348">
        <f t="shared" si="1"/>
        <v>1</v>
      </c>
      <c r="Q59" s="348"/>
    </row>
    <row r="60" spans="1:21" x14ac:dyDescent="0.15">
      <c r="A60" s="1770"/>
      <c r="B60" s="1928" t="s">
        <v>44</v>
      </c>
      <c r="C60" s="1928"/>
      <c r="D60" s="623">
        <f>'4'!$BN16</f>
        <v>0</v>
      </c>
      <c r="E60" s="623">
        <f>'5'!$BN16</f>
        <v>0</v>
      </c>
      <c r="F60" s="623">
        <f>'6'!$BN16</f>
        <v>0</v>
      </c>
      <c r="G60" s="623">
        <f>'7'!$BN16</f>
        <v>0</v>
      </c>
      <c r="H60" s="623">
        <f>'8'!$BP16</f>
        <v>0</v>
      </c>
      <c r="I60" s="623">
        <f>'9'!$BN16</f>
        <v>0</v>
      </c>
      <c r="J60" s="623">
        <f>'10'!$BN16</f>
        <v>0</v>
      </c>
      <c r="K60" s="623">
        <f>'11'!$BN16</f>
        <v>0</v>
      </c>
      <c r="L60" s="623">
        <f>'12'!$BN16</f>
        <v>0</v>
      </c>
      <c r="M60" s="623">
        <f>'1'!$BN16</f>
        <v>0</v>
      </c>
      <c r="N60" s="623">
        <f>'2'!$BN16</f>
        <v>0</v>
      </c>
      <c r="O60" s="623">
        <f>'3'!$BN16</f>
        <v>0</v>
      </c>
      <c r="P60" s="348">
        <f t="shared" si="1"/>
        <v>0</v>
      </c>
      <c r="Q60" s="822">
        <f>P59*0.5+P60</f>
        <v>0.5</v>
      </c>
    </row>
    <row r="61" spans="1:21" x14ac:dyDescent="0.15">
      <c r="A61" s="1770"/>
      <c r="B61" s="1928" t="s">
        <v>153</v>
      </c>
      <c r="C61" s="1928"/>
      <c r="D61" s="623">
        <f>'4'!$BO16</f>
        <v>0</v>
      </c>
      <c r="E61" s="623">
        <f>'5'!$BO16</f>
        <v>0</v>
      </c>
      <c r="F61" s="623">
        <f>'6'!$BO16</f>
        <v>0</v>
      </c>
      <c r="G61" s="623">
        <f>'7'!$BO16</f>
        <v>2</v>
      </c>
      <c r="H61" s="623">
        <f>'8'!$BQ16</f>
        <v>0</v>
      </c>
      <c r="I61" s="623">
        <f>'9'!$BO16</f>
        <v>0</v>
      </c>
      <c r="J61" s="623">
        <f>'10'!$BO16</f>
        <v>0</v>
      </c>
      <c r="K61" s="623">
        <f>'11'!$BO16</f>
        <v>0</v>
      </c>
      <c r="L61" s="623">
        <f>'12'!$BO16</f>
        <v>0</v>
      </c>
      <c r="M61" s="623">
        <f>'1'!$BO16</f>
        <v>0</v>
      </c>
      <c r="N61" s="623">
        <f>'2'!$BO16</f>
        <v>0</v>
      </c>
      <c r="O61" s="623">
        <f>'3'!$BO16</f>
        <v>0</v>
      </c>
      <c r="P61" s="348">
        <f t="shared" si="1"/>
        <v>2</v>
      </c>
      <c r="Q61" s="822">
        <f>SUM(D61:O61)</f>
        <v>2</v>
      </c>
      <c r="T61">
        <f>$W$2-P61</f>
        <v>4</v>
      </c>
      <c r="U61">
        <f>$X$2-Q60</f>
        <v>4.5</v>
      </c>
    </row>
    <row r="62" spans="1:21" x14ac:dyDescent="0.15">
      <c r="A62" s="1770"/>
      <c r="B62" s="1934" t="s">
        <v>261</v>
      </c>
      <c r="C62" s="1934"/>
      <c r="D62" s="624">
        <f>'4'!$BP16</f>
        <v>0</v>
      </c>
      <c r="E62" s="624">
        <f>'5'!$BP16</f>
        <v>0</v>
      </c>
      <c r="F62" s="624">
        <f>'6'!$BP16</f>
        <v>0</v>
      </c>
      <c r="G62" s="624">
        <f>'7'!$BP16</f>
        <v>0</v>
      </c>
      <c r="H62" s="624">
        <f>'8'!$BR16</f>
        <v>0</v>
      </c>
      <c r="I62" s="624">
        <f>'9'!$BP16</f>
        <v>0</v>
      </c>
      <c r="J62" s="624">
        <f>'10'!$BP16</f>
        <v>0</v>
      </c>
      <c r="K62" s="624">
        <f>'11'!$BP16</f>
        <v>0</v>
      </c>
      <c r="L62" s="624">
        <f>'12'!$BP16</f>
        <v>0</v>
      </c>
      <c r="M62" s="624">
        <f>'1'!$BP16</f>
        <v>0</v>
      </c>
      <c r="N62" s="624">
        <f>'2'!$BP16</f>
        <v>0</v>
      </c>
      <c r="O62" s="624">
        <f>'3'!$BP16</f>
        <v>0</v>
      </c>
      <c r="P62" s="622">
        <f t="shared" si="1"/>
        <v>0</v>
      </c>
      <c r="Q62" s="622">
        <f>SUM(D62:O62)</f>
        <v>0</v>
      </c>
    </row>
    <row r="63" spans="1:21" x14ac:dyDescent="0.15">
      <c r="A63" s="1770"/>
      <c r="B63" s="1769" t="s">
        <v>46</v>
      </c>
      <c r="C63">
        <v>1</v>
      </c>
      <c r="D63" s="614">
        <f>'4'!$BQ16</f>
        <v>0</v>
      </c>
      <c r="E63" s="614">
        <f>'5'!$BQ16</f>
        <v>1</v>
      </c>
      <c r="F63" s="614">
        <f>'6'!$BQ16</f>
        <v>1</v>
      </c>
      <c r="G63" s="614">
        <f>'7'!$BQ16</f>
        <v>1</v>
      </c>
      <c r="H63" s="614">
        <f>'8'!$BS16</f>
        <v>0</v>
      </c>
      <c r="I63" s="614">
        <f>'9'!$BQ16</f>
        <v>0</v>
      </c>
      <c r="J63" s="614">
        <f>'10'!$BQ16</f>
        <v>0</v>
      </c>
      <c r="K63" s="614">
        <f>'11'!$BQ16</f>
        <v>0</v>
      </c>
      <c r="L63" s="614">
        <f>'12'!$BQ16</f>
        <v>0</v>
      </c>
      <c r="M63" s="614">
        <f>'1'!$BQ16</f>
        <v>0</v>
      </c>
      <c r="N63" s="614">
        <f>'2'!$BQ16</f>
        <v>0</v>
      </c>
      <c r="O63" s="614">
        <f>'3'!$BQ16</f>
        <v>0</v>
      </c>
      <c r="P63">
        <f t="shared" si="1"/>
        <v>3</v>
      </c>
    </row>
    <row r="64" spans="1:21" x14ac:dyDescent="0.15">
      <c r="A64" s="1770"/>
      <c r="B64" s="1769"/>
      <c r="C64">
        <v>0.5</v>
      </c>
      <c r="D64" s="614">
        <f>'4'!$BR16</f>
        <v>0</v>
      </c>
      <c r="E64" s="614">
        <f>'5'!$BR16</f>
        <v>1</v>
      </c>
      <c r="F64" s="614">
        <f>'6'!$BR16</f>
        <v>0</v>
      </c>
      <c r="G64" s="614">
        <f>'7'!$BR16</f>
        <v>1</v>
      </c>
      <c r="H64" s="614">
        <f>'8'!$BT16</f>
        <v>0</v>
      </c>
      <c r="I64" s="614">
        <f>'9'!$BR16</f>
        <v>0</v>
      </c>
      <c r="J64" s="614">
        <f>'10'!$BR16</f>
        <v>0</v>
      </c>
      <c r="K64" s="614">
        <f>'11'!$BR16</f>
        <v>0</v>
      </c>
      <c r="L64" s="614">
        <f>'12'!$BR16</f>
        <v>0</v>
      </c>
      <c r="M64" s="614">
        <f>'1'!$BR16</f>
        <v>0</v>
      </c>
      <c r="N64" s="614">
        <f>'2'!$BR16</f>
        <v>0</v>
      </c>
      <c r="O64" s="614">
        <f>'3'!$BR16</f>
        <v>0</v>
      </c>
      <c r="P64">
        <f t="shared" si="1"/>
        <v>2</v>
      </c>
      <c r="Q64">
        <f>P64*0.5+P63</f>
        <v>4</v>
      </c>
      <c r="R64" s="374">
        <f>Q60+Q61+Q64</f>
        <v>6.5</v>
      </c>
      <c r="S64" s="1476"/>
    </row>
    <row r="65" spans="1:21" x14ac:dyDescent="0.15">
      <c r="A65" s="1774"/>
      <c r="B65" s="1774" t="s">
        <v>155</v>
      </c>
      <c r="C65" s="1774"/>
      <c r="D65" s="614">
        <f>'4'!$BS16</f>
        <v>0</v>
      </c>
      <c r="E65" s="614">
        <f>'5'!$BS16</f>
        <v>0</v>
      </c>
      <c r="F65" s="614">
        <f>'6'!$BS16</f>
        <v>0</v>
      </c>
      <c r="G65" s="614">
        <f>'7'!$BS16</f>
        <v>0</v>
      </c>
      <c r="H65" s="614">
        <f>'8'!$BU16</f>
        <v>0</v>
      </c>
      <c r="I65" s="614">
        <f>'9'!$BS16</f>
        <v>0</v>
      </c>
      <c r="J65" s="614">
        <f>'10'!$BS16</f>
        <v>0</v>
      </c>
      <c r="K65" s="614">
        <f>'11'!$BS16</f>
        <v>0</v>
      </c>
      <c r="L65" s="614">
        <f>'12'!$BS16</f>
        <v>0</v>
      </c>
      <c r="M65" s="614">
        <f>'1'!$BS16</f>
        <v>0</v>
      </c>
      <c r="N65" s="614">
        <f>'2'!$BS16</f>
        <v>0</v>
      </c>
      <c r="O65" s="614">
        <f>'3'!$BS16</f>
        <v>0</v>
      </c>
      <c r="P65" s="368">
        <f t="shared" si="1"/>
        <v>0</v>
      </c>
      <c r="Q65" s="368">
        <f>SUM(D65:O65)</f>
        <v>0</v>
      </c>
      <c r="R65" s="400">
        <f>Q65/(P57+P58*0.5+Q60+Q61+Q64)*100</f>
        <v>0</v>
      </c>
      <c r="S65" s="1476" t="s">
        <v>156</v>
      </c>
    </row>
    <row r="66" spans="1:21" x14ac:dyDescent="0.15">
      <c r="A66" s="1772" t="s">
        <v>243</v>
      </c>
      <c r="B66" s="1929" t="s">
        <v>41</v>
      </c>
      <c r="C66" s="1929"/>
      <c r="D66" s="367">
        <f>'4'!$BK17</f>
        <v>0</v>
      </c>
      <c r="E66" s="367">
        <f>'5'!$BK17</f>
        <v>0</v>
      </c>
      <c r="F66" s="367">
        <f>'6'!$BK17</f>
        <v>0</v>
      </c>
      <c r="G66" s="367">
        <f>'7'!$BK17</f>
        <v>0</v>
      </c>
      <c r="H66" s="367">
        <f>'8'!$BM17</f>
        <v>0</v>
      </c>
      <c r="I66" s="367">
        <f>'9'!$BK17</f>
        <v>0</v>
      </c>
      <c r="J66" s="367">
        <f>'10'!$BK17</f>
        <v>0</v>
      </c>
      <c r="K66" s="367">
        <f>'11'!$BK17</f>
        <v>0</v>
      </c>
      <c r="L66" s="367">
        <f>'12'!$BK17</f>
        <v>0</v>
      </c>
      <c r="M66" s="367">
        <f>'1'!$BK17</f>
        <v>0</v>
      </c>
      <c r="N66" s="367">
        <f>'2'!$BK17</f>
        <v>0</v>
      </c>
      <c r="O66" s="367">
        <f>'3'!$BK17</f>
        <v>0</v>
      </c>
      <c r="P66">
        <f t="shared" si="1"/>
        <v>0</v>
      </c>
      <c r="Q66" s="367"/>
    </row>
    <row r="67" spans="1:21" x14ac:dyDescent="0.15">
      <c r="A67" s="1769"/>
      <c r="B67" s="1929" t="s">
        <v>42</v>
      </c>
      <c r="C67" s="1929"/>
      <c r="D67" s="614">
        <f>'4'!$BL17</f>
        <v>0</v>
      </c>
      <c r="E67" s="614">
        <f>'5'!$BL17</f>
        <v>0</v>
      </c>
      <c r="F67" s="614">
        <f>'6'!$BL17</f>
        <v>0</v>
      </c>
      <c r="G67" s="614">
        <f>'7'!$BL17</f>
        <v>0</v>
      </c>
      <c r="H67" s="614">
        <f>'8'!$BN17</f>
        <v>0</v>
      </c>
      <c r="I67" s="614">
        <f>'9'!$BL17</f>
        <v>0</v>
      </c>
      <c r="J67" s="614">
        <f>'10'!$BL17</f>
        <v>0</v>
      </c>
      <c r="K67" s="614">
        <f>'11'!$BL17</f>
        <v>0</v>
      </c>
      <c r="L67" s="614">
        <f>'12'!$BL17</f>
        <v>0</v>
      </c>
      <c r="M67" s="614">
        <f>'1'!$BL17</f>
        <v>0</v>
      </c>
      <c r="N67" s="614">
        <f>'2'!$BL17</f>
        <v>0</v>
      </c>
      <c r="O67" s="614">
        <f>'3'!$BL17</f>
        <v>0</v>
      </c>
      <c r="P67">
        <f t="shared" ref="P67:P98" si="2">SUM(D67:O67)</f>
        <v>0</v>
      </c>
    </row>
    <row r="68" spans="1:21" x14ac:dyDescent="0.15">
      <c r="A68" s="1769"/>
      <c r="B68" s="1928" t="s">
        <v>45</v>
      </c>
      <c r="C68" s="1928"/>
      <c r="D68" s="623">
        <f>'4'!$BM17</f>
        <v>0</v>
      </c>
      <c r="E68" s="623">
        <f>'5'!$BM17</f>
        <v>0</v>
      </c>
      <c r="F68" s="623">
        <f>'6'!$BM17</f>
        <v>0</v>
      </c>
      <c r="G68" s="623">
        <f>'7'!$BM17</f>
        <v>0</v>
      </c>
      <c r="H68" s="623">
        <f>'8'!$BO17</f>
        <v>0</v>
      </c>
      <c r="I68" s="623">
        <f>'9'!$BM17</f>
        <v>0</v>
      </c>
      <c r="J68" s="623">
        <f>'10'!$BM17</f>
        <v>0</v>
      </c>
      <c r="K68" s="623">
        <f>'11'!$BM17</f>
        <v>0</v>
      </c>
      <c r="L68" s="623">
        <f>'12'!$BM17</f>
        <v>0</v>
      </c>
      <c r="M68" s="623">
        <f>'1'!$BM17</f>
        <v>0</v>
      </c>
      <c r="N68" s="623">
        <f>'2'!$BM17</f>
        <v>0</v>
      </c>
      <c r="O68" s="623">
        <f>'3'!$BM17</f>
        <v>0</v>
      </c>
      <c r="P68" s="348">
        <f t="shared" si="2"/>
        <v>0</v>
      </c>
      <c r="Q68" s="348"/>
    </row>
    <row r="69" spans="1:21" x14ac:dyDescent="0.15">
      <c r="A69" s="1769"/>
      <c r="B69" s="1928" t="s">
        <v>44</v>
      </c>
      <c r="C69" s="1928"/>
      <c r="D69" s="623">
        <f>'4'!$BN17</f>
        <v>0</v>
      </c>
      <c r="E69" s="623">
        <f>'5'!$BN17</f>
        <v>0</v>
      </c>
      <c r="F69" s="623">
        <f>'6'!$BN17</f>
        <v>0</v>
      </c>
      <c r="G69" s="623">
        <f>'7'!$BN17</f>
        <v>0</v>
      </c>
      <c r="H69" s="623">
        <f>'8'!$BP17</f>
        <v>0</v>
      </c>
      <c r="I69" s="623">
        <f>'9'!$BN17</f>
        <v>0</v>
      </c>
      <c r="J69" s="623">
        <f>'10'!$BN17</f>
        <v>0</v>
      </c>
      <c r="K69" s="623">
        <f>'11'!$BN17</f>
        <v>0</v>
      </c>
      <c r="L69" s="623">
        <f>'12'!$BN17</f>
        <v>0</v>
      </c>
      <c r="M69" s="623">
        <f>'1'!$BN17</f>
        <v>0</v>
      </c>
      <c r="N69" s="623">
        <f>'2'!$BN17</f>
        <v>0</v>
      </c>
      <c r="O69" s="623">
        <f>'3'!$BN17</f>
        <v>0</v>
      </c>
      <c r="P69" s="348">
        <f t="shared" si="2"/>
        <v>0</v>
      </c>
      <c r="Q69" s="822">
        <f>P68*0.5+P69</f>
        <v>0</v>
      </c>
    </row>
    <row r="70" spans="1:21" x14ac:dyDescent="0.15">
      <c r="A70" s="1769"/>
      <c r="B70" s="1928" t="s">
        <v>153</v>
      </c>
      <c r="C70" s="1928"/>
      <c r="D70" s="623">
        <f>'4'!$BO17</f>
        <v>0</v>
      </c>
      <c r="E70" s="623">
        <f>'5'!$BO17</f>
        <v>0</v>
      </c>
      <c r="F70" s="623">
        <f>'6'!$BO17</f>
        <v>0</v>
      </c>
      <c r="G70" s="623">
        <f>'7'!$BO17</f>
        <v>0</v>
      </c>
      <c r="H70" s="623">
        <f>'8'!$BQ17</f>
        <v>0</v>
      </c>
      <c r="I70" s="623">
        <f>'9'!$BO17</f>
        <v>0</v>
      </c>
      <c r="J70" s="623">
        <f>'10'!$BO17</f>
        <v>0</v>
      </c>
      <c r="K70" s="623">
        <f>'11'!$BO17</f>
        <v>0</v>
      </c>
      <c r="L70" s="623">
        <f>'12'!$BO17</f>
        <v>0</v>
      </c>
      <c r="M70" s="623">
        <f>'1'!$BO17</f>
        <v>0</v>
      </c>
      <c r="N70" s="623">
        <f>'2'!$BO17</f>
        <v>0</v>
      </c>
      <c r="O70" s="623">
        <f>'3'!$BO17</f>
        <v>0</v>
      </c>
      <c r="P70" s="348">
        <f t="shared" si="2"/>
        <v>0</v>
      </c>
      <c r="Q70" s="822">
        <f>SUM(D70:O70)</f>
        <v>0</v>
      </c>
      <c r="T70">
        <f>$W$2-P70</f>
        <v>6</v>
      </c>
      <c r="U70">
        <f>$X$2-Q69</f>
        <v>5</v>
      </c>
    </row>
    <row r="71" spans="1:21" x14ac:dyDescent="0.15">
      <c r="A71" s="1769"/>
      <c r="B71" s="1934" t="s">
        <v>261</v>
      </c>
      <c r="C71" s="1934"/>
      <c r="D71" s="624">
        <f>'4'!$BP17</f>
        <v>0</v>
      </c>
      <c r="E71" s="624">
        <f>'5'!$BP17</f>
        <v>0</v>
      </c>
      <c r="F71" s="624">
        <f>'6'!$BP17</f>
        <v>0</v>
      </c>
      <c r="G71" s="624">
        <f>'7'!$BP17</f>
        <v>0</v>
      </c>
      <c r="H71" s="624">
        <f>'8'!$BR17</f>
        <v>0</v>
      </c>
      <c r="I71" s="624">
        <f>'9'!$BP17</f>
        <v>0</v>
      </c>
      <c r="J71" s="624">
        <f>'10'!$BP17</f>
        <v>0</v>
      </c>
      <c r="K71" s="624">
        <f>'11'!$BP17</f>
        <v>0</v>
      </c>
      <c r="L71" s="624">
        <f>'12'!$BP17</f>
        <v>0</v>
      </c>
      <c r="M71" s="624">
        <f>'1'!$BP17</f>
        <v>0</v>
      </c>
      <c r="N71" s="624">
        <f>'2'!$BP17</f>
        <v>0</v>
      </c>
      <c r="O71" s="624">
        <f>'3'!$BP17</f>
        <v>0</v>
      </c>
      <c r="P71" s="622">
        <f t="shared" si="2"/>
        <v>0</v>
      </c>
      <c r="Q71" s="622">
        <f>SUM(D71:O71)</f>
        <v>0</v>
      </c>
    </row>
    <row r="72" spans="1:21" x14ac:dyDescent="0.15">
      <c r="A72" s="1769"/>
      <c r="B72" s="1769" t="s">
        <v>46</v>
      </c>
      <c r="C72">
        <v>1</v>
      </c>
      <c r="D72" s="614">
        <f>'4'!$BQ17</f>
        <v>0</v>
      </c>
      <c r="E72" s="614">
        <f>'5'!$BQ17</f>
        <v>0</v>
      </c>
      <c r="F72" s="614">
        <f>'6'!$BQ17</f>
        <v>0</v>
      </c>
      <c r="G72" s="614">
        <f>'7'!$BQ17</f>
        <v>0</v>
      </c>
      <c r="H72" s="614">
        <f>'8'!$BS17</f>
        <v>0</v>
      </c>
      <c r="I72" s="614">
        <f>'9'!$BQ17</f>
        <v>0</v>
      </c>
      <c r="J72" s="614">
        <f>'10'!$BQ17</f>
        <v>0</v>
      </c>
      <c r="K72" s="614">
        <f>'11'!$BQ17</f>
        <v>0</v>
      </c>
      <c r="L72" s="614">
        <f>'12'!$BQ17</f>
        <v>0</v>
      </c>
      <c r="M72" s="614">
        <f>'1'!$BQ17</f>
        <v>0</v>
      </c>
      <c r="N72" s="614">
        <f>'2'!$BQ17</f>
        <v>0</v>
      </c>
      <c r="O72" s="614">
        <f>'3'!$BQ17</f>
        <v>0</v>
      </c>
      <c r="P72">
        <f t="shared" si="2"/>
        <v>0</v>
      </c>
    </row>
    <row r="73" spans="1:21" x14ac:dyDescent="0.15">
      <c r="A73" s="1769"/>
      <c r="B73" s="1769"/>
      <c r="C73">
        <v>0.5</v>
      </c>
      <c r="D73" s="614">
        <f>'4'!$BR17</f>
        <v>0</v>
      </c>
      <c r="E73" s="614">
        <f>'5'!$BR17</f>
        <v>0</v>
      </c>
      <c r="F73" s="614">
        <f>'6'!$BR17</f>
        <v>0</v>
      </c>
      <c r="G73" s="614">
        <f>'7'!$BR17</f>
        <v>0</v>
      </c>
      <c r="H73" s="614">
        <f>'8'!$BT17</f>
        <v>0</v>
      </c>
      <c r="I73" s="614">
        <f>'9'!$BR17</f>
        <v>0</v>
      </c>
      <c r="J73" s="614">
        <f>'10'!$BR17</f>
        <v>0</v>
      </c>
      <c r="K73" s="614">
        <f>'11'!$BR17</f>
        <v>0</v>
      </c>
      <c r="L73" s="614">
        <f>'12'!$BR17</f>
        <v>0</v>
      </c>
      <c r="M73" s="614">
        <f>'1'!$BR17</f>
        <v>0</v>
      </c>
      <c r="N73" s="614">
        <f>'2'!$BR17</f>
        <v>0</v>
      </c>
      <c r="O73" s="614">
        <f>'3'!$BR17</f>
        <v>0</v>
      </c>
      <c r="P73">
        <f t="shared" si="2"/>
        <v>0</v>
      </c>
      <c r="Q73">
        <f>P73*0.5+P72</f>
        <v>0</v>
      </c>
      <c r="R73" s="374">
        <f>Q69+Q70+Q73</f>
        <v>0</v>
      </c>
      <c r="S73" s="1476"/>
    </row>
    <row r="74" spans="1:21" x14ac:dyDescent="0.15">
      <c r="A74" s="1774"/>
      <c r="B74" s="1774" t="s">
        <v>155</v>
      </c>
      <c r="C74" s="1774"/>
      <c r="D74" s="614">
        <f>'4'!$BS17</f>
        <v>0</v>
      </c>
      <c r="E74" s="614">
        <f>'5'!$BS17</f>
        <v>0</v>
      </c>
      <c r="F74" s="614">
        <f>'6'!$BS17</f>
        <v>0</v>
      </c>
      <c r="G74" s="368">
        <f>'7'!$BS17</f>
        <v>0</v>
      </c>
      <c r="H74" s="614">
        <f>'8'!$BU17</f>
        <v>0</v>
      </c>
      <c r="I74" s="614">
        <f>'9'!$BS17</f>
        <v>0</v>
      </c>
      <c r="J74" s="368">
        <f>'10'!$BS17</f>
        <v>0</v>
      </c>
      <c r="K74" s="614">
        <f>'11'!$BS25</f>
        <v>0</v>
      </c>
      <c r="L74" s="614">
        <f>'12'!$BS17</f>
        <v>0</v>
      </c>
      <c r="M74" s="368">
        <f>'1'!$BS17</f>
        <v>0</v>
      </c>
      <c r="N74" s="368">
        <f>'2'!$BS17</f>
        <v>0</v>
      </c>
      <c r="O74" s="368">
        <f>'3'!$BS17</f>
        <v>0</v>
      </c>
      <c r="P74" s="368">
        <f t="shared" si="2"/>
        <v>0</v>
      </c>
      <c r="Q74" s="368">
        <f>SUM(D74:O74)</f>
        <v>0</v>
      </c>
      <c r="R74" s="400" t="e">
        <f>Q74/(P66+P67*0.5+Q69+Q70+Q73)*100</f>
        <v>#DIV/0!</v>
      </c>
      <c r="S74" s="1476" t="s">
        <v>156</v>
      </c>
    </row>
    <row r="75" spans="1:21" x14ac:dyDescent="0.15">
      <c r="A75" s="1772" t="s">
        <v>199</v>
      </c>
      <c r="B75" s="1929" t="s">
        <v>41</v>
      </c>
      <c r="C75" s="1929"/>
      <c r="D75" s="367">
        <f>'4'!$BK18</f>
        <v>1</v>
      </c>
      <c r="E75" s="367">
        <f>'5'!$BK18</f>
        <v>1</v>
      </c>
      <c r="F75" s="367">
        <f>'6'!$BK18</f>
        <v>1</v>
      </c>
      <c r="G75" s="367">
        <f>'7'!$BK18</f>
        <v>1</v>
      </c>
      <c r="H75" s="367">
        <f>'8'!$BM18</f>
        <v>1</v>
      </c>
      <c r="I75" s="367">
        <f>'9'!$BK18</f>
        <v>0</v>
      </c>
      <c r="J75" s="367">
        <f>'10'!$BK18</f>
        <v>0</v>
      </c>
      <c r="K75" s="367">
        <f>'11'!$BK18</f>
        <v>0</v>
      </c>
      <c r="L75" s="367">
        <f>'12'!$BK18</f>
        <v>0</v>
      </c>
      <c r="M75" s="367">
        <f>'1'!$BK18</f>
        <v>0</v>
      </c>
      <c r="N75" s="367">
        <f>'2'!$BK18</f>
        <v>0</v>
      </c>
      <c r="O75" s="367">
        <f>'3'!$BK18</f>
        <v>0</v>
      </c>
      <c r="P75">
        <f t="shared" si="2"/>
        <v>5</v>
      </c>
      <c r="Q75" s="367"/>
    </row>
    <row r="76" spans="1:21" x14ac:dyDescent="0.15">
      <c r="A76" s="1770"/>
      <c r="B76" s="1929" t="s">
        <v>42</v>
      </c>
      <c r="C76" s="1929"/>
      <c r="D76" s="614">
        <f>'4'!$BL18</f>
        <v>1</v>
      </c>
      <c r="E76" s="614">
        <f>'5'!$BL18</f>
        <v>1</v>
      </c>
      <c r="F76" s="614">
        <f>'6'!$BL18</f>
        <v>1</v>
      </c>
      <c r="G76" s="614">
        <f>'7'!$BL18</f>
        <v>1</v>
      </c>
      <c r="H76" s="614">
        <f>'8'!$BN18</f>
        <v>1</v>
      </c>
      <c r="I76" s="614">
        <f>'9'!$BL18</f>
        <v>0</v>
      </c>
      <c r="J76" s="614">
        <f>'10'!$BL18</f>
        <v>0</v>
      </c>
      <c r="K76" s="614">
        <f>'11'!$BL18</f>
        <v>0</v>
      </c>
      <c r="L76" s="614">
        <f>'12'!$BL18</f>
        <v>0</v>
      </c>
      <c r="M76" s="614">
        <f>'1'!$BL18</f>
        <v>0</v>
      </c>
      <c r="N76" s="614">
        <f>'2'!$BL18</f>
        <v>0</v>
      </c>
      <c r="O76" s="614">
        <f>'3'!$BL18</f>
        <v>0</v>
      </c>
      <c r="P76">
        <f t="shared" si="2"/>
        <v>5</v>
      </c>
    </row>
    <row r="77" spans="1:21" x14ac:dyDescent="0.15">
      <c r="A77" s="1770"/>
      <c r="B77" s="1928" t="s">
        <v>45</v>
      </c>
      <c r="C77" s="1928"/>
      <c r="D77" s="623">
        <f>'4'!$BM18</f>
        <v>0</v>
      </c>
      <c r="E77" s="623">
        <f>'5'!$BM18</f>
        <v>0</v>
      </c>
      <c r="F77" s="623">
        <f>'6'!$BM18</f>
        <v>0</v>
      </c>
      <c r="G77" s="623">
        <f>'7'!$BM18</f>
        <v>0</v>
      </c>
      <c r="H77" s="623">
        <f>'8'!$BO18</f>
        <v>0</v>
      </c>
      <c r="I77" s="623">
        <f>'9'!$BM18</f>
        <v>0</v>
      </c>
      <c r="J77" s="623">
        <f>'10'!$BM18</f>
        <v>0</v>
      </c>
      <c r="K77" s="623">
        <f>'11'!$BM18</f>
        <v>0</v>
      </c>
      <c r="L77" s="623">
        <f>'12'!$BM18</f>
        <v>0</v>
      </c>
      <c r="M77" s="623">
        <f>'1'!$BM18</f>
        <v>0</v>
      </c>
      <c r="N77" s="623">
        <f>'2'!$BM18</f>
        <v>0</v>
      </c>
      <c r="O77" s="623">
        <f>'3'!$BM18</f>
        <v>0</v>
      </c>
      <c r="P77" s="348">
        <f t="shared" si="2"/>
        <v>0</v>
      </c>
      <c r="Q77" s="348"/>
    </row>
    <row r="78" spans="1:21" x14ac:dyDescent="0.15">
      <c r="A78" s="1770"/>
      <c r="B78" s="1928" t="s">
        <v>44</v>
      </c>
      <c r="C78" s="1928"/>
      <c r="D78" s="623">
        <f>'4'!$BS1</f>
        <v>0</v>
      </c>
      <c r="E78" s="623">
        <f>'5'!$BN18</f>
        <v>0</v>
      </c>
      <c r="F78" s="623">
        <f>'6'!$BN18</f>
        <v>0</v>
      </c>
      <c r="G78" s="623">
        <f>'7'!$BN18</f>
        <v>0</v>
      </c>
      <c r="H78" s="623">
        <f>'8'!$BP18</f>
        <v>0</v>
      </c>
      <c r="I78" s="623">
        <f>'9'!$BN18</f>
        <v>0</v>
      </c>
      <c r="J78" s="623">
        <f>'10'!$BN18</f>
        <v>0</v>
      </c>
      <c r="K78" s="623">
        <f>'11'!$BN18</f>
        <v>0</v>
      </c>
      <c r="L78" s="623">
        <f>'12'!$BN18</f>
        <v>0</v>
      </c>
      <c r="M78" s="623">
        <f>'1'!$BN18</f>
        <v>0</v>
      </c>
      <c r="N78" s="623">
        <f>'2'!$BN18</f>
        <v>0</v>
      </c>
      <c r="O78" s="623">
        <f>'3'!$BN18</f>
        <v>0</v>
      </c>
      <c r="P78" s="348">
        <f t="shared" si="2"/>
        <v>0</v>
      </c>
      <c r="Q78" s="822">
        <f>P77*0.5+P78</f>
        <v>0</v>
      </c>
    </row>
    <row r="79" spans="1:21" x14ac:dyDescent="0.15">
      <c r="A79" s="1770"/>
      <c r="B79" s="1928" t="s">
        <v>153</v>
      </c>
      <c r="C79" s="1928"/>
      <c r="D79" s="623">
        <f>'4'!$BO18</f>
        <v>0</v>
      </c>
      <c r="E79" s="623">
        <f>'5'!$BO18</f>
        <v>1</v>
      </c>
      <c r="F79" s="623">
        <f>'6'!$BO18</f>
        <v>1</v>
      </c>
      <c r="G79" s="623">
        <f>'7'!$BO18</f>
        <v>0</v>
      </c>
      <c r="H79" s="623">
        <f>'8'!$BQ18</f>
        <v>0</v>
      </c>
      <c r="I79" s="623">
        <f>'9'!$BO18</f>
        <v>0</v>
      </c>
      <c r="J79" s="623">
        <f>'10'!$BO18</f>
        <v>0</v>
      </c>
      <c r="K79" s="623">
        <f>'11'!$BO18</f>
        <v>0</v>
      </c>
      <c r="L79" s="623">
        <f>'12'!$BO18</f>
        <v>0</v>
      </c>
      <c r="M79" s="623">
        <f>'1'!$BO18</f>
        <v>0</v>
      </c>
      <c r="N79" s="623">
        <f>'2'!$BO18</f>
        <v>0</v>
      </c>
      <c r="O79" s="623">
        <f>'3'!$BO18</f>
        <v>0</v>
      </c>
      <c r="P79" s="348">
        <f t="shared" si="2"/>
        <v>2</v>
      </c>
      <c r="Q79" s="822">
        <f>SUM(D79:O79)</f>
        <v>2</v>
      </c>
      <c r="T79">
        <f>$W$2-P79</f>
        <v>4</v>
      </c>
      <c r="U79">
        <f>$X$2-Q78</f>
        <v>5</v>
      </c>
    </row>
    <row r="80" spans="1:21" x14ac:dyDescent="0.15">
      <c r="A80" s="1770"/>
      <c r="B80" s="1934" t="s">
        <v>261</v>
      </c>
      <c r="C80" s="1934"/>
      <c r="D80" s="624">
        <f>'4'!$BP18</f>
        <v>0</v>
      </c>
      <c r="E80" s="624">
        <f>'5'!$BP18</f>
        <v>0</v>
      </c>
      <c r="F80" s="624">
        <f>'6'!$BP18</f>
        <v>0</v>
      </c>
      <c r="G80" s="624">
        <f>'7'!$BP18</f>
        <v>0</v>
      </c>
      <c r="H80" s="624">
        <f>'8'!$BR18</f>
        <v>0</v>
      </c>
      <c r="I80" s="624">
        <f>'9'!$BP18</f>
        <v>0</v>
      </c>
      <c r="J80" s="624">
        <f>'10'!$BP18</f>
        <v>0</v>
      </c>
      <c r="K80" s="624">
        <f>'11'!$BP18</f>
        <v>0</v>
      </c>
      <c r="L80" s="624">
        <f>'12'!$BP18</f>
        <v>0</v>
      </c>
      <c r="M80" s="624">
        <f>'1'!$BP18</f>
        <v>0</v>
      </c>
      <c r="N80" s="624">
        <f>'2'!$BP18</f>
        <v>0</v>
      </c>
      <c r="O80" s="624">
        <f>'3'!$BP18</f>
        <v>0</v>
      </c>
      <c r="P80" s="622">
        <f t="shared" si="2"/>
        <v>0</v>
      </c>
      <c r="Q80" s="622">
        <f>SUM(D80:O80)</f>
        <v>0</v>
      </c>
    </row>
    <row r="81" spans="1:21" x14ac:dyDescent="0.15">
      <c r="A81" s="1770"/>
      <c r="B81" s="1769" t="s">
        <v>46</v>
      </c>
      <c r="C81">
        <v>1</v>
      </c>
      <c r="D81" s="614">
        <f>'4'!$BQ18</f>
        <v>1</v>
      </c>
      <c r="E81" s="614">
        <f>'5'!$BQ18</f>
        <v>0</v>
      </c>
      <c r="F81" s="614">
        <f>'6'!$BQ18</f>
        <v>0</v>
      </c>
      <c r="G81" s="614">
        <f>'7'!$BQ18</f>
        <v>1</v>
      </c>
      <c r="H81" s="614">
        <f>'8'!$BS18</f>
        <v>0</v>
      </c>
      <c r="I81" s="614">
        <f>'9'!$BQ18</f>
        <v>0</v>
      </c>
      <c r="J81" s="614">
        <f>'10'!$BQ18</f>
        <v>0</v>
      </c>
      <c r="K81" s="614">
        <f>'11'!$BQ18</f>
        <v>0</v>
      </c>
      <c r="L81" s="614">
        <f>'12'!$BQ18</f>
        <v>0</v>
      </c>
      <c r="M81" s="614">
        <f>'1'!$BQ18</f>
        <v>0</v>
      </c>
      <c r="N81" s="614">
        <f>'2'!$BQ18</f>
        <v>0</v>
      </c>
      <c r="O81" s="614">
        <f>'3'!$BQ18</f>
        <v>0</v>
      </c>
      <c r="P81">
        <f t="shared" si="2"/>
        <v>2</v>
      </c>
    </row>
    <row r="82" spans="1:21" x14ac:dyDescent="0.15">
      <c r="A82" s="1770"/>
      <c r="B82" s="1769"/>
      <c r="C82">
        <v>0.5</v>
      </c>
      <c r="D82" s="614">
        <f>'4'!$BR18</f>
        <v>0</v>
      </c>
      <c r="E82" s="614">
        <f>'5'!$BR18</f>
        <v>1</v>
      </c>
      <c r="F82" s="614">
        <f>'6'!$BR18</f>
        <v>0</v>
      </c>
      <c r="G82" s="614">
        <f>'7'!$BR18</f>
        <v>1</v>
      </c>
      <c r="H82" s="614">
        <f>'8'!$BT18</f>
        <v>0</v>
      </c>
      <c r="I82" s="614">
        <f>'9'!$BR18</f>
        <v>0</v>
      </c>
      <c r="J82" s="614">
        <f>'10'!$BR18</f>
        <v>0</v>
      </c>
      <c r="K82" s="614">
        <f>'11'!$BR18</f>
        <v>0</v>
      </c>
      <c r="L82" s="614">
        <f>'12'!$BR18</f>
        <v>0</v>
      </c>
      <c r="M82" s="614">
        <f>'1'!$BR18</f>
        <v>0</v>
      </c>
      <c r="N82" s="614">
        <f>'2'!$BR18</f>
        <v>0</v>
      </c>
      <c r="O82" s="614">
        <f>'3'!$BR18</f>
        <v>0</v>
      </c>
      <c r="P82">
        <f t="shared" si="2"/>
        <v>2</v>
      </c>
      <c r="Q82">
        <f>P82*0.5+P81</f>
        <v>3</v>
      </c>
      <c r="R82" s="374">
        <f>Q78+Q79+Q82</f>
        <v>5</v>
      </c>
      <c r="S82" s="1476"/>
    </row>
    <row r="83" spans="1:21" x14ac:dyDescent="0.15">
      <c r="A83" s="1774"/>
      <c r="B83" s="1774" t="s">
        <v>155</v>
      </c>
      <c r="C83" s="1774"/>
      <c r="D83" s="614">
        <f>'4'!$BS18</f>
        <v>0</v>
      </c>
      <c r="E83" s="614">
        <f>'5'!$BS18</f>
        <v>0</v>
      </c>
      <c r="F83" s="614">
        <f>'6'!$BS18</f>
        <v>0.5</v>
      </c>
      <c r="G83" s="368">
        <f>'7'!$BS18</f>
        <v>0</v>
      </c>
      <c r="H83" s="614">
        <f>'8'!$BU18</f>
        <v>1.5</v>
      </c>
      <c r="I83" s="614">
        <f>'9'!$BS18</f>
        <v>0</v>
      </c>
      <c r="J83" s="368">
        <f>'10'!$BS18</f>
        <v>0</v>
      </c>
      <c r="K83" s="614">
        <f>'11'!$BS18</f>
        <v>0</v>
      </c>
      <c r="L83" s="614">
        <f>'12'!$BS18</f>
        <v>0</v>
      </c>
      <c r="M83" s="368">
        <f>'1'!$BS18</f>
        <v>0</v>
      </c>
      <c r="N83" s="368">
        <f>'2'!$BS18</f>
        <v>0</v>
      </c>
      <c r="O83" s="368">
        <f>'3'!$BS18</f>
        <v>0</v>
      </c>
      <c r="P83" s="368">
        <f t="shared" si="2"/>
        <v>2</v>
      </c>
      <c r="Q83" s="368">
        <f>SUM(D83:O83)</f>
        <v>2</v>
      </c>
      <c r="R83" s="400">
        <f>Q83/(P75+P76*0.5+Q78+Q79+Q82)*100</f>
        <v>16</v>
      </c>
      <c r="S83" s="1476" t="s">
        <v>156</v>
      </c>
    </row>
    <row r="84" spans="1:21" x14ac:dyDescent="0.15">
      <c r="A84" s="1772" t="s">
        <v>233</v>
      </c>
      <c r="B84" s="1929" t="s">
        <v>41</v>
      </c>
      <c r="C84" s="1929"/>
      <c r="D84" s="367">
        <f>'4'!$BK19</f>
        <v>1</v>
      </c>
      <c r="E84" s="367">
        <f>'5'!$BK19</f>
        <v>1</v>
      </c>
      <c r="F84" s="367">
        <f>'6'!$BK19</f>
        <v>1</v>
      </c>
      <c r="G84" s="367">
        <f>'7'!$BK19</f>
        <v>1</v>
      </c>
      <c r="H84" s="367">
        <f>'8'!$BM19</f>
        <v>0</v>
      </c>
      <c r="I84" s="367">
        <f>'9'!$BK19</f>
        <v>0</v>
      </c>
      <c r="J84" s="367">
        <f>'10'!$BK19</f>
        <v>0</v>
      </c>
      <c r="K84" s="367">
        <f>'11'!$BK19</f>
        <v>0</v>
      </c>
      <c r="L84" s="367">
        <f>'12'!$BK19</f>
        <v>0</v>
      </c>
      <c r="M84" s="367">
        <f>'1'!$BK19</f>
        <v>0</v>
      </c>
      <c r="N84" s="367">
        <f>'2'!$BK19</f>
        <v>0</v>
      </c>
      <c r="O84" s="367">
        <f>'3'!$BK19</f>
        <v>0</v>
      </c>
      <c r="P84">
        <f t="shared" si="2"/>
        <v>4</v>
      </c>
      <c r="Q84" s="367"/>
    </row>
    <row r="85" spans="1:21" x14ac:dyDescent="0.15">
      <c r="A85" s="1770"/>
      <c r="B85" s="1929" t="s">
        <v>42</v>
      </c>
      <c r="C85" s="1929"/>
      <c r="D85" s="614">
        <f>'4'!$BL19</f>
        <v>1</v>
      </c>
      <c r="E85" s="614">
        <f>'5'!$BL19</f>
        <v>1</v>
      </c>
      <c r="F85" s="614">
        <f>'6'!$BL19</f>
        <v>1</v>
      </c>
      <c r="G85" s="614">
        <f>'7'!$BL19</f>
        <v>1</v>
      </c>
      <c r="H85" s="614">
        <f>'8'!$BN19</f>
        <v>0</v>
      </c>
      <c r="I85" s="614">
        <f>'9'!$BL19</f>
        <v>0</v>
      </c>
      <c r="J85" s="614">
        <f>'10'!$BL19</f>
        <v>0</v>
      </c>
      <c r="K85" s="614">
        <f>'11'!$BL19</f>
        <v>0</v>
      </c>
      <c r="L85" s="614">
        <f>'12'!$BL19</f>
        <v>0</v>
      </c>
      <c r="M85" s="614">
        <f>'1'!$BL19</f>
        <v>0</v>
      </c>
      <c r="N85" s="614">
        <f>'2'!$BL19</f>
        <v>0</v>
      </c>
      <c r="O85" s="614">
        <f>'3'!$BL19</f>
        <v>0</v>
      </c>
      <c r="P85">
        <f t="shared" si="2"/>
        <v>4</v>
      </c>
    </row>
    <row r="86" spans="1:21" x14ac:dyDescent="0.15">
      <c r="A86" s="1770"/>
      <c r="B86" s="1928" t="s">
        <v>45</v>
      </c>
      <c r="C86" s="1928"/>
      <c r="D86" s="623">
        <f>'4'!$BM19</f>
        <v>0</v>
      </c>
      <c r="E86" s="623">
        <f>'5'!$BM19</f>
        <v>0</v>
      </c>
      <c r="F86" s="623">
        <f>'6'!$BM19</f>
        <v>1</v>
      </c>
      <c r="G86" s="623">
        <f>'7'!$BM19</f>
        <v>1</v>
      </c>
      <c r="H86" s="623">
        <f>'8'!$BO19</f>
        <v>0</v>
      </c>
      <c r="I86" s="623">
        <f>'9'!$BM19</f>
        <v>0</v>
      </c>
      <c r="J86" s="623">
        <f>'10'!$BM19</f>
        <v>0</v>
      </c>
      <c r="K86" s="623">
        <f>'11'!$BM19</f>
        <v>0</v>
      </c>
      <c r="L86" s="623">
        <f>'12'!$BM19</f>
        <v>0</v>
      </c>
      <c r="M86" s="623">
        <f>'1'!$BM19</f>
        <v>0</v>
      </c>
      <c r="N86" s="623">
        <f>'2'!$BM19</f>
        <v>0</v>
      </c>
      <c r="O86" s="623">
        <f>'3'!$BM19</f>
        <v>0</v>
      </c>
      <c r="P86" s="348">
        <f t="shared" si="2"/>
        <v>2</v>
      </c>
      <c r="Q86" s="348"/>
    </row>
    <row r="87" spans="1:21" x14ac:dyDescent="0.15">
      <c r="A87" s="1770"/>
      <c r="B87" s="1928" t="s">
        <v>44</v>
      </c>
      <c r="C87" s="1928"/>
      <c r="D87" s="623">
        <f>'4'!$BN19</f>
        <v>0</v>
      </c>
      <c r="E87" s="623">
        <f>'5'!$BN19</f>
        <v>0</v>
      </c>
      <c r="F87" s="623">
        <f>'6'!$BN19</f>
        <v>0</v>
      </c>
      <c r="G87" s="623">
        <f>'7'!$BN19</f>
        <v>0</v>
      </c>
      <c r="H87" s="623">
        <f>'8'!$BP19</f>
        <v>0</v>
      </c>
      <c r="I87" s="623">
        <f>'9'!$BN19</f>
        <v>0</v>
      </c>
      <c r="J87" s="623">
        <f>'10'!$BN19</f>
        <v>0</v>
      </c>
      <c r="K87" s="623">
        <f>'11'!$BN19</f>
        <v>0</v>
      </c>
      <c r="L87" s="623">
        <f>'12'!$BN19</f>
        <v>0</v>
      </c>
      <c r="M87" s="623">
        <f>'1'!$BN19</f>
        <v>0</v>
      </c>
      <c r="N87" s="623">
        <f>'2'!$BN19</f>
        <v>0</v>
      </c>
      <c r="O87" s="623">
        <f>'3'!$BN19</f>
        <v>0</v>
      </c>
      <c r="P87" s="348">
        <f t="shared" si="2"/>
        <v>0</v>
      </c>
      <c r="Q87" s="822">
        <f>P86*0.5+P87</f>
        <v>1</v>
      </c>
    </row>
    <row r="88" spans="1:21" x14ac:dyDescent="0.15">
      <c r="A88" s="1770"/>
      <c r="B88" s="1928" t="s">
        <v>153</v>
      </c>
      <c r="C88" s="1928"/>
      <c r="D88" s="623">
        <f>'4'!$BO19</f>
        <v>0</v>
      </c>
      <c r="E88" s="623">
        <f>'5'!$BO19</f>
        <v>1</v>
      </c>
      <c r="F88" s="623">
        <f>'6'!$BO19</f>
        <v>1</v>
      </c>
      <c r="G88" s="623">
        <f>'7'!$BO19</f>
        <v>0</v>
      </c>
      <c r="H88" s="623">
        <f>'8'!$BQ19</f>
        <v>0</v>
      </c>
      <c r="I88" s="623">
        <f>'9'!$BO19</f>
        <v>0</v>
      </c>
      <c r="J88" s="623">
        <f>'10'!$BO19</f>
        <v>0</v>
      </c>
      <c r="K88" s="623">
        <f>'11'!$BO19</f>
        <v>0</v>
      </c>
      <c r="L88" s="623">
        <f>'12'!$BO19</f>
        <v>0</v>
      </c>
      <c r="M88" s="623">
        <f>'1'!$BO19</f>
        <v>0</v>
      </c>
      <c r="N88" s="623">
        <f>'2'!$BO19</f>
        <v>0</v>
      </c>
      <c r="O88" s="623">
        <f>'3'!$BO19</f>
        <v>0</v>
      </c>
      <c r="P88" s="348">
        <f t="shared" si="2"/>
        <v>2</v>
      </c>
      <c r="Q88" s="822">
        <f>SUM(D88:O88)</f>
        <v>2</v>
      </c>
      <c r="T88">
        <f>$W$2-P88</f>
        <v>4</v>
      </c>
      <c r="U88">
        <f>$X$2-Q87</f>
        <v>4</v>
      </c>
    </row>
    <row r="89" spans="1:21" x14ac:dyDescent="0.15">
      <c r="A89" s="1770"/>
      <c r="B89" s="1934" t="s">
        <v>261</v>
      </c>
      <c r="C89" s="1934"/>
      <c r="D89" s="624">
        <f>'4'!$BP19</f>
        <v>0</v>
      </c>
      <c r="E89" s="624">
        <f>'5'!$BP19</f>
        <v>0</v>
      </c>
      <c r="F89" s="624">
        <f>'6'!$BP19</f>
        <v>0</v>
      </c>
      <c r="G89" s="624">
        <f>'7'!$BP19</f>
        <v>0</v>
      </c>
      <c r="H89" s="624">
        <f>'8'!$BR19</f>
        <v>0</v>
      </c>
      <c r="I89" s="624">
        <f>'9'!$BP19</f>
        <v>0</v>
      </c>
      <c r="J89" s="624">
        <f>'10'!$BP19</f>
        <v>0</v>
      </c>
      <c r="K89" s="624">
        <f>'11'!$BP19</f>
        <v>0</v>
      </c>
      <c r="L89" s="624">
        <f>'12'!$BP19</f>
        <v>0</v>
      </c>
      <c r="M89" s="624">
        <f>'1'!$BP19</f>
        <v>0</v>
      </c>
      <c r="N89" s="624">
        <f>'2'!$BP19</f>
        <v>0</v>
      </c>
      <c r="O89" s="624">
        <f>'3'!$BP19</f>
        <v>0</v>
      </c>
      <c r="P89" s="622">
        <f t="shared" si="2"/>
        <v>0</v>
      </c>
      <c r="Q89" s="622">
        <f>SUM(D89:O89)</f>
        <v>0</v>
      </c>
    </row>
    <row r="90" spans="1:21" x14ac:dyDescent="0.15">
      <c r="A90" s="1770"/>
      <c r="B90" s="1769" t="s">
        <v>46</v>
      </c>
      <c r="C90">
        <v>0</v>
      </c>
      <c r="D90" s="614">
        <f>'4'!$BQ19</f>
        <v>1</v>
      </c>
      <c r="E90" s="614">
        <f>'5'!$BQ19</f>
        <v>1</v>
      </c>
      <c r="F90" s="614">
        <f>'6'!$BQ19</f>
        <v>0</v>
      </c>
      <c r="G90" s="614">
        <f>'7'!$BQ19</f>
        <v>1</v>
      </c>
      <c r="H90" s="614">
        <f>'8'!$BS19</f>
        <v>0</v>
      </c>
      <c r="I90" s="614">
        <f>'9'!$BQ19</f>
        <v>0</v>
      </c>
      <c r="J90" s="614">
        <f>'10'!$BQ19</f>
        <v>0</v>
      </c>
      <c r="K90" s="614">
        <f>'11'!$BQ19</f>
        <v>0</v>
      </c>
      <c r="L90" s="614">
        <f>'12'!$BQ19</f>
        <v>0</v>
      </c>
      <c r="M90" s="614">
        <f>'1'!$BQ19</f>
        <v>0</v>
      </c>
      <c r="N90" s="614">
        <f>'2'!$BQ19</f>
        <v>0</v>
      </c>
      <c r="O90" s="614">
        <f>'3'!$BQ19</f>
        <v>0</v>
      </c>
      <c r="P90">
        <f t="shared" si="2"/>
        <v>3</v>
      </c>
    </row>
    <row r="91" spans="1:21" x14ac:dyDescent="0.15">
      <c r="A91" s="1770"/>
      <c r="B91" s="1769"/>
      <c r="C91">
        <v>-0.5</v>
      </c>
      <c r="D91" s="614">
        <f>'4'!$BR19</f>
        <v>0</v>
      </c>
      <c r="E91" s="614">
        <f>'5'!$BR19</f>
        <v>1</v>
      </c>
      <c r="F91" s="614">
        <f>'6'!$BR19</f>
        <v>0</v>
      </c>
      <c r="G91" s="614">
        <f>'7'!$BR19</f>
        <v>2</v>
      </c>
      <c r="H91" s="614">
        <f>'8'!$BT19</f>
        <v>0</v>
      </c>
      <c r="I91" s="614">
        <f>'9'!$BR19</f>
        <v>0</v>
      </c>
      <c r="J91" s="614">
        <f>'10'!$BR19</f>
        <v>0</v>
      </c>
      <c r="K91" s="614">
        <f>'11'!$BR18</f>
        <v>0</v>
      </c>
      <c r="L91" s="614">
        <f>'12'!$BR19</f>
        <v>0</v>
      </c>
      <c r="M91" s="614">
        <f>'1'!$BR19</f>
        <v>0</v>
      </c>
      <c r="N91" s="614">
        <f>'2'!$BR19</f>
        <v>0</v>
      </c>
      <c r="O91" s="614">
        <f>'3'!$BR19</f>
        <v>0</v>
      </c>
      <c r="P91">
        <f t="shared" si="2"/>
        <v>3</v>
      </c>
      <c r="Q91">
        <f>P91*0.5+P90</f>
        <v>4.5</v>
      </c>
      <c r="R91" s="374">
        <f>Q87+Q88+Q91</f>
        <v>7.5</v>
      </c>
      <c r="S91" s="1476"/>
    </row>
    <row r="92" spans="1:21" x14ac:dyDescent="0.15">
      <c r="A92" s="1774"/>
      <c r="B92" s="1774" t="s">
        <v>155</v>
      </c>
      <c r="C92" s="1774"/>
      <c r="D92" s="614">
        <f>'4'!$BS19</f>
        <v>0</v>
      </c>
      <c r="E92" s="614">
        <f>'5'!$BS19</f>
        <v>0</v>
      </c>
      <c r="F92" s="614">
        <f>'6'!$BS19</f>
        <v>0</v>
      </c>
      <c r="G92" s="368">
        <f>'7'!$BS19</f>
        <v>0</v>
      </c>
      <c r="H92" s="614">
        <f>'8'!$BU19</f>
        <v>0</v>
      </c>
      <c r="I92" s="614">
        <f>'9'!$BS19</f>
        <v>0</v>
      </c>
      <c r="J92" s="368">
        <f>'10'!$BS19</f>
        <v>0</v>
      </c>
      <c r="K92" s="614">
        <f>'11'!$BS19</f>
        <v>0</v>
      </c>
      <c r="L92" s="614">
        <f>'12'!$BS19</f>
        <v>0</v>
      </c>
      <c r="M92" s="368">
        <f>'1'!$BS19</f>
        <v>0</v>
      </c>
      <c r="N92" s="368">
        <f>'2'!$BS19</f>
        <v>0</v>
      </c>
      <c r="O92" s="368">
        <f>'3'!$BS19</f>
        <v>0</v>
      </c>
      <c r="P92" s="368">
        <f t="shared" si="2"/>
        <v>0</v>
      </c>
      <c r="Q92" s="368">
        <f>SUM(D92:O92)</f>
        <v>0</v>
      </c>
      <c r="R92" s="400">
        <f>Q92/(P84+P85*0.5+Q87+Q88+Q91)*100</f>
        <v>0</v>
      </c>
      <c r="S92" s="1476" t="s">
        <v>156</v>
      </c>
    </row>
    <row r="93" spans="1:21" x14ac:dyDescent="0.15">
      <c r="A93" s="1772" t="s">
        <v>267</v>
      </c>
      <c r="B93" s="1929" t="s">
        <v>41</v>
      </c>
      <c r="C93" s="1929"/>
      <c r="D93" s="367">
        <f>'4'!$BK20</f>
        <v>1</v>
      </c>
      <c r="E93" s="367">
        <f>'5'!$BK20</f>
        <v>1</v>
      </c>
      <c r="F93" s="367">
        <f>'6'!$BK20</f>
        <v>1</v>
      </c>
      <c r="G93" s="367">
        <f>'7'!$BK20</f>
        <v>1</v>
      </c>
      <c r="H93" s="367">
        <f>'8'!$BM20</f>
        <v>0</v>
      </c>
      <c r="I93" s="367">
        <f>'9'!$BK20</f>
        <v>0</v>
      </c>
      <c r="J93" s="367">
        <f>'10'!$BK20</f>
        <v>0</v>
      </c>
      <c r="K93" s="367">
        <f>'11'!$BK20</f>
        <v>0</v>
      </c>
      <c r="L93" s="367">
        <f>'12'!$BK20</f>
        <v>0</v>
      </c>
      <c r="M93" s="367">
        <f>'1'!$BK20</f>
        <v>0</v>
      </c>
      <c r="N93" s="367">
        <f>'2'!$BK20</f>
        <v>0</v>
      </c>
      <c r="O93" s="367">
        <f>'3'!$BK20</f>
        <v>0</v>
      </c>
      <c r="P93">
        <f t="shared" si="2"/>
        <v>4</v>
      </c>
      <c r="Q93" s="367"/>
    </row>
    <row r="94" spans="1:21" x14ac:dyDescent="0.15">
      <c r="A94" s="1770"/>
      <c r="B94" s="1929" t="s">
        <v>42</v>
      </c>
      <c r="C94" s="1929"/>
      <c r="D94" s="614">
        <f>'4'!$BL20</f>
        <v>1</v>
      </c>
      <c r="E94" s="614">
        <f>'5'!$BL20</f>
        <v>1</v>
      </c>
      <c r="F94" s="614">
        <f>'6'!$BL20</f>
        <v>1</v>
      </c>
      <c r="G94" s="614">
        <f>'7'!$BL20</f>
        <v>1</v>
      </c>
      <c r="H94" s="614">
        <f>'8'!$BN20</f>
        <v>0</v>
      </c>
      <c r="I94" s="614">
        <f>'9'!$BL20</f>
        <v>0</v>
      </c>
      <c r="J94" s="614">
        <f>'10'!$BL20</f>
        <v>0</v>
      </c>
      <c r="K94" s="614">
        <f>'11'!$BL20</f>
        <v>0</v>
      </c>
      <c r="L94" s="614">
        <f>'12'!$BL20</f>
        <v>0</v>
      </c>
      <c r="M94" s="614">
        <f>'1'!$BL20</f>
        <v>0</v>
      </c>
      <c r="N94" s="614">
        <f>'2'!$BL20</f>
        <v>0</v>
      </c>
      <c r="O94" s="614">
        <f>'3'!$BL20</f>
        <v>0</v>
      </c>
      <c r="P94">
        <f t="shared" si="2"/>
        <v>4</v>
      </c>
    </row>
    <row r="95" spans="1:21" x14ac:dyDescent="0.15">
      <c r="A95" s="1770"/>
      <c r="B95" s="1928" t="s">
        <v>45</v>
      </c>
      <c r="C95" s="1928"/>
      <c r="D95" s="623">
        <f>'4'!$BM20</f>
        <v>0</v>
      </c>
      <c r="E95" s="623">
        <f>'5'!$BM20</f>
        <v>1</v>
      </c>
      <c r="F95" s="623">
        <f>'6'!$BM20</f>
        <v>2</v>
      </c>
      <c r="G95" s="623">
        <f>'7'!$BM20</f>
        <v>5</v>
      </c>
      <c r="H95" s="623">
        <f>'8'!$BO20</f>
        <v>0</v>
      </c>
      <c r="I95" s="623">
        <f>'9'!$BM20</f>
        <v>0</v>
      </c>
      <c r="J95" s="623">
        <f>'10'!$BM20</f>
        <v>0</v>
      </c>
      <c r="K95" s="623">
        <f>'11'!$BM20</f>
        <v>0</v>
      </c>
      <c r="L95" s="623">
        <f>'12'!$BM20</f>
        <v>0</v>
      </c>
      <c r="M95" s="623">
        <f>'1'!$BM20</f>
        <v>0</v>
      </c>
      <c r="N95" s="623">
        <f>'2'!$BM20</f>
        <v>0</v>
      </c>
      <c r="O95" s="623">
        <f>'3'!$BM20</f>
        <v>0</v>
      </c>
      <c r="P95" s="348">
        <f t="shared" si="2"/>
        <v>8</v>
      </c>
      <c r="Q95" s="348"/>
    </row>
    <row r="96" spans="1:21" x14ac:dyDescent="0.15">
      <c r="A96" s="1770"/>
      <c r="B96" s="1928" t="s">
        <v>44</v>
      </c>
      <c r="C96" s="1928"/>
      <c r="D96" s="623">
        <f>'4'!$BN20</f>
        <v>1</v>
      </c>
      <c r="E96" s="623">
        <f>'5'!$BN20</f>
        <v>0</v>
      </c>
      <c r="F96" s="623">
        <f>'6'!$BN20</f>
        <v>0</v>
      </c>
      <c r="G96" s="623">
        <f>'7'!$BN20</f>
        <v>1</v>
      </c>
      <c r="H96" s="623">
        <f>'8'!$BP20</f>
        <v>0</v>
      </c>
      <c r="I96" s="623">
        <f>'9'!$BN20</f>
        <v>0</v>
      </c>
      <c r="J96" s="623">
        <f>'10'!$BN20</f>
        <v>0</v>
      </c>
      <c r="K96" s="623">
        <f>'11'!$BN20</f>
        <v>0</v>
      </c>
      <c r="L96" s="623">
        <f>'12'!$BN20</f>
        <v>0</v>
      </c>
      <c r="M96" s="623">
        <f>'1'!$BN20</f>
        <v>0</v>
      </c>
      <c r="N96" s="623">
        <f>'2'!$BN20</f>
        <v>0</v>
      </c>
      <c r="O96" s="623">
        <f>'3'!$BN20</f>
        <v>0</v>
      </c>
      <c r="P96" s="348">
        <f t="shared" si="2"/>
        <v>2</v>
      </c>
      <c r="Q96" s="822">
        <f>P95*0.5+P96</f>
        <v>6</v>
      </c>
    </row>
    <row r="97" spans="1:21" x14ac:dyDescent="0.15">
      <c r="A97" s="1770"/>
      <c r="B97" s="1928" t="s">
        <v>153</v>
      </c>
      <c r="C97" s="1928"/>
      <c r="D97" s="623">
        <f>'4'!$BO20</f>
        <v>0</v>
      </c>
      <c r="E97" s="623">
        <f>'5'!$BO20</f>
        <v>1</v>
      </c>
      <c r="F97" s="623">
        <f>'6'!$BO20</f>
        <v>1</v>
      </c>
      <c r="G97" s="623">
        <f>'7'!$BO20</f>
        <v>0</v>
      </c>
      <c r="H97" s="623">
        <f>'8'!$BQ20</f>
        <v>0</v>
      </c>
      <c r="I97" s="623">
        <f>'9'!$BO20</f>
        <v>0</v>
      </c>
      <c r="J97" s="623">
        <f>'10'!$BO20</f>
        <v>0</v>
      </c>
      <c r="K97" s="623">
        <f>'11'!$BO20</f>
        <v>0</v>
      </c>
      <c r="L97" s="623">
        <f>'12'!$BO20</f>
        <v>0</v>
      </c>
      <c r="M97" s="623">
        <f>'1'!$BO20</f>
        <v>0</v>
      </c>
      <c r="N97" s="623">
        <f>'2'!$BO20</f>
        <v>0</v>
      </c>
      <c r="O97" s="623">
        <f>'3'!$BO20</f>
        <v>0</v>
      </c>
      <c r="P97" s="348">
        <f t="shared" si="2"/>
        <v>2</v>
      </c>
      <c r="Q97" s="822">
        <f>SUM(D97:O97)</f>
        <v>2</v>
      </c>
      <c r="T97">
        <f>$AA$2-P97</f>
        <v>0</v>
      </c>
      <c r="U97">
        <f>$X$2-Q96</f>
        <v>-1</v>
      </c>
    </row>
    <row r="98" spans="1:21" x14ac:dyDescent="0.15">
      <c r="A98" s="1770"/>
      <c r="B98" s="653"/>
      <c r="C98" s="653"/>
      <c r="D98" s="624">
        <f>'4'!$BP20</f>
        <v>0</v>
      </c>
      <c r="E98" s="624">
        <f>'5'!$BP20</f>
        <v>0</v>
      </c>
      <c r="F98" s="624">
        <f>'6'!$BP20</f>
        <v>0</v>
      </c>
      <c r="G98" s="624">
        <f>'7'!$BP20</f>
        <v>0</v>
      </c>
      <c r="H98" s="624">
        <f>'8'!$BR20</f>
        <v>0</v>
      </c>
      <c r="I98" s="624">
        <f>'9'!$BP20</f>
        <v>0</v>
      </c>
      <c r="J98" s="624">
        <f>'10'!$BP20</f>
        <v>0</v>
      </c>
      <c r="K98" s="624">
        <f>'11'!$BP20</f>
        <v>0</v>
      </c>
      <c r="L98" s="624">
        <f>'12'!$BP20</f>
        <v>0</v>
      </c>
      <c r="M98" s="624">
        <f>'1'!$BP20</f>
        <v>0</v>
      </c>
      <c r="N98" s="624">
        <f>'2'!$BP20</f>
        <v>0</v>
      </c>
      <c r="O98" s="624">
        <f>'3'!$BP20</f>
        <v>0</v>
      </c>
      <c r="P98" s="622">
        <f t="shared" si="2"/>
        <v>0</v>
      </c>
      <c r="Q98" s="622">
        <f>SUM(D98:O98)</f>
        <v>0</v>
      </c>
    </row>
    <row r="99" spans="1:21" x14ac:dyDescent="0.15">
      <c r="A99" s="1770"/>
      <c r="B99" s="1769" t="s">
        <v>46</v>
      </c>
      <c r="C99">
        <v>0</v>
      </c>
      <c r="D99" s="614">
        <f>'4'!$BQ20</f>
        <v>0</v>
      </c>
      <c r="E99" s="614">
        <f>'5'!$BQ20</f>
        <v>0</v>
      </c>
      <c r="F99" s="614">
        <f>'6'!$BQ20</f>
        <v>0</v>
      </c>
      <c r="G99" s="614">
        <f>'7'!$BQ20</f>
        <v>0</v>
      </c>
      <c r="H99" s="614">
        <f>'8'!$BS20</f>
        <v>0</v>
      </c>
      <c r="I99" s="614">
        <f>'9'!$BQ20</f>
        <v>0</v>
      </c>
      <c r="J99" s="614">
        <f>'10'!$BQ20</f>
        <v>0</v>
      </c>
      <c r="K99" s="614">
        <f>'11'!$BQ20</f>
        <v>0</v>
      </c>
      <c r="L99" s="614">
        <f>'12'!$BQ20</f>
        <v>0</v>
      </c>
      <c r="M99" s="614">
        <f>'1'!$BQ20</f>
        <v>0</v>
      </c>
      <c r="N99" s="614">
        <f>'2'!$BQ20</f>
        <v>0</v>
      </c>
      <c r="O99" s="614">
        <f>'3'!$BQ20</f>
        <v>0</v>
      </c>
      <c r="P99">
        <f t="shared" ref="P99:P130" si="3">SUM(D99:O99)</f>
        <v>0</v>
      </c>
    </row>
    <row r="100" spans="1:21" x14ac:dyDescent="0.15">
      <c r="A100" s="1770"/>
      <c r="B100" s="1769"/>
      <c r="C100">
        <v>-0.5</v>
      </c>
      <c r="D100" s="614">
        <f>'4'!$BR20</f>
        <v>0</v>
      </c>
      <c r="E100" s="614">
        <f>'5'!$BR20</f>
        <v>0</v>
      </c>
      <c r="F100" s="614">
        <f>'6'!$BR20</f>
        <v>0</v>
      </c>
      <c r="G100" s="614">
        <f>'7'!$BR20</f>
        <v>0</v>
      </c>
      <c r="H100" s="614">
        <f>'8'!$BT20</f>
        <v>0</v>
      </c>
      <c r="I100" s="614">
        <f>'9'!$BR20</f>
        <v>0</v>
      </c>
      <c r="J100" s="614">
        <f>'10'!$BR20</f>
        <v>0</v>
      </c>
      <c r="K100" s="614">
        <f>'11'!$BR20</f>
        <v>0</v>
      </c>
      <c r="L100" s="614">
        <f>'12'!$BR20</f>
        <v>0</v>
      </c>
      <c r="M100" s="614">
        <f>'1'!$BR20</f>
        <v>0</v>
      </c>
      <c r="N100" s="614">
        <f>'2'!$BR20</f>
        <v>0</v>
      </c>
      <c r="O100" s="614">
        <f>'3'!$BR20</f>
        <v>0</v>
      </c>
      <c r="P100">
        <f t="shared" si="3"/>
        <v>0</v>
      </c>
      <c r="Q100">
        <f>P100*0.5+P99</f>
        <v>0</v>
      </c>
      <c r="R100" s="374">
        <f>Q96+Q97+Q100</f>
        <v>8</v>
      </c>
      <c r="S100" s="1476"/>
    </row>
    <row r="101" spans="1:21" x14ac:dyDescent="0.15">
      <c r="A101" s="1774"/>
      <c r="B101" s="1774" t="s">
        <v>155</v>
      </c>
      <c r="C101" s="1774"/>
      <c r="D101" s="614">
        <f>'4'!$BS20</f>
        <v>3</v>
      </c>
      <c r="E101" s="614">
        <f>'5'!$BS20</f>
        <v>0</v>
      </c>
      <c r="F101" s="614">
        <f>'6'!$BS20</f>
        <v>2</v>
      </c>
      <c r="G101" s="368">
        <f>'7'!$BS20</f>
        <v>0</v>
      </c>
      <c r="H101" s="614">
        <f>'8'!$BU20</f>
        <v>0</v>
      </c>
      <c r="I101" s="614">
        <f>'9'!$BS20</f>
        <v>0</v>
      </c>
      <c r="J101" s="368">
        <f>'10'!$BS20</f>
        <v>0</v>
      </c>
      <c r="K101" s="614">
        <f>'11'!$BS20</f>
        <v>0</v>
      </c>
      <c r="L101" s="614">
        <f>'12'!$BS20</f>
        <v>0</v>
      </c>
      <c r="M101" s="368">
        <f>'1'!$BS20</f>
        <v>0</v>
      </c>
      <c r="N101" s="368">
        <f>'2'!$BS20</f>
        <v>0</v>
      </c>
      <c r="O101" s="368">
        <f>'3'!$BS20</f>
        <v>0</v>
      </c>
      <c r="P101" s="368">
        <f t="shared" si="3"/>
        <v>5</v>
      </c>
      <c r="Q101" s="368">
        <f>SUM(D101:O101)</f>
        <v>5</v>
      </c>
      <c r="R101" s="400">
        <f>Q101/(P93+P94*0.5+Q96+Q97+Q100)*100</f>
        <v>35.714285714285715</v>
      </c>
      <c r="S101" s="1476" t="s">
        <v>156</v>
      </c>
    </row>
    <row r="102" spans="1:21" x14ac:dyDescent="0.15">
      <c r="A102" s="1772" t="s">
        <v>70</v>
      </c>
      <c r="B102" s="1929" t="s">
        <v>41</v>
      </c>
      <c r="C102" s="1929"/>
      <c r="D102" s="367">
        <f>'4'!$BK21</f>
        <v>1</v>
      </c>
      <c r="E102" s="367">
        <f>'5'!$BK21</f>
        <v>1</v>
      </c>
      <c r="F102" s="367">
        <f>'6'!$BK21</f>
        <v>1</v>
      </c>
      <c r="G102" s="367">
        <f>'7'!$BK21</f>
        <v>1</v>
      </c>
      <c r="H102" s="367">
        <f>'8'!$BM21</f>
        <v>0</v>
      </c>
      <c r="I102" s="367">
        <f>'9'!$BK21</f>
        <v>0</v>
      </c>
      <c r="J102" s="367">
        <f>'10'!$BK21</f>
        <v>0</v>
      </c>
      <c r="K102" s="367">
        <f>'11'!$BK21</f>
        <v>0</v>
      </c>
      <c r="L102" s="367">
        <f>'12'!$BK21</f>
        <v>0</v>
      </c>
      <c r="M102" s="367">
        <f>'1'!$BK21</f>
        <v>0</v>
      </c>
      <c r="N102" s="367">
        <f>'2'!$BK21</f>
        <v>0</v>
      </c>
      <c r="O102" s="367">
        <f>'3'!$BK21</f>
        <v>0</v>
      </c>
      <c r="P102">
        <f t="shared" si="3"/>
        <v>4</v>
      </c>
      <c r="Q102" s="367"/>
    </row>
    <row r="103" spans="1:21" x14ac:dyDescent="0.15">
      <c r="A103" s="1770"/>
      <c r="B103" s="1929" t="s">
        <v>42</v>
      </c>
      <c r="C103" s="1929"/>
      <c r="D103" s="614">
        <f>'4'!$BL21</f>
        <v>1</v>
      </c>
      <c r="E103" s="614">
        <f>'5'!$BL21</f>
        <v>1</v>
      </c>
      <c r="F103" s="614">
        <f>'6'!$BL21</f>
        <v>1</v>
      </c>
      <c r="G103" s="614">
        <f>'7'!$BL21</f>
        <v>1</v>
      </c>
      <c r="H103" s="614">
        <f>'8'!$BN21</f>
        <v>0</v>
      </c>
      <c r="I103" s="614">
        <f>'9'!$BL21</f>
        <v>0</v>
      </c>
      <c r="J103" s="614">
        <f>'10'!$BL21</f>
        <v>0</v>
      </c>
      <c r="K103" s="614">
        <f>'11'!$BL21</f>
        <v>0</v>
      </c>
      <c r="L103" s="614">
        <f>'12'!$BL21</f>
        <v>0</v>
      </c>
      <c r="M103" s="614">
        <f>'1'!$BL21</f>
        <v>0</v>
      </c>
      <c r="N103" s="614">
        <f>'2'!$BL21</f>
        <v>0</v>
      </c>
      <c r="O103" s="614">
        <f>'3'!$BL21</f>
        <v>0</v>
      </c>
      <c r="P103">
        <f t="shared" si="3"/>
        <v>4</v>
      </c>
    </row>
    <row r="104" spans="1:21" x14ac:dyDescent="0.15">
      <c r="A104" s="1770"/>
      <c r="B104" s="1928" t="s">
        <v>45</v>
      </c>
      <c r="C104" s="1928"/>
      <c r="D104" s="623">
        <f>'4'!$BM21</f>
        <v>0</v>
      </c>
      <c r="E104" s="623">
        <f>'5'!$BM21</f>
        <v>0</v>
      </c>
      <c r="F104" s="623">
        <f>'6'!$BM21</f>
        <v>1</v>
      </c>
      <c r="G104" s="623">
        <f>'7'!$BM21</f>
        <v>4</v>
      </c>
      <c r="H104" s="623">
        <f>'8'!$BO21</f>
        <v>0</v>
      </c>
      <c r="I104" s="623">
        <f>'9'!$BM21</f>
        <v>0</v>
      </c>
      <c r="J104" s="623">
        <f>'10'!$BM21</f>
        <v>0</v>
      </c>
      <c r="K104" s="623">
        <f>'11'!$BM21</f>
        <v>0</v>
      </c>
      <c r="L104" s="623">
        <f>'12'!$BM21</f>
        <v>0</v>
      </c>
      <c r="M104" s="623">
        <f>'1'!$BM21</f>
        <v>0</v>
      </c>
      <c r="N104" s="623">
        <f>'2'!$BM21</f>
        <v>0</v>
      </c>
      <c r="O104" s="623">
        <f>'3'!$BM21</f>
        <v>0</v>
      </c>
      <c r="P104" s="348">
        <f t="shared" si="3"/>
        <v>5</v>
      </c>
      <c r="Q104" s="348"/>
    </row>
    <row r="105" spans="1:21" x14ac:dyDescent="0.15">
      <c r="A105" s="1770"/>
      <c r="B105" s="1928" t="s">
        <v>44</v>
      </c>
      <c r="C105" s="1928"/>
      <c r="D105" s="623">
        <f>'4'!$BN21</f>
        <v>0</v>
      </c>
      <c r="E105" s="623">
        <f>'5'!$BN21</f>
        <v>0</v>
      </c>
      <c r="F105" s="623">
        <f>'6'!$BN21</f>
        <v>1</v>
      </c>
      <c r="G105" s="623">
        <f>'7'!$BN21</f>
        <v>0</v>
      </c>
      <c r="H105" s="623">
        <f>'8'!$BP21</f>
        <v>0</v>
      </c>
      <c r="I105" s="623">
        <f>'9'!$BN21</f>
        <v>0</v>
      </c>
      <c r="J105" s="623">
        <f>'10'!$BN21</f>
        <v>0</v>
      </c>
      <c r="K105" s="623">
        <f>'11'!$BN21</f>
        <v>0</v>
      </c>
      <c r="L105" s="623">
        <f>'12'!$BN21</f>
        <v>0</v>
      </c>
      <c r="M105" s="623">
        <f>'1'!$BN21</f>
        <v>0</v>
      </c>
      <c r="N105" s="623">
        <f>'2'!$BN21</f>
        <v>0</v>
      </c>
      <c r="O105" s="623">
        <f>'3'!$BN21</f>
        <v>0</v>
      </c>
      <c r="P105" s="348">
        <f t="shared" si="3"/>
        <v>1</v>
      </c>
      <c r="Q105" s="822">
        <f>P104*0.5+P105</f>
        <v>3.5</v>
      </c>
    </row>
    <row r="106" spans="1:21" x14ac:dyDescent="0.15">
      <c r="A106" s="1770"/>
      <c r="B106" s="1928" t="s">
        <v>153</v>
      </c>
      <c r="C106" s="1928"/>
      <c r="D106" s="623">
        <f>'4'!$BO21</f>
        <v>0</v>
      </c>
      <c r="E106" s="623">
        <f>'5'!$BO21</f>
        <v>1</v>
      </c>
      <c r="F106" s="623">
        <f>'6'!$BO21</f>
        <v>0</v>
      </c>
      <c r="G106" s="623">
        <f>'7'!$BO21</f>
        <v>0</v>
      </c>
      <c r="H106" s="623">
        <f>'8'!$BQ21</f>
        <v>0</v>
      </c>
      <c r="I106" s="623">
        <f>'9'!$BO21</f>
        <v>0</v>
      </c>
      <c r="J106" s="623">
        <f>'10'!$BO21</f>
        <v>0</v>
      </c>
      <c r="K106" s="623">
        <f>'11'!$BO21</f>
        <v>0</v>
      </c>
      <c r="L106" s="623">
        <f>'12'!$BO21</f>
        <v>0</v>
      </c>
      <c r="M106" s="623">
        <f>'1'!$BO21</f>
        <v>0</v>
      </c>
      <c r="N106" s="623">
        <f>'2'!$BO21</f>
        <v>0</v>
      </c>
      <c r="O106" s="623">
        <f>'3'!$BO21</f>
        <v>0</v>
      </c>
      <c r="P106" s="348">
        <f t="shared" si="3"/>
        <v>1</v>
      </c>
      <c r="Q106" s="822">
        <f>SUM(D106:O106)</f>
        <v>1</v>
      </c>
      <c r="T106">
        <f>$W$2-P106</f>
        <v>5</v>
      </c>
      <c r="U106">
        <f>$X$2-Q105</f>
        <v>1.5</v>
      </c>
    </row>
    <row r="107" spans="1:21" x14ac:dyDescent="0.15">
      <c r="A107" s="1770"/>
      <c r="B107" s="653"/>
      <c r="C107" s="653"/>
      <c r="D107" s="624">
        <f>'4'!$BP21</f>
        <v>0</v>
      </c>
      <c r="E107" s="624">
        <f>'5'!$BP21</f>
        <v>0</v>
      </c>
      <c r="F107" s="624">
        <f>'6'!$BP21</f>
        <v>0</v>
      </c>
      <c r="G107" s="624">
        <f>'7'!$BP21</f>
        <v>0</v>
      </c>
      <c r="H107" s="624">
        <f>'8'!$BR21</f>
        <v>0</v>
      </c>
      <c r="I107" s="624">
        <f>'9'!$BP21</f>
        <v>0</v>
      </c>
      <c r="J107" s="624">
        <f>'10'!$BP21</f>
        <v>0</v>
      </c>
      <c r="K107" s="624">
        <f>'11'!$BP21</f>
        <v>0</v>
      </c>
      <c r="L107" s="624">
        <f>'12'!$BP21</f>
        <v>0</v>
      </c>
      <c r="M107" s="624">
        <f>'1'!$BP21</f>
        <v>0</v>
      </c>
      <c r="N107" s="624">
        <f>'2'!$BP21</f>
        <v>0</v>
      </c>
      <c r="O107" s="624">
        <f>'3'!$BP21</f>
        <v>0</v>
      </c>
      <c r="P107" s="622">
        <f t="shared" si="3"/>
        <v>0</v>
      </c>
      <c r="Q107" s="622">
        <f>SUM(D107:O107)</f>
        <v>0</v>
      </c>
    </row>
    <row r="108" spans="1:21" x14ac:dyDescent="0.15">
      <c r="A108" s="1770"/>
      <c r="B108" s="1769" t="s">
        <v>46</v>
      </c>
      <c r="C108">
        <v>1</v>
      </c>
      <c r="D108" s="614">
        <f>'4'!$BQ21</f>
        <v>0</v>
      </c>
      <c r="E108" s="614">
        <f>'5'!$BQ21</f>
        <v>1</v>
      </c>
      <c r="F108" s="614">
        <f>'6'!$BQ21</f>
        <v>1</v>
      </c>
      <c r="G108" s="614">
        <f>'7'!$BQ21</f>
        <v>1</v>
      </c>
      <c r="H108" s="614">
        <f>'8'!$BS21</f>
        <v>0</v>
      </c>
      <c r="I108" s="614">
        <f>'9'!$BQ21</f>
        <v>0</v>
      </c>
      <c r="J108" s="614">
        <f>'10'!$BQ21</f>
        <v>0</v>
      </c>
      <c r="K108" s="614">
        <f>'11'!$BQ21</f>
        <v>0</v>
      </c>
      <c r="L108" s="614">
        <f>'12'!$BQ21</f>
        <v>0</v>
      </c>
      <c r="M108" s="614">
        <f>'1'!$BQ21</f>
        <v>0</v>
      </c>
      <c r="N108" s="614">
        <f>'2'!$BQ21</f>
        <v>0</v>
      </c>
      <c r="O108" s="614">
        <f>'3'!$BQ21</f>
        <v>0</v>
      </c>
      <c r="P108">
        <f t="shared" si="3"/>
        <v>3</v>
      </c>
    </row>
    <row r="109" spans="1:21" x14ac:dyDescent="0.15">
      <c r="A109" s="1770"/>
      <c r="B109" s="1769"/>
      <c r="C109">
        <v>0.5</v>
      </c>
      <c r="D109" s="614">
        <f>'4'!$BR21</f>
        <v>0</v>
      </c>
      <c r="E109" s="614">
        <f>'5'!$BR21</f>
        <v>0</v>
      </c>
      <c r="F109" s="614">
        <f>'6'!$BR21</f>
        <v>0</v>
      </c>
      <c r="G109" s="614">
        <f>'7'!$BR21</f>
        <v>1</v>
      </c>
      <c r="H109" s="614">
        <f>'8'!$BT21</f>
        <v>0</v>
      </c>
      <c r="I109" s="614">
        <f>'9'!$BR21</f>
        <v>0</v>
      </c>
      <c r="J109" s="614">
        <f>'10'!$BR21</f>
        <v>0</v>
      </c>
      <c r="K109" s="614">
        <f>'11'!$BR21</f>
        <v>0</v>
      </c>
      <c r="L109" s="614">
        <f>'12'!$BR21</f>
        <v>0</v>
      </c>
      <c r="M109" s="614">
        <f>'1'!$BR21</f>
        <v>0</v>
      </c>
      <c r="N109" s="614">
        <f>'2'!$BR21</f>
        <v>0</v>
      </c>
      <c r="O109" s="614">
        <f>'3'!$BR21</f>
        <v>0</v>
      </c>
      <c r="P109">
        <f t="shared" si="3"/>
        <v>1</v>
      </c>
      <c r="Q109">
        <f>P109*0.5+P108</f>
        <v>3.5</v>
      </c>
      <c r="R109" s="374">
        <f>Q105+Q106+Q109</f>
        <v>8</v>
      </c>
      <c r="S109" s="1476"/>
    </row>
    <row r="110" spans="1:21" x14ac:dyDescent="0.15">
      <c r="A110" s="1774"/>
      <c r="B110" s="1774" t="s">
        <v>155</v>
      </c>
      <c r="C110" s="1774"/>
      <c r="D110" s="614">
        <f>'4'!$BS31</f>
        <v>0</v>
      </c>
      <c r="E110" s="614">
        <f>'5'!$BS21</f>
        <v>0</v>
      </c>
      <c r="F110" s="614">
        <f>'6'!$BS21</f>
        <v>0</v>
      </c>
      <c r="G110" s="368">
        <f>'7'!$BS21</f>
        <v>0</v>
      </c>
      <c r="H110" s="614">
        <f>'8'!$BU21</f>
        <v>0</v>
      </c>
      <c r="I110" s="614">
        <f>'9'!$BS21</f>
        <v>0</v>
      </c>
      <c r="J110" s="368">
        <f>'10'!$BS21</f>
        <v>0</v>
      </c>
      <c r="K110" s="614">
        <f>'11'!$BS21</f>
        <v>0</v>
      </c>
      <c r="L110" s="614">
        <f>'12'!$BS21</f>
        <v>0</v>
      </c>
      <c r="M110" s="368">
        <f>'1'!$BS21</f>
        <v>0</v>
      </c>
      <c r="N110" s="368">
        <f>'2'!$BS21</f>
        <v>0</v>
      </c>
      <c r="O110" s="368">
        <f>'3'!$BS21</f>
        <v>0</v>
      </c>
      <c r="P110" s="368">
        <f t="shared" si="3"/>
        <v>0</v>
      </c>
      <c r="Q110" s="368">
        <f>SUM(D110:O110)</f>
        <v>0</v>
      </c>
      <c r="R110" s="400">
        <f>Q110/(P102+P103*0.5+Q105+Q106+Q109)*100</f>
        <v>0</v>
      </c>
      <c r="S110" s="1476" t="s">
        <v>156</v>
      </c>
    </row>
    <row r="111" spans="1:21" x14ac:dyDescent="0.15">
      <c r="A111" s="1772" t="s">
        <v>300</v>
      </c>
      <c r="B111" s="1929" t="s">
        <v>41</v>
      </c>
      <c r="C111" s="1929"/>
      <c r="D111" s="367">
        <f>'4'!$BK22</f>
        <v>1</v>
      </c>
      <c r="E111" s="367">
        <f>'5'!$BK22</f>
        <v>1</v>
      </c>
      <c r="F111" s="367">
        <f>'6'!$BK22</f>
        <v>1</v>
      </c>
      <c r="G111" s="367">
        <f>'7'!$BK22</f>
        <v>1</v>
      </c>
      <c r="H111" s="367">
        <f>'8'!$BM22</f>
        <v>0</v>
      </c>
      <c r="I111" s="367">
        <f>'9'!$BK22</f>
        <v>0</v>
      </c>
      <c r="J111" s="367">
        <f>'10'!$BK22</f>
        <v>0</v>
      </c>
      <c r="K111" s="367">
        <f>'11'!$BK22</f>
        <v>0</v>
      </c>
      <c r="L111" s="367">
        <f>'12'!$BK22</f>
        <v>0</v>
      </c>
      <c r="M111" s="367">
        <f>'1'!$BK22</f>
        <v>0</v>
      </c>
      <c r="N111" s="367">
        <f>'2'!$BK22</f>
        <v>0</v>
      </c>
      <c r="O111" s="367">
        <f>'3'!$BK22</f>
        <v>0</v>
      </c>
      <c r="P111">
        <f t="shared" si="3"/>
        <v>4</v>
      </c>
      <c r="Q111" s="367"/>
    </row>
    <row r="112" spans="1:21" x14ac:dyDescent="0.15">
      <c r="A112" s="1770"/>
      <c r="B112" s="1929" t="s">
        <v>42</v>
      </c>
      <c r="C112" s="1929"/>
      <c r="D112" s="614">
        <f>'4'!$BL22</f>
        <v>1</v>
      </c>
      <c r="E112" s="614">
        <f>'5'!$BL22</f>
        <v>1</v>
      </c>
      <c r="F112" s="614">
        <f>'6'!$BL22</f>
        <v>1</v>
      </c>
      <c r="G112" s="614">
        <f>'7'!$BL22</f>
        <v>1</v>
      </c>
      <c r="H112" s="614">
        <f>'8'!$BN22</f>
        <v>0</v>
      </c>
      <c r="I112" s="614">
        <f>'9'!$BL22</f>
        <v>0</v>
      </c>
      <c r="J112" s="614">
        <f>'10'!$BL22</f>
        <v>0</v>
      </c>
      <c r="K112" s="614">
        <f>'11'!$BL22</f>
        <v>0</v>
      </c>
      <c r="L112" s="614">
        <f>'12'!$BL22</f>
        <v>0</v>
      </c>
      <c r="M112" s="614">
        <f>'1'!$BL22</f>
        <v>0</v>
      </c>
      <c r="N112" s="614">
        <f>'2'!$BL22</f>
        <v>0</v>
      </c>
      <c r="O112" s="614">
        <f>'3'!$BL22</f>
        <v>0</v>
      </c>
      <c r="P112">
        <f t="shared" si="3"/>
        <v>4</v>
      </c>
    </row>
    <row r="113" spans="1:21" x14ac:dyDescent="0.15">
      <c r="A113" s="1770"/>
      <c r="B113" s="1928" t="s">
        <v>45</v>
      </c>
      <c r="C113" s="1928"/>
      <c r="D113" s="623">
        <f>'4'!$BM22</f>
        <v>1</v>
      </c>
      <c r="E113" s="623">
        <f>'5'!$BM22</f>
        <v>0</v>
      </c>
      <c r="F113" s="623">
        <f>'6'!$BM22</f>
        <v>0</v>
      </c>
      <c r="G113" s="623">
        <f>'7'!$BM22</f>
        <v>2</v>
      </c>
      <c r="H113" s="623">
        <f>'8'!$BO22</f>
        <v>0</v>
      </c>
      <c r="I113" s="623">
        <f>'9'!$BM22</f>
        <v>0</v>
      </c>
      <c r="J113" s="623">
        <f>'10'!$BM22</f>
        <v>0</v>
      </c>
      <c r="K113" s="623">
        <f>'11'!$BM22</f>
        <v>0</v>
      </c>
      <c r="L113" s="623">
        <f>'12'!$BM22</f>
        <v>0</v>
      </c>
      <c r="M113" s="623">
        <f>'1'!$BM22</f>
        <v>0</v>
      </c>
      <c r="N113" s="623">
        <f>'2'!$BM22</f>
        <v>0</v>
      </c>
      <c r="O113" s="623">
        <f>'3'!$BM22</f>
        <v>0</v>
      </c>
      <c r="P113" s="348">
        <f t="shared" si="3"/>
        <v>3</v>
      </c>
      <c r="Q113" s="348"/>
    </row>
    <row r="114" spans="1:21" x14ac:dyDescent="0.15">
      <c r="A114" s="1770"/>
      <c r="B114" s="1928" t="s">
        <v>44</v>
      </c>
      <c r="C114" s="1928"/>
      <c r="D114" s="623">
        <f>'4'!$BN22</f>
        <v>0</v>
      </c>
      <c r="E114" s="623">
        <f>'5'!$BN22</f>
        <v>0</v>
      </c>
      <c r="F114" s="623">
        <f>'6'!$BN22</f>
        <v>0</v>
      </c>
      <c r="G114" s="623">
        <f>'7'!$BN22</f>
        <v>0</v>
      </c>
      <c r="H114" s="623">
        <f>'8'!$BP22</f>
        <v>0</v>
      </c>
      <c r="I114" s="623">
        <f>'9'!$BN22</f>
        <v>0</v>
      </c>
      <c r="J114" s="623">
        <f>'10'!$BN22</f>
        <v>0</v>
      </c>
      <c r="K114" s="623">
        <f>'11'!$BN22</f>
        <v>0</v>
      </c>
      <c r="L114" s="623">
        <f>'12'!$BN22</f>
        <v>0</v>
      </c>
      <c r="M114" s="623">
        <f>'1'!$BN22</f>
        <v>0</v>
      </c>
      <c r="N114" s="623">
        <f>'2'!$BN22</f>
        <v>0</v>
      </c>
      <c r="O114" s="623">
        <f>'3'!$BN22</f>
        <v>0</v>
      </c>
      <c r="P114" s="348">
        <f t="shared" si="3"/>
        <v>0</v>
      </c>
      <c r="Q114" s="822">
        <f>P113*0.5+P114</f>
        <v>1.5</v>
      </c>
    </row>
    <row r="115" spans="1:21" x14ac:dyDescent="0.15">
      <c r="A115" s="1770"/>
      <c r="B115" s="1928" t="s">
        <v>153</v>
      </c>
      <c r="C115" s="1928"/>
      <c r="D115" s="623">
        <f>'4'!$BO22</f>
        <v>0</v>
      </c>
      <c r="E115" s="623">
        <f>'5'!$BO22</f>
        <v>0</v>
      </c>
      <c r="F115" s="623">
        <f>'6'!$BO22</f>
        <v>1</v>
      </c>
      <c r="G115" s="623">
        <f>'7'!$BO22</f>
        <v>1</v>
      </c>
      <c r="H115" s="623">
        <f>'8'!$BQ22</f>
        <v>0</v>
      </c>
      <c r="I115" s="623">
        <f>'9'!$BO22</f>
        <v>0</v>
      </c>
      <c r="J115" s="623">
        <f>'10'!$BO22</f>
        <v>0</v>
      </c>
      <c r="K115" s="623">
        <f>'11'!$BO22</f>
        <v>0</v>
      </c>
      <c r="L115" s="623">
        <f>'12'!$BO22</f>
        <v>0</v>
      </c>
      <c r="M115" s="623">
        <f>'1'!$BO22</f>
        <v>0</v>
      </c>
      <c r="N115" s="623">
        <f>'2'!$BO22</f>
        <v>0</v>
      </c>
      <c r="O115" s="623">
        <f>'3'!$BO22</f>
        <v>0</v>
      </c>
      <c r="P115" s="348">
        <f t="shared" si="3"/>
        <v>2</v>
      </c>
      <c r="Q115" s="822">
        <f>SUM(D115:O115)</f>
        <v>2</v>
      </c>
      <c r="T115">
        <f>$W$2-P115</f>
        <v>4</v>
      </c>
      <c r="U115">
        <f>$X$2-Q114</f>
        <v>3.5</v>
      </c>
    </row>
    <row r="116" spans="1:21" x14ac:dyDescent="0.15">
      <c r="A116" s="1770"/>
      <c r="B116" s="653"/>
      <c r="C116" s="653"/>
      <c r="D116" s="624">
        <f>'4'!$BP22</f>
        <v>0</v>
      </c>
      <c r="E116" s="624">
        <f>'5'!$BP22</f>
        <v>0</v>
      </c>
      <c r="F116" s="624">
        <f>'6'!$BP22</f>
        <v>0</v>
      </c>
      <c r="G116" s="624">
        <f>'7'!$BP22</f>
        <v>0</v>
      </c>
      <c r="H116" s="624">
        <f>'8'!$BR22</f>
        <v>0</v>
      </c>
      <c r="I116" s="624">
        <f>'9'!$BP22</f>
        <v>0</v>
      </c>
      <c r="J116" s="624">
        <f>'10'!$BP22</f>
        <v>0</v>
      </c>
      <c r="K116" s="624">
        <f>'11'!$BP22</f>
        <v>0</v>
      </c>
      <c r="L116" s="624">
        <f>'12'!$BP22</f>
        <v>0</v>
      </c>
      <c r="M116" s="624">
        <f>'1'!$BP22</f>
        <v>0</v>
      </c>
      <c r="N116" s="624">
        <f>'2'!$BP22</f>
        <v>0</v>
      </c>
      <c r="O116" s="624">
        <f>'3'!$BP22</f>
        <v>0</v>
      </c>
      <c r="P116" s="622">
        <f t="shared" si="3"/>
        <v>0</v>
      </c>
      <c r="Q116" s="622">
        <f>SUM(D116:O116)</f>
        <v>0</v>
      </c>
    </row>
    <row r="117" spans="1:21" x14ac:dyDescent="0.15">
      <c r="A117" s="1770"/>
      <c r="B117" s="1769" t="s">
        <v>46</v>
      </c>
      <c r="C117">
        <v>0</v>
      </c>
      <c r="D117" s="614">
        <f>'4'!$BQ22</f>
        <v>1</v>
      </c>
      <c r="E117" s="614">
        <f>'5'!$BQ22</f>
        <v>1</v>
      </c>
      <c r="F117" s="614">
        <f>'6'!$BQ22</f>
        <v>2</v>
      </c>
      <c r="G117" s="614">
        <f>'7'!$BQ22</f>
        <v>1</v>
      </c>
      <c r="H117" s="614">
        <f>'8'!$BS22</f>
        <v>0</v>
      </c>
      <c r="I117" s="614">
        <f>'9'!$BQ22</f>
        <v>0</v>
      </c>
      <c r="J117" s="614">
        <f>'10'!$BQ22</f>
        <v>0</v>
      </c>
      <c r="K117" s="614">
        <f>'11'!$BQ22</f>
        <v>0</v>
      </c>
      <c r="L117" s="614">
        <f>'12'!$BQ22</f>
        <v>0</v>
      </c>
      <c r="M117" s="614">
        <f>'1'!$BQ22</f>
        <v>0</v>
      </c>
      <c r="N117" s="614">
        <f>'2'!$BQ22</f>
        <v>0</v>
      </c>
      <c r="O117" s="614">
        <f>'3'!$BQ22</f>
        <v>0</v>
      </c>
      <c r="P117">
        <f t="shared" si="3"/>
        <v>5</v>
      </c>
    </row>
    <row r="118" spans="1:21" x14ac:dyDescent="0.15">
      <c r="A118" s="1770"/>
      <c r="B118" s="1769"/>
      <c r="C118">
        <v>-0.5</v>
      </c>
      <c r="D118" s="614">
        <f>'4'!$BR22</f>
        <v>0</v>
      </c>
      <c r="E118" s="614">
        <f>'5'!$BR22</f>
        <v>0</v>
      </c>
      <c r="F118" s="614">
        <f>'6'!$BR22</f>
        <v>0</v>
      </c>
      <c r="G118" s="614">
        <f>'7'!$BR22</f>
        <v>1</v>
      </c>
      <c r="H118" s="614">
        <f>'8'!$BT22</f>
        <v>0</v>
      </c>
      <c r="I118" s="614">
        <f>'9'!$BR22</f>
        <v>0</v>
      </c>
      <c r="J118" s="614">
        <f>'10'!$BR22</f>
        <v>0</v>
      </c>
      <c r="K118" s="614">
        <f>'11'!$BR22</f>
        <v>0</v>
      </c>
      <c r="L118" s="614">
        <f>'12'!$BR22</f>
        <v>0</v>
      </c>
      <c r="M118" s="614">
        <f>'1'!$BR22</f>
        <v>0</v>
      </c>
      <c r="N118" s="614">
        <f>'2'!$BR22</f>
        <v>0</v>
      </c>
      <c r="O118" s="614">
        <f>'3'!$BR22</f>
        <v>0</v>
      </c>
      <c r="P118">
        <f t="shared" si="3"/>
        <v>1</v>
      </c>
      <c r="Q118">
        <f>P118*0.5+P117</f>
        <v>5.5</v>
      </c>
      <c r="R118" s="374">
        <f>Q114+Q115+Q118</f>
        <v>9</v>
      </c>
      <c r="S118" s="1476"/>
    </row>
    <row r="119" spans="1:21" x14ac:dyDescent="0.15">
      <c r="A119" s="1774"/>
      <c r="B119" s="1774" t="s">
        <v>155</v>
      </c>
      <c r="C119" s="1774"/>
      <c r="D119" s="614">
        <f>'4'!$BS22</f>
        <v>0</v>
      </c>
      <c r="E119" s="614">
        <f>'5'!$BS22</f>
        <v>0</v>
      </c>
      <c r="F119" s="614">
        <f>'6'!$BS22</f>
        <v>0</v>
      </c>
      <c r="G119" s="614">
        <f>'7'!$BS22</f>
        <v>0</v>
      </c>
      <c r="H119" s="614">
        <f>'8'!$BU22</f>
        <v>0</v>
      </c>
      <c r="I119" s="614">
        <f>'9'!$BS22</f>
        <v>0</v>
      </c>
      <c r="J119" s="614">
        <f>'10'!$BS22</f>
        <v>0</v>
      </c>
      <c r="K119" s="614">
        <f>'11'!$BS22</f>
        <v>0</v>
      </c>
      <c r="L119" s="614">
        <f>'12'!$BS22</f>
        <v>0</v>
      </c>
      <c r="M119" s="614">
        <f>'1'!$BS22</f>
        <v>0</v>
      </c>
      <c r="N119" s="614">
        <f>'2'!$BS22</f>
        <v>0</v>
      </c>
      <c r="O119" s="614">
        <f>'3'!$BS22</f>
        <v>0</v>
      </c>
      <c r="P119" s="368">
        <f t="shared" si="3"/>
        <v>0</v>
      </c>
      <c r="Q119" s="368">
        <f>SUM(D119:O119)</f>
        <v>0</v>
      </c>
      <c r="R119" s="400">
        <f>Q119/(P111+P112*0.5+Q114+Q115+Q118)*100</f>
        <v>0</v>
      </c>
      <c r="S119" s="1476" t="s">
        <v>156</v>
      </c>
    </row>
    <row r="120" spans="1:21" x14ac:dyDescent="0.15">
      <c r="A120" s="1772" t="s">
        <v>301</v>
      </c>
      <c r="B120" s="1772" t="s">
        <v>41</v>
      </c>
      <c r="C120" s="1772"/>
      <c r="D120" s="367">
        <f>'4'!$BK23</f>
        <v>1</v>
      </c>
      <c r="E120" s="367">
        <f>'5'!$BK23</f>
        <v>1</v>
      </c>
      <c r="F120" s="367">
        <f>'6'!$BK23</f>
        <v>1</v>
      </c>
      <c r="G120" s="367">
        <f>'7'!$BK23</f>
        <v>1</v>
      </c>
      <c r="H120" s="367">
        <f>'8'!$BM23</f>
        <v>0</v>
      </c>
      <c r="I120" s="367">
        <f>'9'!$BK23</f>
        <v>0</v>
      </c>
      <c r="J120" s="367">
        <f>'10'!$BK23</f>
        <v>0</v>
      </c>
      <c r="K120" s="367">
        <f>'11'!$BK23</f>
        <v>0</v>
      </c>
      <c r="L120" s="367">
        <f>'12'!$BK23</f>
        <v>0</v>
      </c>
      <c r="M120" s="367">
        <f>'1'!$BK23</f>
        <v>0</v>
      </c>
      <c r="N120" s="367">
        <f>'2'!$BK23</f>
        <v>0</v>
      </c>
      <c r="O120" s="367">
        <f>'3'!$BK23</f>
        <v>0</v>
      </c>
      <c r="P120">
        <f t="shared" si="3"/>
        <v>4</v>
      </c>
      <c r="Q120" s="367"/>
    </row>
    <row r="121" spans="1:21" x14ac:dyDescent="0.15">
      <c r="A121" s="1770"/>
      <c r="B121" s="1769" t="s">
        <v>42</v>
      </c>
      <c r="C121" s="1769"/>
      <c r="D121" s="614">
        <f>'4'!$BL23</f>
        <v>1</v>
      </c>
      <c r="E121" s="614">
        <f>'5'!$BL23</f>
        <v>1</v>
      </c>
      <c r="F121" s="614">
        <f>'6'!$BL23</f>
        <v>1</v>
      </c>
      <c r="G121" s="614">
        <f>'7'!$BL23</f>
        <v>1</v>
      </c>
      <c r="H121" s="614">
        <f>'8'!$BN23</f>
        <v>0</v>
      </c>
      <c r="I121" s="614">
        <f>'9'!$BL23</f>
        <v>0</v>
      </c>
      <c r="J121" s="614">
        <f>'10'!$BL23</f>
        <v>0</v>
      </c>
      <c r="K121" s="614">
        <f>'11'!$BL23</f>
        <v>0</v>
      </c>
      <c r="L121" s="614">
        <f>'12'!$BL23</f>
        <v>0</v>
      </c>
      <c r="M121" s="614">
        <f>'1'!$BL23</f>
        <v>0</v>
      </c>
      <c r="N121" s="614">
        <f>'2'!$BL23</f>
        <v>0</v>
      </c>
      <c r="O121" s="614">
        <f>'3'!$BL23</f>
        <v>0</v>
      </c>
      <c r="P121">
        <f t="shared" si="3"/>
        <v>4</v>
      </c>
    </row>
    <row r="122" spans="1:21" x14ac:dyDescent="0.15">
      <c r="A122" s="1770"/>
      <c r="B122" s="1933" t="s">
        <v>45</v>
      </c>
      <c r="C122" s="1933"/>
      <c r="D122" s="623">
        <f>'4'!$BM23</f>
        <v>0</v>
      </c>
      <c r="E122" s="623">
        <f>'5'!$BM23</f>
        <v>0</v>
      </c>
      <c r="F122" s="623">
        <f>'6'!$BM23</f>
        <v>0</v>
      </c>
      <c r="G122" s="623">
        <f>'7'!$BM23</f>
        <v>2</v>
      </c>
      <c r="H122" s="623">
        <f>'8'!$BO23</f>
        <v>0</v>
      </c>
      <c r="I122" s="623">
        <f>'9'!$BM23</f>
        <v>0</v>
      </c>
      <c r="J122" s="623">
        <f>'10'!$BM23</f>
        <v>0</v>
      </c>
      <c r="K122" s="623">
        <f>'11'!$BM23</f>
        <v>0</v>
      </c>
      <c r="L122" s="623">
        <f>'12'!$BM23</f>
        <v>0</v>
      </c>
      <c r="M122" s="623">
        <f>'1'!$BM23</f>
        <v>0</v>
      </c>
      <c r="N122" s="623">
        <f>'2'!$BM23</f>
        <v>0</v>
      </c>
      <c r="O122" s="623">
        <f>'3'!$BM23</f>
        <v>0</v>
      </c>
      <c r="P122" s="348">
        <f t="shared" si="3"/>
        <v>2</v>
      </c>
      <c r="Q122" s="348"/>
    </row>
    <row r="123" spans="1:21" x14ac:dyDescent="0.15">
      <c r="A123" s="1770"/>
      <c r="B123" s="1933" t="s">
        <v>44</v>
      </c>
      <c r="C123" s="1933"/>
      <c r="D123" s="623">
        <f>'4'!$BN23</f>
        <v>0</v>
      </c>
      <c r="E123" s="623">
        <f>'5'!$BN23</f>
        <v>0</v>
      </c>
      <c r="F123" s="623">
        <f>'6'!$BN23</f>
        <v>1</v>
      </c>
      <c r="G123" s="623">
        <f>'7'!$BN23</f>
        <v>0</v>
      </c>
      <c r="H123" s="623">
        <f>'8'!$BP23</f>
        <v>0</v>
      </c>
      <c r="I123" s="623">
        <f>'9'!$BN23</f>
        <v>0</v>
      </c>
      <c r="J123" s="623">
        <f>'10'!$BN23</f>
        <v>0</v>
      </c>
      <c r="K123" s="623">
        <f>'11'!$BN23</f>
        <v>0</v>
      </c>
      <c r="L123" s="623">
        <f>'12'!$BN23</f>
        <v>0</v>
      </c>
      <c r="M123" s="623">
        <f>'1'!$BN23</f>
        <v>0</v>
      </c>
      <c r="N123" s="623">
        <f>'2'!$BN23</f>
        <v>0</v>
      </c>
      <c r="O123" s="623">
        <f>'3'!$BN23</f>
        <v>0</v>
      </c>
      <c r="P123" s="348">
        <f t="shared" si="3"/>
        <v>1</v>
      </c>
      <c r="Q123" s="822">
        <f>P122*0.5+P123</f>
        <v>2</v>
      </c>
    </row>
    <row r="124" spans="1:21" x14ac:dyDescent="0.15">
      <c r="A124" s="1770"/>
      <c r="B124" s="1928" t="s">
        <v>153</v>
      </c>
      <c r="C124" s="1928"/>
      <c r="D124" s="623">
        <f>'4'!$BO23</f>
        <v>0</v>
      </c>
      <c r="E124" s="623">
        <f>'5'!$BO23</f>
        <v>0</v>
      </c>
      <c r="F124" s="623">
        <f>'6'!$BO23</f>
        <v>0</v>
      </c>
      <c r="G124" s="623">
        <f>'7'!$BO23</f>
        <v>1</v>
      </c>
      <c r="H124" s="623">
        <f>'8'!$BQ23</f>
        <v>0</v>
      </c>
      <c r="I124" s="623">
        <f>'9'!$BO23</f>
        <v>0</v>
      </c>
      <c r="J124" s="623">
        <f>'10'!$BO23</f>
        <v>0</v>
      </c>
      <c r="K124" s="623">
        <f>'11'!$BO23</f>
        <v>0</v>
      </c>
      <c r="L124" s="623">
        <f>'12'!$BO23</f>
        <v>0</v>
      </c>
      <c r="M124" s="623">
        <f>'1'!$BO23</f>
        <v>0</v>
      </c>
      <c r="N124" s="623">
        <f>'2'!$BO23</f>
        <v>0</v>
      </c>
      <c r="O124" s="623">
        <f>'3'!$BO23</f>
        <v>0</v>
      </c>
      <c r="P124" s="348">
        <f t="shared" si="3"/>
        <v>1</v>
      </c>
      <c r="Q124" s="822">
        <f>SUM(D124:O124)</f>
        <v>1</v>
      </c>
      <c r="T124">
        <f>$W$2-P124</f>
        <v>5</v>
      </c>
      <c r="U124">
        <f>$X$2-Q123</f>
        <v>3</v>
      </c>
    </row>
    <row r="125" spans="1:21" x14ac:dyDescent="0.15">
      <c r="A125" s="1770"/>
      <c r="B125" s="1934" t="s">
        <v>261</v>
      </c>
      <c r="C125" s="1934"/>
      <c r="D125" s="624">
        <f>'4'!$BP23</f>
        <v>0</v>
      </c>
      <c r="E125" s="624">
        <f>'5'!$BP23</f>
        <v>0</v>
      </c>
      <c r="F125" s="624">
        <f>'6'!$BP23</f>
        <v>0</v>
      </c>
      <c r="G125" s="624">
        <f>'7'!$BP23</f>
        <v>0</v>
      </c>
      <c r="H125" s="624">
        <f>'8'!$BR23</f>
        <v>0</v>
      </c>
      <c r="I125" s="624">
        <f>'9'!$BP23</f>
        <v>0</v>
      </c>
      <c r="J125" s="624">
        <f>'10'!$BP23</f>
        <v>0</v>
      </c>
      <c r="K125" s="624">
        <f>'11'!$BP23</f>
        <v>0</v>
      </c>
      <c r="L125" s="624">
        <f>'12'!$BP23</f>
        <v>0</v>
      </c>
      <c r="M125" s="624">
        <f>'1'!$BP23</f>
        <v>0</v>
      </c>
      <c r="N125" s="624">
        <f>'2'!$BP23</f>
        <v>0</v>
      </c>
      <c r="O125" s="624">
        <f>'3'!$BP23</f>
        <v>0</v>
      </c>
      <c r="P125" s="622">
        <f t="shared" si="3"/>
        <v>0</v>
      </c>
      <c r="Q125" s="622">
        <f>SUM(D125:O125)</f>
        <v>0</v>
      </c>
    </row>
    <row r="126" spans="1:21" x14ac:dyDescent="0.15">
      <c r="A126" s="1770"/>
      <c r="B126" s="1769" t="s">
        <v>46</v>
      </c>
      <c r="C126">
        <v>1</v>
      </c>
      <c r="D126" s="614">
        <f>'4'!$BQ23</f>
        <v>0</v>
      </c>
      <c r="E126" s="614">
        <f>'5'!$BQ23</f>
        <v>1</v>
      </c>
      <c r="F126" s="614">
        <f>'6'!$BQ23</f>
        <v>1</v>
      </c>
      <c r="G126" s="614">
        <f>'7'!$BQ23</f>
        <v>1</v>
      </c>
      <c r="H126" s="614">
        <f>'8'!$BS23</f>
        <v>0</v>
      </c>
      <c r="I126" s="614">
        <f>'9'!$BQ23</f>
        <v>0</v>
      </c>
      <c r="J126" s="614">
        <f>'10'!$BQ23</f>
        <v>0</v>
      </c>
      <c r="K126" s="614">
        <f>'11'!$BQ23</f>
        <v>0</v>
      </c>
      <c r="L126" s="614">
        <f>'12'!$BQ23</f>
        <v>0</v>
      </c>
      <c r="M126" s="614">
        <f>'1'!$BQ23</f>
        <v>0</v>
      </c>
      <c r="N126" s="614">
        <f>'2'!$BQ23</f>
        <v>0</v>
      </c>
      <c r="O126" s="614">
        <f>'3'!$BQ23</f>
        <v>0</v>
      </c>
      <c r="P126">
        <f t="shared" si="3"/>
        <v>3</v>
      </c>
    </row>
    <row r="127" spans="1:21" x14ac:dyDescent="0.15">
      <c r="A127" s="1770"/>
      <c r="B127" s="1769"/>
      <c r="C127">
        <v>0.5</v>
      </c>
      <c r="D127" s="614">
        <f>'4'!$BR23</f>
        <v>1</v>
      </c>
      <c r="E127" s="614">
        <f>'5'!$BR23</f>
        <v>1</v>
      </c>
      <c r="F127" s="614">
        <f>'6'!$BR23</f>
        <v>0</v>
      </c>
      <c r="G127" s="614">
        <f>'7'!$BR23</f>
        <v>0</v>
      </c>
      <c r="H127" s="614">
        <f>'8'!$BT23</f>
        <v>0</v>
      </c>
      <c r="I127" s="614">
        <f>'9'!$BR23</f>
        <v>0</v>
      </c>
      <c r="J127" s="614">
        <f>'10'!$BR23</f>
        <v>0</v>
      </c>
      <c r="K127" s="614">
        <f>'11'!$BR23</f>
        <v>0</v>
      </c>
      <c r="L127" s="614">
        <f>'12'!$BR23</f>
        <v>0</v>
      </c>
      <c r="M127" s="614">
        <f>'1'!$BR23</f>
        <v>0</v>
      </c>
      <c r="N127" s="614">
        <f>'2'!$BR23</f>
        <v>0</v>
      </c>
      <c r="O127" s="614">
        <f>'3'!$BR23</f>
        <v>0</v>
      </c>
      <c r="P127">
        <f t="shared" si="3"/>
        <v>2</v>
      </c>
      <c r="Q127">
        <f>P127*0.5+P126</f>
        <v>4</v>
      </c>
      <c r="R127" s="374">
        <f>Q123+Q124+Q127</f>
        <v>7</v>
      </c>
      <c r="S127" s="1476"/>
    </row>
    <row r="128" spans="1:21" x14ac:dyDescent="0.15">
      <c r="A128" s="1774"/>
      <c r="B128" s="1774" t="s">
        <v>155</v>
      </c>
      <c r="C128" s="1774"/>
      <c r="D128" s="614">
        <f>'4'!$BS23</f>
        <v>0</v>
      </c>
      <c r="E128" s="614">
        <f>'5'!$BS23</f>
        <v>0</v>
      </c>
      <c r="F128" s="614">
        <f>'6'!$BS23</f>
        <v>0</v>
      </c>
      <c r="G128" s="368">
        <f>'7'!$BS23</f>
        <v>0</v>
      </c>
      <c r="H128" s="614">
        <f>'8'!$BU23</f>
        <v>0</v>
      </c>
      <c r="I128" s="614">
        <f>'9'!$BS23</f>
        <v>0</v>
      </c>
      <c r="J128" s="368">
        <f>'10'!$BS23</f>
        <v>0</v>
      </c>
      <c r="K128" s="614">
        <f>'11'!$BS23</f>
        <v>0</v>
      </c>
      <c r="L128" s="614">
        <f>'12'!$BS23</f>
        <v>0</v>
      </c>
      <c r="M128" s="368">
        <f>'1'!$BS23</f>
        <v>0</v>
      </c>
      <c r="N128" s="368">
        <f>'2'!$BS23</f>
        <v>0</v>
      </c>
      <c r="O128" s="368">
        <f>'3'!$BS23</f>
        <v>0</v>
      </c>
      <c r="P128" s="368">
        <f t="shared" si="3"/>
        <v>0</v>
      </c>
      <c r="Q128" s="368">
        <f>SUM(D128:O128)</f>
        <v>0</v>
      </c>
      <c r="R128" s="400">
        <f>Q128/(P120+P121*0.5+Q123+Q124+Q127)*100</f>
        <v>0</v>
      </c>
      <c r="S128" s="1476" t="s">
        <v>156</v>
      </c>
    </row>
    <row r="129" spans="1:21" x14ac:dyDescent="0.15">
      <c r="A129" s="1772" t="s">
        <v>299</v>
      </c>
      <c r="B129" s="1929" t="s">
        <v>41</v>
      </c>
      <c r="C129" s="1929"/>
      <c r="D129" s="367">
        <f>'4'!$BK24</f>
        <v>1</v>
      </c>
      <c r="E129" s="367">
        <f>'5'!$BK24</f>
        <v>1</v>
      </c>
      <c r="F129" s="367">
        <f>'6'!$BK24</f>
        <v>1</v>
      </c>
      <c r="G129" s="367">
        <f>'7'!$BK24</f>
        <v>1</v>
      </c>
      <c r="H129" s="367">
        <f>'8'!$BM24</f>
        <v>0</v>
      </c>
      <c r="I129" s="367">
        <f>'9'!$BK24</f>
        <v>0</v>
      </c>
      <c r="J129" s="367">
        <f>'10'!$BK24</f>
        <v>0</v>
      </c>
      <c r="K129" s="367">
        <f>'11'!$BK24</f>
        <v>0</v>
      </c>
      <c r="L129" s="367">
        <f>'12'!$BK24</f>
        <v>0</v>
      </c>
      <c r="M129" s="367">
        <f>'1'!$BK24</f>
        <v>0</v>
      </c>
      <c r="N129" s="367">
        <f>'2'!$BK24</f>
        <v>0</v>
      </c>
      <c r="O129" s="367">
        <f>'3'!$BK24</f>
        <v>0</v>
      </c>
      <c r="P129">
        <f t="shared" si="3"/>
        <v>4</v>
      </c>
      <c r="Q129" s="367"/>
    </row>
    <row r="130" spans="1:21" x14ac:dyDescent="0.15">
      <c r="A130" s="1770"/>
      <c r="B130" s="1929" t="s">
        <v>42</v>
      </c>
      <c r="C130" s="1929"/>
      <c r="D130" s="614">
        <f>'4'!$BL24</f>
        <v>1</v>
      </c>
      <c r="E130" s="614">
        <f>'5'!$BL24</f>
        <v>1</v>
      </c>
      <c r="F130" s="614">
        <f>'6'!$BL24</f>
        <v>1</v>
      </c>
      <c r="G130" s="614">
        <f>'7'!$BL24</f>
        <v>1</v>
      </c>
      <c r="H130" s="614">
        <f>'8'!$BN24</f>
        <v>0</v>
      </c>
      <c r="I130" s="614">
        <f>'9'!$BL24</f>
        <v>0</v>
      </c>
      <c r="J130" s="614">
        <f>'10'!$BL24</f>
        <v>0</v>
      </c>
      <c r="K130" s="614">
        <f>'11'!$BL24</f>
        <v>0</v>
      </c>
      <c r="L130" s="614">
        <f>'12'!$BL24</f>
        <v>0</v>
      </c>
      <c r="M130" s="614">
        <f>'1'!$BL24</f>
        <v>0</v>
      </c>
      <c r="N130" s="614">
        <f>'2'!$BL24</f>
        <v>0</v>
      </c>
      <c r="O130" s="614">
        <f>'3'!$BL24</f>
        <v>0</v>
      </c>
      <c r="P130">
        <f t="shared" si="3"/>
        <v>4</v>
      </c>
    </row>
    <row r="131" spans="1:21" x14ac:dyDescent="0.15">
      <c r="A131" s="1770"/>
      <c r="B131" s="1928" t="s">
        <v>45</v>
      </c>
      <c r="C131" s="1928"/>
      <c r="D131" s="623">
        <f>'4'!$BM24</f>
        <v>1</v>
      </c>
      <c r="E131" s="623">
        <f>'5'!$BM24</f>
        <v>0</v>
      </c>
      <c r="F131" s="623">
        <f>'6'!$BM24</f>
        <v>1</v>
      </c>
      <c r="G131" s="623">
        <f>'7'!$BM24</f>
        <v>0</v>
      </c>
      <c r="H131" s="623">
        <f>'8'!$BO24</f>
        <v>0</v>
      </c>
      <c r="I131" s="623">
        <f>'9'!$BM24</f>
        <v>0</v>
      </c>
      <c r="J131" s="623">
        <f>'10'!$BM24</f>
        <v>0</v>
      </c>
      <c r="K131" s="623">
        <f>'11'!$BM24</f>
        <v>0</v>
      </c>
      <c r="L131" s="623">
        <f>'12'!$BM24</f>
        <v>0</v>
      </c>
      <c r="M131" s="623">
        <f>'1'!$BM24</f>
        <v>0</v>
      </c>
      <c r="N131" s="623">
        <f>'2'!$BM24</f>
        <v>0</v>
      </c>
      <c r="O131" s="623">
        <f>'3'!$BM24</f>
        <v>0</v>
      </c>
      <c r="P131" s="348">
        <f t="shared" ref="P131:P162" si="4">SUM(D131:O131)</f>
        <v>2</v>
      </c>
      <c r="Q131" s="348"/>
    </row>
    <row r="132" spans="1:21" x14ac:dyDescent="0.15">
      <c r="A132" s="1770"/>
      <c r="B132" s="1928" t="s">
        <v>44</v>
      </c>
      <c r="C132" s="1928"/>
      <c r="D132" s="623">
        <f>'4'!$BN24</f>
        <v>0</v>
      </c>
      <c r="E132" s="623">
        <f>'5'!$BN24</f>
        <v>0</v>
      </c>
      <c r="F132" s="623">
        <f>'6'!$BN24</f>
        <v>0</v>
      </c>
      <c r="G132" s="623">
        <f>'7'!$BN24</f>
        <v>0</v>
      </c>
      <c r="H132" s="623">
        <f>'8'!$BP24</f>
        <v>0</v>
      </c>
      <c r="I132" s="623">
        <f>'9'!$BN24</f>
        <v>0</v>
      </c>
      <c r="J132" s="623">
        <f>'10'!$BN24</f>
        <v>0</v>
      </c>
      <c r="K132" s="623">
        <f>'11'!$BN24</f>
        <v>0</v>
      </c>
      <c r="L132" s="623">
        <f>'12'!$BN24</f>
        <v>0</v>
      </c>
      <c r="M132" s="623">
        <f>'1'!$BN24</f>
        <v>0</v>
      </c>
      <c r="N132" s="623">
        <f>'2'!$BN24</f>
        <v>0</v>
      </c>
      <c r="O132" s="623">
        <f>'3'!$BN24</f>
        <v>0</v>
      </c>
      <c r="P132" s="348">
        <f t="shared" si="4"/>
        <v>0</v>
      </c>
      <c r="Q132" s="822">
        <f>P131*0.5+P132</f>
        <v>1</v>
      </c>
    </row>
    <row r="133" spans="1:21" x14ac:dyDescent="0.15">
      <c r="A133" s="1770"/>
      <c r="B133" s="1928" t="s">
        <v>153</v>
      </c>
      <c r="C133" s="1928"/>
      <c r="D133" s="623">
        <f>'4'!$BO24</f>
        <v>1</v>
      </c>
      <c r="E133" s="623">
        <f>'5'!$BO24</f>
        <v>0</v>
      </c>
      <c r="F133" s="623">
        <f>'6'!$BO24</f>
        <v>0</v>
      </c>
      <c r="G133" s="623">
        <f>'7'!$BO24</f>
        <v>1</v>
      </c>
      <c r="H133" s="623">
        <f>'8'!$BQ24</f>
        <v>0</v>
      </c>
      <c r="I133" s="623">
        <f>'9'!$BO24</f>
        <v>0</v>
      </c>
      <c r="J133" s="623">
        <f>'10'!$BO24</f>
        <v>0</v>
      </c>
      <c r="K133" s="623">
        <f>'11'!$BO24</f>
        <v>0</v>
      </c>
      <c r="L133" s="623">
        <f>'12'!$BO24</f>
        <v>0</v>
      </c>
      <c r="M133" s="623">
        <f>'1'!$BO24</f>
        <v>0</v>
      </c>
      <c r="N133" s="623">
        <f>'2'!$BO24</f>
        <v>0</v>
      </c>
      <c r="O133" s="623">
        <f>'3'!$BO24</f>
        <v>0</v>
      </c>
      <c r="P133" s="348">
        <f t="shared" si="4"/>
        <v>2</v>
      </c>
      <c r="Q133" s="822">
        <f>SUM(D133:O133)</f>
        <v>2</v>
      </c>
      <c r="T133">
        <f>$W$2-P133</f>
        <v>4</v>
      </c>
      <c r="U133">
        <f>$X$2-Q132</f>
        <v>4</v>
      </c>
    </row>
    <row r="134" spans="1:21" x14ac:dyDescent="0.15">
      <c r="A134" s="1770"/>
      <c r="B134" s="653"/>
      <c r="C134" s="653"/>
      <c r="D134" s="624">
        <f>'4'!$BP24</f>
        <v>0</v>
      </c>
      <c r="E134" s="624">
        <f>'5'!$BP24</f>
        <v>0</v>
      </c>
      <c r="F134" s="624">
        <f>'6'!$BP24</f>
        <v>0</v>
      </c>
      <c r="G134" s="624">
        <f>'7'!$BP24</f>
        <v>0</v>
      </c>
      <c r="H134" s="624">
        <f>'8'!$BR24</f>
        <v>0</v>
      </c>
      <c r="I134" s="624">
        <f>'9'!$BP24</f>
        <v>0</v>
      </c>
      <c r="J134" s="624">
        <f>'10'!$BP24</f>
        <v>0</v>
      </c>
      <c r="K134" s="624">
        <f>'11'!$BP24</f>
        <v>0</v>
      </c>
      <c r="L134" s="624">
        <f>'12'!$BP24</f>
        <v>0</v>
      </c>
      <c r="M134" s="624">
        <f>'1'!$BP24</f>
        <v>0</v>
      </c>
      <c r="N134" s="624">
        <f>'2'!$BP24</f>
        <v>0</v>
      </c>
      <c r="O134" s="624">
        <f>'3'!$BP24</f>
        <v>0</v>
      </c>
      <c r="P134" s="622">
        <f t="shared" si="4"/>
        <v>0</v>
      </c>
      <c r="Q134" s="622">
        <f>SUM(D134:O134)</f>
        <v>0</v>
      </c>
    </row>
    <row r="135" spans="1:21" x14ac:dyDescent="0.15">
      <c r="A135" s="1770"/>
      <c r="B135" s="1769" t="s">
        <v>46</v>
      </c>
      <c r="C135">
        <v>1</v>
      </c>
      <c r="D135" s="614">
        <f>'4'!$BQ24</f>
        <v>0</v>
      </c>
      <c r="E135" s="614">
        <f>'5'!$BQ24</f>
        <v>0</v>
      </c>
      <c r="F135" s="614">
        <f>'6'!$BQ24</f>
        <v>2</v>
      </c>
      <c r="G135" s="614">
        <f>'7'!$BQ24</f>
        <v>1</v>
      </c>
      <c r="H135" s="614">
        <f>'8'!$BS24</f>
        <v>0</v>
      </c>
      <c r="I135" s="614">
        <f>'9'!$BQ24</f>
        <v>0</v>
      </c>
      <c r="J135" s="614">
        <f>'10'!$BQ24</f>
        <v>0</v>
      </c>
      <c r="K135" s="614">
        <f>'11'!$BQ24</f>
        <v>0</v>
      </c>
      <c r="L135" s="614">
        <f>'12'!$BQ24</f>
        <v>0</v>
      </c>
      <c r="M135" s="614">
        <f>'1'!$BQ24</f>
        <v>0</v>
      </c>
      <c r="N135" s="614">
        <f>'2'!$BQ24</f>
        <v>0</v>
      </c>
      <c r="O135" s="614">
        <f>'3'!$BQ24</f>
        <v>0</v>
      </c>
      <c r="P135">
        <f t="shared" si="4"/>
        <v>3</v>
      </c>
    </row>
    <row r="136" spans="1:21" x14ac:dyDescent="0.15">
      <c r="A136" s="1770"/>
      <c r="B136" s="1769"/>
      <c r="C136">
        <v>0.5</v>
      </c>
      <c r="D136" s="614">
        <f>'4'!$BR24</f>
        <v>0</v>
      </c>
      <c r="E136" s="614">
        <f>'5'!$BR24</f>
        <v>1</v>
      </c>
      <c r="F136" s="614">
        <f>'6'!$BR24</f>
        <v>0</v>
      </c>
      <c r="G136" s="614">
        <f>'7'!$BR24</f>
        <v>1</v>
      </c>
      <c r="H136" s="614">
        <f>'8'!$BT24</f>
        <v>0</v>
      </c>
      <c r="I136" s="614">
        <f>'9'!$BR24</f>
        <v>0</v>
      </c>
      <c r="J136" s="614">
        <f>'10'!$BR24</f>
        <v>0</v>
      </c>
      <c r="K136" s="614">
        <f>'11'!$BR24</f>
        <v>0</v>
      </c>
      <c r="L136" s="614">
        <f>'12'!$BR24</f>
        <v>0</v>
      </c>
      <c r="M136" s="614">
        <f>'1'!$BR24</f>
        <v>0</v>
      </c>
      <c r="N136" s="614">
        <f>'2'!$BR24</f>
        <v>0</v>
      </c>
      <c r="O136" s="614">
        <f>'3'!$BR24</f>
        <v>0</v>
      </c>
      <c r="P136">
        <f t="shared" si="4"/>
        <v>2</v>
      </c>
      <c r="Q136">
        <f>P136*0.5+P135</f>
        <v>4</v>
      </c>
      <c r="R136" s="374">
        <f>Q132+Q133+Q136</f>
        <v>7</v>
      </c>
      <c r="S136" s="1476"/>
    </row>
    <row r="137" spans="1:21" x14ac:dyDescent="0.15">
      <c r="A137" s="1774"/>
      <c r="B137" s="1774" t="s">
        <v>155</v>
      </c>
      <c r="C137" s="1774"/>
      <c r="D137" s="614">
        <f>'4'!$BS24</f>
        <v>0</v>
      </c>
      <c r="E137" s="614">
        <f>'5'!$BS24</f>
        <v>0</v>
      </c>
      <c r="F137" s="614">
        <f>'6'!$BS24</f>
        <v>0</v>
      </c>
      <c r="G137" s="368">
        <f>'7'!$BS24</f>
        <v>0</v>
      </c>
      <c r="H137" s="614">
        <f>'8'!$BU24</f>
        <v>0</v>
      </c>
      <c r="I137" s="614">
        <f>'9'!$BS24</f>
        <v>0</v>
      </c>
      <c r="J137" s="368">
        <f>'10'!$BS24</f>
        <v>0</v>
      </c>
      <c r="K137" s="614">
        <f>'11'!$BS24</f>
        <v>0</v>
      </c>
      <c r="L137" s="614">
        <f>'12'!$BS24</f>
        <v>0</v>
      </c>
      <c r="M137" s="368">
        <f>'1'!$BS24</f>
        <v>0</v>
      </c>
      <c r="N137" s="368">
        <f>'2'!$BS24</f>
        <v>0</v>
      </c>
      <c r="O137" s="368">
        <f>'3'!$BS24</f>
        <v>0</v>
      </c>
      <c r="P137" s="368">
        <f t="shared" si="4"/>
        <v>0</v>
      </c>
      <c r="Q137" s="368">
        <f>SUM(D137:O137)</f>
        <v>0</v>
      </c>
      <c r="R137" s="400">
        <f>Q137/(P129+P130*0.5+Q132+Q133+Q136)*100</f>
        <v>0</v>
      </c>
      <c r="S137" s="1476" t="s">
        <v>156</v>
      </c>
    </row>
    <row r="138" spans="1:21" x14ac:dyDescent="0.15">
      <c r="A138" s="1772" t="s">
        <v>31</v>
      </c>
      <c r="B138" s="1929" t="s">
        <v>41</v>
      </c>
      <c r="C138" s="1929"/>
      <c r="D138" s="367">
        <f>'4'!$BK25</f>
        <v>1</v>
      </c>
      <c r="E138" s="367">
        <f>'5'!$BK25</f>
        <v>1</v>
      </c>
      <c r="F138" s="367">
        <f>'6'!$BK25</f>
        <v>1</v>
      </c>
      <c r="G138" s="367">
        <f>'7'!$BK25</f>
        <v>1</v>
      </c>
      <c r="H138" s="367">
        <f>'8'!$BM25</f>
        <v>1</v>
      </c>
      <c r="I138" s="367">
        <f>'9'!$BK25</f>
        <v>0</v>
      </c>
      <c r="J138" s="367">
        <f>'10'!$BK25</f>
        <v>0</v>
      </c>
      <c r="K138" s="367">
        <f>'11'!$BK25</f>
        <v>0</v>
      </c>
      <c r="L138" s="367">
        <f>'12'!$BK25</f>
        <v>0</v>
      </c>
      <c r="M138" s="367">
        <f>'1'!$BK25</f>
        <v>0</v>
      </c>
      <c r="N138" s="367">
        <f>'2'!$BK25</f>
        <v>0</v>
      </c>
      <c r="O138" s="367">
        <f>'3'!$BK25</f>
        <v>0</v>
      </c>
      <c r="P138">
        <f t="shared" si="4"/>
        <v>5</v>
      </c>
      <c r="Q138" s="367"/>
    </row>
    <row r="139" spans="1:21" x14ac:dyDescent="0.15">
      <c r="A139" s="1770"/>
      <c r="B139" s="1929" t="s">
        <v>42</v>
      </c>
      <c r="C139" s="1929"/>
      <c r="D139" s="614">
        <f>'4'!$BL25</f>
        <v>1</v>
      </c>
      <c r="E139" s="614">
        <f>'5'!$BL25</f>
        <v>1</v>
      </c>
      <c r="F139" s="614">
        <f>'6'!$BL25</f>
        <v>1</v>
      </c>
      <c r="G139" s="614">
        <f>'7'!$BL25</f>
        <v>1</v>
      </c>
      <c r="H139" s="614">
        <f>'8'!$BN25</f>
        <v>1</v>
      </c>
      <c r="I139" s="614">
        <f>'9'!$BL25</f>
        <v>0</v>
      </c>
      <c r="J139" s="614">
        <f>'10'!$BL25</f>
        <v>0</v>
      </c>
      <c r="K139" s="614">
        <f>'11'!$BL25</f>
        <v>0</v>
      </c>
      <c r="L139" s="614">
        <f>'12'!$BL25</f>
        <v>0</v>
      </c>
      <c r="M139" s="614">
        <f>'1'!$BL25</f>
        <v>0</v>
      </c>
      <c r="N139" s="614">
        <f>'2'!$BL25</f>
        <v>0</v>
      </c>
      <c r="O139" s="614">
        <f>'3'!$BL25</f>
        <v>0</v>
      </c>
      <c r="P139">
        <f t="shared" si="4"/>
        <v>5</v>
      </c>
    </row>
    <row r="140" spans="1:21" x14ac:dyDescent="0.15">
      <c r="A140" s="1770"/>
      <c r="B140" s="1928" t="s">
        <v>45</v>
      </c>
      <c r="C140" s="1928"/>
      <c r="D140" s="623">
        <f>'4'!$BM25</f>
        <v>0</v>
      </c>
      <c r="E140" s="623">
        <f>'5'!$BM25</f>
        <v>0</v>
      </c>
      <c r="F140" s="623">
        <f>'6'!$BM25</f>
        <v>1</v>
      </c>
      <c r="G140" s="623">
        <f>'7'!$BM25</f>
        <v>1</v>
      </c>
      <c r="H140" s="623">
        <f>'8'!$BO25</f>
        <v>0</v>
      </c>
      <c r="I140" s="623">
        <f>'9'!$BM25</f>
        <v>0</v>
      </c>
      <c r="J140" s="623">
        <f>'10'!$BM25</f>
        <v>0</v>
      </c>
      <c r="K140" s="623">
        <f>'11'!$BM25</f>
        <v>0</v>
      </c>
      <c r="L140" s="623">
        <f>'12'!$BM25</f>
        <v>0</v>
      </c>
      <c r="M140" s="623">
        <f>'1'!$BM25</f>
        <v>0</v>
      </c>
      <c r="N140" s="623">
        <f>'2'!$BM25</f>
        <v>0</v>
      </c>
      <c r="O140" s="623">
        <f>'3'!$BM25</f>
        <v>0</v>
      </c>
      <c r="P140" s="348">
        <f t="shared" si="4"/>
        <v>2</v>
      </c>
      <c r="Q140" s="348"/>
    </row>
    <row r="141" spans="1:21" x14ac:dyDescent="0.15">
      <c r="A141" s="1770"/>
      <c r="B141" s="1928" t="s">
        <v>44</v>
      </c>
      <c r="C141" s="1928"/>
      <c r="D141" s="623">
        <f>'4'!$BN25</f>
        <v>0</v>
      </c>
      <c r="E141" s="623">
        <f>'5'!$BN25</f>
        <v>0</v>
      </c>
      <c r="F141" s="623">
        <f>'6'!$BN25</f>
        <v>0</v>
      </c>
      <c r="G141" s="623">
        <f>'7'!$BN25</f>
        <v>0</v>
      </c>
      <c r="H141" s="623">
        <f>'8'!$BP25</f>
        <v>0</v>
      </c>
      <c r="I141" s="623">
        <f>'9'!$BN25</f>
        <v>0</v>
      </c>
      <c r="J141" s="623">
        <f>'10'!$BN25</f>
        <v>0</v>
      </c>
      <c r="K141" s="623">
        <f>'11'!$BN25</f>
        <v>0</v>
      </c>
      <c r="L141" s="623">
        <f>'12'!$BN25</f>
        <v>0</v>
      </c>
      <c r="M141" s="623">
        <f>'1'!$BN25</f>
        <v>0</v>
      </c>
      <c r="N141" s="623">
        <f>'2'!$BN25</f>
        <v>0</v>
      </c>
      <c r="O141" s="623">
        <f>'3'!$BN25</f>
        <v>0</v>
      </c>
      <c r="P141" s="348">
        <f t="shared" si="4"/>
        <v>0</v>
      </c>
      <c r="Q141" s="822">
        <f>P140*0.5+P141</f>
        <v>1</v>
      </c>
    </row>
    <row r="142" spans="1:21" x14ac:dyDescent="0.15">
      <c r="A142" s="1770"/>
      <c r="B142" s="1928" t="s">
        <v>153</v>
      </c>
      <c r="C142" s="1928"/>
      <c r="D142" s="623">
        <f>'4'!$BO25</f>
        <v>1</v>
      </c>
      <c r="E142" s="623">
        <f>'5'!$BO25</f>
        <v>2</v>
      </c>
      <c r="F142" s="623">
        <f>'6'!$BO25</f>
        <v>1</v>
      </c>
      <c r="G142" s="623">
        <f>'7'!$BO25</f>
        <v>1</v>
      </c>
      <c r="H142" s="623">
        <f>'8'!$BQ25</f>
        <v>0</v>
      </c>
      <c r="I142" s="623">
        <f>'9'!$BO25</f>
        <v>0</v>
      </c>
      <c r="J142" s="623">
        <f>'10'!$BO25</f>
        <v>0</v>
      </c>
      <c r="K142" s="623">
        <f>'11'!$BO25</f>
        <v>0</v>
      </c>
      <c r="L142" s="623">
        <f>'12'!$BO25</f>
        <v>0</v>
      </c>
      <c r="M142" s="623">
        <f>'1'!$BO25</f>
        <v>0</v>
      </c>
      <c r="N142" s="623">
        <f>'2'!$BO25</f>
        <v>0</v>
      </c>
      <c r="O142" s="623">
        <f>'3'!$BO25</f>
        <v>0</v>
      </c>
      <c r="P142" s="348">
        <f t="shared" si="4"/>
        <v>5</v>
      </c>
      <c r="Q142" s="822">
        <f>SUM(D142:O142)</f>
        <v>5</v>
      </c>
      <c r="T142">
        <f>$W$2-P142</f>
        <v>1</v>
      </c>
      <c r="U142">
        <f>$X$2-Q141</f>
        <v>4</v>
      </c>
    </row>
    <row r="143" spans="1:21" x14ac:dyDescent="0.15">
      <c r="A143" s="1770"/>
      <c r="B143" s="653"/>
      <c r="C143" s="653"/>
      <c r="D143" s="624">
        <f>'4'!$BP25</f>
        <v>0</v>
      </c>
      <c r="E143" s="624">
        <f>'5'!$BP25</f>
        <v>0</v>
      </c>
      <c r="F143" s="624">
        <f>'6'!$BP25</f>
        <v>0</v>
      </c>
      <c r="G143" s="624">
        <f>'7'!$BP25</f>
        <v>0</v>
      </c>
      <c r="H143" s="624">
        <f>'8'!$BR25</f>
        <v>0</v>
      </c>
      <c r="I143" s="624">
        <f>'9'!$BP25</f>
        <v>0</v>
      </c>
      <c r="J143" s="624">
        <f>'10'!$BP25</f>
        <v>0</v>
      </c>
      <c r="K143" s="624">
        <f>'11'!$BP25</f>
        <v>0</v>
      </c>
      <c r="L143" s="624">
        <f>'12'!$BP25</f>
        <v>0</v>
      </c>
      <c r="M143" s="624">
        <f>'1'!$BP25</f>
        <v>0</v>
      </c>
      <c r="N143" s="624">
        <f>'2'!$BP25</f>
        <v>0</v>
      </c>
      <c r="O143" s="624">
        <f>'3'!$BP25</f>
        <v>0</v>
      </c>
      <c r="P143" s="622">
        <f t="shared" si="4"/>
        <v>0</v>
      </c>
      <c r="Q143" s="622">
        <f>SUM(D143:O143)</f>
        <v>0</v>
      </c>
    </row>
    <row r="144" spans="1:21" x14ac:dyDescent="0.15">
      <c r="A144" s="1770"/>
      <c r="B144" s="1769" t="s">
        <v>46</v>
      </c>
      <c r="C144">
        <v>-1</v>
      </c>
      <c r="D144" s="614">
        <f>'4'!$BQ25</f>
        <v>0</v>
      </c>
      <c r="E144" s="614">
        <f>'5'!$BQ25</f>
        <v>0</v>
      </c>
      <c r="F144" s="614">
        <f>'6'!$BQ25</f>
        <v>0</v>
      </c>
      <c r="G144" s="614">
        <f>'7'!$BQ25</f>
        <v>0</v>
      </c>
      <c r="H144" s="614">
        <f>'8'!$BS25</f>
        <v>0</v>
      </c>
      <c r="I144" s="614">
        <f>'9'!$BQ25</f>
        <v>0</v>
      </c>
      <c r="J144" s="614">
        <f>'10'!$BQ25</f>
        <v>0</v>
      </c>
      <c r="K144" s="614">
        <f>'11'!$BQ25</f>
        <v>0</v>
      </c>
      <c r="L144" s="614">
        <f>'12'!$BQ25</f>
        <v>0</v>
      </c>
      <c r="M144" s="614">
        <f>'1'!$BQ25</f>
        <v>0</v>
      </c>
      <c r="N144" s="614">
        <f>'2'!$BQ25</f>
        <v>0</v>
      </c>
      <c r="O144" s="614">
        <f>'3'!$BQ25</f>
        <v>0</v>
      </c>
      <c r="P144">
        <f t="shared" si="4"/>
        <v>0</v>
      </c>
    </row>
    <row r="145" spans="1:21" x14ac:dyDescent="0.15">
      <c r="A145" s="1770"/>
      <c r="B145" s="1769"/>
      <c r="C145">
        <v>-1.5</v>
      </c>
      <c r="D145" s="614">
        <f>'4'!$BR25</f>
        <v>0</v>
      </c>
      <c r="E145" s="614">
        <f>'5'!$BR25</f>
        <v>0</v>
      </c>
      <c r="F145" s="614">
        <f>'6'!$BR25</f>
        <v>0</v>
      </c>
      <c r="G145" s="614">
        <f>'7'!$BR25</f>
        <v>0</v>
      </c>
      <c r="H145" s="614">
        <f>'8'!$BT25</f>
        <v>0</v>
      </c>
      <c r="I145" s="614">
        <f>'9'!$BR25</f>
        <v>0</v>
      </c>
      <c r="J145" s="614">
        <f>'10'!$BR25</f>
        <v>0</v>
      </c>
      <c r="K145" s="614">
        <f>'11'!$BR25</f>
        <v>0</v>
      </c>
      <c r="L145" s="614">
        <f>'12'!$BR25</f>
        <v>0</v>
      </c>
      <c r="M145" s="614">
        <f>'1'!$BR25</f>
        <v>0</v>
      </c>
      <c r="N145" s="614">
        <f>'2'!$BR25</f>
        <v>0</v>
      </c>
      <c r="O145" s="614">
        <f>'3'!$BR25</f>
        <v>0</v>
      </c>
      <c r="P145">
        <f t="shared" si="4"/>
        <v>0</v>
      </c>
      <c r="Q145">
        <f>P145*0.5+P144</f>
        <v>0</v>
      </c>
      <c r="R145" s="374">
        <f>Q141+Q142+Q145</f>
        <v>6</v>
      </c>
      <c r="S145" s="1476"/>
    </row>
    <row r="146" spans="1:21" x14ac:dyDescent="0.15">
      <c r="A146" s="1774"/>
      <c r="B146" s="1774" t="s">
        <v>155</v>
      </c>
      <c r="C146" s="1774"/>
      <c r="D146" s="368">
        <f>'4'!$BS25</f>
        <v>1.5</v>
      </c>
      <c r="E146" s="614">
        <f>'5'!$BS25</f>
        <v>0</v>
      </c>
      <c r="F146" s="614">
        <f>'6'!$BS25</f>
        <v>2</v>
      </c>
      <c r="G146" s="368">
        <f>'7'!$BS25</f>
        <v>0</v>
      </c>
      <c r="H146" s="614">
        <f>'8'!$BU25</f>
        <v>1.5</v>
      </c>
      <c r="I146" s="614">
        <f>'9'!$BS25</f>
        <v>0</v>
      </c>
      <c r="J146" s="368">
        <f>'10'!$BS25</f>
        <v>0</v>
      </c>
      <c r="K146" s="614">
        <f>'11'!$BS25</f>
        <v>0</v>
      </c>
      <c r="L146" s="614">
        <f>'12'!$BS25</f>
        <v>0</v>
      </c>
      <c r="M146" s="368">
        <f>'1'!$BS25</f>
        <v>0</v>
      </c>
      <c r="N146" s="368">
        <f>'2'!$BS25</f>
        <v>0</v>
      </c>
      <c r="O146" s="368">
        <f>'3'!$BS25</f>
        <v>0</v>
      </c>
      <c r="P146" s="368">
        <f t="shared" si="4"/>
        <v>5</v>
      </c>
      <c r="Q146" s="368">
        <f>SUM(D146:O146)</f>
        <v>5</v>
      </c>
      <c r="R146" s="400">
        <f>Q146/(P138+P139*0.5+Q141+Q142+Q145)*100</f>
        <v>37.037037037037038</v>
      </c>
      <c r="S146" s="1476" t="s">
        <v>156</v>
      </c>
    </row>
    <row r="147" spans="1:21" x14ac:dyDescent="0.15">
      <c r="A147" s="1772" t="s">
        <v>419</v>
      </c>
      <c r="B147" s="1929" t="s">
        <v>41</v>
      </c>
      <c r="C147" s="1929"/>
      <c r="D147" s="367">
        <f>'4'!$BK26</f>
        <v>1</v>
      </c>
      <c r="E147" s="367">
        <f>'5'!$BK26</f>
        <v>1</v>
      </c>
      <c r="F147" s="367">
        <f>'6'!$BK26</f>
        <v>1</v>
      </c>
      <c r="G147" s="367">
        <f>'7'!$BK26</f>
        <v>1</v>
      </c>
      <c r="H147" s="367">
        <f>'8'!$BM26</f>
        <v>0</v>
      </c>
      <c r="I147" s="367">
        <f>'9'!$BK26</f>
        <v>0</v>
      </c>
      <c r="J147" s="367">
        <f>'10'!$BK26</f>
        <v>0</v>
      </c>
      <c r="K147" s="367">
        <f>'11'!$BK26</f>
        <v>0</v>
      </c>
      <c r="L147" s="367">
        <f>'12'!$BK26</f>
        <v>0</v>
      </c>
      <c r="M147" s="367">
        <f>'1'!$BK26</f>
        <v>0</v>
      </c>
      <c r="N147" s="367">
        <f>'2'!$BK26</f>
        <v>0</v>
      </c>
      <c r="O147" s="367">
        <f>'3'!$BK26</f>
        <v>0</v>
      </c>
      <c r="P147">
        <f t="shared" si="4"/>
        <v>4</v>
      </c>
      <c r="Q147" s="367"/>
    </row>
    <row r="148" spans="1:21" x14ac:dyDescent="0.15">
      <c r="A148" s="1770"/>
      <c r="B148" s="1929" t="s">
        <v>42</v>
      </c>
      <c r="C148" s="1929"/>
      <c r="D148" s="614">
        <f>'4'!$BL26</f>
        <v>1</v>
      </c>
      <c r="E148" s="614">
        <f>'5'!$BL26</f>
        <v>1</v>
      </c>
      <c r="F148" s="614">
        <f>'6'!$BL26</f>
        <v>1</v>
      </c>
      <c r="G148" s="614">
        <f>'7'!$BL26</f>
        <v>1</v>
      </c>
      <c r="H148" s="614">
        <f>'8'!$BN26</f>
        <v>0</v>
      </c>
      <c r="I148" s="614">
        <f>'9'!$BL26</f>
        <v>0</v>
      </c>
      <c r="J148" s="614">
        <f>'10'!$BL26</f>
        <v>0</v>
      </c>
      <c r="K148" s="614">
        <f>'11'!$BL26</f>
        <v>0</v>
      </c>
      <c r="L148" s="614">
        <f>'12'!$BL26</f>
        <v>0</v>
      </c>
      <c r="M148" s="614">
        <f>'1'!$BL26</f>
        <v>0</v>
      </c>
      <c r="N148" s="614">
        <f>'2'!$BL26</f>
        <v>0</v>
      </c>
      <c r="O148" s="614">
        <f>'3'!$BL26</f>
        <v>0</v>
      </c>
      <c r="P148">
        <f t="shared" si="4"/>
        <v>4</v>
      </c>
    </row>
    <row r="149" spans="1:21" x14ac:dyDescent="0.15">
      <c r="A149" s="1770"/>
      <c r="B149" s="1928" t="s">
        <v>45</v>
      </c>
      <c r="C149" s="1928"/>
      <c r="D149" s="623">
        <f>'4'!$BM26</f>
        <v>0</v>
      </c>
      <c r="E149" s="623">
        <f>'5'!$BM26</f>
        <v>0</v>
      </c>
      <c r="F149" s="623">
        <f>'6'!$BM26</f>
        <v>0</v>
      </c>
      <c r="G149" s="623">
        <f>'7'!$BM26</f>
        <v>0</v>
      </c>
      <c r="H149" s="623">
        <f>'8'!$BO26</f>
        <v>0</v>
      </c>
      <c r="I149" s="623">
        <f>'9'!$BM26</f>
        <v>0</v>
      </c>
      <c r="J149" s="623">
        <f>'10'!$BM26</f>
        <v>0</v>
      </c>
      <c r="K149" s="623">
        <f>'11'!$BM26</f>
        <v>0</v>
      </c>
      <c r="L149" s="623">
        <f>'12'!$BM26</f>
        <v>0</v>
      </c>
      <c r="M149" s="623">
        <f>'1'!$BM26</f>
        <v>0</v>
      </c>
      <c r="N149" s="623">
        <f>'2'!$BM26</f>
        <v>0</v>
      </c>
      <c r="O149" s="623">
        <f>'3'!$BM26</f>
        <v>0</v>
      </c>
      <c r="P149" s="348">
        <f t="shared" si="4"/>
        <v>0</v>
      </c>
      <c r="Q149" s="348"/>
    </row>
    <row r="150" spans="1:21" x14ac:dyDescent="0.15">
      <c r="A150" s="1770"/>
      <c r="B150" s="1928" t="s">
        <v>44</v>
      </c>
      <c r="C150" s="1928"/>
      <c r="D150" s="623">
        <f>'4'!$BN26</f>
        <v>0</v>
      </c>
      <c r="E150" s="623">
        <f>'5'!$BN26</f>
        <v>0</v>
      </c>
      <c r="F150" s="623">
        <f>'6'!$BN26</f>
        <v>0</v>
      </c>
      <c r="G150" s="623">
        <f>'7'!$BN26</f>
        <v>0</v>
      </c>
      <c r="H150" s="623">
        <f>'8'!$BP26</f>
        <v>0</v>
      </c>
      <c r="I150" s="623">
        <f>'9'!$BN26</f>
        <v>0</v>
      </c>
      <c r="J150" s="623">
        <f>'10'!$BN26</f>
        <v>0</v>
      </c>
      <c r="K150" s="623">
        <f>'11'!$BN26</f>
        <v>0</v>
      </c>
      <c r="L150" s="623">
        <f>'12'!$BN26</f>
        <v>0</v>
      </c>
      <c r="M150" s="623">
        <f>'1'!$BN26</f>
        <v>0</v>
      </c>
      <c r="N150" s="623">
        <f>'2'!$BN26</f>
        <v>0</v>
      </c>
      <c r="O150" s="623">
        <f>'3'!$BN26</f>
        <v>0</v>
      </c>
      <c r="P150" s="348">
        <f t="shared" si="4"/>
        <v>0</v>
      </c>
      <c r="Q150" s="822">
        <f>P149*0.5+P150</f>
        <v>0</v>
      </c>
    </row>
    <row r="151" spans="1:21" x14ac:dyDescent="0.15">
      <c r="A151" s="1770"/>
      <c r="B151" s="1928" t="s">
        <v>153</v>
      </c>
      <c r="C151" s="1928"/>
      <c r="D151" s="623">
        <f>'4'!$BO26</f>
        <v>0</v>
      </c>
      <c r="E151" s="623">
        <f>'5'!$BO26</f>
        <v>0</v>
      </c>
      <c r="F151" s="623">
        <f>'6'!$BO26</f>
        <v>0</v>
      </c>
      <c r="G151" s="623">
        <f>'7'!$BO26</f>
        <v>0</v>
      </c>
      <c r="H151" s="623">
        <f>'8'!$BQ26</f>
        <v>0</v>
      </c>
      <c r="I151" s="623">
        <f>'9'!$BO26</f>
        <v>0</v>
      </c>
      <c r="J151" s="623">
        <f>'10'!$BO26</f>
        <v>0</v>
      </c>
      <c r="K151" s="623">
        <f>'11'!$BO26</f>
        <v>0</v>
      </c>
      <c r="L151" s="623">
        <f>'12'!$BO26</f>
        <v>0</v>
      </c>
      <c r="M151" s="623">
        <f>'1'!$BO26</f>
        <v>0</v>
      </c>
      <c r="N151" s="623">
        <f>'2'!$BO26</f>
        <v>0</v>
      </c>
      <c r="O151" s="623">
        <f>'3'!$BO26</f>
        <v>0</v>
      </c>
      <c r="P151" s="348">
        <f t="shared" si="4"/>
        <v>0</v>
      </c>
      <c r="Q151" s="822">
        <f>SUM(D151:O151)</f>
        <v>0</v>
      </c>
      <c r="T151">
        <f>$Z$2-P151</f>
        <v>3</v>
      </c>
      <c r="U151">
        <f>$X$2-Q150</f>
        <v>5</v>
      </c>
    </row>
    <row r="152" spans="1:21" x14ac:dyDescent="0.15">
      <c r="A152" s="1770"/>
      <c r="B152" s="653"/>
      <c r="C152" s="653"/>
      <c r="D152" s="624">
        <f>'4'!$BP26</f>
        <v>0</v>
      </c>
      <c r="E152" s="624">
        <f>'5'!$BP26</f>
        <v>0</v>
      </c>
      <c r="F152" s="624">
        <f>'6'!$BP26</f>
        <v>0</v>
      </c>
      <c r="G152" s="624">
        <f>'7'!$BP26</f>
        <v>0</v>
      </c>
      <c r="H152" s="624">
        <f>'8'!$BR26</f>
        <v>0</v>
      </c>
      <c r="I152" s="624">
        <f>'9'!$BP26</f>
        <v>0</v>
      </c>
      <c r="J152" s="624">
        <f>'10'!$BP26</f>
        <v>0</v>
      </c>
      <c r="K152" s="624">
        <f>'11'!$BP26</f>
        <v>0</v>
      </c>
      <c r="L152" s="624">
        <f>'12'!$BP26</f>
        <v>0</v>
      </c>
      <c r="M152" s="624">
        <f>'1'!$BP26</f>
        <v>0</v>
      </c>
      <c r="N152" s="624">
        <f>'2'!$BP26</f>
        <v>0</v>
      </c>
      <c r="O152" s="624">
        <f>'3'!$BP26</f>
        <v>0</v>
      </c>
      <c r="P152" s="622">
        <f t="shared" si="4"/>
        <v>0</v>
      </c>
      <c r="Q152" s="622">
        <f>SUM(D152:O152)</f>
        <v>0</v>
      </c>
    </row>
    <row r="153" spans="1:21" x14ac:dyDescent="0.15">
      <c r="A153" s="1770"/>
      <c r="B153" s="1769" t="s">
        <v>46</v>
      </c>
      <c r="C153">
        <v>0</v>
      </c>
      <c r="D153" s="614">
        <f>'4'!$BQ26</f>
        <v>0</v>
      </c>
      <c r="E153" s="614">
        <f>'5'!$BQ26</f>
        <v>0</v>
      </c>
      <c r="F153" s="614">
        <f>'6'!$BQ26</f>
        <v>0</v>
      </c>
      <c r="G153" s="614">
        <f>'7'!$BQ26</f>
        <v>0</v>
      </c>
      <c r="H153" s="614">
        <f>'8'!$BS26</f>
        <v>0</v>
      </c>
      <c r="I153" s="614">
        <f>'9'!$BQ26</f>
        <v>0</v>
      </c>
      <c r="J153" s="614">
        <f>'10'!$BQ26</f>
        <v>0</v>
      </c>
      <c r="K153" s="614">
        <f>'11'!$BQ26</f>
        <v>0</v>
      </c>
      <c r="L153" s="614">
        <f>'12'!$BQ26</f>
        <v>0</v>
      </c>
      <c r="M153" s="614">
        <f>'1'!$BQ26</f>
        <v>0</v>
      </c>
      <c r="N153" s="614">
        <f>'2'!$BQ26</f>
        <v>0</v>
      </c>
      <c r="O153" s="614">
        <f>'3'!$BQ26</f>
        <v>0</v>
      </c>
      <c r="P153">
        <f t="shared" si="4"/>
        <v>0</v>
      </c>
    </row>
    <row r="154" spans="1:21" x14ac:dyDescent="0.15">
      <c r="A154" s="1770"/>
      <c r="B154" s="1769"/>
      <c r="C154">
        <v>-0.5</v>
      </c>
      <c r="D154" s="614">
        <f>'4'!$BR26</f>
        <v>0</v>
      </c>
      <c r="E154" s="614">
        <f>'5'!$BR26</f>
        <v>0</v>
      </c>
      <c r="F154" s="614">
        <f>'6'!$BR26</f>
        <v>0</v>
      </c>
      <c r="G154" s="614">
        <f>'7'!$BR26</f>
        <v>0</v>
      </c>
      <c r="H154" s="614">
        <f>'8'!$BT26</f>
        <v>0</v>
      </c>
      <c r="I154" s="614">
        <f>'9'!$BR26</f>
        <v>0</v>
      </c>
      <c r="J154" s="614">
        <f>'10'!$BR26</f>
        <v>0</v>
      </c>
      <c r="K154" s="614">
        <f>'11'!$BR26</f>
        <v>0</v>
      </c>
      <c r="L154" s="614">
        <f>'12'!$BR26</f>
        <v>0</v>
      </c>
      <c r="M154" s="614">
        <f>'1'!$BR26</f>
        <v>0</v>
      </c>
      <c r="N154" s="614">
        <f>'2'!$BR26</f>
        <v>0</v>
      </c>
      <c r="O154" s="614">
        <f>'3'!$BR26</f>
        <v>0</v>
      </c>
      <c r="P154">
        <f t="shared" si="4"/>
        <v>0</v>
      </c>
      <c r="Q154">
        <f>P154*0.5+P153</f>
        <v>0</v>
      </c>
      <c r="R154" s="374">
        <f>Q150+Q151+Q154</f>
        <v>0</v>
      </c>
      <c r="S154" s="1476"/>
    </row>
    <row r="155" spans="1:21" x14ac:dyDescent="0.15">
      <c r="A155" s="1770"/>
      <c r="B155" s="1774" t="s">
        <v>155</v>
      </c>
      <c r="C155" s="1774"/>
      <c r="D155" s="614">
        <f>'4'!$BS26</f>
        <v>0</v>
      </c>
      <c r="E155" s="614">
        <f>'5'!$BS26</f>
        <v>0</v>
      </c>
      <c r="F155" s="614">
        <f>'6'!$BS26</f>
        <v>0</v>
      </c>
      <c r="G155" s="614">
        <f>'7'!$BS26</f>
        <v>0</v>
      </c>
      <c r="H155" s="614">
        <f>'8'!$BU26</f>
        <v>0</v>
      </c>
      <c r="I155" s="614">
        <f>'9'!$BS26</f>
        <v>0</v>
      </c>
      <c r="J155" s="614">
        <f>'10'!$BS26</f>
        <v>0</v>
      </c>
      <c r="K155" s="614">
        <f>'11'!$BS26</f>
        <v>0</v>
      </c>
      <c r="L155" s="614">
        <f>'12'!$BS26</f>
        <v>0</v>
      </c>
      <c r="M155" s="614">
        <f>'1'!$BS26</f>
        <v>0</v>
      </c>
      <c r="N155" s="614">
        <f>'2'!$BS26</f>
        <v>0</v>
      </c>
      <c r="O155" s="614">
        <f>'3'!$BS26</f>
        <v>0</v>
      </c>
      <c r="P155" s="368">
        <f t="shared" si="4"/>
        <v>0</v>
      </c>
      <c r="Q155" s="368">
        <f>SUM(D155:O155)</f>
        <v>0</v>
      </c>
      <c r="R155" s="400">
        <f>Q155/(P147+P148*0.5+Q150+Q151+Q154)*100</f>
        <v>0</v>
      </c>
      <c r="S155" s="1476" t="s">
        <v>156</v>
      </c>
    </row>
    <row r="156" spans="1:21" x14ac:dyDescent="0.15">
      <c r="A156" s="1770" t="s">
        <v>420</v>
      </c>
      <c r="B156" s="1929" t="s">
        <v>41</v>
      </c>
      <c r="C156" s="1929"/>
      <c r="D156" s="367">
        <f>'4'!$BK27</f>
        <v>1</v>
      </c>
      <c r="E156" s="367">
        <f>'5'!$BK27</f>
        <v>1</v>
      </c>
      <c r="F156" s="367">
        <f>'6'!$BK27</f>
        <v>1</v>
      </c>
      <c r="G156" s="367">
        <f>'7'!$BK27</f>
        <v>1</v>
      </c>
      <c r="H156" s="367">
        <f>'8'!$BM27</f>
        <v>0</v>
      </c>
      <c r="I156" s="367">
        <f>'9'!$BK27</f>
        <v>0</v>
      </c>
      <c r="J156" s="367">
        <f>'10'!$BK27</f>
        <v>0</v>
      </c>
      <c r="K156" s="367">
        <f>'11'!$BK27</f>
        <v>0</v>
      </c>
      <c r="L156" s="367">
        <f>'12'!$BK27</f>
        <v>0</v>
      </c>
      <c r="M156" s="367">
        <f>'1'!$BK27</f>
        <v>0</v>
      </c>
      <c r="N156" s="367">
        <f>'2'!$BK27</f>
        <v>0</v>
      </c>
      <c r="O156" s="367">
        <f>'3'!$BK27</f>
        <v>0</v>
      </c>
      <c r="P156">
        <f t="shared" si="4"/>
        <v>4</v>
      </c>
      <c r="Q156" s="367"/>
    </row>
    <row r="157" spans="1:21" x14ac:dyDescent="0.15">
      <c r="A157" s="1770"/>
      <c r="B157" s="1929" t="s">
        <v>42</v>
      </c>
      <c r="C157" s="1929"/>
      <c r="D157" s="614">
        <f>'4'!$BL27</f>
        <v>1</v>
      </c>
      <c r="E157" s="614">
        <f>'5'!$BL27</f>
        <v>1</v>
      </c>
      <c r="F157" s="614">
        <f>'6'!$BL27</f>
        <v>1</v>
      </c>
      <c r="G157" s="614">
        <f>'7'!$BL27</f>
        <v>1</v>
      </c>
      <c r="H157" s="614">
        <f>'8'!$BN27</f>
        <v>0</v>
      </c>
      <c r="I157" s="614">
        <f>'9'!$BL27</f>
        <v>0</v>
      </c>
      <c r="J157" s="614">
        <f>'10'!$BL27</f>
        <v>0</v>
      </c>
      <c r="K157" s="614">
        <f>'11'!$BL27</f>
        <v>0</v>
      </c>
      <c r="L157" s="614">
        <f>'12'!$BL27</f>
        <v>0</v>
      </c>
      <c r="M157" s="614">
        <f>'1'!$BL27</f>
        <v>0</v>
      </c>
      <c r="N157" s="614">
        <f>'2'!$BL27</f>
        <v>0</v>
      </c>
      <c r="O157" s="614">
        <f>'3'!$BL27</f>
        <v>0</v>
      </c>
      <c r="P157">
        <f t="shared" si="4"/>
        <v>4</v>
      </c>
    </row>
    <row r="158" spans="1:21" x14ac:dyDescent="0.15">
      <c r="A158" s="1770"/>
      <c r="B158" s="1928" t="s">
        <v>45</v>
      </c>
      <c r="C158" s="1928"/>
      <c r="D158" s="623">
        <f>'4'!$BM27</f>
        <v>0</v>
      </c>
      <c r="E158" s="623">
        <f>'5'!$BM27</f>
        <v>0</v>
      </c>
      <c r="F158" s="623">
        <f>'6'!$BM27</f>
        <v>0</v>
      </c>
      <c r="G158" s="623">
        <f>'7'!$BM27</f>
        <v>0</v>
      </c>
      <c r="H158" s="623">
        <f>'8'!$BO27</f>
        <v>0</v>
      </c>
      <c r="I158" s="623">
        <f>'9'!$BM27</f>
        <v>0</v>
      </c>
      <c r="J158" s="623">
        <f>'10'!$BM27</f>
        <v>0</v>
      </c>
      <c r="K158" s="623">
        <f>'11'!$BM27</f>
        <v>0</v>
      </c>
      <c r="L158" s="623">
        <f>'12'!$BM27</f>
        <v>0</v>
      </c>
      <c r="M158" s="623">
        <f>'1'!$BM27</f>
        <v>0</v>
      </c>
      <c r="N158" s="623">
        <f>'2'!$BM27</f>
        <v>0</v>
      </c>
      <c r="O158" s="623">
        <f>'3'!$BM27</f>
        <v>0</v>
      </c>
      <c r="P158" s="348">
        <f t="shared" si="4"/>
        <v>0</v>
      </c>
      <c r="Q158" s="348"/>
    </row>
    <row r="159" spans="1:21" x14ac:dyDescent="0.15">
      <c r="A159" s="1770"/>
      <c r="B159" s="1928" t="s">
        <v>44</v>
      </c>
      <c r="C159" s="1928"/>
      <c r="D159" s="623">
        <f>'4'!$BN27</f>
        <v>0</v>
      </c>
      <c r="E159" s="623">
        <f>'5'!$BN27</f>
        <v>0</v>
      </c>
      <c r="F159" s="623">
        <f>'6'!$BN27</f>
        <v>0</v>
      </c>
      <c r="G159" s="623">
        <f>'7'!$BN27</f>
        <v>0</v>
      </c>
      <c r="H159" s="623">
        <f>'8'!$BP27</f>
        <v>0</v>
      </c>
      <c r="I159" s="623">
        <f>'9'!$BN27</f>
        <v>0</v>
      </c>
      <c r="J159" s="623">
        <f>'10'!$BN27</f>
        <v>0</v>
      </c>
      <c r="K159" s="623">
        <f>'11'!$BN27</f>
        <v>0</v>
      </c>
      <c r="L159" s="623">
        <f>'12'!$BN27</f>
        <v>0</v>
      </c>
      <c r="M159" s="623">
        <f>'1'!$BN27</f>
        <v>0</v>
      </c>
      <c r="N159" s="623">
        <f>'2'!$BN27</f>
        <v>0</v>
      </c>
      <c r="O159" s="623">
        <f>'3'!$BN27</f>
        <v>0</v>
      </c>
      <c r="P159" s="348">
        <f t="shared" si="4"/>
        <v>0</v>
      </c>
      <c r="Q159" s="822">
        <f>P158*0.5+P159</f>
        <v>0</v>
      </c>
    </row>
    <row r="160" spans="1:21" x14ac:dyDescent="0.15">
      <c r="A160" s="1770"/>
      <c r="B160" s="1928" t="s">
        <v>153</v>
      </c>
      <c r="C160" s="1928"/>
      <c r="D160" s="623">
        <f>'4'!$BO27</f>
        <v>0</v>
      </c>
      <c r="E160" s="623">
        <f>'5'!$BO27</f>
        <v>0</v>
      </c>
      <c r="F160" s="623">
        <f>'6'!$BO27</f>
        <v>0</v>
      </c>
      <c r="G160" s="623">
        <f>'7'!$BO27</f>
        <v>0</v>
      </c>
      <c r="H160" s="623">
        <f>'8'!$BQ27</f>
        <v>0</v>
      </c>
      <c r="I160" s="623">
        <f>'9'!$BO27</f>
        <v>0</v>
      </c>
      <c r="J160" s="623">
        <f>'10'!$BO27</f>
        <v>0</v>
      </c>
      <c r="K160" s="623">
        <f>'11'!$BO27</f>
        <v>0</v>
      </c>
      <c r="L160" s="623">
        <f>'12'!$BO27</f>
        <v>0</v>
      </c>
      <c r="M160" s="623">
        <f>'1'!$BO27</f>
        <v>0</v>
      </c>
      <c r="N160" s="623">
        <f>'2'!$BO27</f>
        <v>0</v>
      </c>
      <c r="O160" s="623">
        <f>'3'!$BO27</f>
        <v>0</v>
      </c>
      <c r="P160" s="348">
        <f t="shared" si="4"/>
        <v>0</v>
      </c>
      <c r="Q160" s="822">
        <f>SUM(D160:O160)</f>
        <v>0</v>
      </c>
      <c r="T160">
        <f>$Z$2-P160</f>
        <v>3</v>
      </c>
      <c r="U160">
        <f>$X$2-Q159</f>
        <v>5</v>
      </c>
    </row>
    <row r="161" spans="1:21" x14ac:dyDescent="0.15">
      <c r="A161" s="1770"/>
      <c r="B161" s="653"/>
      <c r="C161" s="653"/>
      <c r="D161" s="624">
        <f>'4'!$BP27</f>
        <v>0</v>
      </c>
      <c r="E161" s="624">
        <f>'5'!$BP27</f>
        <v>0</v>
      </c>
      <c r="F161" s="624">
        <f>'6'!$BP27</f>
        <v>0</v>
      </c>
      <c r="G161" s="624">
        <f>'7'!$BP27</f>
        <v>0</v>
      </c>
      <c r="H161" s="624">
        <f>'8'!$BR27</f>
        <v>0</v>
      </c>
      <c r="I161" s="624">
        <f>'9'!$BP27</f>
        <v>0</v>
      </c>
      <c r="J161" s="624">
        <f>'10'!$BP27</f>
        <v>0</v>
      </c>
      <c r="K161" s="624">
        <f>'11'!$BP27</f>
        <v>0</v>
      </c>
      <c r="L161" s="624">
        <f>'12'!$BP27</f>
        <v>0</v>
      </c>
      <c r="M161" s="624">
        <f>'1'!$BP27</f>
        <v>0</v>
      </c>
      <c r="N161" s="624">
        <f>'2'!$BP27</f>
        <v>0</v>
      </c>
      <c r="O161" s="624">
        <f>'3'!$BP27</f>
        <v>0</v>
      </c>
      <c r="P161" s="622">
        <f t="shared" si="4"/>
        <v>0</v>
      </c>
      <c r="Q161" s="622">
        <f>SUM(D161:O161)</f>
        <v>0</v>
      </c>
    </row>
    <row r="162" spans="1:21" x14ac:dyDescent="0.15">
      <c r="A162" s="1770"/>
      <c r="B162" s="1769" t="s">
        <v>46</v>
      </c>
      <c r="C162">
        <v>-1</v>
      </c>
      <c r="D162" s="614">
        <f>'4'!$BQ27</f>
        <v>0</v>
      </c>
      <c r="E162" s="614">
        <f>'5'!$BQ27</f>
        <v>0</v>
      </c>
      <c r="F162" s="614">
        <f>'6'!$BQ27</f>
        <v>0</v>
      </c>
      <c r="G162" s="614">
        <f>'7'!$BQ27</f>
        <v>0</v>
      </c>
      <c r="H162" s="614">
        <f>'8'!$BS27</f>
        <v>0</v>
      </c>
      <c r="I162" s="614">
        <f>'9'!$BQ27</f>
        <v>0</v>
      </c>
      <c r="J162" s="614">
        <f>'10'!$BQ27</f>
        <v>0</v>
      </c>
      <c r="K162" s="614">
        <f>'11'!$BQ27</f>
        <v>0</v>
      </c>
      <c r="L162" s="614">
        <f>'12'!$BQ27</f>
        <v>0</v>
      </c>
      <c r="M162" s="614">
        <f>'1'!$BQ27</f>
        <v>0</v>
      </c>
      <c r="N162" s="614">
        <f>'2'!$BQ27</f>
        <v>0</v>
      </c>
      <c r="O162" s="614">
        <f>'3'!$BQ27</f>
        <v>0</v>
      </c>
      <c r="P162">
        <f t="shared" si="4"/>
        <v>0</v>
      </c>
    </row>
    <row r="163" spans="1:21" x14ac:dyDescent="0.15">
      <c r="A163" s="1770"/>
      <c r="B163" s="1769"/>
      <c r="C163">
        <v>-1.5</v>
      </c>
      <c r="D163" s="614">
        <f>'4'!$BR27</f>
        <v>0</v>
      </c>
      <c r="E163" s="614">
        <f>'5'!$BR27</f>
        <v>0</v>
      </c>
      <c r="F163" s="614">
        <f>'6'!$BR27</f>
        <v>0</v>
      </c>
      <c r="G163" s="614">
        <f>'7'!$BR27</f>
        <v>0</v>
      </c>
      <c r="H163" s="614">
        <f>'8'!$BT27</f>
        <v>0</v>
      </c>
      <c r="I163" s="614">
        <f>'9'!$BR27</f>
        <v>0</v>
      </c>
      <c r="J163" s="614">
        <f>'10'!$BR27</f>
        <v>0</v>
      </c>
      <c r="K163" s="614">
        <f>'11'!$BR27</f>
        <v>0</v>
      </c>
      <c r="L163" s="614">
        <f>'12'!$BR27</f>
        <v>0</v>
      </c>
      <c r="M163" s="614">
        <f>'1'!$BR27</f>
        <v>0</v>
      </c>
      <c r="N163" s="614">
        <f>'2'!$BR27</f>
        <v>0</v>
      </c>
      <c r="O163" s="614">
        <f>'3'!$BR27</f>
        <v>0</v>
      </c>
      <c r="P163">
        <f t="shared" ref="P163:P173" si="5">SUM(D163:O163)</f>
        <v>0</v>
      </c>
      <c r="Q163">
        <f>P163*0.5+P162</f>
        <v>0</v>
      </c>
      <c r="R163" s="374">
        <f>Q159+Q160+Q163</f>
        <v>0</v>
      </c>
      <c r="S163" s="1476"/>
    </row>
    <row r="164" spans="1:21" x14ac:dyDescent="0.15">
      <c r="A164" s="1774"/>
      <c r="B164" s="1774" t="s">
        <v>155</v>
      </c>
      <c r="C164" s="1774"/>
      <c r="D164" s="614">
        <f>'4'!$BS27</f>
        <v>0</v>
      </c>
      <c r="E164" s="614">
        <f>'5'!$BS27</f>
        <v>0</v>
      </c>
      <c r="F164" s="614">
        <f>'6'!$BS27</f>
        <v>0</v>
      </c>
      <c r="G164" s="614">
        <f>'7'!$BS27</f>
        <v>0</v>
      </c>
      <c r="H164" s="614">
        <f>'8'!$BU27</f>
        <v>0</v>
      </c>
      <c r="I164" s="614">
        <f>'9'!$BS27</f>
        <v>0</v>
      </c>
      <c r="J164" s="614">
        <f>'10'!$BS27</f>
        <v>0</v>
      </c>
      <c r="K164" s="614">
        <f>'11'!$BS27</f>
        <v>0</v>
      </c>
      <c r="L164" s="614">
        <f>'12'!$BS27</f>
        <v>0</v>
      </c>
      <c r="M164" s="614">
        <f>'1'!$BS27</f>
        <v>0</v>
      </c>
      <c r="N164" s="614">
        <f>'2'!$BS27</f>
        <v>0</v>
      </c>
      <c r="O164" s="614">
        <f>'3'!$BS27</f>
        <v>0</v>
      </c>
      <c r="P164" s="368">
        <f t="shared" si="5"/>
        <v>0</v>
      </c>
      <c r="Q164" s="368">
        <f>SUM(D164:O164)</f>
        <v>0</v>
      </c>
      <c r="R164" s="400">
        <f>Q164/(P156+P157*0.5+Q159+Q160+Q163)*100</f>
        <v>0</v>
      </c>
      <c r="S164" s="1476" t="s">
        <v>156</v>
      </c>
    </row>
    <row r="165" spans="1:21" x14ac:dyDescent="0.15">
      <c r="A165" s="1772" t="s">
        <v>65</v>
      </c>
      <c r="B165" s="1930" t="s">
        <v>41</v>
      </c>
      <c r="C165" s="1930"/>
      <c r="D165" s="367">
        <f>'4'!$BK28</f>
        <v>1</v>
      </c>
      <c r="E165" s="367">
        <f>'5'!$BK28</f>
        <v>1</v>
      </c>
      <c r="F165" s="367">
        <f>'6'!$BK28</f>
        <v>1</v>
      </c>
      <c r="G165" s="367">
        <f>'7'!$BK28</f>
        <v>1</v>
      </c>
      <c r="H165" s="367">
        <f>'8'!$BM28</f>
        <v>0</v>
      </c>
      <c r="I165" s="367">
        <f>'9'!$BK28</f>
        <v>0</v>
      </c>
      <c r="J165" s="367">
        <f>'10'!$BK28</f>
        <v>0</v>
      </c>
      <c r="K165" s="367">
        <f>'11'!$BK28</f>
        <v>0</v>
      </c>
      <c r="L165" s="367">
        <f>'12'!$BK28</f>
        <v>0</v>
      </c>
      <c r="M165" s="367">
        <f>'1'!$BK28</f>
        <v>0</v>
      </c>
      <c r="N165" s="367">
        <f>'2'!$BK28</f>
        <v>0</v>
      </c>
      <c r="O165" s="367">
        <f>'3'!$BK28</f>
        <v>0</v>
      </c>
      <c r="P165">
        <f t="shared" si="5"/>
        <v>4</v>
      </c>
      <c r="Q165" s="367"/>
    </row>
    <row r="166" spans="1:21" x14ac:dyDescent="0.15">
      <c r="A166" s="1770"/>
      <c r="B166" s="1931" t="s">
        <v>42</v>
      </c>
      <c r="C166" s="1931"/>
      <c r="D166" s="614">
        <f>'4'!$BL28</f>
        <v>1</v>
      </c>
      <c r="E166" s="614">
        <f>'5'!$BL28</f>
        <v>1</v>
      </c>
      <c r="F166" s="614">
        <f>'6'!$BL28</f>
        <v>1</v>
      </c>
      <c r="G166" s="614">
        <f>'7'!$BL28</f>
        <v>1</v>
      </c>
      <c r="H166" s="614">
        <f>'8'!$BN28</f>
        <v>0</v>
      </c>
      <c r="I166" s="614">
        <f>'9'!$BL28</f>
        <v>0</v>
      </c>
      <c r="J166" s="614">
        <f>'10'!$BL28</f>
        <v>0</v>
      </c>
      <c r="K166" s="614">
        <f>'11'!$BL28</f>
        <v>0</v>
      </c>
      <c r="L166" s="614">
        <f>'12'!$BL28</f>
        <v>0</v>
      </c>
      <c r="M166" s="614">
        <f>'1'!$BL28</f>
        <v>0</v>
      </c>
      <c r="N166" s="614">
        <f>'2'!$BL28</f>
        <v>0</v>
      </c>
      <c r="O166" s="614">
        <f>'3'!$BL28</f>
        <v>0</v>
      </c>
      <c r="P166">
        <f t="shared" si="5"/>
        <v>4</v>
      </c>
    </row>
    <row r="167" spans="1:21" x14ac:dyDescent="0.15">
      <c r="A167" s="1770"/>
      <c r="B167" s="1932" t="s">
        <v>45</v>
      </c>
      <c r="C167" s="1932"/>
      <c r="D167" s="623">
        <f>'4'!$BM28</f>
        <v>1</v>
      </c>
      <c r="E167" s="623">
        <f>'5'!$BM28</f>
        <v>1</v>
      </c>
      <c r="F167" s="623">
        <f>'6'!$BM28</f>
        <v>1</v>
      </c>
      <c r="G167" s="623">
        <f>'7'!$BM28</f>
        <v>0</v>
      </c>
      <c r="H167" s="623">
        <f>'8'!$BO28</f>
        <v>0</v>
      </c>
      <c r="I167" s="623">
        <f>'9'!$BM28</f>
        <v>0</v>
      </c>
      <c r="J167" s="623">
        <f>'10'!$BM28</f>
        <v>0</v>
      </c>
      <c r="K167" s="623">
        <f>'11'!$BM28</f>
        <v>0</v>
      </c>
      <c r="L167" s="623">
        <f>'12'!$BM28</f>
        <v>0</v>
      </c>
      <c r="M167" s="623">
        <f>'1'!$BM28</f>
        <v>0</v>
      </c>
      <c r="N167" s="623">
        <f>'2'!$BM28</f>
        <v>0</v>
      </c>
      <c r="O167" s="623">
        <f>'3'!$BM28</f>
        <v>0</v>
      </c>
      <c r="P167" s="348">
        <f t="shared" si="5"/>
        <v>3</v>
      </c>
      <c r="Q167" s="348"/>
    </row>
    <row r="168" spans="1:21" x14ac:dyDescent="0.15">
      <c r="A168" s="1770"/>
      <c r="B168" s="1932" t="s">
        <v>44</v>
      </c>
      <c r="C168" s="1932"/>
      <c r="D168" s="623">
        <f>'4'!$BN28</f>
        <v>0</v>
      </c>
      <c r="E168" s="623">
        <f>'5'!$BN28</f>
        <v>0</v>
      </c>
      <c r="F168" s="623">
        <f>'6'!$BN28</f>
        <v>0</v>
      </c>
      <c r="G168" s="623">
        <f>'7'!$BN28</f>
        <v>0</v>
      </c>
      <c r="H168" s="623">
        <f>'8'!$BP28</f>
        <v>0</v>
      </c>
      <c r="I168" s="623">
        <f>'9'!$BN28</f>
        <v>0</v>
      </c>
      <c r="J168" s="623">
        <f>'10'!$BN28</f>
        <v>0</v>
      </c>
      <c r="K168" s="623">
        <f>'11'!$BN28</f>
        <v>0</v>
      </c>
      <c r="L168" s="623">
        <f>'12'!$BN28</f>
        <v>0</v>
      </c>
      <c r="M168" s="623">
        <f>'1'!$BN28</f>
        <v>0</v>
      </c>
      <c r="N168" s="623">
        <f>'2'!$BN28</f>
        <v>0</v>
      </c>
      <c r="O168" s="623">
        <f>'3'!$BN28</f>
        <v>0</v>
      </c>
      <c r="P168" s="348">
        <f t="shared" si="5"/>
        <v>0</v>
      </c>
      <c r="Q168" s="822">
        <f>P167*0.5+P168</f>
        <v>1.5</v>
      </c>
    </row>
    <row r="169" spans="1:21" x14ac:dyDescent="0.15">
      <c r="A169" s="1770"/>
      <c r="B169" s="1932" t="s">
        <v>153</v>
      </c>
      <c r="C169" s="1932"/>
      <c r="D169" s="623">
        <f>'4'!$BO28</f>
        <v>0</v>
      </c>
      <c r="E169" s="623">
        <f>'5'!$BO28</f>
        <v>1</v>
      </c>
      <c r="F169" s="623">
        <f>'6'!$BO28</f>
        <v>1</v>
      </c>
      <c r="G169" s="623">
        <f>'7'!$BO28</f>
        <v>1</v>
      </c>
      <c r="H169" s="623">
        <f>'8'!$BQ28</f>
        <v>0</v>
      </c>
      <c r="I169" s="623">
        <f>'9'!$BO28</f>
        <v>0</v>
      </c>
      <c r="J169" s="623">
        <f>'10'!$BO28</f>
        <v>0</v>
      </c>
      <c r="K169" s="623">
        <f>'11'!$BO28</f>
        <v>0</v>
      </c>
      <c r="L169" s="623">
        <f>'12'!$BO28</f>
        <v>0</v>
      </c>
      <c r="M169" s="623">
        <f>'1'!$BO28</f>
        <v>0</v>
      </c>
      <c r="N169" s="623">
        <f>'2'!$BO28</f>
        <v>0</v>
      </c>
      <c r="O169" s="623">
        <f>'3'!$BO28</f>
        <v>0</v>
      </c>
      <c r="P169" s="348">
        <f t="shared" si="5"/>
        <v>3</v>
      </c>
      <c r="Q169" s="822">
        <f>SUM(D169:O169)</f>
        <v>3</v>
      </c>
      <c r="T169">
        <f>$W$2-P169</f>
        <v>3</v>
      </c>
      <c r="U169">
        <f>$X$2-Q168</f>
        <v>3.5</v>
      </c>
    </row>
    <row r="170" spans="1:21" x14ac:dyDescent="0.15">
      <c r="A170" s="1770"/>
      <c r="B170" s="1221"/>
      <c r="C170" s="1221"/>
      <c r="D170" s="624">
        <f>'4'!$BP28</f>
        <v>0</v>
      </c>
      <c r="E170" s="624">
        <f>'5'!$BP28</f>
        <v>0</v>
      </c>
      <c r="F170" s="624">
        <f>'6'!$BP28</f>
        <v>0</v>
      </c>
      <c r="G170" s="624">
        <f>'7'!$BP28</f>
        <v>0</v>
      </c>
      <c r="H170" s="624">
        <f>'8'!$BR28</f>
        <v>0</v>
      </c>
      <c r="I170" s="624">
        <f>'9'!$BP28</f>
        <v>0</v>
      </c>
      <c r="J170" s="624">
        <f>'10'!$BP28</f>
        <v>0</v>
      </c>
      <c r="K170" s="624">
        <f>'11'!$BP28</f>
        <v>0</v>
      </c>
      <c r="L170" s="624">
        <f>'12'!$BP28</f>
        <v>0</v>
      </c>
      <c r="M170" s="624">
        <f>'1'!$BP28</f>
        <v>0</v>
      </c>
      <c r="N170" s="624">
        <f>'2'!$BP28</f>
        <v>0</v>
      </c>
      <c r="O170" s="624">
        <f>'3'!$BP28</f>
        <v>0</v>
      </c>
      <c r="P170" s="622">
        <f t="shared" si="5"/>
        <v>0</v>
      </c>
      <c r="Q170" s="622">
        <f>SUM(D170:O170)</f>
        <v>0</v>
      </c>
    </row>
    <row r="171" spans="1:21" x14ac:dyDescent="0.15">
      <c r="A171" s="1770"/>
      <c r="B171" s="1770" t="s">
        <v>46</v>
      </c>
      <c r="C171" s="614">
        <v>0</v>
      </c>
      <c r="D171" s="614">
        <f>'4'!$BQ28</f>
        <v>0</v>
      </c>
      <c r="E171" s="614">
        <f>'5'!$BQ28</f>
        <v>0</v>
      </c>
      <c r="F171" s="614">
        <f>'6'!$BQ28</f>
        <v>0</v>
      </c>
      <c r="G171" s="614">
        <f>'7'!$BQ28</f>
        <v>0</v>
      </c>
      <c r="H171" s="614">
        <f>'8'!$BS28</f>
        <v>0</v>
      </c>
      <c r="I171" s="614">
        <f>'9'!$BQ28</f>
        <v>0</v>
      </c>
      <c r="J171" s="614">
        <f>'10'!$BQ28</f>
        <v>0</v>
      </c>
      <c r="K171" s="614">
        <f>'11'!$BQ28</f>
        <v>0</v>
      </c>
      <c r="L171" s="614">
        <f>'12'!$BQ28</f>
        <v>0</v>
      </c>
      <c r="M171" s="614">
        <f>'1'!$BQ28</f>
        <v>0</v>
      </c>
      <c r="N171" s="614">
        <f>'2'!$BQ28</f>
        <v>0</v>
      </c>
      <c r="O171" s="614">
        <f>'3'!$BQ28</f>
        <v>0</v>
      </c>
      <c r="P171">
        <f t="shared" si="5"/>
        <v>0</v>
      </c>
    </row>
    <row r="172" spans="1:21" x14ac:dyDescent="0.15">
      <c r="A172" s="1770"/>
      <c r="B172" s="1770"/>
      <c r="C172" s="614">
        <v>-0.5</v>
      </c>
      <c r="D172" s="614">
        <f>'4'!$BR28</f>
        <v>0</v>
      </c>
      <c r="E172" s="614">
        <f>'5'!$BR28</f>
        <v>0</v>
      </c>
      <c r="F172" s="614">
        <f>'6'!$BR28</f>
        <v>0</v>
      </c>
      <c r="G172" s="614">
        <f>'7'!$BR28</f>
        <v>0</v>
      </c>
      <c r="H172" s="614">
        <f>'8'!$BT28</f>
        <v>0</v>
      </c>
      <c r="I172" s="614">
        <f>'9'!$BR28</f>
        <v>0</v>
      </c>
      <c r="J172" s="614">
        <f>'10'!$BR28</f>
        <v>0</v>
      </c>
      <c r="K172" s="614">
        <f>'11'!$BR28</f>
        <v>0</v>
      </c>
      <c r="L172" s="614">
        <f>'12'!$BR28</f>
        <v>0</v>
      </c>
      <c r="M172" s="614">
        <f>'1'!$BR28</f>
        <v>0</v>
      </c>
      <c r="N172" s="614">
        <f>'2'!$BR28</f>
        <v>0</v>
      </c>
      <c r="O172" s="614">
        <f>'3'!$BR28</f>
        <v>0</v>
      </c>
      <c r="P172">
        <f t="shared" si="5"/>
        <v>0</v>
      </c>
      <c r="Q172">
        <f>P172*0.5+P171</f>
        <v>0</v>
      </c>
      <c r="R172" s="374">
        <f>Q168+Q169+Q172</f>
        <v>4.5</v>
      </c>
      <c r="S172" s="1476"/>
    </row>
    <row r="173" spans="1:21" x14ac:dyDescent="0.15">
      <c r="A173" s="1774"/>
      <c r="B173" s="1774" t="s">
        <v>155</v>
      </c>
      <c r="C173" s="1774"/>
      <c r="D173" s="368">
        <f>'4'!$BS28</f>
        <v>0</v>
      </c>
      <c r="E173" s="368">
        <f>'5'!$BS28</f>
        <v>0</v>
      </c>
      <c r="F173" s="368">
        <f>'6'!$BS28</f>
        <v>0</v>
      </c>
      <c r="G173" s="368">
        <f>'7'!$BS28</f>
        <v>0</v>
      </c>
      <c r="H173" s="368">
        <f>'8'!$BU28</f>
        <v>0</v>
      </c>
      <c r="I173" s="368">
        <f>'9'!$BS28</f>
        <v>0</v>
      </c>
      <c r="J173" s="368">
        <f>'10'!$BS28</f>
        <v>0</v>
      </c>
      <c r="K173" s="368">
        <f>'11'!$BS28</f>
        <v>0</v>
      </c>
      <c r="L173" s="368">
        <f>'12'!$BS28</f>
        <v>0</v>
      </c>
      <c r="M173" s="368">
        <f>'1'!$BS28</f>
        <v>0</v>
      </c>
      <c r="N173" s="368">
        <f>'2'!$BS28</f>
        <v>0</v>
      </c>
      <c r="O173" s="368">
        <f>'3'!$BS28</f>
        <v>0</v>
      </c>
      <c r="P173" s="368">
        <f t="shared" si="5"/>
        <v>0</v>
      </c>
      <c r="Q173" s="368">
        <f>SUM(D173:O173)</f>
        <v>0</v>
      </c>
      <c r="R173" s="400">
        <f>Q173/(P165+P166*0.5+Q168+Q169+Q172)*100</f>
        <v>0</v>
      </c>
      <c r="S173" s="1476" t="s">
        <v>156</v>
      </c>
    </row>
  </sheetData>
  <mergeCells count="163">
    <mergeCell ref="A3:A11"/>
    <mergeCell ref="B3:C3"/>
    <mergeCell ref="B4:C4"/>
    <mergeCell ref="B5:C5"/>
    <mergeCell ref="B6:C6"/>
    <mergeCell ref="B7:C7"/>
    <mergeCell ref="B8:C8"/>
    <mergeCell ref="B9:B10"/>
    <mergeCell ref="B11:C11"/>
    <mergeCell ref="A12:A20"/>
    <mergeCell ref="B12:C12"/>
    <mergeCell ref="B13:C13"/>
    <mergeCell ref="B14:C14"/>
    <mergeCell ref="B15:C15"/>
    <mergeCell ref="B16:C16"/>
    <mergeCell ref="B17:C17"/>
    <mergeCell ref="B18:B19"/>
    <mergeCell ref="B20:C20"/>
    <mergeCell ref="A21:A29"/>
    <mergeCell ref="B21:C21"/>
    <mergeCell ref="B22:C22"/>
    <mergeCell ref="B23:C23"/>
    <mergeCell ref="B24:C24"/>
    <mergeCell ref="B25:C25"/>
    <mergeCell ref="B26:C26"/>
    <mergeCell ref="B27:B28"/>
    <mergeCell ref="B29:C29"/>
    <mergeCell ref="A30:A38"/>
    <mergeCell ref="B30:C30"/>
    <mergeCell ref="B31:C31"/>
    <mergeCell ref="B32:C32"/>
    <mergeCell ref="B33:C33"/>
    <mergeCell ref="B34:C34"/>
    <mergeCell ref="B35:C35"/>
    <mergeCell ref="B36:B37"/>
    <mergeCell ref="B38:C38"/>
    <mergeCell ref="A39:A47"/>
    <mergeCell ref="B39:C39"/>
    <mergeCell ref="B40:C40"/>
    <mergeCell ref="B41:C41"/>
    <mergeCell ref="B42:C42"/>
    <mergeCell ref="B43:C43"/>
    <mergeCell ref="B44:C44"/>
    <mergeCell ref="B45:B46"/>
    <mergeCell ref="B47:C47"/>
    <mergeCell ref="A48:A56"/>
    <mergeCell ref="B48:C48"/>
    <mergeCell ref="B49:C49"/>
    <mergeCell ref="B50:C50"/>
    <mergeCell ref="B51:C51"/>
    <mergeCell ref="B52:C52"/>
    <mergeCell ref="B53:C53"/>
    <mergeCell ref="B54:B55"/>
    <mergeCell ref="B56:C56"/>
    <mergeCell ref="A57:A65"/>
    <mergeCell ref="B57:C57"/>
    <mergeCell ref="B58:C58"/>
    <mergeCell ref="B59:C59"/>
    <mergeCell ref="B60:C60"/>
    <mergeCell ref="B61:C61"/>
    <mergeCell ref="B62:C62"/>
    <mergeCell ref="B63:B64"/>
    <mergeCell ref="B65:C65"/>
    <mergeCell ref="A66:A74"/>
    <mergeCell ref="B66:C66"/>
    <mergeCell ref="B67:C67"/>
    <mergeCell ref="B68:C68"/>
    <mergeCell ref="B69:C69"/>
    <mergeCell ref="B70:C70"/>
    <mergeCell ref="B71:C71"/>
    <mergeCell ref="B72:B73"/>
    <mergeCell ref="B74:C74"/>
    <mergeCell ref="A75:A83"/>
    <mergeCell ref="B75:C75"/>
    <mergeCell ref="B76:C76"/>
    <mergeCell ref="B77:C77"/>
    <mergeCell ref="B78:C78"/>
    <mergeCell ref="B79:C79"/>
    <mergeCell ref="B80:C80"/>
    <mergeCell ref="B81:B82"/>
    <mergeCell ref="B83:C83"/>
    <mergeCell ref="A84:A92"/>
    <mergeCell ref="B84:C84"/>
    <mergeCell ref="B85:C85"/>
    <mergeCell ref="B86:C86"/>
    <mergeCell ref="B87:C87"/>
    <mergeCell ref="B88:C88"/>
    <mergeCell ref="B89:C89"/>
    <mergeCell ref="B90:B91"/>
    <mergeCell ref="B92:C92"/>
    <mergeCell ref="B128:C128"/>
    <mergeCell ref="A93:A101"/>
    <mergeCell ref="B93:C93"/>
    <mergeCell ref="B94:C94"/>
    <mergeCell ref="B95:C95"/>
    <mergeCell ref="B96:C96"/>
    <mergeCell ref="B97:C97"/>
    <mergeCell ref="B99:B100"/>
    <mergeCell ref="B101:C101"/>
    <mergeCell ref="A102:A110"/>
    <mergeCell ref="B102:C102"/>
    <mergeCell ref="B103:C103"/>
    <mergeCell ref="B104:C104"/>
    <mergeCell ref="B105:C105"/>
    <mergeCell ref="B106:C106"/>
    <mergeCell ref="B108:B109"/>
    <mergeCell ref="B110:C110"/>
    <mergeCell ref="A165:A173"/>
    <mergeCell ref="B165:C165"/>
    <mergeCell ref="B166:C166"/>
    <mergeCell ref="B167:C167"/>
    <mergeCell ref="B168:C168"/>
    <mergeCell ref="B169:C169"/>
    <mergeCell ref="B171:B172"/>
    <mergeCell ref="B173:C173"/>
    <mergeCell ref="A111:A119"/>
    <mergeCell ref="B111:C111"/>
    <mergeCell ref="B112:C112"/>
    <mergeCell ref="B113:C113"/>
    <mergeCell ref="B114:C114"/>
    <mergeCell ref="B115:C115"/>
    <mergeCell ref="B117:B118"/>
    <mergeCell ref="B119:C119"/>
    <mergeCell ref="A120:A128"/>
    <mergeCell ref="B120:C120"/>
    <mergeCell ref="B121:C121"/>
    <mergeCell ref="B122:C122"/>
    <mergeCell ref="B123:C123"/>
    <mergeCell ref="B124:C124"/>
    <mergeCell ref="B125:C125"/>
    <mergeCell ref="B126:B127"/>
    <mergeCell ref="A138:A146"/>
    <mergeCell ref="B138:C138"/>
    <mergeCell ref="B139:C139"/>
    <mergeCell ref="B140:C140"/>
    <mergeCell ref="B141:C141"/>
    <mergeCell ref="B142:C142"/>
    <mergeCell ref="B144:B145"/>
    <mergeCell ref="B146:C146"/>
    <mergeCell ref="A129:A137"/>
    <mergeCell ref="B129:C129"/>
    <mergeCell ref="B130:C130"/>
    <mergeCell ref="B131:C131"/>
    <mergeCell ref="B132:C132"/>
    <mergeCell ref="B133:C133"/>
    <mergeCell ref="B135:B136"/>
    <mergeCell ref="B137:C137"/>
    <mergeCell ref="B158:C158"/>
    <mergeCell ref="B159:C159"/>
    <mergeCell ref="B160:C160"/>
    <mergeCell ref="B162:B163"/>
    <mergeCell ref="B164:C164"/>
    <mergeCell ref="A147:A155"/>
    <mergeCell ref="A156:A164"/>
    <mergeCell ref="B147:C147"/>
    <mergeCell ref="B148:C148"/>
    <mergeCell ref="B149:C149"/>
    <mergeCell ref="B150:C150"/>
    <mergeCell ref="B151:C151"/>
    <mergeCell ref="B153:B154"/>
    <mergeCell ref="B155:C155"/>
    <mergeCell ref="B156:C156"/>
    <mergeCell ref="B157:C157"/>
  </mergeCells>
  <phoneticPr fontId="1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T94"/>
  <sheetViews>
    <sheetView zoomScale="70" zoomScaleNormal="7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9" sqref="H9"/>
    </sheetView>
  </sheetViews>
  <sheetFormatPr defaultRowHeight="13.5" x14ac:dyDescent="0.15"/>
  <cols>
    <col min="2" max="2" width="6.375" customWidth="1"/>
    <col min="3" max="3" width="5.25" customWidth="1"/>
    <col min="18" max="18" width="8.875" style="400" customWidth="1"/>
    <col min="19" max="19" width="6" customWidth="1"/>
  </cols>
  <sheetData>
    <row r="2" spans="1:20" x14ac:dyDescent="0.15"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72">
        <v>10</v>
      </c>
      <c r="K2" s="2">
        <v>11</v>
      </c>
      <c r="L2" s="272">
        <v>12</v>
      </c>
      <c r="M2" s="2">
        <v>1</v>
      </c>
      <c r="N2" s="2">
        <v>2</v>
      </c>
      <c r="O2" s="2">
        <v>3</v>
      </c>
      <c r="R2" s="912">
        <v>6</v>
      </c>
      <c r="S2">
        <v>4</v>
      </c>
      <c r="T2">
        <v>3</v>
      </c>
    </row>
    <row r="3" spans="1:20" x14ac:dyDescent="0.15">
      <c r="A3" s="1772" t="s">
        <v>71</v>
      </c>
      <c r="B3" s="1930" t="s">
        <v>41</v>
      </c>
      <c r="C3" s="1930"/>
      <c r="D3" s="367">
        <v>1</v>
      </c>
      <c r="E3" s="367">
        <v>1</v>
      </c>
      <c r="F3" s="367">
        <v>1</v>
      </c>
      <c r="G3" s="367">
        <v>1</v>
      </c>
      <c r="H3" s="367">
        <v>1</v>
      </c>
      <c r="I3" s="367">
        <v>1</v>
      </c>
      <c r="J3" s="367">
        <v>1</v>
      </c>
      <c r="K3" s="367"/>
      <c r="L3" s="367"/>
      <c r="M3" s="367"/>
      <c r="N3" s="367"/>
      <c r="O3" s="367"/>
      <c r="P3">
        <f t="shared" ref="P3:P38" si="0">SUM(D3:O3)</f>
        <v>7</v>
      </c>
      <c r="Q3" s="367"/>
    </row>
    <row r="4" spans="1:20" x14ac:dyDescent="0.15">
      <c r="A4" s="1770"/>
      <c r="B4" s="1928" t="s">
        <v>44</v>
      </c>
      <c r="C4" s="1928"/>
      <c r="D4" s="623">
        <v>0</v>
      </c>
      <c r="E4" s="623">
        <v>0</v>
      </c>
      <c r="F4" s="623">
        <v>2</v>
      </c>
      <c r="G4" s="623">
        <v>2</v>
      </c>
      <c r="H4" s="623">
        <v>0</v>
      </c>
      <c r="I4" s="623">
        <v>0</v>
      </c>
      <c r="J4" s="623">
        <v>0</v>
      </c>
      <c r="K4" s="614"/>
      <c r="L4" s="614"/>
      <c r="M4" s="348"/>
      <c r="N4" s="348"/>
      <c r="O4" s="348"/>
      <c r="P4" s="348">
        <f>SUM(D4:O4)</f>
        <v>4</v>
      </c>
      <c r="Q4" s="822"/>
    </row>
    <row r="5" spans="1:20" x14ac:dyDescent="0.15">
      <c r="A5" s="1770"/>
      <c r="B5" s="1928" t="s">
        <v>153</v>
      </c>
      <c r="C5" s="1928"/>
      <c r="D5" s="623">
        <v>1</v>
      </c>
      <c r="E5" s="623">
        <v>0</v>
      </c>
      <c r="F5" s="623">
        <v>0</v>
      </c>
      <c r="G5" s="623">
        <v>1</v>
      </c>
      <c r="H5" s="623">
        <v>1</v>
      </c>
      <c r="I5" s="623">
        <v>2</v>
      </c>
      <c r="J5" s="623">
        <v>1</v>
      </c>
      <c r="K5" s="614"/>
      <c r="L5" s="614"/>
      <c r="M5" s="348"/>
      <c r="N5" s="348"/>
      <c r="O5" s="348"/>
      <c r="P5" s="348">
        <f>SUM(D5:O5)</f>
        <v>6</v>
      </c>
      <c r="Q5" s="822">
        <f>SUM(D5:O5)</f>
        <v>6</v>
      </c>
      <c r="R5" s="912">
        <f>$R$2-Q5</f>
        <v>0</v>
      </c>
    </row>
    <row r="6" spans="1:20" x14ac:dyDescent="0.15">
      <c r="A6" s="1770"/>
      <c r="B6" s="4" t="s">
        <v>46</v>
      </c>
      <c r="C6">
        <v>1</v>
      </c>
      <c r="D6" s="614">
        <v>1</v>
      </c>
      <c r="E6" s="614">
        <v>1</v>
      </c>
      <c r="F6" s="614">
        <v>0</v>
      </c>
      <c r="G6" s="614">
        <v>1</v>
      </c>
      <c r="H6" s="614">
        <v>1</v>
      </c>
      <c r="I6" s="614">
        <v>0</v>
      </c>
      <c r="J6" s="916">
        <v>1</v>
      </c>
      <c r="K6" s="614"/>
      <c r="L6" s="614"/>
      <c r="P6">
        <f>SUM(D6:O6)</f>
        <v>5</v>
      </c>
      <c r="Q6">
        <f>SUM(P4:P6)</f>
        <v>15</v>
      </c>
      <c r="R6" s="374" t="e">
        <f>Q6/#REF!*100</f>
        <v>#REF!</v>
      </c>
      <c r="S6" s="4" t="s">
        <v>156</v>
      </c>
    </row>
    <row r="7" spans="1:20" x14ac:dyDescent="0.15">
      <c r="A7" s="1774"/>
      <c r="B7" s="1774" t="s">
        <v>155</v>
      </c>
      <c r="C7" s="1774"/>
      <c r="D7" s="368">
        <v>1</v>
      </c>
      <c r="E7" s="368">
        <v>0</v>
      </c>
      <c r="F7" s="368">
        <v>0</v>
      </c>
      <c r="G7" s="368">
        <v>0</v>
      </c>
      <c r="H7" s="368">
        <v>0</v>
      </c>
      <c r="I7" s="368">
        <v>0</v>
      </c>
      <c r="J7" s="368">
        <v>0</v>
      </c>
      <c r="K7" s="368"/>
      <c r="L7" s="368"/>
      <c r="M7" s="368"/>
      <c r="N7" s="368"/>
      <c r="O7" s="368"/>
      <c r="P7" s="368">
        <f t="shared" si="0"/>
        <v>1</v>
      </c>
      <c r="Q7" s="368">
        <f>SUM(D7:O7)</f>
        <v>1</v>
      </c>
      <c r="S7" s="4" t="s">
        <v>156</v>
      </c>
    </row>
    <row r="8" spans="1:20" x14ac:dyDescent="0.15">
      <c r="A8" s="1772" t="s">
        <v>28</v>
      </c>
      <c r="B8" s="1929" t="s">
        <v>41</v>
      </c>
      <c r="C8" s="1929"/>
      <c r="D8" s="367">
        <v>1</v>
      </c>
      <c r="E8" s="367">
        <v>1</v>
      </c>
      <c r="F8" s="367">
        <v>1</v>
      </c>
      <c r="G8" s="367">
        <v>1</v>
      </c>
      <c r="H8" s="367">
        <v>1</v>
      </c>
      <c r="I8" s="367">
        <v>1</v>
      </c>
      <c r="J8" s="367">
        <v>1</v>
      </c>
      <c r="K8" s="367"/>
      <c r="L8" s="367"/>
      <c r="M8" s="367"/>
      <c r="N8" s="367"/>
      <c r="P8">
        <f t="shared" si="0"/>
        <v>7</v>
      </c>
      <c r="S8" s="4"/>
    </row>
    <row r="9" spans="1:20" x14ac:dyDescent="0.15">
      <c r="A9" s="1770"/>
      <c r="B9" s="1928" t="s">
        <v>44</v>
      </c>
      <c r="C9" s="1928"/>
      <c r="D9" s="623">
        <v>0</v>
      </c>
      <c r="E9" s="623">
        <v>3</v>
      </c>
      <c r="F9" s="623">
        <v>0</v>
      </c>
      <c r="G9" s="623">
        <v>0</v>
      </c>
      <c r="H9" s="623">
        <v>2</v>
      </c>
      <c r="I9" s="623">
        <v>0</v>
      </c>
      <c r="J9" s="623">
        <v>0</v>
      </c>
      <c r="K9" s="614"/>
      <c r="L9" s="614"/>
      <c r="M9" s="348"/>
      <c r="N9" s="348"/>
      <c r="O9" s="348"/>
      <c r="P9" s="348">
        <f>SUM(D9:O9)</f>
        <v>5</v>
      </c>
      <c r="Q9" s="822"/>
      <c r="S9" s="4"/>
    </row>
    <row r="10" spans="1:20" x14ac:dyDescent="0.15">
      <c r="A10" s="1770"/>
      <c r="B10" s="1928" t="s">
        <v>153</v>
      </c>
      <c r="C10" s="1928"/>
      <c r="D10" s="623">
        <v>0</v>
      </c>
      <c r="E10" s="623">
        <v>0</v>
      </c>
      <c r="F10" s="623">
        <v>0</v>
      </c>
      <c r="G10" s="623">
        <v>0</v>
      </c>
      <c r="H10" s="623">
        <v>0</v>
      </c>
      <c r="I10" s="623">
        <v>0</v>
      </c>
      <c r="J10" s="623">
        <v>0</v>
      </c>
      <c r="K10" s="614"/>
      <c r="L10" s="614"/>
      <c r="M10" s="348"/>
      <c r="N10" s="348"/>
      <c r="O10" s="348"/>
      <c r="P10" s="348">
        <f t="shared" si="0"/>
        <v>0</v>
      </c>
      <c r="Q10" s="822">
        <f>SUM(D10:O10)</f>
        <v>0</v>
      </c>
      <c r="R10" s="912">
        <f>$R$2-Q10</f>
        <v>6</v>
      </c>
      <c r="S10" s="4"/>
    </row>
    <row r="11" spans="1:20" x14ac:dyDescent="0.15">
      <c r="A11" s="1770"/>
      <c r="B11" s="4" t="s">
        <v>46</v>
      </c>
      <c r="C11">
        <v>1</v>
      </c>
      <c r="D11" s="614">
        <v>4</v>
      </c>
      <c r="E11" s="614">
        <v>1</v>
      </c>
      <c r="F11" s="614">
        <v>0</v>
      </c>
      <c r="G11" s="614">
        <v>0</v>
      </c>
      <c r="H11" s="614">
        <v>1</v>
      </c>
      <c r="I11" s="614">
        <v>0</v>
      </c>
      <c r="J11" s="916">
        <v>0</v>
      </c>
      <c r="K11" s="614"/>
      <c r="L11" s="614"/>
      <c r="P11">
        <f t="shared" si="0"/>
        <v>6</v>
      </c>
      <c r="Q11">
        <f>SUM(P9:P11)</f>
        <v>11</v>
      </c>
      <c r="R11" s="374" t="e">
        <f>Q11/#REF!*100</f>
        <v>#REF!</v>
      </c>
      <c r="S11" s="4" t="s">
        <v>156</v>
      </c>
    </row>
    <row r="12" spans="1:20" x14ac:dyDescent="0.15">
      <c r="A12" s="1774"/>
      <c r="B12" s="1774" t="s">
        <v>155</v>
      </c>
      <c r="C12" s="1774"/>
      <c r="D12" s="368">
        <v>1</v>
      </c>
      <c r="E12" s="368">
        <v>0</v>
      </c>
      <c r="F12" s="368">
        <v>0</v>
      </c>
      <c r="G12" s="368">
        <v>0</v>
      </c>
      <c r="H12" s="368">
        <v>0</v>
      </c>
      <c r="I12" s="368">
        <v>0</v>
      </c>
      <c r="J12" s="368">
        <v>0</v>
      </c>
      <c r="K12" s="368"/>
      <c r="L12" s="368"/>
      <c r="M12" s="368"/>
      <c r="N12" s="368"/>
      <c r="O12" s="368"/>
      <c r="P12" s="368">
        <f t="shared" si="0"/>
        <v>1</v>
      </c>
      <c r="Q12" s="368">
        <f>SUM(D12:O12)</f>
        <v>1</v>
      </c>
      <c r="S12" s="4" t="s">
        <v>156</v>
      </c>
    </row>
    <row r="13" spans="1:20" x14ac:dyDescent="0.15">
      <c r="A13" s="1772" t="s">
        <v>237</v>
      </c>
      <c r="B13" s="1930" t="s">
        <v>41</v>
      </c>
      <c r="C13" s="1930"/>
      <c r="D13" s="367">
        <v>1</v>
      </c>
      <c r="E13" s="367">
        <v>1</v>
      </c>
      <c r="F13" s="367">
        <v>1</v>
      </c>
      <c r="G13" s="367">
        <v>1</v>
      </c>
      <c r="H13" s="367">
        <v>1</v>
      </c>
      <c r="I13" s="367">
        <v>1</v>
      </c>
      <c r="J13" s="367">
        <v>1</v>
      </c>
      <c r="K13" s="367"/>
      <c r="L13" s="367"/>
      <c r="M13" s="367"/>
      <c r="N13" s="367"/>
      <c r="O13" s="367"/>
      <c r="P13">
        <f t="shared" si="0"/>
        <v>7</v>
      </c>
      <c r="Q13" s="367"/>
    </row>
    <row r="14" spans="1:20" x14ac:dyDescent="0.15">
      <c r="A14" s="1770"/>
      <c r="B14" s="1928" t="s">
        <v>44</v>
      </c>
      <c r="C14" s="1928"/>
      <c r="D14" s="623">
        <v>0</v>
      </c>
      <c r="E14" s="623">
        <v>0</v>
      </c>
      <c r="F14" s="623">
        <v>0</v>
      </c>
      <c r="G14" s="623">
        <v>2</v>
      </c>
      <c r="H14" s="623">
        <v>0</v>
      </c>
      <c r="I14" s="623">
        <v>0</v>
      </c>
      <c r="J14" s="623">
        <v>0</v>
      </c>
      <c r="K14" s="614"/>
      <c r="L14" s="614"/>
      <c r="M14" s="348"/>
      <c r="N14" s="348"/>
      <c r="O14" s="348"/>
      <c r="P14" s="348">
        <f t="shared" si="0"/>
        <v>2</v>
      </c>
      <c r="Q14" s="822"/>
    </row>
    <row r="15" spans="1:20" x14ac:dyDescent="0.15">
      <c r="A15" s="1770"/>
      <c r="B15" s="1928" t="s">
        <v>153</v>
      </c>
      <c r="C15" s="1928"/>
      <c r="D15" s="623">
        <v>0</v>
      </c>
      <c r="E15" s="623">
        <v>0</v>
      </c>
      <c r="F15" s="623">
        <v>0</v>
      </c>
      <c r="G15" s="623">
        <v>0</v>
      </c>
      <c r="H15" s="623">
        <v>1</v>
      </c>
      <c r="I15" s="623">
        <v>0</v>
      </c>
      <c r="J15" s="623">
        <v>1</v>
      </c>
      <c r="K15" s="614"/>
      <c r="L15" s="614"/>
      <c r="M15" s="348"/>
      <c r="N15" s="348"/>
      <c r="O15" s="348"/>
      <c r="P15" s="348">
        <f t="shared" si="0"/>
        <v>2</v>
      </c>
      <c r="Q15" s="822">
        <f>SUM(D15:O15)</f>
        <v>2</v>
      </c>
      <c r="R15" s="912">
        <f>$R$2-Q15</f>
        <v>4</v>
      </c>
    </row>
    <row r="16" spans="1:20" x14ac:dyDescent="0.15">
      <c r="A16" s="1770"/>
      <c r="B16" s="4" t="s">
        <v>46</v>
      </c>
      <c r="C16">
        <v>1</v>
      </c>
      <c r="D16" s="614">
        <v>1</v>
      </c>
      <c r="E16" s="614">
        <v>1</v>
      </c>
      <c r="F16" s="614">
        <v>1</v>
      </c>
      <c r="G16" s="614">
        <v>1</v>
      </c>
      <c r="H16" s="614">
        <v>0</v>
      </c>
      <c r="I16" s="614">
        <v>0</v>
      </c>
      <c r="J16" s="916">
        <v>0</v>
      </c>
      <c r="K16" s="614"/>
      <c r="L16" s="614"/>
      <c r="P16">
        <f t="shared" si="0"/>
        <v>4</v>
      </c>
      <c r="Q16">
        <f>SUM(P14:P16)</f>
        <v>8</v>
      </c>
      <c r="R16" s="374" t="e">
        <f>Q16/#REF!*100</f>
        <v>#REF!</v>
      </c>
      <c r="S16" s="4" t="s">
        <v>156</v>
      </c>
    </row>
    <row r="17" spans="1:19" x14ac:dyDescent="0.15">
      <c r="A17" s="1774"/>
      <c r="B17" s="1774" t="s">
        <v>155</v>
      </c>
      <c r="C17" s="1774"/>
      <c r="D17" s="368">
        <v>0</v>
      </c>
      <c r="E17" s="368">
        <v>0</v>
      </c>
      <c r="F17" s="368">
        <v>0</v>
      </c>
      <c r="G17" s="368">
        <v>0</v>
      </c>
      <c r="H17" s="368">
        <v>0</v>
      </c>
      <c r="I17" s="368">
        <v>0</v>
      </c>
      <c r="J17" s="368">
        <v>0</v>
      </c>
      <c r="K17" s="368"/>
      <c r="L17" s="368"/>
      <c r="M17" s="368"/>
      <c r="N17" s="368"/>
      <c r="O17" s="368"/>
      <c r="P17" s="368">
        <f t="shared" si="0"/>
        <v>0</v>
      </c>
      <c r="Q17" s="368">
        <f>SUM(D17:O17)</f>
        <v>0</v>
      </c>
      <c r="S17" s="4" t="s">
        <v>156</v>
      </c>
    </row>
    <row r="18" spans="1:19" x14ac:dyDescent="0.15">
      <c r="A18" s="1772" t="s">
        <v>63</v>
      </c>
      <c r="B18" s="1929" t="s">
        <v>41</v>
      </c>
      <c r="C18" s="1929"/>
      <c r="D18" s="367">
        <v>1</v>
      </c>
      <c r="E18" s="367">
        <v>1</v>
      </c>
      <c r="F18" s="367">
        <v>1</v>
      </c>
      <c r="G18" s="367">
        <v>1</v>
      </c>
      <c r="H18" s="367">
        <v>1</v>
      </c>
      <c r="I18" s="367">
        <v>1</v>
      </c>
      <c r="J18" s="367">
        <v>1</v>
      </c>
      <c r="K18" s="367"/>
      <c r="L18" s="367"/>
      <c r="M18" s="367"/>
      <c r="N18" s="367"/>
      <c r="P18">
        <f t="shared" si="0"/>
        <v>7</v>
      </c>
    </row>
    <row r="19" spans="1:19" x14ac:dyDescent="0.15">
      <c r="A19" s="1770"/>
      <c r="B19" s="1928" t="s">
        <v>44</v>
      </c>
      <c r="C19" s="1928"/>
      <c r="D19" s="623">
        <v>0</v>
      </c>
      <c r="E19" s="623">
        <v>0</v>
      </c>
      <c r="F19" s="623">
        <v>0</v>
      </c>
      <c r="G19" s="623">
        <v>0</v>
      </c>
      <c r="H19" s="623">
        <v>1</v>
      </c>
      <c r="I19" s="623">
        <v>0</v>
      </c>
      <c r="J19" s="623">
        <v>0</v>
      </c>
      <c r="K19" s="614"/>
      <c r="L19" s="614"/>
      <c r="M19" s="348"/>
      <c r="N19" s="348"/>
      <c r="O19" s="348"/>
      <c r="P19" s="348">
        <f t="shared" si="0"/>
        <v>1</v>
      </c>
      <c r="Q19" s="822"/>
    </row>
    <row r="20" spans="1:19" x14ac:dyDescent="0.15">
      <c r="A20" s="1770"/>
      <c r="B20" s="1928" t="s">
        <v>153</v>
      </c>
      <c r="C20" s="1928"/>
      <c r="D20" s="623">
        <v>0</v>
      </c>
      <c r="E20" s="623">
        <v>0</v>
      </c>
      <c r="F20" s="623">
        <v>1</v>
      </c>
      <c r="G20" s="623">
        <v>1</v>
      </c>
      <c r="H20" s="623">
        <v>0</v>
      </c>
      <c r="I20" s="623">
        <v>1</v>
      </c>
      <c r="J20" s="623">
        <v>0</v>
      </c>
      <c r="K20" s="614"/>
      <c r="L20" s="614"/>
      <c r="M20" s="348"/>
      <c r="N20" s="348"/>
      <c r="O20" s="348"/>
      <c r="P20" s="348">
        <f t="shared" si="0"/>
        <v>3</v>
      </c>
      <c r="Q20" s="348">
        <f>SUM(D20:O20)</f>
        <v>3</v>
      </c>
      <c r="R20" s="912">
        <f>$R$2-Q20</f>
        <v>3</v>
      </c>
    </row>
    <row r="21" spans="1:19" x14ac:dyDescent="0.15">
      <c r="A21" s="1770"/>
      <c r="B21" s="4" t="s">
        <v>46</v>
      </c>
      <c r="C21">
        <v>1</v>
      </c>
      <c r="D21" s="614">
        <v>0</v>
      </c>
      <c r="E21" s="614">
        <v>0</v>
      </c>
      <c r="F21" s="614">
        <v>0</v>
      </c>
      <c r="G21" s="614">
        <v>0</v>
      </c>
      <c r="H21" s="614">
        <v>0</v>
      </c>
      <c r="I21" s="614">
        <v>0</v>
      </c>
      <c r="J21" s="916">
        <v>0</v>
      </c>
      <c r="K21" s="614"/>
      <c r="L21" s="614"/>
      <c r="P21">
        <f t="shared" si="0"/>
        <v>0</v>
      </c>
      <c r="Q21">
        <f>SUM(P19:P21)</f>
        <v>4</v>
      </c>
      <c r="R21" s="374" t="e">
        <f>Q21/#REF!*100</f>
        <v>#REF!</v>
      </c>
      <c r="S21" s="4" t="s">
        <v>156</v>
      </c>
    </row>
    <row r="22" spans="1:19" x14ac:dyDescent="0.15">
      <c r="A22" s="1774"/>
      <c r="B22" s="1774" t="s">
        <v>155</v>
      </c>
      <c r="C22" s="1774"/>
      <c r="D22" s="368">
        <v>0.5</v>
      </c>
      <c r="E22" s="368">
        <v>0</v>
      </c>
      <c r="F22" s="368">
        <v>0</v>
      </c>
      <c r="G22" s="368">
        <v>0</v>
      </c>
      <c r="H22" s="368">
        <v>0</v>
      </c>
      <c r="I22" s="368">
        <v>0</v>
      </c>
      <c r="J22" s="368">
        <v>0</v>
      </c>
      <c r="K22" s="368"/>
      <c r="L22" s="368"/>
      <c r="M22" s="368"/>
      <c r="N22" s="368"/>
      <c r="O22" s="368"/>
      <c r="P22" s="368">
        <f t="shared" si="0"/>
        <v>0.5</v>
      </c>
      <c r="Q22" s="368">
        <f>SUM(D22:O22)</f>
        <v>0.5</v>
      </c>
      <c r="S22" s="4" t="s">
        <v>156</v>
      </c>
    </row>
    <row r="23" spans="1:19" x14ac:dyDescent="0.15">
      <c r="A23" s="1772" t="s">
        <v>284</v>
      </c>
      <c r="B23" s="1930" t="s">
        <v>41</v>
      </c>
      <c r="C23" s="1930"/>
      <c r="D23" s="367">
        <v>1</v>
      </c>
      <c r="E23" s="367">
        <v>1</v>
      </c>
      <c r="F23" s="367">
        <v>1</v>
      </c>
      <c r="G23">
        <v>1</v>
      </c>
      <c r="H23" s="367">
        <v>1</v>
      </c>
      <c r="I23" s="367">
        <v>1</v>
      </c>
      <c r="J23" s="367">
        <v>1</v>
      </c>
      <c r="K23" s="367"/>
      <c r="L23" s="367"/>
      <c r="M23" s="367"/>
      <c r="N23" s="367"/>
      <c r="O23" s="367"/>
      <c r="P23">
        <f t="shared" si="0"/>
        <v>7</v>
      </c>
      <c r="Q23" s="367"/>
    </row>
    <row r="24" spans="1:19" x14ac:dyDescent="0.15">
      <c r="A24" s="1769"/>
      <c r="B24" s="1928" t="s">
        <v>44</v>
      </c>
      <c r="C24" s="1928"/>
      <c r="D24" s="623">
        <v>0</v>
      </c>
      <c r="E24" s="623">
        <v>1</v>
      </c>
      <c r="F24" s="623">
        <v>0</v>
      </c>
      <c r="G24" s="822">
        <v>0</v>
      </c>
      <c r="H24" s="623">
        <v>0</v>
      </c>
      <c r="I24" s="623">
        <v>0</v>
      </c>
      <c r="J24" s="623">
        <v>0</v>
      </c>
      <c r="K24" s="614"/>
      <c r="L24" s="614"/>
      <c r="M24" s="348"/>
      <c r="N24" s="348"/>
      <c r="O24" s="348"/>
      <c r="P24" s="348">
        <f t="shared" si="0"/>
        <v>1</v>
      </c>
      <c r="Q24" s="822"/>
    </row>
    <row r="25" spans="1:19" x14ac:dyDescent="0.15">
      <c r="A25" s="1769"/>
      <c r="B25" s="1928" t="s">
        <v>153</v>
      </c>
      <c r="C25" s="1928"/>
      <c r="D25" s="623">
        <v>1</v>
      </c>
      <c r="E25" s="623">
        <v>1</v>
      </c>
      <c r="F25" s="623">
        <v>0</v>
      </c>
      <c r="G25" s="822">
        <v>2</v>
      </c>
      <c r="H25" s="623">
        <v>0</v>
      </c>
      <c r="I25" s="623">
        <v>0</v>
      </c>
      <c r="J25" s="623">
        <v>1</v>
      </c>
      <c r="K25" s="614"/>
      <c r="L25" s="614"/>
      <c r="M25" s="348"/>
      <c r="N25" s="348"/>
      <c r="O25" s="348"/>
      <c r="P25" s="348">
        <f t="shared" si="0"/>
        <v>5</v>
      </c>
      <c r="Q25" s="822">
        <f>SUM(D25:O25)</f>
        <v>5</v>
      </c>
      <c r="R25" s="912">
        <f>$R$2-Q25</f>
        <v>1</v>
      </c>
    </row>
    <row r="26" spans="1:19" x14ac:dyDescent="0.15">
      <c r="A26" s="1769"/>
      <c r="B26" s="4" t="s">
        <v>46</v>
      </c>
      <c r="C26">
        <v>1</v>
      </c>
      <c r="D26" s="614">
        <v>0</v>
      </c>
      <c r="E26" s="614">
        <v>1</v>
      </c>
      <c r="F26" s="614">
        <v>1</v>
      </c>
      <c r="G26">
        <v>1</v>
      </c>
      <c r="H26" s="614">
        <v>0</v>
      </c>
      <c r="I26" s="614">
        <v>0</v>
      </c>
      <c r="J26" s="916">
        <v>0</v>
      </c>
      <c r="K26" s="614"/>
      <c r="L26" s="614"/>
      <c r="P26">
        <f t="shared" si="0"/>
        <v>3</v>
      </c>
      <c r="Q26">
        <f>SUM(P24:P26)</f>
        <v>9</v>
      </c>
      <c r="R26" s="374" t="e">
        <f>Q26/#REF!*100</f>
        <v>#REF!</v>
      </c>
      <c r="S26" s="4" t="s">
        <v>156</v>
      </c>
    </row>
    <row r="27" spans="1:19" x14ac:dyDescent="0.15">
      <c r="A27" s="1774"/>
      <c r="B27" s="1774" t="s">
        <v>155</v>
      </c>
      <c r="C27" s="1774"/>
      <c r="D27" s="368">
        <v>0</v>
      </c>
      <c r="E27" s="368">
        <v>0</v>
      </c>
      <c r="F27" s="368">
        <v>0</v>
      </c>
      <c r="G27">
        <v>0</v>
      </c>
      <c r="H27" s="368">
        <v>0</v>
      </c>
      <c r="I27" s="368">
        <v>0</v>
      </c>
      <c r="J27" s="368">
        <v>0</v>
      </c>
      <c r="K27" s="368"/>
      <c r="L27" s="368"/>
      <c r="M27" s="368"/>
      <c r="N27" s="368"/>
      <c r="O27" s="368"/>
      <c r="P27" s="368">
        <f t="shared" si="0"/>
        <v>0</v>
      </c>
      <c r="Q27" s="368">
        <f>SUM(D27:O27)</f>
        <v>0</v>
      </c>
      <c r="S27" s="4" t="s">
        <v>156</v>
      </c>
    </row>
    <row r="28" spans="1:19" x14ac:dyDescent="0.15">
      <c r="A28" s="1772" t="s">
        <v>27</v>
      </c>
      <c r="B28" s="1929" t="s">
        <v>41</v>
      </c>
      <c r="C28" s="1929"/>
      <c r="D28" s="367">
        <v>1</v>
      </c>
      <c r="E28" s="367">
        <v>1</v>
      </c>
      <c r="F28" s="367">
        <v>1</v>
      </c>
      <c r="G28" s="367">
        <v>1</v>
      </c>
      <c r="H28" s="367">
        <v>1</v>
      </c>
      <c r="I28" s="367">
        <v>1</v>
      </c>
      <c r="J28" s="367">
        <v>1</v>
      </c>
      <c r="K28" s="367"/>
      <c r="L28" s="367"/>
      <c r="M28" s="367"/>
      <c r="N28" s="367"/>
      <c r="P28">
        <f t="shared" si="0"/>
        <v>7</v>
      </c>
    </row>
    <row r="29" spans="1:19" x14ac:dyDescent="0.15">
      <c r="A29" s="1770"/>
      <c r="B29" s="1928" t="s">
        <v>44</v>
      </c>
      <c r="C29" s="1928"/>
      <c r="D29" s="623">
        <v>0</v>
      </c>
      <c r="E29" s="623">
        <v>1</v>
      </c>
      <c r="F29" s="623">
        <v>0</v>
      </c>
      <c r="G29" s="623">
        <v>2</v>
      </c>
      <c r="H29" s="623">
        <v>0</v>
      </c>
      <c r="I29" s="623">
        <v>0</v>
      </c>
      <c r="J29" s="623">
        <v>0</v>
      </c>
      <c r="K29" s="614"/>
      <c r="L29" s="614"/>
      <c r="M29" s="348"/>
      <c r="N29" s="348"/>
      <c r="O29" s="348"/>
      <c r="P29" s="348">
        <f t="shared" si="0"/>
        <v>3</v>
      </c>
      <c r="Q29" s="822"/>
      <c r="S29" s="4"/>
    </row>
    <row r="30" spans="1:19" x14ac:dyDescent="0.15">
      <c r="A30" s="1770"/>
      <c r="B30" s="1928" t="s">
        <v>153</v>
      </c>
      <c r="C30" s="1928"/>
      <c r="D30" s="623">
        <v>0</v>
      </c>
      <c r="E30" s="623">
        <v>0</v>
      </c>
      <c r="F30" s="623">
        <v>0</v>
      </c>
      <c r="G30" s="623">
        <v>1</v>
      </c>
      <c r="H30" s="623">
        <v>0</v>
      </c>
      <c r="I30" s="623">
        <v>1</v>
      </c>
      <c r="J30" s="623">
        <v>1</v>
      </c>
      <c r="K30" s="614"/>
      <c r="L30" s="614"/>
      <c r="M30" s="348"/>
      <c r="N30" s="348"/>
      <c r="O30" s="348"/>
      <c r="P30" s="348">
        <f t="shared" si="0"/>
        <v>3</v>
      </c>
      <c r="Q30" s="822">
        <f>SUM(D30:O30)</f>
        <v>3</v>
      </c>
      <c r="R30" s="912">
        <f>$R$2-Q30</f>
        <v>3</v>
      </c>
      <c r="S30" s="4"/>
    </row>
    <row r="31" spans="1:19" x14ac:dyDescent="0.15">
      <c r="A31" s="1770"/>
      <c r="B31" s="4" t="s">
        <v>46</v>
      </c>
      <c r="C31">
        <v>1</v>
      </c>
      <c r="D31" s="614">
        <v>0</v>
      </c>
      <c r="E31" s="614">
        <v>2</v>
      </c>
      <c r="F31" s="614">
        <v>0</v>
      </c>
      <c r="G31" s="614">
        <v>0</v>
      </c>
      <c r="H31" s="614">
        <v>1</v>
      </c>
      <c r="I31" s="614">
        <v>0</v>
      </c>
      <c r="J31" s="916">
        <v>0</v>
      </c>
      <c r="K31" s="614"/>
      <c r="L31" s="614"/>
      <c r="P31">
        <f t="shared" si="0"/>
        <v>3</v>
      </c>
      <c r="Q31">
        <f>SUM(P29:P31)</f>
        <v>9</v>
      </c>
      <c r="R31" s="374" t="e">
        <f>Q31/#REF!*100</f>
        <v>#REF!</v>
      </c>
      <c r="S31" s="4" t="s">
        <v>156</v>
      </c>
    </row>
    <row r="32" spans="1:19" x14ac:dyDescent="0.15">
      <c r="A32" s="1774"/>
      <c r="B32" s="1774" t="s">
        <v>155</v>
      </c>
      <c r="C32" s="1774"/>
      <c r="D32" s="368">
        <v>1</v>
      </c>
      <c r="E32" s="368">
        <v>0</v>
      </c>
      <c r="F32" s="368">
        <v>0</v>
      </c>
      <c r="G32" s="368">
        <v>0</v>
      </c>
      <c r="H32" s="368">
        <v>0</v>
      </c>
      <c r="I32" s="368">
        <v>0</v>
      </c>
      <c r="J32" s="368">
        <v>0</v>
      </c>
      <c r="K32" s="368"/>
      <c r="L32" s="368"/>
      <c r="M32" s="368"/>
      <c r="N32" s="368"/>
      <c r="O32" s="368"/>
      <c r="P32" s="368">
        <f t="shared" si="0"/>
        <v>1</v>
      </c>
      <c r="Q32" s="368">
        <f>SUM(D32:O32)</f>
        <v>1</v>
      </c>
      <c r="S32" s="4" t="s">
        <v>156</v>
      </c>
    </row>
    <row r="33" spans="1:19" x14ac:dyDescent="0.15">
      <c r="A33" s="1772" t="s">
        <v>37</v>
      </c>
      <c r="B33" s="1929" t="s">
        <v>41</v>
      </c>
      <c r="C33" s="1929"/>
      <c r="D33" s="367">
        <v>1</v>
      </c>
      <c r="E33" s="367">
        <v>1</v>
      </c>
      <c r="F33" s="367">
        <v>1</v>
      </c>
      <c r="G33" s="367">
        <v>1</v>
      </c>
      <c r="H33" s="367">
        <v>1</v>
      </c>
      <c r="I33" s="367">
        <v>1</v>
      </c>
      <c r="J33" s="367">
        <v>1</v>
      </c>
      <c r="K33" s="367"/>
      <c r="L33" s="367"/>
      <c r="M33" s="367"/>
      <c r="N33" s="367"/>
      <c r="P33">
        <f t="shared" si="0"/>
        <v>7</v>
      </c>
    </row>
    <row r="34" spans="1:19" x14ac:dyDescent="0.15">
      <c r="A34" s="1769"/>
      <c r="B34" s="1928" t="s">
        <v>44</v>
      </c>
      <c r="C34" s="1928"/>
      <c r="D34" s="623">
        <v>0</v>
      </c>
      <c r="E34" s="623">
        <v>1</v>
      </c>
      <c r="F34" s="623">
        <v>1</v>
      </c>
      <c r="G34" s="623">
        <v>1</v>
      </c>
      <c r="H34" s="623">
        <v>0</v>
      </c>
      <c r="I34" s="623">
        <v>0</v>
      </c>
      <c r="J34" s="623">
        <v>0</v>
      </c>
      <c r="K34" s="614"/>
      <c r="L34" s="614"/>
      <c r="M34" s="348"/>
      <c r="N34" s="348"/>
      <c r="O34" s="348"/>
      <c r="P34" s="348">
        <f t="shared" si="0"/>
        <v>3</v>
      </c>
      <c r="Q34" s="822"/>
    </row>
    <row r="35" spans="1:19" x14ac:dyDescent="0.15">
      <c r="A35" s="1769"/>
      <c r="B35" s="1928" t="s">
        <v>153</v>
      </c>
      <c r="C35" s="1928"/>
      <c r="D35" s="623">
        <v>1</v>
      </c>
      <c r="E35" s="623">
        <v>0</v>
      </c>
      <c r="F35" s="623">
        <v>0</v>
      </c>
      <c r="G35" s="623">
        <v>2</v>
      </c>
      <c r="H35" s="623">
        <v>2</v>
      </c>
      <c r="I35" s="623">
        <v>0</v>
      </c>
      <c r="J35" s="623">
        <v>0</v>
      </c>
      <c r="K35" s="614"/>
      <c r="L35" s="614"/>
      <c r="M35" s="348"/>
      <c r="N35" s="348"/>
      <c r="O35" s="348"/>
      <c r="P35" s="348">
        <f>SUM(D35:O35)</f>
        <v>5</v>
      </c>
      <c r="Q35" s="822">
        <f>SUM(D35:O35)</f>
        <v>5</v>
      </c>
      <c r="R35" s="912">
        <f>$R$2-Q35</f>
        <v>1</v>
      </c>
    </row>
    <row r="36" spans="1:19" x14ac:dyDescent="0.15">
      <c r="A36" s="1769"/>
      <c r="B36" s="4" t="s">
        <v>46</v>
      </c>
      <c r="C36">
        <v>1</v>
      </c>
      <c r="D36" s="614">
        <v>1</v>
      </c>
      <c r="E36" s="614">
        <v>1</v>
      </c>
      <c r="F36" s="614">
        <v>0</v>
      </c>
      <c r="G36" s="614">
        <v>0</v>
      </c>
      <c r="H36" s="614">
        <v>1</v>
      </c>
      <c r="I36" s="614">
        <v>2</v>
      </c>
      <c r="J36" s="916">
        <v>0</v>
      </c>
      <c r="K36" s="614"/>
      <c r="L36" s="614"/>
      <c r="P36">
        <f t="shared" si="0"/>
        <v>5</v>
      </c>
      <c r="Q36">
        <f>SUM(P34:P36)</f>
        <v>13</v>
      </c>
      <c r="R36" s="374" t="e">
        <f>Q36/#REF!*100</f>
        <v>#REF!</v>
      </c>
      <c r="S36" s="4" t="s">
        <v>156</v>
      </c>
    </row>
    <row r="37" spans="1:19" x14ac:dyDescent="0.15">
      <c r="A37" s="1774"/>
      <c r="B37" s="1774" t="s">
        <v>155</v>
      </c>
      <c r="C37" s="1774"/>
      <c r="D37" s="368">
        <v>1</v>
      </c>
      <c r="E37" s="368">
        <v>0</v>
      </c>
      <c r="F37" s="368">
        <v>0</v>
      </c>
      <c r="G37" s="368">
        <v>0</v>
      </c>
      <c r="H37" s="368">
        <v>1.5</v>
      </c>
      <c r="I37" s="368">
        <v>0</v>
      </c>
      <c r="J37" s="368">
        <v>0</v>
      </c>
      <c r="K37" s="368"/>
      <c r="L37" s="368"/>
      <c r="M37" s="368"/>
      <c r="N37" s="368"/>
      <c r="O37" s="368"/>
      <c r="P37" s="368">
        <f t="shared" si="0"/>
        <v>2.5</v>
      </c>
      <c r="Q37" s="368">
        <f>SUM(D37:O37)</f>
        <v>2.5</v>
      </c>
      <c r="S37" s="4" t="s">
        <v>156</v>
      </c>
    </row>
    <row r="38" spans="1:19" x14ac:dyDescent="0.15">
      <c r="A38" s="1772" t="s">
        <v>119</v>
      </c>
      <c r="B38" s="1930" t="s">
        <v>41</v>
      </c>
      <c r="C38" s="1930"/>
      <c r="D38" s="367">
        <v>1</v>
      </c>
      <c r="E38" s="367">
        <v>1</v>
      </c>
      <c r="F38" s="367">
        <v>1</v>
      </c>
      <c r="G38" s="367">
        <v>1</v>
      </c>
      <c r="H38" s="367">
        <v>1</v>
      </c>
      <c r="I38" s="367">
        <v>1</v>
      </c>
      <c r="J38" s="367">
        <v>1</v>
      </c>
      <c r="K38" s="367"/>
      <c r="L38" s="367"/>
      <c r="M38" s="367"/>
      <c r="N38" s="367"/>
      <c r="O38" s="367"/>
      <c r="P38" s="367">
        <f t="shared" si="0"/>
        <v>7</v>
      </c>
      <c r="Q38" s="367"/>
      <c r="S38" s="40"/>
    </row>
    <row r="39" spans="1:19" x14ac:dyDescent="0.15">
      <c r="A39" s="1770"/>
      <c r="B39" s="1928" t="s">
        <v>44</v>
      </c>
      <c r="C39" s="1928"/>
      <c r="D39" s="623">
        <v>0</v>
      </c>
      <c r="E39" s="623">
        <v>1</v>
      </c>
      <c r="F39" s="623">
        <v>0</v>
      </c>
      <c r="G39" s="623">
        <v>2</v>
      </c>
      <c r="H39" s="623">
        <v>0</v>
      </c>
      <c r="I39" s="623">
        <v>0</v>
      </c>
      <c r="J39" s="623">
        <v>0</v>
      </c>
      <c r="K39" s="614"/>
      <c r="L39" s="614"/>
      <c r="M39" s="348"/>
      <c r="N39" s="348"/>
      <c r="O39" s="348"/>
      <c r="P39" s="348">
        <f t="shared" ref="P39:P73" si="1">SUM(D39:O39)</f>
        <v>3</v>
      </c>
      <c r="Q39" s="822"/>
      <c r="S39" s="4"/>
    </row>
    <row r="40" spans="1:19" x14ac:dyDescent="0.15">
      <c r="A40" s="1770"/>
      <c r="B40" s="1928" t="s">
        <v>153</v>
      </c>
      <c r="C40" s="1928"/>
      <c r="D40" s="623">
        <v>0</v>
      </c>
      <c r="E40" s="623">
        <v>0</v>
      </c>
      <c r="F40" s="623">
        <v>0</v>
      </c>
      <c r="G40" s="623">
        <v>0</v>
      </c>
      <c r="H40" s="623">
        <v>1</v>
      </c>
      <c r="I40" s="623">
        <v>0</v>
      </c>
      <c r="J40" s="623">
        <v>2</v>
      </c>
      <c r="K40" s="614"/>
      <c r="L40" s="614"/>
      <c r="M40" s="348"/>
      <c r="N40" s="348"/>
      <c r="O40" s="348"/>
      <c r="P40" s="348">
        <f t="shared" si="1"/>
        <v>3</v>
      </c>
      <c r="Q40" s="348">
        <f>SUM(D40:O40)</f>
        <v>3</v>
      </c>
      <c r="R40" s="912">
        <f>$R$2-Q40</f>
        <v>3</v>
      </c>
      <c r="S40" s="4"/>
    </row>
    <row r="41" spans="1:19" x14ac:dyDescent="0.15">
      <c r="A41" s="1770"/>
      <c r="B41" s="4" t="s">
        <v>46</v>
      </c>
      <c r="C41">
        <v>1</v>
      </c>
      <c r="D41" s="614">
        <v>1</v>
      </c>
      <c r="E41" s="614">
        <v>1</v>
      </c>
      <c r="F41" s="614">
        <v>0</v>
      </c>
      <c r="G41" s="614">
        <v>1</v>
      </c>
      <c r="H41" s="614">
        <v>0</v>
      </c>
      <c r="I41" s="614">
        <v>0</v>
      </c>
      <c r="J41" s="916">
        <v>0</v>
      </c>
      <c r="K41" s="614"/>
      <c r="L41" s="614"/>
      <c r="P41">
        <f t="shared" si="1"/>
        <v>3</v>
      </c>
      <c r="Q41">
        <f>SUM(P39:P41)</f>
        <v>9</v>
      </c>
      <c r="R41" s="374" t="e">
        <f>Q41/#REF!*100</f>
        <v>#REF!</v>
      </c>
      <c r="S41" s="4" t="s">
        <v>156</v>
      </c>
    </row>
    <row r="42" spans="1:19" x14ac:dyDescent="0.15">
      <c r="A42" s="1774"/>
      <c r="B42" s="1774" t="s">
        <v>155</v>
      </c>
      <c r="C42" s="1774"/>
      <c r="D42" s="368">
        <v>0</v>
      </c>
      <c r="E42" s="368">
        <v>1</v>
      </c>
      <c r="F42" s="368">
        <v>0</v>
      </c>
      <c r="G42" s="368">
        <v>0</v>
      </c>
      <c r="H42" s="368">
        <v>0</v>
      </c>
      <c r="I42" s="368">
        <v>1.5</v>
      </c>
      <c r="J42" s="368">
        <v>1</v>
      </c>
      <c r="K42" s="368"/>
      <c r="L42" s="368"/>
      <c r="M42" s="368"/>
      <c r="N42" s="368"/>
      <c r="O42" s="368"/>
      <c r="P42" s="368">
        <f t="shared" si="1"/>
        <v>3.5</v>
      </c>
      <c r="Q42" s="368">
        <f>SUM(D42:O42)</f>
        <v>3.5</v>
      </c>
      <c r="S42" s="4" t="s">
        <v>156</v>
      </c>
    </row>
    <row r="43" spans="1:19" x14ac:dyDescent="0.15">
      <c r="A43" s="1772" t="s">
        <v>243</v>
      </c>
      <c r="B43" s="1929" t="s">
        <v>41</v>
      </c>
      <c r="C43" s="1929"/>
      <c r="D43" s="367">
        <v>1</v>
      </c>
      <c r="E43" s="367">
        <v>1</v>
      </c>
      <c r="F43" s="367">
        <v>1</v>
      </c>
      <c r="G43" s="367">
        <v>1</v>
      </c>
      <c r="H43" s="367">
        <v>1</v>
      </c>
      <c r="I43" s="367">
        <v>1</v>
      </c>
      <c r="J43" s="367">
        <v>1</v>
      </c>
      <c r="K43" s="367"/>
      <c r="L43" s="367"/>
      <c r="P43">
        <f t="shared" si="1"/>
        <v>7</v>
      </c>
      <c r="S43" s="4"/>
    </row>
    <row r="44" spans="1:19" x14ac:dyDescent="0.15">
      <c r="A44" s="1769"/>
      <c r="B44" s="1928" t="s">
        <v>44</v>
      </c>
      <c r="C44" s="1928"/>
      <c r="D44" s="623">
        <v>0</v>
      </c>
      <c r="E44" s="623">
        <v>0</v>
      </c>
      <c r="F44" s="623">
        <v>1</v>
      </c>
      <c r="G44" s="623">
        <v>2</v>
      </c>
      <c r="H44" s="623">
        <v>1</v>
      </c>
      <c r="I44" s="623">
        <v>0</v>
      </c>
      <c r="J44" s="623">
        <v>0</v>
      </c>
      <c r="K44" s="614"/>
      <c r="L44" s="614"/>
      <c r="M44" s="348"/>
      <c r="N44" s="348"/>
      <c r="O44" s="348"/>
      <c r="P44" s="348">
        <f t="shared" si="1"/>
        <v>4</v>
      </c>
      <c r="Q44" s="822"/>
      <c r="S44" s="4"/>
    </row>
    <row r="45" spans="1:19" x14ac:dyDescent="0.15">
      <c r="A45" s="1769"/>
      <c r="B45" s="1928" t="s">
        <v>153</v>
      </c>
      <c r="C45" s="1928"/>
      <c r="D45" s="623">
        <v>0</v>
      </c>
      <c r="E45" s="623">
        <v>0</v>
      </c>
      <c r="F45" s="623">
        <v>0</v>
      </c>
      <c r="G45" s="623">
        <v>0</v>
      </c>
      <c r="H45" s="623">
        <v>1</v>
      </c>
      <c r="I45" s="623">
        <v>1</v>
      </c>
      <c r="J45" s="623">
        <v>2</v>
      </c>
      <c r="K45" s="614"/>
      <c r="L45" s="614"/>
      <c r="M45" s="348"/>
      <c r="N45" s="348"/>
      <c r="O45" s="348"/>
      <c r="P45" s="348">
        <f t="shared" si="1"/>
        <v>4</v>
      </c>
      <c r="Q45" s="822">
        <f>SUM(D45:O45)</f>
        <v>4</v>
      </c>
      <c r="R45" s="912">
        <f>$R$2-Q45</f>
        <v>2</v>
      </c>
      <c r="S45" s="4"/>
    </row>
    <row r="46" spans="1:19" x14ac:dyDescent="0.15">
      <c r="A46" s="1769"/>
      <c r="B46" s="4" t="s">
        <v>46</v>
      </c>
      <c r="C46">
        <v>1</v>
      </c>
      <c r="D46" s="614">
        <v>1</v>
      </c>
      <c r="E46" s="614">
        <v>1</v>
      </c>
      <c r="F46" s="614">
        <v>0</v>
      </c>
      <c r="G46" s="614">
        <v>1</v>
      </c>
      <c r="H46" s="614">
        <v>0</v>
      </c>
      <c r="I46" s="614">
        <v>1</v>
      </c>
      <c r="J46" s="916">
        <v>0</v>
      </c>
      <c r="K46" s="614"/>
      <c r="L46" s="614"/>
      <c r="P46">
        <f t="shared" si="1"/>
        <v>4</v>
      </c>
      <c r="Q46">
        <f>SUM(P44:P46)</f>
        <v>12</v>
      </c>
      <c r="R46" s="374" t="e">
        <f>Q46/#REF!*100</f>
        <v>#REF!</v>
      </c>
      <c r="S46" s="4" t="s">
        <v>156</v>
      </c>
    </row>
    <row r="47" spans="1:19" x14ac:dyDescent="0.15">
      <c r="A47" s="1774"/>
      <c r="B47" s="1774" t="s">
        <v>155</v>
      </c>
      <c r="C47" s="1774"/>
      <c r="D47" s="368">
        <v>0</v>
      </c>
      <c r="E47" s="368">
        <v>0</v>
      </c>
      <c r="F47" s="368">
        <v>0</v>
      </c>
      <c r="G47" s="368">
        <v>0</v>
      </c>
      <c r="H47" s="368">
        <v>0</v>
      </c>
      <c r="I47" s="368">
        <v>1</v>
      </c>
      <c r="J47" s="368">
        <v>0</v>
      </c>
      <c r="K47" s="368"/>
      <c r="L47" s="368"/>
      <c r="M47" s="368"/>
      <c r="N47" s="368"/>
      <c r="O47" s="368"/>
      <c r="P47" s="368">
        <f t="shared" si="1"/>
        <v>1</v>
      </c>
      <c r="Q47" s="368">
        <f>SUM(D47:O47)</f>
        <v>1</v>
      </c>
      <c r="S47" s="4" t="s">
        <v>156</v>
      </c>
    </row>
    <row r="48" spans="1:19" x14ac:dyDescent="0.15">
      <c r="A48" s="1772" t="s">
        <v>199</v>
      </c>
      <c r="B48" s="1929" t="s">
        <v>41</v>
      </c>
      <c r="C48" s="1929"/>
      <c r="D48" s="367">
        <v>1</v>
      </c>
      <c r="E48" s="367">
        <v>1</v>
      </c>
      <c r="F48" s="367">
        <v>1</v>
      </c>
      <c r="G48" s="367">
        <v>1</v>
      </c>
      <c r="H48" s="367">
        <v>1</v>
      </c>
      <c r="I48" s="367">
        <v>1</v>
      </c>
      <c r="J48" s="367">
        <v>1</v>
      </c>
      <c r="K48" s="367"/>
      <c r="L48" s="367"/>
      <c r="M48" s="367"/>
      <c r="N48" s="367"/>
      <c r="P48">
        <f t="shared" si="1"/>
        <v>7</v>
      </c>
    </row>
    <row r="49" spans="1:19" x14ac:dyDescent="0.15">
      <c r="A49" s="1770"/>
      <c r="B49" s="1928" t="s">
        <v>44</v>
      </c>
      <c r="C49" s="1928"/>
      <c r="D49" s="623">
        <v>0</v>
      </c>
      <c r="E49" s="623">
        <v>1</v>
      </c>
      <c r="F49" s="623">
        <v>2</v>
      </c>
      <c r="G49" s="623">
        <v>1</v>
      </c>
      <c r="H49" s="623">
        <v>0</v>
      </c>
      <c r="I49" s="623">
        <v>0</v>
      </c>
      <c r="J49" s="623">
        <v>0</v>
      </c>
      <c r="K49" s="614"/>
      <c r="L49" s="614"/>
      <c r="M49" s="348"/>
      <c r="N49" s="348"/>
      <c r="O49" s="348"/>
      <c r="P49" s="348">
        <f t="shared" si="1"/>
        <v>4</v>
      </c>
      <c r="Q49" s="822"/>
    </row>
    <row r="50" spans="1:19" x14ac:dyDescent="0.15">
      <c r="A50" s="1770"/>
      <c r="B50" s="1928" t="s">
        <v>153</v>
      </c>
      <c r="C50" s="1928"/>
      <c r="D50" s="623">
        <v>0</v>
      </c>
      <c r="E50" s="623">
        <v>0</v>
      </c>
      <c r="F50" s="623">
        <v>0</v>
      </c>
      <c r="G50" s="623">
        <v>1</v>
      </c>
      <c r="H50" s="623">
        <v>0</v>
      </c>
      <c r="I50" s="623">
        <v>2</v>
      </c>
      <c r="J50" s="623">
        <v>1</v>
      </c>
      <c r="K50" s="614"/>
      <c r="L50" s="614"/>
      <c r="M50" s="348"/>
      <c r="N50" s="348"/>
      <c r="O50" s="348"/>
      <c r="P50" s="348">
        <f t="shared" si="1"/>
        <v>4</v>
      </c>
      <c r="Q50" s="822">
        <f>SUM(D50:O50)</f>
        <v>4</v>
      </c>
      <c r="R50" s="912">
        <f>$R$2-Q50</f>
        <v>2</v>
      </c>
    </row>
    <row r="51" spans="1:19" x14ac:dyDescent="0.15">
      <c r="A51" s="1770"/>
      <c r="B51" s="4" t="s">
        <v>46</v>
      </c>
      <c r="C51">
        <v>1</v>
      </c>
      <c r="D51" s="614">
        <v>2</v>
      </c>
      <c r="E51" s="614">
        <v>1</v>
      </c>
      <c r="F51" s="614">
        <v>0</v>
      </c>
      <c r="G51" s="614">
        <v>1</v>
      </c>
      <c r="H51" s="614">
        <v>1</v>
      </c>
      <c r="I51" s="614">
        <v>0</v>
      </c>
      <c r="J51" s="916">
        <v>1</v>
      </c>
      <c r="K51" s="614"/>
      <c r="L51" s="614"/>
      <c r="P51">
        <f t="shared" si="1"/>
        <v>6</v>
      </c>
      <c r="Q51">
        <f>SUM(P49:P51)</f>
        <v>14</v>
      </c>
      <c r="R51" s="374" t="e">
        <f>Q51/#REF!*100</f>
        <v>#REF!</v>
      </c>
      <c r="S51" s="4" t="s">
        <v>156</v>
      </c>
    </row>
    <row r="52" spans="1:19" x14ac:dyDescent="0.15">
      <c r="A52" s="1774"/>
      <c r="B52" s="1774" t="s">
        <v>155</v>
      </c>
      <c r="C52" s="1774"/>
      <c r="D52" s="368">
        <v>0</v>
      </c>
      <c r="E52" s="368">
        <v>1</v>
      </c>
      <c r="F52" s="368">
        <v>1.5</v>
      </c>
      <c r="G52" s="368">
        <v>0</v>
      </c>
      <c r="H52" s="368">
        <v>0</v>
      </c>
      <c r="I52" s="368">
        <v>2</v>
      </c>
      <c r="J52" s="368">
        <v>0</v>
      </c>
      <c r="K52" s="368"/>
      <c r="L52" s="368"/>
      <c r="M52" s="368"/>
      <c r="N52" s="368"/>
      <c r="O52" s="368"/>
      <c r="P52" s="368">
        <f t="shared" si="1"/>
        <v>4.5</v>
      </c>
      <c r="Q52" s="368">
        <f>SUM(D52:O52)</f>
        <v>4.5</v>
      </c>
      <c r="S52" s="4" t="s">
        <v>156</v>
      </c>
    </row>
    <row r="53" spans="1:19" x14ac:dyDescent="0.15">
      <c r="A53" s="1772" t="s">
        <v>233</v>
      </c>
      <c r="B53" s="1929" t="s">
        <v>41</v>
      </c>
      <c r="C53" s="1929"/>
      <c r="D53" s="367">
        <v>1</v>
      </c>
      <c r="E53" s="367">
        <v>1</v>
      </c>
      <c r="F53" s="367">
        <v>1</v>
      </c>
      <c r="G53" s="367">
        <v>1</v>
      </c>
      <c r="H53" s="367">
        <v>1</v>
      </c>
      <c r="I53" s="367">
        <v>1</v>
      </c>
      <c r="J53" s="367">
        <v>1</v>
      </c>
      <c r="K53" s="367"/>
      <c r="L53" s="367"/>
      <c r="M53" s="367"/>
      <c r="N53" s="367"/>
      <c r="P53">
        <f t="shared" si="1"/>
        <v>7</v>
      </c>
    </row>
    <row r="54" spans="1:19" x14ac:dyDescent="0.15">
      <c r="A54" s="1770"/>
      <c r="B54" s="1928" t="s">
        <v>44</v>
      </c>
      <c r="C54" s="1928"/>
      <c r="D54" s="623">
        <v>0</v>
      </c>
      <c r="E54" s="623">
        <v>1</v>
      </c>
      <c r="F54" s="623">
        <v>0</v>
      </c>
      <c r="G54" s="623">
        <v>2</v>
      </c>
      <c r="H54" s="623">
        <v>0</v>
      </c>
      <c r="I54" s="623">
        <v>0</v>
      </c>
      <c r="J54" s="623">
        <v>0</v>
      </c>
      <c r="K54" s="614"/>
      <c r="L54" s="614"/>
      <c r="M54" s="348"/>
      <c r="N54" s="348"/>
      <c r="O54" s="348"/>
      <c r="P54" s="348">
        <f t="shared" si="1"/>
        <v>3</v>
      </c>
      <c r="Q54" s="822"/>
    </row>
    <row r="55" spans="1:19" x14ac:dyDescent="0.15">
      <c r="A55" s="1770"/>
      <c r="B55" s="1928" t="s">
        <v>153</v>
      </c>
      <c r="C55" s="1928"/>
      <c r="D55" s="623">
        <v>0</v>
      </c>
      <c r="E55" s="623">
        <v>0</v>
      </c>
      <c r="F55" s="623">
        <v>0</v>
      </c>
      <c r="G55" s="623">
        <v>0</v>
      </c>
      <c r="H55" s="623">
        <v>1</v>
      </c>
      <c r="I55" s="623">
        <v>0</v>
      </c>
      <c r="J55" s="623">
        <v>1</v>
      </c>
      <c r="K55" s="614"/>
      <c r="L55" s="614"/>
      <c r="M55" s="348"/>
      <c r="N55" s="348"/>
      <c r="O55" s="348"/>
      <c r="P55" s="348">
        <f t="shared" si="1"/>
        <v>2</v>
      </c>
      <c r="Q55" s="822">
        <f>SUM(D55:O55)</f>
        <v>2</v>
      </c>
      <c r="R55" s="912">
        <f>$R$2-Q55</f>
        <v>4</v>
      </c>
    </row>
    <row r="56" spans="1:19" x14ac:dyDescent="0.15">
      <c r="A56" s="1770"/>
      <c r="B56" s="4" t="s">
        <v>46</v>
      </c>
      <c r="C56">
        <v>0</v>
      </c>
      <c r="D56" s="614">
        <v>1</v>
      </c>
      <c r="E56" s="614">
        <v>0</v>
      </c>
      <c r="F56" s="614">
        <v>0</v>
      </c>
      <c r="G56" s="614">
        <v>2</v>
      </c>
      <c r="H56" s="614">
        <v>0</v>
      </c>
      <c r="I56" s="614">
        <v>0</v>
      </c>
      <c r="J56" s="916">
        <v>0</v>
      </c>
      <c r="K56" s="614"/>
      <c r="L56" s="614"/>
      <c r="P56">
        <f t="shared" si="1"/>
        <v>3</v>
      </c>
      <c r="Q56">
        <f>SUM(P54:P56)</f>
        <v>8</v>
      </c>
      <c r="R56" s="374" t="e">
        <f>Q56/#REF!*100</f>
        <v>#REF!</v>
      </c>
      <c r="S56" s="4" t="s">
        <v>156</v>
      </c>
    </row>
    <row r="57" spans="1:19" x14ac:dyDescent="0.15">
      <c r="A57" s="1774"/>
      <c r="B57" s="1774" t="s">
        <v>155</v>
      </c>
      <c r="C57" s="1774"/>
      <c r="D57" s="368">
        <v>0</v>
      </c>
      <c r="E57" s="368">
        <v>1</v>
      </c>
      <c r="F57" s="368">
        <v>1.5</v>
      </c>
      <c r="G57" s="368">
        <v>0</v>
      </c>
      <c r="H57" s="368">
        <v>0</v>
      </c>
      <c r="I57" s="368">
        <v>0</v>
      </c>
      <c r="J57" s="368">
        <v>0</v>
      </c>
      <c r="K57" s="368"/>
      <c r="L57" s="368"/>
      <c r="M57" s="368"/>
      <c r="N57" s="368"/>
      <c r="O57" s="368"/>
      <c r="P57" s="368">
        <f t="shared" si="1"/>
        <v>2.5</v>
      </c>
      <c r="Q57" s="368">
        <f>SUM(D57:O57)</f>
        <v>2.5</v>
      </c>
      <c r="S57" s="4" t="s">
        <v>156</v>
      </c>
    </row>
    <row r="58" spans="1:19" x14ac:dyDescent="0.15">
      <c r="A58" s="1772" t="s">
        <v>267</v>
      </c>
      <c r="B58" s="1929" t="s">
        <v>41</v>
      </c>
      <c r="C58" s="1929"/>
      <c r="D58" s="367">
        <v>1</v>
      </c>
      <c r="E58" s="367">
        <v>1</v>
      </c>
      <c r="F58" s="367">
        <v>1</v>
      </c>
      <c r="G58" s="367">
        <v>1</v>
      </c>
      <c r="H58" s="367">
        <v>1</v>
      </c>
      <c r="I58" s="367">
        <v>1</v>
      </c>
      <c r="J58" s="367">
        <v>1</v>
      </c>
      <c r="K58" s="367"/>
      <c r="L58" s="367"/>
      <c r="M58" s="367"/>
      <c r="N58" s="367"/>
      <c r="P58">
        <f t="shared" si="1"/>
        <v>7</v>
      </c>
    </row>
    <row r="59" spans="1:19" x14ac:dyDescent="0.15">
      <c r="A59" s="1770"/>
      <c r="B59" s="1928" t="s">
        <v>44</v>
      </c>
      <c r="C59" s="1928"/>
      <c r="D59" s="623">
        <v>0</v>
      </c>
      <c r="E59" s="623">
        <v>1</v>
      </c>
      <c r="F59" s="623">
        <v>2</v>
      </c>
      <c r="G59" s="623">
        <v>1</v>
      </c>
      <c r="H59" s="623">
        <v>0</v>
      </c>
      <c r="I59" s="623">
        <v>0</v>
      </c>
      <c r="J59" s="623">
        <v>0</v>
      </c>
      <c r="K59" s="614"/>
      <c r="L59" s="614"/>
      <c r="M59" s="348"/>
      <c r="N59" s="348"/>
      <c r="O59" s="348"/>
      <c r="P59" s="348">
        <f t="shared" si="1"/>
        <v>4</v>
      </c>
      <c r="Q59" s="348"/>
    </row>
    <row r="60" spans="1:19" x14ac:dyDescent="0.15">
      <c r="A60" s="1770"/>
      <c r="B60" s="1928" t="s">
        <v>153</v>
      </c>
      <c r="C60" s="1928"/>
      <c r="D60" s="623">
        <v>0</v>
      </c>
      <c r="E60" s="623">
        <v>0</v>
      </c>
      <c r="F60" s="623">
        <v>0</v>
      </c>
      <c r="G60" s="623">
        <v>1</v>
      </c>
      <c r="H60" s="623">
        <v>1</v>
      </c>
      <c r="I60" s="623">
        <v>1</v>
      </c>
      <c r="J60" s="623">
        <v>1</v>
      </c>
      <c r="K60" s="614"/>
      <c r="L60" s="614"/>
      <c r="M60" s="348"/>
      <c r="N60" s="348"/>
      <c r="O60" s="348"/>
      <c r="P60" s="348">
        <f t="shared" si="1"/>
        <v>4</v>
      </c>
      <c r="Q60" s="822">
        <f>SUM(D60:O60)</f>
        <v>4</v>
      </c>
      <c r="R60" s="912">
        <f>$R$2-Q60</f>
        <v>2</v>
      </c>
    </row>
    <row r="61" spans="1:19" x14ac:dyDescent="0.15">
      <c r="A61" s="1770"/>
      <c r="B61" s="4" t="s">
        <v>46</v>
      </c>
      <c r="C61">
        <v>0</v>
      </c>
      <c r="D61" s="614">
        <v>2</v>
      </c>
      <c r="E61" s="614">
        <v>1</v>
      </c>
      <c r="F61" s="614">
        <v>3</v>
      </c>
      <c r="G61" s="614">
        <v>2</v>
      </c>
      <c r="H61" s="614">
        <v>0</v>
      </c>
      <c r="I61" s="614">
        <v>0</v>
      </c>
      <c r="J61" s="916">
        <v>1</v>
      </c>
      <c r="K61" s="614"/>
      <c r="L61" s="614"/>
      <c r="P61">
        <f t="shared" si="1"/>
        <v>9</v>
      </c>
      <c r="Q61">
        <f>SUM(P59:P61)</f>
        <v>17</v>
      </c>
      <c r="R61" s="374" t="e">
        <f>Q61/#REF!*100</f>
        <v>#REF!</v>
      </c>
      <c r="S61" s="4" t="s">
        <v>156</v>
      </c>
    </row>
    <row r="62" spans="1:19" x14ac:dyDescent="0.15">
      <c r="A62" s="1774"/>
      <c r="B62" s="1774" t="s">
        <v>155</v>
      </c>
      <c r="C62" s="1774"/>
      <c r="D62" s="368">
        <v>2</v>
      </c>
      <c r="E62" s="368">
        <v>0</v>
      </c>
      <c r="F62" s="368">
        <v>0</v>
      </c>
      <c r="G62" s="368">
        <v>0</v>
      </c>
      <c r="H62" s="368">
        <v>2</v>
      </c>
      <c r="I62" s="368">
        <v>2</v>
      </c>
      <c r="J62" s="368">
        <v>0</v>
      </c>
      <c r="K62" s="368"/>
      <c r="L62" s="368"/>
      <c r="M62" s="368"/>
      <c r="N62" s="368"/>
      <c r="O62" s="368"/>
      <c r="P62" s="368">
        <f t="shared" si="1"/>
        <v>6</v>
      </c>
      <c r="Q62" s="368">
        <f>SUM(D62:O62)</f>
        <v>6</v>
      </c>
      <c r="S62" s="4" t="s">
        <v>156</v>
      </c>
    </row>
    <row r="63" spans="1:19" x14ac:dyDescent="0.15">
      <c r="A63" s="1772" t="s">
        <v>70</v>
      </c>
      <c r="B63" s="1929" t="s">
        <v>41</v>
      </c>
      <c r="C63" s="1929"/>
      <c r="D63" s="367">
        <v>1</v>
      </c>
      <c r="E63" s="367">
        <v>1</v>
      </c>
      <c r="F63" s="367">
        <v>1</v>
      </c>
      <c r="G63" s="367">
        <v>1</v>
      </c>
      <c r="H63" s="367">
        <v>1</v>
      </c>
      <c r="I63" s="367">
        <v>1</v>
      </c>
      <c r="J63" s="367">
        <v>1</v>
      </c>
      <c r="K63" s="367"/>
      <c r="L63" s="367"/>
      <c r="M63" s="367"/>
      <c r="N63" s="367"/>
      <c r="P63">
        <f t="shared" si="1"/>
        <v>7</v>
      </c>
    </row>
    <row r="64" spans="1:19" x14ac:dyDescent="0.15">
      <c r="A64" s="1770"/>
      <c r="B64" s="1928" t="s">
        <v>44</v>
      </c>
      <c r="C64" s="1928"/>
      <c r="D64" s="623">
        <v>0</v>
      </c>
      <c r="E64" s="623">
        <v>1</v>
      </c>
      <c r="F64" s="623">
        <v>0</v>
      </c>
      <c r="G64" s="623">
        <v>3</v>
      </c>
      <c r="H64" s="623">
        <v>0</v>
      </c>
      <c r="I64" s="623">
        <v>0</v>
      </c>
      <c r="J64" s="623">
        <v>0</v>
      </c>
      <c r="K64" s="614"/>
      <c r="L64" s="614"/>
      <c r="M64" s="348"/>
      <c r="N64" s="348"/>
      <c r="O64" s="348"/>
      <c r="P64" s="348">
        <f t="shared" si="1"/>
        <v>4</v>
      </c>
      <c r="Q64" s="822"/>
    </row>
    <row r="65" spans="1:19" x14ac:dyDescent="0.15">
      <c r="A65" s="1770"/>
      <c r="B65" s="1928" t="s">
        <v>153</v>
      </c>
      <c r="C65" s="1928"/>
      <c r="D65" s="623">
        <v>0</v>
      </c>
      <c r="E65" s="623">
        <v>1</v>
      </c>
      <c r="F65" s="623">
        <v>0</v>
      </c>
      <c r="G65" s="623">
        <v>1</v>
      </c>
      <c r="H65" s="623">
        <v>2</v>
      </c>
      <c r="I65" s="623">
        <v>0</v>
      </c>
      <c r="J65" s="623">
        <v>0</v>
      </c>
      <c r="K65" s="614"/>
      <c r="L65" s="614"/>
      <c r="M65" s="348"/>
      <c r="N65" s="348"/>
      <c r="O65" s="348"/>
      <c r="P65" s="348">
        <f t="shared" si="1"/>
        <v>4</v>
      </c>
      <c r="Q65" s="822">
        <f>SUM(D65:O65)</f>
        <v>4</v>
      </c>
      <c r="R65" s="912">
        <f>$R$2-Q65</f>
        <v>2</v>
      </c>
    </row>
    <row r="66" spans="1:19" x14ac:dyDescent="0.15">
      <c r="A66" s="1770"/>
      <c r="B66" s="4" t="s">
        <v>46</v>
      </c>
      <c r="C66">
        <v>1</v>
      </c>
      <c r="D66" s="614">
        <v>0</v>
      </c>
      <c r="E66" s="614">
        <v>1</v>
      </c>
      <c r="F66" s="614">
        <v>0</v>
      </c>
      <c r="G66" s="614">
        <v>0</v>
      </c>
      <c r="H66" s="614">
        <v>0</v>
      </c>
      <c r="I66" s="614">
        <v>0</v>
      </c>
      <c r="J66" s="916">
        <v>0</v>
      </c>
      <c r="K66" s="614"/>
      <c r="L66" s="614"/>
      <c r="P66">
        <f t="shared" si="1"/>
        <v>1</v>
      </c>
      <c r="Q66">
        <f>SUM(P64:P66)</f>
        <v>9</v>
      </c>
      <c r="R66" s="374" t="e">
        <f>Q66/#REF!*100</f>
        <v>#REF!</v>
      </c>
      <c r="S66" s="4" t="s">
        <v>156</v>
      </c>
    </row>
    <row r="67" spans="1:19" x14ac:dyDescent="0.15">
      <c r="A67" s="1774"/>
      <c r="B67" s="1774" t="s">
        <v>155</v>
      </c>
      <c r="C67" s="1774"/>
      <c r="D67" s="368">
        <v>0</v>
      </c>
      <c r="E67" s="368">
        <v>0</v>
      </c>
      <c r="F67" s="368">
        <v>0</v>
      </c>
      <c r="G67" s="368">
        <v>0</v>
      </c>
      <c r="H67" s="368">
        <v>0</v>
      </c>
      <c r="I67" s="368">
        <v>0</v>
      </c>
      <c r="J67" s="368">
        <v>0</v>
      </c>
      <c r="K67" s="368"/>
      <c r="L67" s="368"/>
      <c r="M67" s="368"/>
      <c r="N67" s="368"/>
      <c r="O67" s="368"/>
      <c r="P67" s="368">
        <f t="shared" si="1"/>
        <v>0</v>
      </c>
      <c r="Q67" s="368">
        <f>SUM(D67:O67)</f>
        <v>0</v>
      </c>
      <c r="S67" s="4" t="s">
        <v>156</v>
      </c>
    </row>
    <row r="68" spans="1:19" x14ac:dyDescent="0.15">
      <c r="A68" s="1772" t="s">
        <v>300</v>
      </c>
      <c r="B68" s="1929" t="s">
        <v>41</v>
      </c>
      <c r="C68" s="1929"/>
      <c r="D68" s="367">
        <v>1</v>
      </c>
      <c r="E68" s="367">
        <v>1</v>
      </c>
      <c r="F68" s="367">
        <v>1</v>
      </c>
      <c r="G68" s="367">
        <v>1</v>
      </c>
      <c r="H68" s="367">
        <v>1</v>
      </c>
      <c r="I68" s="367">
        <v>1</v>
      </c>
      <c r="J68" s="367">
        <v>1</v>
      </c>
      <c r="K68" s="367"/>
      <c r="L68" s="367"/>
      <c r="M68" s="367"/>
      <c r="N68" s="367"/>
      <c r="P68">
        <f t="shared" si="1"/>
        <v>7</v>
      </c>
    </row>
    <row r="69" spans="1:19" x14ac:dyDescent="0.15">
      <c r="A69" s="1770"/>
      <c r="B69" s="1928" t="s">
        <v>44</v>
      </c>
      <c r="C69" s="1928"/>
      <c r="D69" s="623">
        <v>0</v>
      </c>
      <c r="E69" s="623">
        <v>0</v>
      </c>
      <c r="F69" s="623">
        <v>0</v>
      </c>
      <c r="G69" s="623">
        <v>0</v>
      </c>
      <c r="H69" s="623">
        <v>0</v>
      </c>
      <c r="I69" s="623">
        <v>0</v>
      </c>
      <c r="J69" s="623">
        <v>0</v>
      </c>
      <c r="K69" s="614"/>
      <c r="L69" s="614"/>
      <c r="M69" s="348"/>
      <c r="N69" s="348"/>
      <c r="O69" s="348"/>
      <c r="P69" s="348">
        <f t="shared" si="1"/>
        <v>0</v>
      </c>
      <c r="Q69" s="822"/>
    </row>
    <row r="70" spans="1:19" x14ac:dyDescent="0.15">
      <c r="A70" s="1770"/>
      <c r="B70" s="1928" t="s">
        <v>153</v>
      </c>
      <c r="C70" s="1928"/>
      <c r="D70" s="623">
        <v>0</v>
      </c>
      <c r="E70" s="623">
        <v>0</v>
      </c>
      <c r="F70" s="623">
        <v>0</v>
      </c>
      <c r="G70" s="623">
        <v>0</v>
      </c>
      <c r="H70" s="623">
        <v>0</v>
      </c>
      <c r="I70" s="623">
        <v>0</v>
      </c>
      <c r="J70" s="623">
        <v>0</v>
      </c>
      <c r="K70" s="614"/>
      <c r="L70" s="614"/>
      <c r="M70" s="348"/>
      <c r="N70" s="348"/>
      <c r="O70" s="348"/>
      <c r="P70" s="348">
        <f t="shared" si="1"/>
        <v>0</v>
      </c>
      <c r="Q70" s="822">
        <f>SUM(D70:O70)</f>
        <v>0</v>
      </c>
      <c r="R70" s="912">
        <f>$T$2-Q70</f>
        <v>3</v>
      </c>
    </row>
    <row r="71" spans="1:19" x14ac:dyDescent="0.15">
      <c r="A71" s="1770"/>
      <c r="B71" s="4" t="s">
        <v>46</v>
      </c>
      <c r="C71">
        <v>0</v>
      </c>
      <c r="D71" s="614">
        <v>0</v>
      </c>
      <c r="E71" s="614">
        <v>0</v>
      </c>
      <c r="F71" s="614">
        <v>0</v>
      </c>
      <c r="G71" s="614">
        <v>0</v>
      </c>
      <c r="H71" s="614">
        <v>2</v>
      </c>
      <c r="I71" s="614">
        <v>0</v>
      </c>
      <c r="J71" s="916">
        <v>0</v>
      </c>
      <c r="K71" s="614"/>
      <c r="L71" s="614"/>
      <c r="P71">
        <f t="shared" si="1"/>
        <v>2</v>
      </c>
      <c r="Q71">
        <f>SUM(P69:P71)</f>
        <v>2</v>
      </c>
      <c r="R71" s="374" t="e">
        <f>Q71/#REF!*100</f>
        <v>#REF!</v>
      </c>
      <c r="S71" s="4" t="s">
        <v>156</v>
      </c>
    </row>
    <row r="72" spans="1:19" x14ac:dyDescent="0.15">
      <c r="A72" s="1774"/>
      <c r="B72" s="1774" t="s">
        <v>155</v>
      </c>
      <c r="C72" s="1774"/>
      <c r="D72" s="368">
        <v>0</v>
      </c>
      <c r="E72" s="368">
        <v>0</v>
      </c>
      <c r="F72" s="368">
        <v>0</v>
      </c>
      <c r="G72" s="368">
        <v>0</v>
      </c>
      <c r="H72" s="368">
        <v>0</v>
      </c>
      <c r="I72" s="368">
        <v>0</v>
      </c>
      <c r="J72" s="368">
        <v>0</v>
      </c>
      <c r="K72" s="368"/>
      <c r="L72" s="368"/>
      <c r="M72" s="368"/>
      <c r="N72" s="368"/>
      <c r="O72" s="368"/>
      <c r="P72" s="368">
        <f t="shared" si="1"/>
        <v>0</v>
      </c>
      <c r="Q72" s="368">
        <f>SUM(D72:O72)</f>
        <v>0</v>
      </c>
      <c r="S72" s="4" t="s">
        <v>156</v>
      </c>
    </row>
    <row r="73" spans="1:19" x14ac:dyDescent="0.15">
      <c r="A73" s="1772" t="s">
        <v>301</v>
      </c>
      <c r="B73" s="1772" t="s">
        <v>41</v>
      </c>
      <c r="C73" s="1772"/>
      <c r="D73" s="367">
        <v>1</v>
      </c>
      <c r="E73" s="367">
        <v>1</v>
      </c>
      <c r="F73" s="367">
        <v>1</v>
      </c>
      <c r="G73" s="367">
        <v>1</v>
      </c>
      <c r="H73" s="367">
        <v>1</v>
      </c>
      <c r="I73" s="367">
        <v>1</v>
      </c>
      <c r="J73" s="367">
        <v>1</v>
      </c>
      <c r="K73" s="367"/>
      <c r="L73" s="367"/>
      <c r="M73" s="367"/>
      <c r="N73" s="367"/>
      <c r="O73" s="369"/>
      <c r="P73" s="369">
        <f t="shared" si="1"/>
        <v>7</v>
      </c>
      <c r="Q73" s="369"/>
    </row>
    <row r="74" spans="1:19" x14ac:dyDescent="0.15">
      <c r="A74" s="1770"/>
      <c r="B74" s="1933" t="s">
        <v>44</v>
      </c>
      <c r="C74" s="1933"/>
      <c r="D74" s="623">
        <v>0</v>
      </c>
      <c r="E74" s="623">
        <v>0</v>
      </c>
      <c r="F74" s="623">
        <v>0</v>
      </c>
      <c r="G74" s="623">
        <v>0</v>
      </c>
      <c r="H74" s="623">
        <v>0</v>
      </c>
      <c r="I74" s="623">
        <v>0</v>
      </c>
      <c r="J74" s="623">
        <v>0</v>
      </c>
      <c r="K74" s="614"/>
      <c r="L74" s="614"/>
      <c r="M74" s="348"/>
      <c r="N74" s="348"/>
      <c r="O74" s="370"/>
      <c r="P74" s="348">
        <f>SUM(D74:O74)</f>
        <v>0</v>
      </c>
      <c r="Q74" s="822"/>
    </row>
    <row r="75" spans="1:19" x14ac:dyDescent="0.15">
      <c r="A75" s="1770"/>
      <c r="B75" s="1928" t="s">
        <v>153</v>
      </c>
      <c r="C75" s="1928"/>
      <c r="D75" s="623">
        <v>0</v>
      </c>
      <c r="E75" s="623">
        <v>0</v>
      </c>
      <c r="F75" s="623">
        <v>0</v>
      </c>
      <c r="G75" s="623">
        <v>0</v>
      </c>
      <c r="H75" s="623">
        <v>0</v>
      </c>
      <c r="I75" s="623">
        <v>0</v>
      </c>
      <c r="J75" s="623">
        <v>0</v>
      </c>
      <c r="K75" s="614"/>
      <c r="L75" s="614"/>
      <c r="M75" s="348"/>
      <c r="N75" s="348"/>
      <c r="O75" s="370"/>
      <c r="P75" s="348">
        <f>SUM(D75:O75)</f>
        <v>0</v>
      </c>
      <c r="Q75" s="348">
        <f>SUM(D75:O75)</f>
        <v>0</v>
      </c>
      <c r="R75" s="912">
        <f>$T$2-Q75</f>
        <v>3</v>
      </c>
    </row>
    <row r="76" spans="1:19" x14ac:dyDescent="0.15">
      <c r="A76" s="1770"/>
      <c r="B76" s="4" t="s">
        <v>46</v>
      </c>
      <c r="C76">
        <v>1</v>
      </c>
      <c r="D76" s="614">
        <v>0</v>
      </c>
      <c r="E76" s="614">
        <v>0</v>
      </c>
      <c r="F76" s="614">
        <v>0</v>
      </c>
      <c r="G76" s="614">
        <v>0</v>
      </c>
      <c r="H76" s="614">
        <v>2</v>
      </c>
      <c r="I76" s="614">
        <v>0</v>
      </c>
      <c r="J76" s="916">
        <v>0</v>
      </c>
      <c r="K76" s="614"/>
      <c r="L76" s="614"/>
      <c r="P76">
        <f>SUM(D76:O76)</f>
        <v>2</v>
      </c>
      <c r="Q76">
        <f>SUM(P74:P76)</f>
        <v>2</v>
      </c>
      <c r="R76" s="374" t="e">
        <f>Q76/#REF!*100</f>
        <v>#REF!</v>
      </c>
      <c r="S76" s="4" t="s">
        <v>156</v>
      </c>
    </row>
    <row r="77" spans="1:19" x14ac:dyDescent="0.15">
      <c r="A77" s="1774"/>
      <c r="B77" s="1774" t="s">
        <v>155</v>
      </c>
      <c r="C77" s="1774"/>
      <c r="D77" s="368">
        <v>1</v>
      </c>
      <c r="E77" s="368">
        <v>0</v>
      </c>
      <c r="F77" s="368">
        <v>0</v>
      </c>
      <c r="G77" s="368">
        <v>1</v>
      </c>
      <c r="H77" s="368">
        <v>0</v>
      </c>
      <c r="I77" s="368">
        <v>0</v>
      </c>
      <c r="J77" s="368">
        <v>0</v>
      </c>
      <c r="K77" s="368"/>
      <c r="L77" s="368"/>
      <c r="M77" s="368"/>
      <c r="N77" s="368"/>
      <c r="O77" s="368"/>
      <c r="P77" s="368">
        <f>SUM(D77:O77)</f>
        <v>2</v>
      </c>
      <c r="Q77" s="368">
        <f>SUM(D77:O77)</f>
        <v>2</v>
      </c>
      <c r="S77" s="4" t="s">
        <v>156</v>
      </c>
    </row>
    <row r="78" spans="1:19" x14ac:dyDescent="0.15">
      <c r="A78" s="1772" t="s">
        <v>299</v>
      </c>
      <c r="B78" s="1929" t="s">
        <v>41</v>
      </c>
      <c r="C78" s="1929"/>
      <c r="D78" s="367">
        <v>1</v>
      </c>
      <c r="E78" s="367">
        <v>1</v>
      </c>
      <c r="F78" s="367">
        <v>1</v>
      </c>
      <c r="G78" s="367">
        <v>1</v>
      </c>
      <c r="H78" s="367">
        <v>1</v>
      </c>
      <c r="I78" s="367">
        <v>1</v>
      </c>
      <c r="J78" s="367">
        <v>1</v>
      </c>
      <c r="K78" s="367"/>
      <c r="L78" s="367"/>
      <c r="M78" s="367"/>
      <c r="N78" s="367"/>
      <c r="P78">
        <f>SUM(D78:N78)</f>
        <v>7</v>
      </c>
    </row>
    <row r="79" spans="1:19" x14ac:dyDescent="0.15">
      <c r="A79" s="1770"/>
      <c r="B79" s="1928" t="s">
        <v>44</v>
      </c>
      <c r="C79" s="1928"/>
      <c r="D79" s="623">
        <v>0</v>
      </c>
      <c r="E79" s="623">
        <v>0</v>
      </c>
      <c r="F79" s="623">
        <v>0</v>
      </c>
      <c r="G79" s="623">
        <v>0</v>
      </c>
      <c r="H79" s="623">
        <v>0</v>
      </c>
      <c r="I79" s="623">
        <v>0</v>
      </c>
      <c r="J79" s="623">
        <v>0</v>
      </c>
      <c r="K79" s="614"/>
      <c r="L79" s="614"/>
      <c r="M79" s="348"/>
      <c r="N79" s="348"/>
      <c r="O79" s="348"/>
      <c r="P79" s="348">
        <f>SUM(D79:O79)</f>
        <v>0</v>
      </c>
      <c r="Q79" s="822"/>
    </row>
    <row r="80" spans="1:19" x14ac:dyDescent="0.15">
      <c r="A80" s="1770"/>
      <c r="B80" s="1928" t="s">
        <v>153</v>
      </c>
      <c r="C80" s="1928"/>
      <c r="D80" s="623">
        <v>0</v>
      </c>
      <c r="E80" s="623">
        <v>0</v>
      </c>
      <c r="F80" s="623">
        <v>0</v>
      </c>
      <c r="G80" s="623">
        <v>0</v>
      </c>
      <c r="H80" s="623">
        <v>0</v>
      </c>
      <c r="I80" s="623">
        <v>0</v>
      </c>
      <c r="J80" s="623">
        <v>0</v>
      </c>
      <c r="K80" s="614"/>
      <c r="L80" s="614"/>
      <c r="M80" s="348"/>
      <c r="N80" s="348"/>
      <c r="O80" s="348"/>
      <c r="P80" s="348">
        <f>SUM(D80:O80)</f>
        <v>0</v>
      </c>
      <c r="Q80" s="822">
        <f>SUM(D80:O80)</f>
        <v>0</v>
      </c>
      <c r="R80" s="912">
        <f>$T$2-Q80</f>
        <v>3</v>
      </c>
    </row>
    <row r="81" spans="1:19" x14ac:dyDescent="0.15">
      <c r="A81" s="1770"/>
      <c r="B81" s="4" t="s">
        <v>46</v>
      </c>
      <c r="C81">
        <v>1</v>
      </c>
      <c r="D81" s="614">
        <v>0</v>
      </c>
      <c r="E81" s="614">
        <v>0</v>
      </c>
      <c r="F81" s="614">
        <v>0</v>
      </c>
      <c r="G81" s="614">
        <v>1</v>
      </c>
      <c r="H81" s="614">
        <v>0</v>
      </c>
      <c r="I81" s="614">
        <v>1</v>
      </c>
      <c r="J81" s="916">
        <v>0</v>
      </c>
      <c r="K81" s="614"/>
      <c r="L81" s="614"/>
      <c r="P81">
        <f>SUM(D81:O81)</f>
        <v>2</v>
      </c>
      <c r="Q81">
        <f>SUM(P79:P81)</f>
        <v>2</v>
      </c>
      <c r="R81" s="374" t="e">
        <f>Q81/#REF!*100</f>
        <v>#REF!</v>
      </c>
      <c r="S81" s="4" t="s">
        <v>156</v>
      </c>
    </row>
    <row r="82" spans="1:19" x14ac:dyDescent="0.15">
      <c r="A82" s="1774"/>
      <c r="B82" s="1774" t="s">
        <v>155</v>
      </c>
      <c r="C82" s="1774"/>
      <c r="D82" s="368">
        <v>0</v>
      </c>
      <c r="E82" s="368">
        <v>1</v>
      </c>
      <c r="F82" s="368">
        <v>0</v>
      </c>
      <c r="G82" s="368">
        <v>0</v>
      </c>
      <c r="H82" s="368">
        <v>0</v>
      </c>
      <c r="I82" s="368">
        <v>0</v>
      </c>
      <c r="J82" s="368">
        <v>0</v>
      </c>
      <c r="K82" s="368"/>
      <c r="L82" s="368"/>
      <c r="M82" s="368"/>
      <c r="N82" s="368"/>
      <c r="O82" s="368"/>
      <c r="P82" s="368">
        <f>SUM(D82:O82)</f>
        <v>1</v>
      </c>
      <c r="Q82" s="368">
        <f>SUM(D82:O82)</f>
        <v>1</v>
      </c>
      <c r="S82" s="4" t="s">
        <v>156</v>
      </c>
    </row>
    <row r="83" spans="1:19" x14ac:dyDescent="0.15">
      <c r="A83" s="1772" t="s">
        <v>65</v>
      </c>
      <c r="B83" s="1929" t="s">
        <v>41</v>
      </c>
      <c r="C83" s="1929"/>
      <c r="D83" s="367">
        <v>1</v>
      </c>
      <c r="E83" s="367">
        <v>1</v>
      </c>
      <c r="F83" s="367">
        <v>1</v>
      </c>
      <c r="G83" s="367">
        <v>1</v>
      </c>
      <c r="H83" s="367">
        <v>1</v>
      </c>
      <c r="I83" s="367">
        <v>1</v>
      </c>
      <c r="J83" s="367">
        <v>1</v>
      </c>
      <c r="K83" s="367"/>
      <c r="L83" s="367"/>
      <c r="M83" s="367"/>
      <c r="N83" s="367"/>
      <c r="P83">
        <f>SUM(D83:N83)</f>
        <v>7</v>
      </c>
    </row>
    <row r="84" spans="1:19" x14ac:dyDescent="0.15">
      <c r="A84" s="1770"/>
      <c r="B84" s="1928" t="s">
        <v>44</v>
      </c>
      <c r="C84" s="1928"/>
      <c r="D84" s="623">
        <v>0</v>
      </c>
      <c r="E84" s="623">
        <v>0</v>
      </c>
      <c r="F84" s="623">
        <v>0</v>
      </c>
      <c r="G84" s="623">
        <v>1</v>
      </c>
      <c r="H84" s="623">
        <v>0</v>
      </c>
      <c r="I84" s="623">
        <v>0</v>
      </c>
      <c r="J84" s="623">
        <v>0</v>
      </c>
      <c r="K84" s="614"/>
      <c r="L84" s="614"/>
      <c r="M84" s="348"/>
      <c r="N84" s="348"/>
      <c r="O84" s="348"/>
      <c r="P84" s="348">
        <f>SUM(D84:O84)</f>
        <v>1</v>
      </c>
      <c r="Q84" s="822"/>
    </row>
    <row r="85" spans="1:19" x14ac:dyDescent="0.15">
      <c r="A85" s="1770"/>
      <c r="B85" s="1928" t="s">
        <v>153</v>
      </c>
      <c r="C85" s="1928"/>
      <c r="D85" s="623">
        <v>1</v>
      </c>
      <c r="E85" s="623">
        <v>2</v>
      </c>
      <c r="F85" s="623">
        <v>0</v>
      </c>
      <c r="G85" s="623">
        <v>0</v>
      </c>
      <c r="H85" s="623">
        <v>1</v>
      </c>
      <c r="I85" s="623">
        <v>1</v>
      </c>
      <c r="J85" s="623">
        <v>0</v>
      </c>
      <c r="K85" s="614"/>
      <c r="L85" s="614"/>
      <c r="M85" s="348"/>
      <c r="N85" s="348"/>
      <c r="O85" s="348"/>
      <c r="P85" s="348">
        <f>SUM(D85:O85)</f>
        <v>5</v>
      </c>
      <c r="Q85" s="822">
        <f>SUM(D85:O85)</f>
        <v>5</v>
      </c>
      <c r="R85" s="912">
        <f>$R$2-Q85</f>
        <v>1</v>
      </c>
    </row>
    <row r="86" spans="1:19" x14ac:dyDescent="0.15">
      <c r="A86" s="1770"/>
      <c r="B86" s="4" t="s">
        <v>46</v>
      </c>
      <c r="C86">
        <v>0</v>
      </c>
      <c r="D86" s="614">
        <v>0</v>
      </c>
      <c r="E86" s="614">
        <v>0</v>
      </c>
      <c r="F86" s="614">
        <v>0</v>
      </c>
      <c r="G86" s="614">
        <v>0</v>
      </c>
      <c r="H86" s="614">
        <v>0</v>
      </c>
      <c r="I86" s="614">
        <v>0</v>
      </c>
      <c r="J86" s="916">
        <v>0</v>
      </c>
      <c r="K86" s="614"/>
      <c r="L86" s="614"/>
      <c r="P86">
        <f>SUM(D86:O86)</f>
        <v>0</v>
      </c>
      <c r="Q86">
        <f>SUM(P84:P86)</f>
        <v>6</v>
      </c>
      <c r="R86" s="374" t="e">
        <f>Q86/#REF!*100</f>
        <v>#REF!</v>
      </c>
      <c r="S86" s="4" t="s">
        <v>156</v>
      </c>
    </row>
    <row r="87" spans="1:19" x14ac:dyDescent="0.15">
      <c r="A87" s="1774"/>
      <c r="B87" s="1774" t="s">
        <v>155</v>
      </c>
      <c r="C87" s="1774"/>
      <c r="D87" s="368">
        <v>1</v>
      </c>
      <c r="E87" s="368">
        <v>2</v>
      </c>
      <c r="F87" s="368">
        <v>0</v>
      </c>
      <c r="G87" s="368">
        <v>0</v>
      </c>
      <c r="H87" s="368">
        <v>0</v>
      </c>
      <c r="I87" s="368">
        <v>0</v>
      </c>
      <c r="J87" s="368">
        <v>0</v>
      </c>
      <c r="K87" s="368"/>
      <c r="L87" s="368"/>
      <c r="M87" s="368"/>
      <c r="N87" s="368"/>
      <c r="O87" s="368"/>
      <c r="P87" s="368">
        <f>SUM(D87:O87)</f>
        <v>3</v>
      </c>
      <c r="Q87" s="368">
        <f>SUM(D87:O87)</f>
        <v>3</v>
      </c>
      <c r="S87" s="4" t="s">
        <v>156</v>
      </c>
    </row>
    <row r="88" spans="1:19" x14ac:dyDescent="0.15">
      <c r="A88" s="1772" t="s">
        <v>31</v>
      </c>
      <c r="B88" s="1929" t="s">
        <v>41</v>
      </c>
      <c r="C88" s="1929"/>
      <c r="D88" s="367">
        <v>1</v>
      </c>
      <c r="E88" s="367">
        <v>1</v>
      </c>
      <c r="F88" s="367">
        <v>1</v>
      </c>
      <c r="G88" s="367">
        <v>1</v>
      </c>
      <c r="H88" s="367">
        <v>1</v>
      </c>
      <c r="I88" s="367">
        <v>1</v>
      </c>
      <c r="J88" s="367">
        <v>1</v>
      </c>
      <c r="K88" s="367"/>
      <c r="L88" s="367"/>
      <c r="M88" s="367"/>
      <c r="N88" s="367"/>
      <c r="P88">
        <f>SUM(D88:N88)</f>
        <v>7</v>
      </c>
    </row>
    <row r="89" spans="1:19" ht="12.75" customHeight="1" x14ac:dyDescent="0.15">
      <c r="A89" s="1770"/>
      <c r="B89" s="1928" t="s">
        <v>44</v>
      </c>
      <c r="C89" s="1928"/>
      <c r="D89" s="623">
        <v>1</v>
      </c>
      <c r="E89" s="623">
        <v>0</v>
      </c>
      <c r="F89" s="623">
        <v>0</v>
      </c>
      <c r="G89" s="623">
        <v>1</v>
      </c>
      <c r="H89" s="623">
        <v>0</v>
      </c>
      <c r="I89" s="623">
        <v>0</v>
      </c>
      <c r="J89" s="623">
        <v>0</v>
      </c>
      <c r="K89" s="614"/>
      <c r="L89" s="614"/>
      <c r="M89" s="348"/>
      <c r="N89" s="348"/>
      <c r="O89" s="348"/>
      <c r="P89" s="348">
        <f>SUM(D89:O89)</f>
        <v>2</v>
      </c>
      <c r="Q89" s="822"/>
    </row>
    <row r="90" spans="1:19" x14ac:dyDescent="0.15">
      <c r="A90" s="1770"/>
      <c r="B90" s="1928" t="s">
        <v>153</v>
      </c>
      <c r="C90" s="1928"/>
      <c r="D90" s="623">
        <v>0</v>
      </c>
      <c r="E90" s="623">
        <v>0</v>
      </c>
      <c r="F90" s="623">
        <v>0</v>
      </c>
      <c r="G90" s="623">
        <v>1</v>
      </c>
      <c r="H90" s="623">
        <v>2</v>
      </c>
      <c r="I90" s="623">
        <v>1</v>
      </c>
      <c r="J90" s="623">
        <v>0</v>
      </c>
      <c r="K90" s="614"/>
      <c r="L90" s="614"/>
      <c r="M90" s="348"/>
      <c r="N90" s="348"/>
      <c r="O90" s="348"/>
      <c r="P90" s="348">
        <f>SUM(D90:O90)</f>
        <v>4</v>
      </c>
      <c r="Q90" s="822">
        <f>SUM(D90:O90)</f>
        <v>4</v>
      </c>
      <c r="R90" s="912">
        <f>$S$2-Q90</f>
        <v>0</v>
      </c>
    </row>
    <row r="91" spans="1:19" x14ac:dyDescent="0.15">
      <c r="A91" s="1770"/>
      <c r="B91" s="4" t="s">
        <v>46</v>
      </c>
      <c r="C91">
        <v>-1</v>
      </c>
      <c r="D91" s="614">
        <v>0</v>
      </c>
      <c r="E91" s="614">
        <v>0</v>
      </c>
      <c r="F91" s="614">
        <v>0</v>
      </c>
      <c r="G91" s="614">
        <v>0</v>
      </c>
      <c r="H91" s="614">
        <v>0</v>
      </c>
      <c r="I91" s="614">
        <v>0</v>
      </c>
      <c r="J91" s="916">
        <v>0</v>
      </c>
      <c r="K91" s="614"/>
      <c r="L91" s="614"/>
      <c r="P91">
        <f>SUM(D91:O91)</f>
        <v>0</v>
      </c>
      <c r="Q91">
        <f>SUM(P89:P91)</f>
        <v>6</v>
      </c>
      <c r="R91" s="374" t="e">
        <f>Q91/#REF!*100</f>
        <v>#REF!</v>
      </c>
      <c r="S91" s="4" t="s">
        <v>156</v>
      </c>
    </row>
    <row r="92" spans="1:19" x14ac:dyDescent="0.15">
      <c r="A92" s="1774"/>
      <c r="B92" s="1774" t="s">
        <v>155</v>
      </c>
      <c r="C92" s="1774"/>
      <c r="D92" s="368">
        <v>3</v>
      </c>
      <c r="E92" s="368">
        <v>3</v>
      </c>
      <c r="F92" s="368">
        <v>0</v>
      </c>
      <c r="G92" s="368">
        <v>2</v>
      </c>
      <c r="H92" s="368">
        <v>2</v>
      </c>
      <c r="I92" s="368">
        <v>1.5</v>
      </c>
      <c r="J92" s="368">
        <v>0</v>
      </c>
      <c r="K92" s="368"/>
      <c r="L92" s="368"/>
      <c r="M92" s="368"/>
      <c r="N92" s="368"/>
      <c r="O92" s="368"/>
      <c r="P92" s="368">
        <f>SUM(D92:O92)</f>
        <v>11.5</v>
      </c>
      <c r="Q92" s="368">
        <f>SUM(D92:O92)</f>
        <v>11.5</v>
      </c>
      <c r="S92" s="4" t="s">
        <v>156</v>
      </c>
    </row>
    <row r="94" spans="1:19" x14ac:dyDescent="0.15">
      <c r="R94" s="912" t="e">
        <f>SUM(R3:R92)</f>
        <v>#REF!</v>
      </c>
    </row>
  </sheetData>
  <mergeCells count="90">
    <mergeCell ref="A88:A92"/>
    <mergeCell ref="B88:C88"/>
    <mergeCell ref="B89:C89"/>
    <mergeCell ref="B90:C90"/>
    <mergeCell ref="B92:C92"/>
    <mergeCell ref="A83:A87"/>
    <mergeCell ref="B83:C83"/>
    <mergeCell ref="B84:C84"/>
    <mergeCell ref="B85:C85"/>
    <mergeCell ref="B87:C87"/>
    <mergeCell ref="A78:A82"/>
    <mergeCell ref="B78:C78"/>
    <mergeCell ref="B79:C79"/>
    <mergeCell ref="B80:C80"/>
    <mergeCell ref="B82:C82"/>
    <mergeCell ref="A73:A77"/>
    <mergeCell ref="B73:C73"/>
    <mergeCell ref="B74:C74"/>
    <mergeCell ref="B75:C75"/>
    <mergeCell ref="B77:C77"/>
    <mergeCell ref="A68:A72"/>
    <mergeCell ref="B68:C68"/>
    <mergeCell ref="B69:C69"/>
    <mergeCell ref="B70:C70"/>
    <mergeCell ref="B72:C72"/>
    <mergeCell ref="A63:A67"/>
    <mergeCell ref="B63:C63"/>
    <mergeCell ref="B64:C64"/>
    <mergeCell ref="B65:C65"/>
    <mergeCell ref="B67:C67"/>
    <mergeCell ref="A58:A62"/>
    <mergeCell ref="B58:C58"/>
    <mergeCell ref="B59:C59"/>
    <mergeCell ref="B60:C60"/>
    <mergeCell ref="B62:C62"/>
    <mergeCell ref="A53:A57"/>
    <mergeCell ref="B53:C53"/>
    <mergeCell ref="B54:C54"/>
    <mergeCell ref="B55:C55"/>
    <mergeCell ref="B57:C57"/>
    <mergeCell ref="A48:A52"/>
    <mergeCell ref="B48:C48"/>
    <mergeCell ref="B49:C49"/>
    <mergeCell ref="B50:C50"/>
    <mergeCell ref="B52:C52"/>
    <mergeCell ref="A43:A47"/>
    <mergeCell ref="B43:C43"/>
    <mergeCell ref="B44:C44"/>
    <mergeCell ref="B45:C45"/>
    <mergeCell ref="B47:C47"/>
    <mergeCell ref="A38:A42"/>
    <mergeCell ref="B38:C38"/>
    <mergeCell ref="B39:C39"/>
    <mergeCell ref="B40:C40"/>
    <mergeCell ref="B42:C42"/>
    <mergeCell ref="A33:A37"/>
    <mergeCell ref="B33:C33"/>
    <mergeCell ref="B34:C34"/>
    <mergeCell ref="B35:C35"/>
    <mergeCell ref="B37:C37"/>
    <mergeCell ref="A28:A32"/>
    <mergeCell ref="B28:C28"/>
    <mergeCell ref="B29:C29"/>
    <mergeCell ref="B30:C30"/>
    <mergeCell ref="B32:C32"/>
    <mergeCell ref="A23:A27"/>
    <mergeCell ref="B23:C23"/>
    <mergeCell ref="B24:C24"/>
    <mergeCell ref="B25:C25"/>
    <mergeCell ref="B27:C27"/>
    <mergeCell ref="A18:A22"/>
    <mergeCell ref="B18:C18"/>
    <mergeCell ref="B19:C19"/>
    <mergeCell ref="B20:C20"/>
    <mergeCell ref="B22:C22"/>
    <mergeCell ref="A13:A17"/>
    <mergeCell ref="B13:C13"/>
    <mergeCell ref="B14:C14"/>
    <mergeCell ref="B15:C15"/>
    <mergeCell ref="B17:C17"/>
    <mergeCell ref="A8:A12"/>
    <mergeCell ref="B8:C8"/>
    <mergeCell ref="B9:C9"/>
    <mergeCell ref="B10:C10"/>
    <mergeCell ref="B12:C12"/>
    <mergeCell ref="A3:A7"/>
    <mergeCell ref="B3:C3"/>
    <mergeCell ref="B4:C4"/>
    <mergeCell ref="B5:C5"/>
    <mergeCell ref="B7:C7"/>
  </mergeCells>
  <phoneticPr fontId="1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M138"/>
  <sheetViews>
    <sheetView zoomScale="75" zoomScaleNormal="7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3:A10"/>
    </sheetView>
  </sheetViews>
  <sheetFormatPr defaultRowHeight="13.5" x14ac:dyDescent="0.15"/>
  <cols>
    <col min="2" max="2" width="6.375" customWidth="1"/>
    <col min="3" max="3" width="5.25" customWidth="1"/>
    <col min="12" max="12" width="8.875" customWidth="1"/>
    <col min="13" max="13" width="6" customWidth="1"/>
  </cols>
  <sheetData>
    <row r="2" spans="1:13" x14ac:dyDescent="0.15"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4" t="s">
        <v>157</v>
      </c>
    </row>
    <row r="3" spans="1:13" x14ac:dyDescent="0.15">
      <c r="A3" s="1772" t="s">
        <v>28</v>
      </c>
      <c r="B3" s="1929" t="s">
        <v>41</v>
      </c>
      <c r="C3" s="1929"/>
      <c r="D3" s="367"/>
      <c r="E3" s="367"/>
      <c r="F3" s="367"/>
      <c r="G3" s="367"/>
      <c r="H3" s="367"/>
      <c r="I3" s="367"/>
      <c r="J3">
        <f t="shared" ref="J3:J26" si="0">SUM(D3:I3)</f>
        <v>0</v>
      </c>
    </row>
    <row r="4" spans="1:13" x14ac:dyDescent="0.15">
      <c r="A4" s="1769"/>
      <c r="B4" s="1929" t="s">
        <v>42</v>
      </c>
      <c r="C4" s="1929"/>
      <c r="J4">
        <f t="shared" si="0"/>
        <v>0</v>
      </c>
    </row>
    <row r="5" spans="1:13" x14ac:dyDescent="0.15">
      <c r="A5" s="1769"/>
      <c r="B5" s="1928" t="s">
        <v>45</v>
      </c>
      <c r="C5" s="1928"/>
      <c r="D5" s="348"/>
      <c r="E5" s="348"/>
      <c r="F5" s="348"/>
      <c r="G5" s="348"/>
      <c r="H5" s="348"/>
      <c r="I5" s="348"/>
      <c r="J5" s="348">
        <f t="shared" si="0"/>
        <v>0</v>
      </c>
      <c r="K5" s="348"/>
    </row>
    <row r="6" spans="1:13" x14ac:dyDescent="0.15">
      <c r="A6" s="1769"/>
      <c r="B6" s="1928" t="s">
        <v>44</v>
      </c>
      <c r="C6" s="1928"/>
      <c r="D6" s="348"/>
      <c r="E6" s="348"/>
      <c r="F6" s="348"/>
      <c r="G6" s="348"/>
      <c r="H6" s="348"/>
      <c r="I6" s="348"/>
      <c r="J6" s="348">
        <f t="shared" si="0"/>
        <v>0</v>
      </c>
      <c r="K6" s="348"/>
    </row>
    <row r="7" spans="1:13" x14ac:dyDescent="0.15">
      <c r="A7" s="1769"/>
      <c r="B7" s="1928" t="s">
        <v>153</v>
      </c>
      <c r="C7" s="1928"/>
      <c r="D7" s="348"/>
      <c r="E7" s="348"/>
      <c r="F7" s="348"/>
      <c r="G7" s="348"/>
      <c r="H7" s="348"/>
      <c r="I7" s="348"/>
      <c r="J7" s="348">
        <f t="shared" si="0"/>
        <v>0</v>
      </c>
      <c r="K7" s="348">
        <f>J6+J5*0.5+J7</f>
        <v>0</v>
      </c>
    </row>
    <row r="8" spans="1:13" x14ac:dyDescent="0.15">
      <c r="A8" s="1769"/>
      <c r="B8" s="1769" t="s">
        <v>46</v>
      </c>
      <c r="C8">
        <v>1</v>
      </c>
      <c r="J8">
        <f t="shared" si="0"/>
        <v>0</v>
      </c>
    </row>
    <row r="9" spans="1:13" x14ac:dyDescent="0.15">
      <c r="A9" s="1769"/>
      <c r="B9" s="1769"/>
      <c r="C9">
        <v>0.5</v>
      </c>
      <c r="J9">
        <f t="shared" si="0"/>
        <v>0</v>
      </c>
      <c r="K9">
        <f>J9*0.5+J8</f>
        <v>0</v>
      </c>
    </row>
    <row r="10" spans="1:13" x14ac:dyDescent="0.15">
      <c r="A10" s="1774"/>
      <c r="B10" s="1774" t="s">
        <v>155</v>
      </c>
      <c r="C10" s="1774"/>
      <c r="D10" s="368"/>
      <c r="E10" s="368"/>
      <c r="F10" s="368"/>
      <c r="G10" s="368"/>
      <c r="H10" s="368"/>
      <c r="I10" s="368"/>
      <c r="J10" s="368">
        <f t="shared" si="0"/>
        <v>0</v>
      </c>
      <c r="K10" s="368">
        <f>SUM(D10:I10)</f>
        <v>0</v>
      </c>
      <c r="L10" s="374" t="e">
        <f>K10/(J3+J4*0.5+K7+K9)*100</f>
        <v>#DIV/0!</v>
      </c>
      <c r="M10" t="s">
        <v>156</v>
      </c>
    </row>
    <row r="11" spans="1:13" x14ac:dyDescent="0.15">
      <c r="A11" s="1772" t="s">
        <v>143</v>
      </c>
      <c r="B11" s="1930" t="s">
        <v>41</v>
      </c>
      <c r="C11" s="1930"/>
      <c r="D11" s="367"/>
      <c r="E11" s="367"/>
      <c r="F11" s="367"/>
      <c r="G11" s="367"/>
      <c r="H11" s="367"/>
      <c r="I11" s="367"/>
      <c r="J11">
        <f t="shared" si="0"/>
        <v>0</v>
      </c>
      <c r="K11" s="367"/>
    </row>
    <row r="12" spans="1:13" x14ac:dyDescent="0.15">
      <c r="A12" s="1769"/>
      <c r="B12" s="1929" t="s">
        <v>42</v>
      </c>
      <c r="C12" s="1929"/>
      <c r="J12">
        <f t="shared" si="0"/>
        <v>0</v>
      </c>
    </row>
    <row r="13" spans="1:13" x14ac:dyDescent="0.15">
      <c r="A13" s="1769"/>
      <c r="B13" s="1928" t="s">
        <v>45</v>
      </c>
      <c r="C13" s="1928"/>
      <c r="D13" s="348"/>
      <c r="E13" s="348"/>
      <c r="F13" s="348"/>
      <c r="G13" s="348"/>
      <c r="H13" s="348"/>
      <c r="I13" s="348"/>
      <c r="J13" s="348">
        <f t="shared" si="0"/>
        <v>0</v>
      </c>
      <c r="K13" s="348"/>
    </row>
    <row r="14" spans="1:13" x14ac:dyDescent="0.15">
      <c r="A14" s="1769"/>
      <c r="B14" s="1928" t="s">
        <v>44</v>
      </c>
      <c r="C14" s="1928"/>
      <c r="D14" s="348"/>
      <c r="E14" s="348"/>
      <c r="F14" s="348"/>
      <c r="G14" s="348"/>
      <c r="H14" s="348"/>
      <c r="I14" s="348"/>
      <c r="J14" s="348">
        <f t="shared" si="0"/>
        <v>0</v>
      </c>
      <c r="K14" s="348"/>
    </row>
    <row r="15" spans="1:13" x14ac:dyDescent="0.15">
      <c r="A15" s="1769"/>
      <c r="B15" s="1928" t="s">
        <v>153</v>
      </c>
      <c r="C15" s="1928"/>
      <c r="D15" s="348"/>
      <c r="E15" s="348"/>
      <c r="F15" s="348"/>
      <c r="G15" s="348"/>
      <c r="H15" s="348"/>
      <c r="I15" s="348"/>
      <c r="J15" s="348">
        <f t="shared" si="0"/>
        <v>0</v>
      </c>
      <c r="K15" s="348">
        <f>J14+J13*0.5+J15</f>
        <v>0</v>
      </c>
    </row>
    <row r="16" spans="1:13" x14ac:dyDescent="0.15">
      <c r="A16" s="1769"/>
      <c r="B16" s="1769" t="s">
        <v>46</v>
      </c>
      <c r="C16">
        <v>1</v>
      </c>
      <c r="J16">
        <f t="shared" si="0"/>
        <v>0</v>
      </c>
    </row>
    <row r="17" spans="1:13" x14ac:dyDescent="0.15">
      <c r="A17" s="1769"/>
      <c r="B17" s="1769"/>
      <c r="C17">
        <v>0.5</v>
      </c>
      <c r="J17">
        <f t="shared" si="0"/>
        <v>0</v>
      </c>
      <c r="K17">
        <f>J17*0.5+J16</f>
        <v>0</v>
      </c>
    </row>
    <row r="18" spans="1:13" x14ac:dyDescent="0.15">
      <c r="A18" s="1774"/>
      <c r="B18" s="1774" t="s">
        <v>155</v>
      </c>
      <c r="C18" s="1774"/>
      <c r="D18" s="368"/>
      <c r="E18" s="368"/>
      <c r="F18" s="368"/>
      <c r="G18" s="368"/>
      <c r="H18" s="368"/>
      <c r="I18" s="368"/>
      <c r="J18" s="368">
        <f t="shared" si="0"/>
        <v>0</v>
      </c>
      <c r="K18" s="368">
        <f>SUM(D18:I18)</f>
        <v>0</v>
      </c>
      <c r="L18" s="374" t="e">
        <f>K18/(J11+J12*0.5+K15+K17)*100</f>
        <v>#DIV/0!</v>
      </c>
      <c r="M18" t="s">
        <v>156</v>
      </c>
    </row>
    <row r="19" spans="1:13" x14ac:dyDescent="0.15">
      <c r="A19" s="1769" t="s">
        <v>71</v>
      </c>
      <c r="B19" s="1929" t="s">
        <v>41</v>
      </c>
      <c r="C19" s="1929"/>
      <c r="D19" s="367"/>
      <c r="E19" s="367"/>
      <c r="F19" s="367"/>
      <c r="G19" s="367"/>
      <c r="H19" s="367"/>
      <c r="I19" s="367"/>
      <c r="J19">
        <f t="shared" si="0"/>
        <v>0</v>
      </c>
      <c r="M19" s="4"/>
    </row>
    <row r="20" spans="1:13" x14ac:dyDescent="0.15">
      <c r="A20" s="1769"/>
      <c r="B20" s="1929" t="s">
        <v>42</v>
      </c>
      <c r="C20" s="1929"/>
      <c r="J20">
        <f t="shared" si="0"/>
        <v>0</v>
      </c>
      <c r="M20" s="4"/>
    </row>
    <row r="21" spans="1:13" x14ac:dyDescent="0.15">
      <c r="A21" s="1769"/>
      <c r="B21" s="1928" t="s">
        <v>45</v>
      </c>
      <c r="C21" s="1928"/>
      <c r="D21" s="348"/>
      <c r="E21" s="348"/>
      <c r="F21" s="348"/>
      <c r="G21" s="348"/>
      <c r="H21" s="348"/>
      <c r="I21" s="348"/>
      <c r="J21" s="348">
        <f t="shared" si="0"/>
        <v>0</v>
      </c>
      <c r="K21" s="348"/>
      <c r="M21" s="4"/>
    </row>
    <row r="22" spans="1:13" x14ac:dyDescent="0.15">
      <c r="A22" s="1769"/>
      <c r="B22" s="1928" t="s">
        <v>44</v>
      </c>
      <c r="C22" s="1928"/>
      <c r="D22" s="348"/>
      <c r="E22" s="348"/>
      <c r="F22" s="348"/>
      <c r="G22" s="348"/>
      <c r="H22" s="348"/>
      <c r="I22" s="348"/>
      <c r="J22" s="348">
        <f t="shared" si="0"/>
        <v>0</v>
      </c>
      <c r="K22" s="348"/>
      <c r="M22" s="4"/>
    </row>
    <row r="23" spans="1:13" x14ac:dyDescent="0.15">
      <c r="A23" s="1769"/>
      <c r="B23" s="1928" t="s">
        <v>153</v>
      </c>
      <c r="C23" s="1928"/>
      <c r="D23" s="348"/>
      <c r="E23" s="348"/>
      <c r="F23" s="348"/>
      <c r="G23" s="348"/>
      <c r="H23" s="348"/>
      <c r="I23" s="348"/>
      <c r="J23" s="348">
        <f t="shared" si="0"/>
        <v>0</v>
      </c>
      <c r="K23" s="348">
        <f>J22+J21*0.5+J23</f>
        <v>0</v>
      </c>
      <c r="M23" s="4"/>
    </row>
    <row r="24" spans="1:13" x14ac:dyDescent="0.15">
      <c r="A24" s="1769"/>
      <c r="B24" s="1769" t="s">
        <v>46</v>
      </c>
      <c r="C24">
        <v>1</v>
      </c>
      <c r="J24">
        <f t="shared" si="0"/>
        <v>0</v>
      </c>
    </row>
    <row r="25" spans="1:13" x14ac:dyDescent="0.15">
      <c r="A25" s="1769"/>
      <c r="B25" s="1769"/>
      <c r="C25">
        <v>0.5</v>
      </c>
      <c r="J25">
        <f t="shared" si="0"/>
        <v>0</v>
      </c>
      <c r="K25">
        <f>J25*0.5+J24</f>
        <v>0</v>
      </c>
    </row>
    <row r="26" spans="1:13" x14ac:dyDescent="0.15">
      <c r="A26" s="1774"/>
      <c r="B26" s="1774" t="s">
        <v>155</v>
      </c>
      <c r="C26" s="1774"/>
      <c r="D26" s="368"/>
      <c r="E26" s="368"/>
      <c r="F26" s="368"/>
      <c r="G26" s="368"/>
      <c r="H26" s="368"/>
      <c r="I26" s="368"/>
      <c r="J26" s="368">
        <f t="shared" si="0"/>
        <v>0</v>
      </c>
      <c r="K26" s="368">
        <f>SUM(D26:I26)</f>
        <v>0</v>
      </c>
      <c r="L26" s="374" t="e">
        <f>K26/(J19+J20*0.5+K23+K25)*100</f>
        <v>#DIV/0!</v>
      </c>
      <c r="M26" t="s">
        <v>156</v>
      </c>
    </row>
    <row r="27" spans="1:13" x14ac:dyDescent="0.15">
      <c r="A27" s="1772" t="s">
        <v>63</v>
      </c>
      <c r="B27" s="1772" t="s">
        <v>41</v>
      </c>
      <c r="C27" s="1772"/>
      <c r="D27" s="367"/>
      <c r="E27" s="367"/>
      <c r="F27" s="367"/>
      <c r="G27" s="367"/>
      <c r="H27" s="367"/>
      <c r="I27" s="367"/>
      <c r="J27" s="369">
        <f t="shared" ref="J27:J34" si="1">SUM(D27:I27)</f>
        <v>0</v>
      </c>
      <c r="K27" s="369"/>
    </row>
    <row r="28" spans="1:13" x14ac:dyDescent="0.15">
      <c r="A28" s="1769"/>
      <c r="B28" s="1769" t="s">
        <v>42</v>
      </c>
      <c r="C28" s="1769"/>
      <c r="J28" s="323">
        <f t="shared" si="1"/>
        <v>0</v>
      </c>
      <c r="K28" s="323"/>
    </row>
    <row r="29" spans="1:13" x14ac:dyDescent="0.15">
      <c r="A29" s="1769"/>
      <c r="B29" s="1933" t="s">
        <v>45</v>
      </c>
      <c r="C29" s="1933"/>
      <c r="D29" s="348"/>
      <c r="E29" s="348"/>
      <c r="F29" s="348"/>
      <c r="G29" s="348"/>
      <c r="H29" s="348"/>
      <c r="I29" s="348"/>
      <c r="J29" s="348">
        <f t="shared" si="1"/>
        <v>0</v>
      </c>
      <c r="K29" s="348"/>
    </row>
    <row r="30" spans="1:13" x14ac:dyDescent="0.15">
      <c r="A30" s="1769"/>
      <c r="B30" s="1933" t="s">
        <v>44</v>
      </c>
      <c r="C30" s="1933"/>
      <c r="D30" s="348"/>
      <c r="E30" s="348"/>
      <c r="F30" s="348"/>
      <c r="G30" s="348"/>
      <c r="H30" s="348"/>
      <c r="I30" s="348"/>
      <c r="J30" s="348">
        <f t="shared" si="1"/>
        <v>0</v>
      </c>
      <c r="K30" s="348"/>
    </row>
    <row r="31" spans="1:13" x14ac:dyDescent="0.15">
      <c r="A31" s="1769"/>
      <c r="B31" s="1928" t="s">
        <v>153</v>
      </c>
      <c r="C31" s="1928"/>
      <c r="D31" s="348"/>
      <c r="E31" s="348"/>
      <c r="F31" s="348"/>
      <c r="G31" s="348"/>
      <c r="H31" s="348"/>
      <c r="I31" s="348"/>
      <c r="J31" s="348">
        <f t="shared" si="1"/>
        <v>0</v>
      </c>
      <c r="K31" s="348">
        <f>J30+J29*0.5+J31</f>
        <v>0</v>
      </c>
    </row>
    <row r="32" spans="1:13" x14ac:dyDescent="0.15">
      <c r="A32" s="1769"/>
      <c r="B32" s="1769" t="s">
        <v>46</v>
      </c>
      <c r="C32">
        <v>1</v>
      </c>
      <c r="J32">
        <f t="shared" si="1"/>
        <v>0</v>
      </c>
    </row>
    <row r="33" spans="1:13" x14ac:dyDescent="0.15">
      <c r="A33" s="1769"/>
      <c r="B33" s="1769"/>
      <c r="C33">
        <v>0.5</v>
      </c>
      <c r="J33">
        <f t="shared" si="1"/>
        <v>0</v>
      </c>
      <c r="K33">
        <f>J33*0.5+J32</f>
        <v>0</v>
      </c>
    </row>
    <row r="34" spans="1:13" x14ac:dyDescent="0.15">
      <c r="A34" s="1774"/>
      <c r="B34" s="1774" t="s">
        <v>155</v>
      </c>
      <c r="C34" s="1774"/>
      <c r="D34" s="368"/>
      <c r="E34" s="368"/>
      <c r="F34" s="368"/>
      <c r="G34" s="368"/>
      <c r="H34" s="368"/>
      <c r="I34" s="368"/>
      <c r="J34" s="368">
        <f t="shared" si="1"/>
        <v>0</v>
      </c>
      <c r="K34" s="368">
        <f>SUM(D34:I34)</f>
        <v>0</v>
      </c>
      <c r="L34" s="374" t="e">
        <f>K34/(J27+J28*0.5+K31+K33)*100</f>
        <v>#DIV/0!</v>
      </c>
      <c r="M34" t="s">
        <v>156</v>
      </c>
    </row>
    <row r="35" spans="1:13" x14ac:dyDescent="0.15">
      <c r="A35" s="1772" t="s">
        <v>33</v>
      </c>
      <c r="B35" s="1930" t="s">
        <v>41</v>
      </c>
      <c r="C35" s="1930"/>
      <c r="D35" s="367"/>
      <c r="E35" s="367"/>
      <c r="F35" s="367"/>
      <c r="G35" s="367"/>
      <c r="H35" s="367"/>
      <c r="I35" s="367"/>
      <c r="J35">
        <f t="shared" ref="J35:J66" si="2">SUM(D35:I35)</f>
        <v>0</v>
      </c>
      <c r="K35" s="367"/>
    </row>
    <row r="36" spans="1:13" x14ac:dyDescent="0.15">
      <c r="A36" s="1769"/>
      <c r="B36" s="1929" t="s">
        <v>42</v>
      </c>
      <c r="C36" s="1929"/>
      <c r="J36">
        <f t="shared" si="2"/>
        <v>0</v>
      </c>
    </row>
    <row r="37" spans="1:13" x14ac:dyDescent="0.15">
      <c r="A37" s="1769"/>
      <c r="B37" s="1928" t="s">
        <v>45</v>
      </c>
      <c r="C37" s="1928"/>
      <c r="D37" s="348"/>
      <c r="E37" s="348"/>
      <c r="F37" s="348"/>
      <c r="G37" s="348"/>
      <c r="H37" s="348"/>
      <c r="I37" s="348"/>
      <c r="J37" s="348">
        <f t="shared" si="2"/>
        <v>0</v>
      </c>
      <c r="K37" s="348"/>
    </row>
    <row r="38" spans="1:13" x14ac:dyDescent="0.15">
      <c r="A38" s="1769"/>
      <c r="B38" s="1928" t="s">
        <v>44</v>
      </c>
      <c r="C38" s="1928"/>
      <c r="D38" s="348"/>
      <c r="E38" s="348"/>
      <c r="F38" s="348"/>
      <c r="G38" s="348"/>
      <c r="H38" s="348"/>
      <c r="I38" s="348"/>
      <c r="J38" s="348">
        <f t="shared" si="2"/>
        <v>0</v>
      </c>
      <c r="K38" s="348"/>
    </row>
    <row r="39" spans="1:13" x14ac:dyDescent="0.15">
      <c r="A39" s="1769"/>
      <c r="B39" s="1928" t="s">
        <v>153</v>
      </c>
      <c r="C39" s="1928"/>
      <c r="D39" s="348"/>
      <c r="E39" s="348"/>
      <c r="F39" s="348"/>
      <c r="G39" s="348"/>
      <c r="H39" s="348"/>
      <c r="I39" s="348"/>
      <c r="J39" s="348">
        <f t="shared" si="2"/>
        <v>0</v>
      </c>
      <c r="K39" s="348">
        <f>J38+J37*0.5+J39</f>
        <v>0</v>
      </c>
    </row>
    <row r="40" spans="1:13" x14ac:dyDescent="0.15">
      <c r="A40" s="1769"/>
      <c r="B40" s="1769" t="s">
        <v>46</v>
      </c>
      <c r="C40">
        <v>1</v>
      </c>
      <c r="J40">
        <f t="shared" si="2"/>
        <v>0</v>
      </c>
    </row>
    <row r="41" spans="1:13" x14ac:dyDescent="0.15">
      <c r="A41" s="1769"/>
      <c r="B41" s="1769"/>
      <c r="C41">
        <v>0.5</v>
      </c>
      <c r="J41">
        <f t="shared" si="2"/>
        <v>0</v>
      </c>
      <c r="K41">
        <f>J41*0.5+J40</f>
        <v>0</v>
      </c>
    </row>
    <row r="42" spans="1:13" x14ac:dyDescent="0.15">
      <c r="A42" s="1774"/>
      <c r="B42" s="1774" t="s">
        <v>155</v>
      </c>
      <c r="C42" s="1774"/>
      <c r="D42" s="368"/>
      <c r="E42" s="368"/>
      <c r="F42" s="368"/>
      <c r="G42" s="368"/>
      <c r="H42" s="368"/>
      <c r="I42" s="368"/>
      <c r="J42" s="368">
        <f t="shared" si="2"/>
        <v>0</v>
      </c>
      <c r="K42" s="368">
        <f>SUM(D42:I42)</f>
        <v>0</v>
      </c>
      <c r="L42" s="374" t="e">
        <f>K42/(J35+J36*0.5+K39+K41)*100</f>
        <v>#DIV/0!</v>
      </c>
      <c r="M42" t="s">
        <v>156</v>
      </c>
    </row>
    <row r="43" spans="1:13" x14ac:dyDescent="0.15">
      <c r="A43" s="1772" t="s">
        <v>64</v>
      </c>
      <c r="B43" s="1929" t="s">
        <v>41</v>
      </c>
      <c r="C43" s="1929"/>
      <c r="D43" s="367"/>
      <c r="E43" s="367"/>
      <c r="F43" s="367"/>
      <c r="G43" s="367"/>
      <c r="H43" s="367"/>
      <c r="I43" s="367"/>
      <c r="J43">
        <f t="shared" ref="J43:J50" si="3">SUM(D43:I43)</f>
        <v>0</v>
      </c>
    </row>
    <row r="44" spans="1:13" x14ac:dyDescent="0.15">
      <c r="A44" s="1769"/>
      <c r="B44" s="1929" t="s">
        <v>42</v>
      </c>
      <c r="C44" s="1929"/>
      <c r="J44">
        <f t="shared" si="3"/>
        <v>0</v>
      </c>
    </row>
    <row r="45" spans="1:13" x14ac:dyDescent="0.15">
      <c r="A45" s="1769"/>
      <c r="B45" s="1928" t="s">
        <v>45</v>
      </c>
      <c r="C45" s="1928"/>
      <c r="D45" s="348"/>
      <c r="E45" s="348"/>
      <c r="F45" s="348"/>
      <c r="G45" s="348"/>
      <c r="H45" s="348"/>
      <c r="I45" s="348"/>
      <c r="J45" s="348">
        <f t="shared" si="3"/>
        <v>0</v>
      </c>
      <c r="K45" s="348"/>
    </row>
    <row r="46" spans="1:13" x14ac:dyDescent="0.15">
      <c r="A46" s="1769"/>
      <c r="B46" s="1928" t="s">
        <v>44</v>
      </c>
      <c r="C46" s="1928"/>
      <c r="D46" s="348"/>
      <c r="E46" s="348"/>
      <c r="F46" s="348"/>
      <c r="G46" s="348"/>
      <c r="H46" s="348"/>
      <c r="I46" s="348"/>
      <c r="J46" s="348">
        <f t="shared" si="3"/>
        <v>0</v>
      </c>
      <c r="K46" s="348"/>
    </row>
    <row r="47" spans="1:13" x14ac:dyDescent="0.15">
      <c r="A47" s="1769"/>
      <c r="B47" s="1928" t="s">
        <v>153</v>
      </c>
      <c r="C47" s="1928"/>
      <c r="D47" s="348"/>
      <c r="E47" s="348"/>
      <c r="F47" s="348"/>
      <c r="G47" s="348"/>
      <c r="H47" s="348"/>
      <c r="I47" s="348"/>
      <c r="J47" s="348">
        <f t="shared" si="3"/>
        <v>0</v>
      </c>
      <c r="K47" s="348">
        <f>J46+J45*0.5+J47</f>
        <v>0</v>
      </c>
    </row>
    <row r="48" spans="1:13" x14ac:dyDescent="0.15">
      <c r="A48" s="1769"/>
      <c r="B48" s="1769" t="s">
        <v>46</v>
      </c>
      <c r="C48">
        <v>1</v>
      </c>
      <c r="J48">
        <f t="shared" si="3"/>
        <v>0</v>
      </c>
    </row>
    <row r="49" spans="1:13" x14ac:dyDescent="0.15">
      <c r="A49" s="1769"/>
      <c r="B49" s="1769"/>
      <c r="C49">
        <v>0.5</v>
      </c>
      <c r="J49">
        <f t="shared" si="3"/>
        <v>0</v>
      </c>
      <c r="K49">
        <f>J49*0.5+J48</f>
        <v>0</v>
      </c>
    </row>
    <row r="50" spans="1:13" x14ac:dyDescent="0.15">
      <c r="A50" s="1774"/>
      <c r="B50" s="1774" t="s">
        <v>155</v>
      </c>
      <c r="C50" s="1774"/>
      <c r="D50" s="368"/>
      <c r="E50" s="368"/>
      <c r="F50" s="368"/>
      <c r="G50" s="368"/>
      <c r="H50" s="368"/>
      <c r="I50" s="368"/>
      <c r="J50" s="368">
        <f t="shared" si="3"/>
        <v>0</v>
      </c>
      <c r="K50" s="368">
        <f>SUM(D50:I50)</f>
        <v>0</v>
      </c>
      <c r="L50" s="374" t="e">
        <f>K50/(J43+J44*0.5+K47+K49)*100</f>
        <v>#DIV/0!</v>
      </c>
    </row>
    <row r="51" spans="1:13" x14ac:dyDescent="0.15">
      <c r="A51" s="1769" t="s">
        <v>27</v>
      </c>
      <c r="B51" s="1929" t="s">
        <v>41</v>
      </c>
      <c r="C51" s="1929"/>
      <c r="D51" s="367"/>
      <c r="E51" s="367"/>
      <c r="F51" s="367"/>
      <c r="G51" s="367"/>
      <c r="H51" s="367"/>
      <c r="I51" s="367"/>
      <c r="J51">
        <f t="shared" si="2"/>
        <v>0</v>
      </c>
    </row>
    <row r="52" spans="1:13" x14ac:dyDescent="0.15">
      <c r="A52" s="1769"/>
      <c r="B52" s="1929" t="s">
        <v>42</v>
      </c>
      <c r="C52" s="1929"/>
      <c r="J52">
        <f t="shared" si="2"/>
        <v>0</v>
      </c>
      <c r="M52" s="4"/>
    </row>
    <row r="53" spans="1:13" x14ac:dyDescent="0.15">
      <c r="A53" s="1769"/>
      <c r="B53" s="1928" t="s">
        <v>45</v>
      </c>
      <c r="C53" s="1928"/>
      <c r="D53" s="348"/>
      <c r="E53" s="348"/>
      <c r="F53" s="348"/>
      <c r="G53" s="348"/>
      <c r="H53" s="348"/>
      <c r="I53" s="348"/>
      <c r="J53" s="348">
        <f t="shared" si="2"/>
        <v>0</v>
      </c>
      <c r="K53" s="348"/>
    </row>
    <row r="54" spans="1:13" x14ac:dyDescent="0.15">
      <c r="A54" s="1769"/>
      <c r="B54" s="1928" t="s">
        <v>44</v>
      </c>
      <c r="C54" s="1928"/>
      <c r="D54" s="348"/>
      <c r="E54" s="348"/>
      <c r="F54" s="348"/>
      <c r="G54" s="348"/>
      <c r="H54" s="348"/>
      <c r="I54" s="348"/>
      <c r="J54" s="348">
        <f t="shared" si="2"/>
        <v>0</v>
      </c>
      <c r="K54" s="348"/>
    </row>
    <row r="55" spans="1:13" x14ac:dyDescent="0.15">
      <c r="A55" s="1769"/>
      <c r="B55" s="1928" t="s">
        <v>153</v>
      </c>
      <c r="C55" s="1928"/>
      <c r="D55" s="348"/>
      <c r="E55" s="348"/>
      <c r="F55" s="348"/>
      <c r="G55" s="348"/>
      <c r="H55" s="348"/>
      <c r="I55" s="348"/>
      <c r="J55" s="348">
        <f t="shared" si="2"/>
        <v>0</v>
      </c>
      <c r="K55" s="348">
        <f>J54+J53*0.5+J55</f>
        <v>0</v>
      </c>
    </row>
    <row r="56" spans="1:13" x14ac:dyDescent="0.15">
      <c r="A56" s="1769"/>
      <c r="B56" s="1769" t="s">
        <v>46</v>
      </c>
      <c r="C56">
        <v>1</v>
      </c>
      <c r="J56">
        <f t="shared" si="2"/>
        <v>0</v>
      </c>
    </row>
    <row r="57" spans="1:13" x14ac:dyDescent="0.15">
      <c r="A57" s="1769"/>
      <c r="B57" s="1769"/>
      <c r="C57">
        <v>0.5</v>
      </c>
      <c r="J57">
        <f t="shared" si="2"/>
        <v>0</v>
      </c>
      <c r="K57">
        <f>J57*0.5+J56</f>
        <v>0</v>
      </c>
    </row>
    <row r="58" spans="1:13" x14ac:dyDescent="0.15">
      <c r="A58" s="1774"/>
      <c r="B58" s="1774" t="s">
        <v>155</v>
      </c>
      <c r="C58" s="1774"/>
      <c r="D58" s="368"/>
      <c r="E58" s="368"/>
      <c r="F58" s="368"/>
      <c r="G58" s="368"/>
      <c r="H58" s="368"/>
      <c r="I58" s="368"/>
      <c r="J58" s="368">
        <f t="shared" si="2"/>
        <v>0</v>
      </c>
      <c r="K58" s="368">
        <f>SUM(D58:I58)</f>
        <v>0</v>
      </c>
      <c r="L58" s="374" t="e">
        <f>K58/(J51+J52*0.5+K55+K57)*100</f>
        <v>#DIV/0!</v>
      </c>
      <c r="M58" t="s">
        <v>156</v>
      </c>
    </row>
    <row r="59" spans="1:13" x14ac:dyDescent="0.15">
      <c r="A59" s="1769" t="s">
        <v>30</v>
      </c>
      <c r="B59" s="1929" t="s">
        <v>41</v>
      </c>
      <c r="C59" s="1929"/>
      <c r="D59" s="367"/>
      <c r="E59" s="367"/>
      <c r="F59" s="367"/>
      <c r="G59" s="367"/>
      <c r="H59" s="367"/>
      <c r="I59" s="367"/>
      <c r="J59">
        <f t="shared" si="2"/>
        <v>0</v>
      </c>
    </row>
    <row r="60" spans="1:13" x14ac:dyDescent="0.15">
      <c r="A60" s="1769"/>
      <c r="B60" s="1929" t="s">
        <v>42</v>
      </c>
      <c r="C60" s="1929"/>
      <c r="J60">
        <f t="shared" si="2"/>
        <v>0</v>
      </c>
      <c r="M60" s="4"/>
    </row>
    <row r="61" spans="1:13" x14ac:dyDescent="0.15">
      <c r="A61" s="1769"/>
      <c r="B61" s="1928" t="s">
        <v>45</v>
      </c>
      <c r="C61" s="1928"/>
      <c r="D61" s="348"/>
      <c r="E61" s="348"/>
      <c r="F61" s="348"/>
      <c r="G61" s="348"/>
      <c r="H61" s="348"/>
      <c r="I61" s="348"/>
      <c r="J61" s="348">
        <f t="shared" si="2"/>
        <v>0</v>
      </c>
      <c r="K61" s="348"/>
      <c r="M61" s="4"/>
    </row>
    <row r="62" spans="1:13" x14ac:dyDescent="0.15">
      <c r="A62" s="1769"/>
      <c r="B62" s="1928" t="s">
        <v>44</v>
      </c>
      <c r="C62" s="1928"/>
      <c r="D62" s="348"/>
      <c r="E62" s="348"/>
      <c r="F62" s="348"/>
      <c r="G62" s="348"/>
      <c r="H62" s="348"/>
      <c r="I62" s="348"/>
      <c r="J62" s="348">
        <f t="shared" si="2"/>
        <v>0</v>
      </c>
      <c r="K62" s="348"/>
      <c r="M62" s="4"/>
    </row>
    <row r="63" spans="1:13" x14ac:dyDescent="0.15">
      <c r="A63" s="1769"/>
      <c r="B63" s="1928" t="s">
        <v>153</v>
      </c>
      <c r="C63" s="1928"/>
      <c r="D63" s="348"/>
      <c r="E63" s="348"/>
      <c r="F63" s="348"/>
      <c r="G63" s="348"/>
      <c r="H63" s="348"/>
      <c r="I63" s="348"/>
      <c r="J63" s="348">
        <f t="shared" si="2"/>
        <v>0</v>
      </c>
      <c r="K63" s="348">
        <f>J62+J61*0.5+J63</f>
        <v>0</v>
      </c>
      <c r="M63" s="4"/>
    </row>
    <row r="64" spans="1:13" x14ac:dyDescent="0.15">
      <c r="A64" s="1769"/>
      <c r="B64" s="1769" t="s">
        <v>46</v>
      </c>
      <c r="C64">
        <v>1</v>
      </c>
      <c r="J64">
        <f t="shared" si="2"/>
        <v>0</v>
      </c>
      <c r="M64" s="40"/>
    </row>
    <row r="65" spans="1:13" x14ac:dyDescent="0.15">
      <c r="A65" s="1769"/>
      <c r="B65" s="1769"/>
      <c r="C65">
        <v>0.5</v>
      </c>
      <c r="J65">
        <f t="shared" si="2"/>
        <v>0</v>
      </c>
      <c r="K65">
        <f>J65*0.5+J64</f>
        <v>0</v>
      </c>
      <c r="M65" s="4"/>
    </row>
    <row r="66" spans="1:13" x14ac:dyDescent="0.15">
      <c r="A66" s="1774"/>
      <c r="B66" s="1774" t="s">
        <v>155</v>
      </c>
      <c r="C66" s="1774"/>
      <c r="D66" s="368"/>
      <c r="E66" s="368"/>
      <c r="F66" s="368"/>
      <c r="G66" s="368"/>
      <c r="H66" s="368"/>
      <c r="I66" s="368"/>
      <c r="J66" s="368">
        <f t="shared" si="2"/>
        <v>0</v>
      </c>
      <c r="K66" s="368">
        <f>SUM(D66:I66)</f>
        <v>0</v>
      </c>
      <c r="L66" s="374" t="e">
        <f>K66/(J59+J60*0.5+K63+K65)*100</f>
        <v>#DIV/0!</v>
      </c>
      <c r="M66" t="s">
        <v>156</v>
      </c>
    </row>
    <row r="67" spans="1:13" x14ac:dyDescent="0.15">
      <c r="A67" s="1772" t="s">
        <v>34</v>
      </c>
      <c r="B67" s="1930" t="s">
        <v>41</v>
      </c>
      <c r="C67" s="1930"/>
      <c r="D67" s="367"/>
      <c r="E67" s="367"/>
      <c r="F67" s="367"/>
      <c r="G67" s="367"/>
      <c r="H67" s="367"/>
      <c r="I67" s="367"/>
      <c r="J67">
        <f t="shared" ref="J67:J90" si="4">SUM(D67:I67)</f>
        <v>0</v>
      </c>
      <c r="K67" s="367"/>
    </row>
    <row r="68" spans="1:13" x14ac:dyDescent="0.15">
      <c r="A68" s="1769"/>
      <c r="B68" s="1929" t="s">
        <v>42</v>
      </c>
      <c r="C68" s="1929"/>
      <c r="J68">
        <f t="shared" si="4"/>
        <v>0</v>
      </c>
    </row>
    <row r="69" spans="1:13" x14ac:dyDescent="0.15">
      <c r="A69" s="1769"/>
      <c r="B69" s="1928" t="s">
        <v>45</v>
      </c>
      <c r="C69" s="1928"/>
      <c r="D69" s="348"/>
      <c r="E69" s="348"/>
      <c r="F69" s="348"/>
      <c r="G69" s="348"/>
      <c r="H69" s="348"/>
      <c r="I69" s="348"/>
      <c r="J69" s="348">
        <f t="shared" si="4"/>
        <v>0</v>
      </c>
      <c r="K69" s="348"/>
    </row>
    <row r="70" spans="1:13" x14ac:dyDescent="0.15">
      <c r="A70" s="1769"/>
      <c r="B70" s="1928" t="s">
        <v>44</v>
      </c>
      <c r="C70" s="1928"/>
      <c r="D70" s="348"/>
      <c r="E70" s="348"/>
      <c r="F70" s="348"/>
      <c r="G70" s="348"/>
      <c r="H70" s="348"/>
      <c r="I70" s="348"/>
      <c r="J70" s="348">
        <f t="shared" si="4"/>
        <v>0</v>
      </c>
      <c r="K70" s="348"/>
    </row>
    <row r="71" spans="1:13" x14ac:dyDescent="0.15">
      <c r="A71" s="1769"/>
      <c r="B71" s="1928" t="s">
        <v>153</v>
      </c>
      <c r="C71" s="1928"/>
      <c r="D71" s="348"/>
      <c r="E71" s="348"/>
      <c r="F71" s="348"/>
      <c r="G71" s="348"/>
      <c r="H71" s="348"/>
      <c r="I71" s="348"/>
      <c r="J71" s="348">
        <f t="shared" si="4"/>
        <v>0</v>
      </c>
      <c r="K71" s="348">
        <f>J70+J69*0.5+J71</f>
        <v>0</v>
      </c>
    </row>
    <row r="72" spans="1:13" x14ac:dyDescent="0.15">
      <c r="A72" s="1769"/>
      <c r="B72" s="1769" t="s">
        <v>46</v>
      </c>
      <c r="C72">
        <v>1</v>
      </c>
      <c r="J72">
        <f t="shared" si="4"/>
        <v>0</v>
      </c>
    </row>
    <row r="73" spans="1:13" x14ac:dyDescent="0.15">
      <c r="A73" s="1769"/>
      <c r="B73" s="1769"/>
      <c r="C73">
        <v>0.5</v>
      </c>
      <c r="J73">
        <f t="shared" si="4"/>
        <v>0</v>
      </c>
      <c r="K73">
        <f>J73*0.5+J72</f>
        <v>0</v>
      </c>
    </row>
    <row r="74" spans="1:13" x14ac:dyDescent="0.15">
      <c r="A74" s="1774"/>
      <c r="B74" s="1774" t="s">
        <v>155</v>
      </c>
      <c r="C74" s="1774"/>
      <c r="D74" s="368"/>
      <c r="E74" s="368"/>
      <c r="F74" s="368"/>
      <c r="G74" s="368"/>
      <c r="H74" s="368"/>
      <c r="I74" s="368"/>
      <c r="J74" s="368">
        <f t="shared" si="4"/>
        <v>0</v>
      </c>
      <c r="K74" s="368">
        <f>SUM(D74:I74)</f>
        <v>0</v>
      </c>
      <c r="L74" s="374" t="e">
        <f>K74/(J67+J68*0.5+K71+K73)*100</f>
        <v>#DIV/0!</v>
      </c>
      <c r="M74" t="s">
        <v>156</v>
      </c>
    </row>
    <row r="75" spans="1:13" x14ac:dyDescent="0.15">
      <c r="A75" s="1769" t="s">
        <v>37</v>
      </c>
      <c r="B75" s="1929" t="s">
        <v>41</v>
      </c>
      <c r="C75" s="1929"/>
      <c r="D75" s="367"/>
      <c r="E75" s="367"/>
      <c r="F75" s="367"/>
      <c r="G75" s="367"/>
      <c r="H75" s="367"/>
      <c r="I75" s="367"/>
      <c r="J75">
        <f t="shared" si="4"/>
        <v>0</v>
      </c>
    </row>
    <row r="76" spans="1:13" x14ac:dyDescent="0.15">
      <c r="A76" s="1769"/>
      <c r="B76" s="1929" t="s">
        <v>42</v>
      </c>
      <c r="C76" s="1929"/>
      <c r="J76">
        <f t="shared" si="4"/>
        <v>0</v>
      </c>
    </row>
    <row r="77" spans="1:13" x14ac:dyDescent="0.15">
      <c r="A77" s="1769"/>
      <c r="B77" s="1928" t="s">
        <v>45</v>
      </c>
      <c r="C77" s="1928"/>
      <c r="D77" s="348"/>
      <c r="E77" s="348"/>
      <c r="F77" s="348"/>
      <c r="G77" s="348"/>
      <c r="H77" s="348"/>
      <c r="I77" s="348"/>
      <c r="J77" s="348">
        <f t="shared" si="4"/>
        <v>0</v>
      </c>
      <c r="K77" s="348"/>
    </row>
    <row r="78" spans="1:13" x14ac:dyDescent="0.15">
      <c r="A78" s="1769"/>
      <c r="B78" s="1928" t="s">
        <v>44</v>
      </c>
      <c r="C78" s="1928"/>
      <c r="D78" s="348"/>
      <c r="E78" s="348"/>
      <c r="F78" s="348"/>
      <c r="G78" s="348"/>
      <c r="H78" s="348"/>
      <c r="I78" s="348"/>
      <c r="J78" s="348">
        <f t="shared" si="4"/>
        <v>0</v>
      </c>
      <c r="K78" s="348"/>
    </row>
    <row r="79" spans="1:13" x14ac:dyDescent="0.15">
      <c r="A79" s="1769"/>
      <c r="B79" s="1928" t="s">
        <v>153</v>
      </c>
      <c r="C79" s="1928"/>
      <c r="D79" s="348"/>
      <c r="E79" s="348"/>
      <c r="F79" s="348"/>
      <c r="G79" s="348"/>
      <c r="H79" s="348"/>
      <c r="I79" s="348"/>
      <c r="J79" s="348">
        <f t="shared" si="4"/>
        <v>0</v>
      </c>
      <c r="K79" s="348">
        <f>J78+J77*0.5+J79</f>
        <v>0</v>
      </c>
    </row>
    <row r="80" spans="1:13" x14ac:dyDescent="0.15">
      <c r="A80" s="1769"/>
      <c r="B80" s="1769" t="s">
        <v>46</v>
      </c>
      <c r="C80">
        <v>1</v>
      </c>
      <c r="J80">
        <f t="shared" si="4"/>
        <v>0</v>
      </c>
    </row>
    <row r="81" spans="1:13" x14ac:dyDescent="0.15">
      <c r="A81" s="1769"/>
      <c r="B81" s="1769"/>
      <c r="C81">
        <v>0.5</v>
      </c>
      <c r="J81">
        <f t="shared" si="4"/>
        <v>0</v>
      </c>
      <c r="K81">
        <f>J81*0.5+J80</f>
        <v>0</v>
      </c>
    </row>
    <row r="82" spans="1:13" x14ac:dyDescent="0.15">
      <c r="A82" s="1774"/>
      <c r="B82" s="1774" t="s">
        <v>155</v>
      </c>
      <c r="C82" s="1774"/>
      <c r="D82" s="368"/>
      <c r="E82" s="368"/>
      <c r="F82" s="368"/>
      <c r="G82" s="368"/>
      <c r="H82" s="368"/>
      <c r="I82" s="368"/>
      <c r="J82" s="368">
        <f t="shared" si="4"/>
        <v>0</v>
      </c>
      <c r="K82" s="368">
        <f>SUM(D82:I82)</f>
        <v>0</v>
      </c>
      <c r="L82" s="374" t="e">
        <f>K82/(J75+J76*0.5+K79+K81)*100</f>
        <v>#DIV/0!</v>
      </c>
      <c r="M82" t="s">
        <v>156</v>
      </c>
    </row>
    <row r="83" spans="1:13" x14ac:dyDescent="0.15">
      <c r="A83" s="1772" t="s">
        <v>66</v>
      </c>
      <c r="B83" s="1772" t="s">
        <v>41</v>
      </c>
      <c r="C83" s="1772"/>
      <c r="D83" s="367"/>
      <c r="E83" s="367"/>
      <c r="F83" s="367"/>
      <c r="G83" s="367"/>
      <c r="H83" s="367"/>
      <c r="I83" s="367"/>
      <c r="J83" s="369">
        <f t="shared" si="4"/>
        <v>0</v>
      </c>
      <c r="K83" s="369"/>
    </row>
    <row r="84" spans="1:13" x14ac:dyDescent="0.15">
      <c r="A84" s="1769"/>
      <c r="B84" s="1769" t="s">
        <v>42</v>
      </c>
      <c r="C84" s="1769"/>
      <c r="J84" s="323">
        <f t="shared" si="4"/>
        <v>0</v>
      </c>
      <c r="K84" s="323"/>
    </row>
    <row r="85" spans="1:13" x14ac:dyDescent="0.15">
      <c r="A85" s="1769"/>
      <c r="B85" s="1933" t="s">
        <v>45</v>
      </c>
      <c r="C85" s="1933"/>
      <c r="D85" s="348"/>
      <c r="E85" s="348"/>
      <c r="F85" s="348"/>
      <c r="G85" s="348"/>
      <c r="H85" s="348"/>
      <c r="I85" s="348"/>
      <c r="J85" s="348">
        <f t="shared" si="4"/>
        <v>0</v>
      </c>
      <c r="K85" s="348"/>
    </row>
    <row r="86" spans="1:13" x14ac:dyDescent="0.15">
      <c r="A86" s="1769"/>
      <c r="B86" s="1933" t="s">
        <v>44</v>
      </c>
      <c r="C86" s="1933"/>
      <c r="D86" s="348"/>
      <c r="E86" s="348"/>
      <c r="F86" s="348"/>
      <c r="G86" s="348"/>
      <c r="H86" s="348"/>
      <c r="I86" s="348"/>
      <c r="J86" s="348">
        <f t="shared" si="4"/>
        <v>0</v>
      </c>
      <c r="K86" s="348"/>
    </row>
    <row r="87" spans="1:13" x14ac:dyDescent="0.15">
      <c r="A87" s="1769"/>
      <c r="B87" s="1928" t="s">
        <v>153</v>
      </c>
      <c r="C87" s="1928"/>
      <c r="D87" s="348"/>
      <c r="E87" s="348"/>
      <c r="F87" s="348"/>
      <c r="G87" s="348"/>
      <c r="H87" s="348"/>
      <c r="I87" s="348"/>
      <c r="J87" s="348">
        <f t="shared" si="4"/>
        <v>0</v>
      </c>
      <c r="K87" s="348">
        <f>J86+J85*0.5+J87</f>
        <v>0</v>
      </c>
    </row>
    <row r="88" spans="1:13" x14ac:dyDescent="0.15">
      <c r="A88" s="1769"/>
      <c r="B88" s="1769" t="s">
        <v>46</v>
      </c>
      <c r="C88">
        <v>1</v>
      </c>
      <c r="J88">
        <f t="shared" si="4"/>
        <v>0</v>
      </c>
    </row>
    <row r="89" spans="1:13" x14ac:dyDescent="0.15">
      <c r="A89" s="1769"/>
      <c r="B89" s="1769"/>
      <c r="C89">
        <v>0.5</v>
      </c>
      <c r="J89">
        <f t="shared" si="4"/>
        <v>0</v>
      </c>
      <c r="K89">
        <f>J89*0.5+J88</f>
        <v>0</v>
      </c>
    </row>
    <row r="90" spans="1:13" x14ac:dyDescent="0.15">
      <c r="A90" s="1774"/>
      <c r="B90" s="1774" t="s">
        <v>155</v>
      </c>
      <c r="C90" s="1774"/>
      <c r="D90" s="368"/>
      <c r="E90" s="368"/>
      <c r="F90" s="368"/>
      <c r="G90" s="368"/>
      <c r="H90" s="368"/>
      <c r="I90" s="368"/>
      <c r="J90" s="368">
        <f t="shared" si="4"/>
        <v>0</v>
      </c>
      <c r="K90" s="368">
        <f>SUM(D90:I90)</f>
        <v>0</v>
      </c>
      <c r="L90" s="374" t="e">
        <f>K90/(J83+J84*0.5+K87+K89)*100</f>
        <v>#DIV/0!</v>
      </c>
      <c r="M90" t="s">
        <v>156</v>
      </c>
    </row>
    <row r="91" spans="1:13" x14ac:dyDescent="0.15">
      <c r="A91" s="1772" t="s">
        <v>119</v>
      </c>
      <c r="B91" s="1929" t="s">
        <v>41</v>
      </c>
      <c r="C91" s="1929"/>
      <c r="D91" s="367"/>
      <c r="E91" s="367"/>
      <c r="F91" s="367"/>
      <c r="G91" s="367"/>
      <c r="H91" s="367"/>
      <c r="I91" s="367"/>
      <c r="J91">
        <f t="shared" ref="J91:J98" si="5">SUM(D91:I91)</f>
        <v>0</v>
      </c>
      <c r="M91" s="4"/>
    </row>
    <row r="92" spans="1:13" x14ac:dyDescent="0.15">
      <c r="A92" s="1769"/>
      <c r="B92" s="1929" t="s">
        <v>42</v>
      </c>
      <c r="C92" s="1929"/>
      <c r="J92">
        <f t="shared" si="5"/>
        <v>0</v>
      </c>
      <c r="M92" s="4"/>
    </row>
    <row r="93" spans="1:13" x14ac:dyDescent="0.15">
      <c r="A93" s="1769"/>
      <c r="B93" s="1928" t="s">
        <v>45</v>
      </c>
      <c r="C93" s="1928"/>
      <c r="D93" s="348"/>
      <c r="E93" s="348"/>
      <c r="F93" s="348"/>
      <c r="G93" s="348"/>
      <c r="H93" s="348"/>
      <c r="I93" s="348"/>
      <c r="J93" s="348">
        <f t="shared" si="5"/>
        <v>0</v>
      </c>
      <c r="K93" s="348"/>
      <c r="M93" s="4"/>
    </row>
    <row r="94" spans="1:13" x14ac:dyDescent="0.15">
      <c r="A94" s="1769"/>
      <c r="B94" s="1928" t="s">
        <v>44</v>
      </c>
      <c r="C94" s="1928"/>
      <c r="D94" s="348"/>
      <c r="E94" s="348"/>
      <c r="F94" s="348"/>
      <c r="G94" s="348"/>
      <c r="H94" s="348"/>
      <c r="I94" s="348"/>
      <c r="J94" s="348">
        <f t="shared" si="5"/>
        <v>0</v>
      </c>
      <c r="K94" s="348"/>
      <c r="M94" s="4"/>
    </row>
    <row r="95" spans="1:13" x14ac:dyDescent="0.15">
      <c r="A95" s="1769"/>
      <c r="B95" s="1928" t="s">
        <v>153</v>
      </c>
      <c r="C95" s="1928"/>
      <c r="D95" s="348"/>
      <c r="E95" s="348"/>
      <c r="F95" s="348"/>
      <c r="G95" s="348"/>
      <c r="H95" s="348"/>
      <c r="I95" s="348"/>
      <c r="J95" s="348">
        <f t="shared" si="5"/>
        <v>0</v>
      </c>
      <c r="K95" s="348">
        <f>J94+J93*0.5+J95</f>
        <v>0</v>
      </c>
      <c r="M95" s="4"/>
    </row>
    <row r="96" spans="1:13" x14ac:dyDescent="0.15">
      <c r="A96" s="1769"/>
      <c r="B96" s="1769" t="s">
        <v>46</v>
      </c>
      <c r="C96">
        <v>1</v>
      </c>
      <c r="J96">
        <f t="shared" si="5"/>
        <v>0</v>
      </c>
      <c r="M96" s="4"/>
    </row>
    <row r="97" spans="1:13" x14ac:dyDescent="0.15">
      <c r="A97" s="1769"/>
      <c r="B97" s="1769"/>
      <c r="C97">
        <v>0.5</v>
      </c>
      <c r="J97">
        <f t="shared" si="5"/>
        <v>0</v>
      </c>
      <c r="K97">
        <f>J97*0.5+J96</f>
        <v>0</v>
      </c>
      <c r="M97" s="4"/>
    </row>
    <row r="98" spans="1:13" x14ac:dyDescent="0.15">
      <c r="A98" s="1774"/>
      <c r="B98" s="1774" t="s">
        <v>155</v>
      </c>
      <c r="C98" s="1774"/>
      <c r="D98" s="368"/>
      <c r="E98" s="368"/>
      <c r="F98" s="368"/>
      <c r="G98" s="368"/>
      <c r="H98" s="368"/>
      <c r="I98" s="368"/>
      <c r="J98" s="368">
        <f t="shared" si="5"/>
        <v>0</v>
      </c>
      <c r="K98" s="368">
        <f>SUM(D98:I98)</f>
        <v>0</v>
      </c>
      <c r="L98" s="374" t="e">
        <f>K98/(J91+J92*0.5+K95+K97)*100</f>
        <v>#DIV/0!</v>
      </c>
      <c r="M98" t="s">
        <v>156</v>
      </c>
    </row>
    <row r="99" spans="1:13" x14ac:dyDescent="0.15">
      <c r="A99" s="1769" t="s">
        <v>144</v>
      </c>
      <c r="B99" s="1929" t="s">
        <v>41</v>
      </c>
      <c r="C99" s="1929"/>
      <c r="D99" s="367"/>
      <c r="E99" s="367"/>
      <c r="F99" s="367"/>
      <c r="G99" s="367"/>
      <c r="H99" s="367"/>
      <c r="I99" s="367"/>
      <c r="J99">
        <f t="shared" ref="J99:J114" si="6">SUM(D99:I99)</f>
        <v>0</v>
      </c>
    </row>
    <row r="100" spans="1:13" x14ac:dyDescent="0.15">
      <c r="A100" s="1769"/>
      <c r="B100" s="1929" t="s">
        <v>42</v>
      </c>
      <c r="C100" s="1929"/>
      <c r="J100">
        <f t="shared" si="6"/>
        <v>0</v>
      </c>
    </row>
    <row r="101" spans="1:13" x14ac:dyDescent="0.15">
      <c r="A101" s="1769"/>
      <c r="B101" s="1928" t="s">
        <v>45</v>
      </c>
      <c r="C101" s="1928"/>
      <c r="D101" s="348"/>
      <c r="E101" s="348"/>
      <c r="F101" s="348"/>
      <c r="G101" s="348"/>
      <c r="H101" s="348"/>
      <c r="I101" s="348"/>
      <c r="J101" s="348">
        <f t="shared" si="6"/>
        <v>0</v>
      </c>
      <c r="K101" s="348"/>
    </row>
    <row r="102" spans="1:13" x14ac:dyDescent="0.15">
      <c r="A102" s="1769"/>
      <c r="B102" s="1928" t="s">
        <v>44</v>
      </c>
      <c r="C102" s="1928"/>
      <c r="D102" s="348"/>
      <c r="E102" s="348"/>
      <c r="F102" s="348"/>
      <c r="G102" s="348"/>
      <c r="H102" s="348"/>
      <c r="I102" s="348"/>
      <c r="J102" s="348">
        <f t="shared" si="6"/>
        <v>0</v>
      </c>
      <c r="K102" s="348"/>
    </row>
    <row r="103" spans="1:13" x14ac:dyDescent="0.15">
      <c r="A103" s="1769"/>
      <c r="B103" s="1928" t="s">
        <v>153</v>
      </c>
      <c r="C103" s="1928"/>
      <c r="D103" s="348"/>
      <c r="E103" s="348"/>
      <c r="F103" s="348"/>
      <c r="G103" s="348"/>
      <c r="H103" s="348"/>
      <c r="I103" s="348"/>
      <c r="J103" s="348">
        <f t="shared" si="6"/>
        <v>0</v>
      </c>
      <c r="K103" s="348">
        <f>J102+J101*0.5+J103</f>
        <v>0</v>
      </c>
    </row>
    <row r="104" spans="1:13" x14ac:dyDescent="0.15">
      <c r="A104" s="1769"/>
      <c r="B104" s="1769" t="s">
        <v>46</v>
      </c>
      <c r="C104">
        <v>1</v>
      </c>
      <c r="J104">
        <f t="shared" si="6"/>
        <v>0</v>
      </c>
    </row>
    <row r="105" spans="1:13" x14ac:dyDescent="0.15">
      <c r="A105" s="1769"/>
      <c r="B105" s="1769"/>
      <c r="C105">
        <v>0.5</v>
      </c>
      <c r="J105">
        <f t="shared" si="6"/>
        <v>0</v>
      </c>
      <c r="K105">
        <f>J105*0.5+J104</f>
        <v>0</v>
      </c>
    </row>
    <row r="106" spans="1:13" x14ac:dyDescent="0.15">
      <c r="A106" s="1774"/>
      <c r="B106" s="1774" t="s">
        <v>155</v>
      </c>
      <c r="C106" s="1774"/>
      <c r="D106" s="368"/>
      <c r="E106" s="368"/>
      <c r="F106" s="368"/>
      <c r="G106" s="368"/>
      <c r="H106" s="368"/>
      <c r="I106" s="368"/>
      <c r="J106" s="368">
        <f t="shared" si="6"/>
        <v>0</v>
      </c>
      <c r="K106" s="368">
        <f>SUM(D106:I106)</f>
        <v>0</v>
      </c>
      <c r="L106" s="374" t="e">
        <f>K106/(J99+J100*0.5+K103+K105)*100</f>
        <v>#DIV/0!</v>
      </c>
      <c r="M106" t="s">
        <v>156</v>
      </c>
    </row>
    <row r="107" spans="1:13" x14ac:dyDescent="0.15">
      <c r="A107" s="1772" t="s">
        <v>65</v>
      </c>
      <c r="B107" s="1772" t="s">
        <v>41</v>
      </c>
      <c r="C107" s="1772"/>
      <c r="D107" s="367"/>
      <c r="E107" s="367"/>
      <c r="F107" s="367"/>
      <c r="G107" s="367"/>
      <c r="H107" s="367"/>
      <c r="I107" s="367"/>
      <c r="J107" s="369">
        <f t="shared" si="6"/>
        <v>0</v>
      </c>
      <c r="K107" s="369"/>
    </row>
    <row r="108" spans="1:13" x14ac:dyDescent="0.15">
      <c r="A108" s="1769"/>
      <c r="B108" s="1769" t="s">
        <v>42</v>
      </c>
      <c r="C108" s="1769"/>
      <c r="J108" s="323">
        <f t="shared" si="6"/>
        <v>0</v>
      </c>
      <c r="K108" s="323"/>
    </row>
    <row r="109" spans="1:13" x14ac:dyDescent="0.15">
      <c r="A109" s="1769"/>
      <c r="B109" s="1933" t="s">
        <v>45</v>
      </c>
      <c r="C109" s="1933"/>
      <c r="D109" s="348"/>
      <c r="E109" s="348"/>
      <c r="F109" s="348"/>
      <c r="G109" s="348"/>
      <c r="H109" s="348"/>
      <c r="I109" s="348"/>
      <c r="J109" s="348">
        <f t="shared" si="6"/>
        <v>0</v>
      </c>
      <c r="K109" s="348"/>
    </row>
    <row r="110" spans="1:13" x14ac:dyDescent="0.15">
      <c r="A110" s="1769"/>
      <c r="B110" s="1933" t="s">
        <v>44</v>
      </c>
      <c r="C110" s="1933"/>
      <c r="D110" s="348"/>
      <c r="E110" s="348"/>
      <c r="F110" s="348"/>
      <c r="G110" s="348"/>
      <c r="H110" s="348"/>
      <c r="I110" s="348"/>
      <c r="J110" s="348">
        <f t="shared" si="6"/>
        <v>0</v>
      </c>
      <c r="K110" s="348"/>
    </row>
    <row r="111" spans="1:13" x14ac:dyDescent="0.15">
      <c r="A111" s="1769"/>
      <c r="B111" s="1928" t="s">
        <v>153</v>
      </c>
      <c r="C111" s="1928"/>
      <c r="D111" s="348"/>
      <c r="E111" s="348"/>
      <c r="F111" s="348"/>
      <c r="G111" s="348"/>
      <c r="H111" s="348"/>
      <c r="I111" s="348"/>
      <c r="J111" s="348">
        <f t="shared" si="6"/>
        <v>0</v>
      </c>
      <c r="K111" s="348">
        <f>J110+J109*0.5+J111</f>
        <v>0</v>
      </c>
    </row>
    <row r="112" spans="1:13" x14ac:dyDescent="0.15">
      <c r="A112" s="1769"/>
      <c r="B112" s="1769" t="s">
        <v>46</v>
      </c>
      <c r="C112">
        <v>1</v>
      </c>
      <c r="J112">
        <f t="shared" si="6"/>
        <v>0</v>
      </c>
    </row>
    <row r="113" spans="1:13" x14ac:dyDescent="0.15">
      <c r="A113" s="1769"/>
      <c r="B113" s="1769"/>
      <c r="C113">
        <v>0.5</v>
      </c>
      <c r="J113">
        <f t="shared" si="6"/>
        <v>0</v>
      </c>
      <c r="K113">
        <f>J113*0.5+J112</f>
        <v>0</v>
      </c>
    </row>
    <row r="114" spans="1:13" x14ac:dyDescent="0.15">
      <c r="A114" s="1774"/>
      <c r="B114" s="1774" t="s">
        <v>155</v>
      </c>
      <c r="C114" s="1774"/>
      <c r="D114" s="368"/>
      <c r="E114" s="368"/>
      <c r="F114" s="368"/>
      <c r="G114" s="368"/>
      <c r="H114" s="368"/>
      <c r="I114" s="368"/>
      <c r="J114" s="368">
        <f t="shared" si="6"/>
        <v>0</v>
      </c>
      <c r="K114" s="368">
        <f>SUM(D114:I114)</f>
        <v>0</v>
      </c>
      <c r="L114" s="374" t="e">
        <f>K114/(J107+J108*0.5+K111+K113)*100</f>
        <v>#DIV/0!</v>
      </c>
      <c r="M114" t="s">
        <v>156</v>
      </c>
    </row>
    <row r="115" spans="1:13" x14ac:dyDescent="0.15">
      <c r="A115" s="1772" t="s">
        <v>31</v>
      </c>
      <c r="B115" s="1930" t="s">
        <v>41</v>
      </c>
      <c r="C115" s="1930"/>
      <c r="D115" s="367"/>
      <c r="E115" s="367"/>
      <c r="F115" s="367"/>
      <c r="G115" s="367"/>
      <c r="H115" s="367"/>
      <c r="I115" s="367"/>
      <c r="J115" s="367">
        <f t="shared" ref="J115:J138" si="7">SUM(D115:I115)</f>
        <v>0</v>
      </c>
      <c r="K115" s="367"/>
    </row>
    <row r="116" spans="1:13" x14ac:dyDescent="0.15">
      <c r="A116" s="1769"/>
      <c r="B116" s="1929" t="s">
        <v>42</v>
      </c>
      <c r="C116" s="1929"/>
      <c r="J116">
        <f t="shared" si="7"/>
        <v>0</v>
      </c>
      <c r="M116" s="40"/>
    </row>
    <row r="117" spans="1:13" x14ac:dyDescent="0.15">
      <c r="A117" s="1769"/>
      <c r="B117" s="1928" t="s">
        <v>45</v>
      </c>
      <c r="C117" s="1928"/>
      <c r="D117" s="348"/>
      <c r="E117" s="348"/>
      <c r="F117" s="348"/>
      <c r="G117" s="348"/>
      <c r="H117" s="348"/>
      <c r="I117" s="348"/>
      <c r="J117" s="348">
        <f t="shared" si="7"/>
        <v>0</v>
      </c>
      <c r="K117" s="348"/>
      <c r="M117" s="4"/>
    </row>
    <row r="118" spans="1:13" x14ac:dyDescent="0.15">
      <c r="A118" s="1769"/>
      <c r="B118" s="1928" t="s">
        <v>44</v>
      </c>
      <c r="C118" s="1928"/>
      <c r="D118" s="348"/>
      <c r="E118" s="348"/>
      <c r="F118" s="348"/>
      <c r="G118" s="348"/>
      <c r="H118" s="348"/>
      <c r="I118" s="348"/>
      <c r="J118" s="348">
        <f t="shared" si="7"/>
        <v>0</v>
      </c>
      <c r="K118" s="348"/>
      <c r="M118" s="4"/>
    </row>
    <row r="119" spans="1:13" x14ac:dyDescent="0.15">
      <c r="A119" s="1769"/>
      <c r="B119" s="1928" t="s">
        <v>153</v>
      </c>
      <c r="C119" s="1928"/>
      <c r="D119" s="348"/>
      <c r="E119" s="348"/>
      <c r="F119" s="348"/>
      <c r="G119" s="348"/>
      <c r="H119" s="348"/>
      <c r="I119" s="348"/>
      <c r="J119" s="348">
        <f t="shared" si="7"/>
        <v>0</v>
      </c>
      <c r="K119" s="348">
        <f>J118+J117*0.5+J119</f>
        <v>0</v>
      </c>
      <c r="M119" s="4"/>
    </row>
    <row r="120" spans="1:13" x14ac:dyDescent="0.15">
      <c r="A120" s="1769"/>
      <c r="B120" s="1769" t="s">
        <v>46</v>
      </c>
      <c r="C120">
        <v>1</v>
      </c>
      <c r="J120">
        <f t="shared" si="7"/>
        <v>0</v>
      </c>
      <c r="M120" s="4"/>
    </row>
    <row r="121" spans="1:13" x14ac:dyDescent="0.15">
      <c r="A121" s="1769"/>
      <c r="B121" s="1769"/>
      <c r="C121">
        <v>0.5</v>
      </c>
      <c r="J121">
        <f t="shared" si="7"/>
        <v>0</v>
      </c>
      <c r="K121">
        <f>J121*0.5+J120</f>
        <v>0</v>
      </c>
      <c r="M121" s="4"/>
    </row>
    <row r="122" spans="1:13" x14ac:dyDescent="0.15">
      <c r="A122" s="1774"/>
      <c r="B122" s="1774" t="s">
        <v>155</v>
      </c>
      <c r="C122" s="1774"/>
      <c r="D122" s="368"/>
      <c r="E122" s="368"/>
      <c r="F122" s="368"/>
      <c r="G122" s="368"/>
      <c r="H122" s="368"/>
      <c r="I122" s="368"/>
      <c r="J122" s="368">
        <f t="shared" si="7"/>
        <v>0</v>
      </c>
      <c r="K122" s="368">
        <f>SUM(D122:I122)</f>
        <v>0</v>
      </c>
      <c r="L122" s="374" t="e">
        <f>K122/(J115+J116*0.5+K119+K121)*100</f>
        <v>#DIV/0!</v>
      </c>
      <c r="M122" t="s">
        <v>156</v>
      </c>
    </row>
    <row r="123" spans="1:13" x14ac:dyDescent="0.15">
      <c r="A123" s="1772" t="s">
        <v>145</v>
      </c>
      <c r="B123" s="1772" t="s">
        <v>41</v>
      </c>
      <c r="C123" s="1772"/>
      <c r="D123" s="367"/>
      <c r="E123" s="367"/>
      <c r="F123" s="367"/>
      <c r="G123" s="367"/>
      <c r="H123" s="367"/>
      <c r="I123" s="367"/>
      <c r="J123" s="369">
        <f t="shared" si="7"/>
        <v>0</v>
      </c>
      <c r="K123" s="369"/>
    </row>
    <row r="124" spans="1:13" x14ac:dyDescent="0.15">
      <c r="A124" s="1769"/>
      <c r="B124" s="1769" t="s">
        <v>42</v>
      </c>
      <c r="C124" s="1769"/>
      <c r="J124" s="323">
        <f t="shared" si="7"/>
        <v>0</v>
      </c>
      <c r="K124" s="323"/>
    </row>
    <row r="125" spans="1:13" x14ac:dyDescent="0.15">
      <c r="A125" s="1769"/>
      <c r="B125" s="1933" t="s">
        <v>45</v>
      </c>
      <c r="C125" s="1933"/>
      <c r="D125" s="348"/>
      <c r="E125" s="348"/>
      <c r="F125" s="348"/>
      <c r="G125" s="348"/>
      <c r="H125" s="348"/>
      <c r="I125" s="348"/>
      <c r="J125" s="348">
        <f t="shared" si="7"/>
        <v>0</v>
      </c>
      <c r="K125" s="348"/>
    </row>
    <row r="126" spans="1:13" x14ac:dyDescent="0.15">
      <c r="A126" s="1769"/>
      <c r="B126" s="1933" t="s">
        <v>44</v>
      </c>
      <c r="C126" s="1933"/>
      <c r="D126" s="348"/>
      <c r="E126" s="348"/>
      <c r="F126" s="348"/>
      <c r="G126" s="348"/>
      <c r="H126" s="348"/>
      <c r="I126" s="348"/>
      <c r="J126" s="348">
        <f t="shared" si="7"/>
        <v>0</v>
      </c>
      <c r="K126" s="348"/>
    </row>
    <row r="127" spans="1:13" x14ac:dyDescent="0.15">
      <c r="A127" s="1769"/>
      <c r="B127" s="1928" t="s">
        <v>153</v>
      </c>
      <c r="C127" s="1928"/>
      <c r="D127" s="348"/>
      <c r="E127" s="348"/>
      <c r="F127" s="348"/>
      <c r="G127" s="348"/>
      <c r="H127" s="348"/>
      <c r="I127" s="348"/>
      <c r="J127" s="348">
        <f t="shared" si="7"/>
        <v>0</v>
      </c>
      <c r="K127" s="348">
        <f>J126+J125*0.5+J127</f>
        <v>0</v>
      </c>
    </row>
    <row r="128" spans="1:13" x14ac:dyDescent="0.15">
      <c r="A128" s="1769"/>
      <c r="B128" s="1769" t="s">
        <v>46</v>
      </c>
      <c r="C128">
        <v>1</v>
      </c>
      <c r="J128">
        <f t="shared" si="7"/>
        <v>0</v>
      </c>
    </row>
    <row r="129" spans="1:13" x14ac:dyDescent="0.15">
      <c r="A129" s="1769"/>
      <c r="B129" s="1769"/>
      <c r="C129">
        <v>0.5</v>
      </c>
      <c r="J129">
        <f t="shared" si="7"/>
        <v>0</v>
      </c>
      <c r="K129">
        <f>J129*0.5+J128</f>
        <v>0</v>
      </c>
    </row>
    <row r="130" spans="1:13" x14ac:dyDescent="0.15">
      <c r="A130" s="1774"/>
      <c r="B130" s="1774" t="s">
        <v>155</v>
      </c>
      <c r="C130" s="1774"/>
      <c r="D130" s="368"/>
      <c r="E130" s="368"/>
      <c r="F130" s="368"/>
      <c r="G130" s="368"/>
      <c r="H130" s="368"/>
      <c r="I130" s="368"/>
      <c r="J130" s="368">
        <f t="shared" si="7"/>
        <v>0</v>
      </c>
      <c r="K130" s="368">
        <f>SUM(D130:I130)</f>
        <v>0</v>
      </c>
      <c r="L130" s="374" t="e">
        <f>K130/(J123+J124*0.5+K127+K129)*100</f>
        <v>#DIV/0!</v>
      </c>
      <c r="M130" t="s">
        <v>156</v>
      </c>
    </row>
    <row r="131" spans="1:13" x14ac:dyDescent="0.15">
      <c r="A131" s="1772" t="s">
        <v>29</v>
      </c>
      <c r="B131" s="1930" t="s">
        <v>41</v>
      </c>
      <c r="C131" s="1930"/>
      <c r="D131" s="367"/>
      <c r="E131" s="367"/>
      <c r="F131" s="367"/>
      <c r="G131" s="367"/>
      <c r="H131" s="367"/>
      <c r="I131" s="367"/>
      <c r="J131">
        <f t="shared" si="7"/>
        <v>0</v>
      </c>
      <c r="K131" s="367"/>
    </row>
    <row r="132" spans="1:13" x14ac:dyDescent="0.15">
      <c r="A132" s="1769"/>
      <c r="B132" s="1929" t="s">
        <v>42</v>
      </c>
      <c r="C132" s="1929"/>
      <c r="J132">
        <f t="shared" si="7"/>
        <v>0</v>
      </c>
    </row>
    <row r="133" spans="1:13" x14ac:dyDescent="0.15">
      <c r="A133" s="1769"/>
      <c r="B133" s="1928" t="s">
        <v>45</v>
      </c>
      <c r="C133" s="1928"/>
      <c r="D133" s="348"/>
      <c r="E133" s="348"/>
      <c r="F133" s="348"/>
      <c r="G133" s="348"/>
      <c r="H133" s="348"/>
      <c r="I133" s="348"/>
      <c r="J133" s="348">
        <f t="shared" si="7"/>
        <v>0</v>
      </c>
      <c r="K133" s="348"/>
    </row>
    <row r="134" spans="1:13" x14ac:dyDescent="0.15">
      <c r="A134" s="1769"/>
      <c r="B134" s="1928" t="s">
        <v>44</v>
      </c>
      <c r="C134" s="1928"/>
      <c r="D134" s="348"/>
      <c r="E134" s="348"/>
      <c r="F134" s="348"/>
      <c r="G134" s="348"/>
      <c r="H134" s="348"/>
      <c r="I134" s="348"/>
      <c r="J134" s="348">
        <f t="shared" si="7"/>
        <v>0</v>
      </c>
      <c r="K134" s="348"/>
    </row>
    <row r="135" spans="1:13" x14ac:dyDescent="0.15">
      <c r="A135" s="1769"/>
      <c r="B135" s="1928" t="s">
        <v>153</v>
      </c>
      <c r="C135" s="1928"/>
      <c r="D135" s="348"/>
      <c r="E135" s="348"/>
      <c r="F135" s="348"/>
      <c r="G135" s="348"/>
      <c r="H135" s="348"/>
      <c r="I135" s="348"/>
      <c r="J135" s="348">
        <f t="shared" si="7"/>
        <v>0</v>
      </c>
      <c r="K135" s="348">
        <f>J134+J133*0.5+J135</f>
        <v>0</v>
      </c>
    </row>
    <row r="136" spans="1:13" x14ac:dyDescent="0.15">
      <c r="A136" s="1769"/>
      <c r="B136" s="1769" t="s">
        <v>46</v>
      </c>
      <c r="C136">
        <v>1</v>
      </c>
      <c r="J136">
        <f t="shared" si="7"/>
        <v>0</v>
      </c>
    </row>
    <row r="137" spans="1:13" x14ac:dyDescent="0.15">
      <c r="A137" s="1769"/>
      <c r="B137" s="1769"/>
      <c r="C137">
        <v>0.5</v>
      </c>
      <c r="J137">
        <f t="shared" si="7"/>
        <v>0</v>
      </c>
      <c r="K137">
        <f>J137*0.5+J136</f>
        <v>0</v>
      </c>
    </row>
    <row r="138" spans="1:13" x14ac:dyDescent="0.15">
      <c r="A138" s="1774"/>
      <c r="B138" s="1774" t="s">
        <v>155</v>
      </c>
      <c r="C138" s="1774"/>
      <c r="D138" s="368"/>
      <c r="E138" s="368"/>
      <c r="F138" s="368"/>
      <c r="G138" s="368"/>
      <c r="H138" s="368"/>
      <c r="I138" s="368"/>
      <c r="J138" s="368">
        <f t="shared" si="7"/>
        <v>0</v>
      </c>
      <c r="K138" s="368">
        <f>SUM(D138:I138)</f>
        <v>0</v>
      </c>
      <c r="L138" s="374" t="e">
        <f>K138/(J131+J132*0.5+K135+K137)*100</f>
        <v>#DIV/0!</v>
      </c>
      <c r="M138" t="s">
        <v>156</v>
      </c>
    </row>
  </sheetData>
  <mergeCells count="136">
    <mergeCell ref="A3:A10"/>
    <mergeCell ref="B3:C3"/>
    <mergeCell ref="B4:C4"/>
    <mergeCell ref="B5:C5"/>
    <mergeCell ref="B6:C6"/>
    <mergeCell ref="B7:C7"/>
    <mergeCell ref="B8:B9"/>
    <mergeCell ref="B10:C10"/>
    <mergeCell ref="A11:A18"/>
    <mergeCell ref="B11:C11"/>
    <mergeCell ref="B12:C12"/>
    <mergeCell ref="B13:C13"/>
    <mergeCell ref="B14:C14"/>
    <mergeCell ref="B15:C15"/>
    <mergeCell ref="B16:B17"/>
    <mergeCell ref="B18:C18"/>
    <mergeCell ref="A19:A26"/>
    <mergeCell ref="B19:C19"/>
    <mergeCell ref="B20:C20"/>
    <mergeCell ref="B21:C21"/>
    <mergeCell ref="B22:C22"/>
    <mergeCell ref="B23:C23"/>
    <mergeCell ref="B24:B25"/>
    <mergeCell ref="B26:C26"/>
    <mergeCell ref="A35:A42"/>
    <mergeCell ref="B35:C35"/>
    <mergeCell ref="B36:C36"/>
    <mergeCell ref="B37:C37"/>
    <mergeCell ref="B38:C38"/>
    <mergeCell ref="B39:C39"/>
    <mergeCell ref="B40:B41"/>
    <mergeCell ref="B42:C42"/>
    <mergeCell ref="A27:A34"/>
    <mergeCell ref="B27:C27"/>
    <mergeCell ref="B28:C28"/>
    <mergeCell ref="B29:C29"/>
    <mergeCell ref="B30:C30"/>
    <mergeCell ref="B31:C31"/>
    <mergeCell ref="B32:B33"/>
    <mergeCell ref="B34:C34"/>
    <mergeCell ref="A51:A58"/>
    <mergeCell ref="B51:C51"/>
    <mergeCell ref="B52:C52"/>
    <mergeCell ref="B53:C53"/>
    <mergeCell ref="B54:C54"/>
    <mergeCell ref="B55:C55"/>
    <mergeCell ref="B56:B57"/>
    <mergeCell ref="B58:C58"/>
    <mergeCell ref="A131:A138"/>
    <mergeCell ref="B131:C131"/>
    <mergeCell ref="B132:C132"/>
    <mergeCell ref="B133:C133"/>
    <mergeCell ref="B134:C134"/>
    <mergeCell ref="B135:C135"/>
    <mergeCell ref="B136:B137"/>
    <mergeCell ref="B138:C138"/>
    <mergeCell ref="A59:A66"/>
    <mergeCell ref="B59:C59"/>
    <mergeCell ref="B60:C60"/>
    <mergeCell ref="B61:C61"/>
    <mergeCell ref="B62:C62"/>
    <mergeCell ref="B63:C63"/>
    <mergeCell ref="B64:B65"/>
    <mergeCell ref="B66:C66"/>
    <mergeCell ref="A91:A98"/>
    <mergeCell ref="B91:C91"/>
    <mergeCell ref="B92:C92"/>
    <mergeCell ref="B93:C93"/>
    <mergeCell ref="B94:C94"/>
    <mergeCell ref="B95:C95"/>
    <mergeCell ref="B96:B97"/>
    <mergeCell ref="B98:C98"/>
    <mergeCell ref="A67:A74"/>
    <mergeCell ref="B67:C67"/>
    <mergeCell ref="B68:C68"/>
    <mergeCell ref="B69:C69"/>
    <mergeCell ref="B70:C70"/>
    <mergeCell ref="B71:C71"/>
    <mergeCell ref="B72:B73"/>
    <mergeCell ref="B74:C74"/>
    <mergeCell ref="A75:A82"/>
    <mergeCell ref="B75:C75"/>
    <mergeCell ref="B76:C76"/>
    <mergeCell ref="B77:C77"/>
    <mergeCell ref="B78:C78"/>
    <mergeCell ref="B79:C79"/>
    <mergeCell ref="B80:B81"/>
    <mergeCell ref="B82:C82"/>
    <mergeCell ref="A123:A130"/>
    <mergeCell ref="B123:C123"/>
    <mergeCell ref="B124:C124"/>
    <mergeCell ref="B125:C125"/>
    <mergeCell ref="B126:C126"/>
    <mergeCell ref="B127:C127"/>
    <mergeCell ref="B128:B129"/>
    <mergeCell ref="B130:C130"/>
    <mergeCell ref="A99:A106"/>
    <mergeCell ref="B99:C99"/>
    <mergeCell ref="B100:C100"/>
    <mergeCell ref="B101:C101"/>
    <mergeCell ref="B102:C102"/>
    <mergeCell ref="B103:C103"/>
    <mergeCell ref="B104:B105"/>
    <mergeCell ref="B106:C106"/>
    <mergeCell ref="A115:A122"/>
    <mergeCell ref="B115:C115"/>
    <mergeCell ref="B116:C116"/>
    <mergeCell ref="B117:C117"/>
    <mergeCell ref="B118:C118"/>
    <mergeCell ref="B119:C119"/>
    <mergeCell ref="B120:B121"/>
    <mergeCell ref="B122:C122"/>
    <mergeCell ref="A107:A114"/>
    <mergeCell ref="B107:C107"/>
    <mergeCell ref="B108:C108"/>
    <mergeCell ref="B109:C109"/>
    <mergeCell ref="B110:C110"/>
    <mergeCell ref="B111:C111"/>
    <mergeCell ref="B112:B113"/>
    <mergeCell ref="B114:C114"/>
    <mergeCell ref="A43:A50"/>
    <mergeCell ref="B43:C43"/>
    <mergeCell ref="B44:C44"/>
    <mergeCell ref="B45:C45"/>
    <mergeCell ref="B46:C46"/>
    <mergeCell ref="B47:C47"/>
    <mergeCell ref="B48:B49"/>
    <mergeCell ref="B50:C50"/>
    <mergeCell ref="A83:A90"/>
    <mergeCell ref="B83:C83"/>
    <mergeCell ref="B84:C84"/>
    <mergeCell ref="B85:C85"/>
    <mergeCell ref="B86:C86"/>
    <mergeCell ref="B87:C87"/>
    <mergeCell ref="B88:B89"/>
    <mergeCell ref="B90:C90"/>
  </mergeCells>
  <phoneticPr fontId="1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M138"/>
  <sheetViews>
    <sheetView zoomScale="75" zoomScaleNormal="7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2:A10"/>
    </sheetView>
  </sheetViews>
  <sheetFormatPr defaultRowHeight="13.5" x14ac:dyDescent="0.15"/>
  <cols>
    <col min="2" max="2" width="6.375" customWidth="1"/>
    <col min="3" max="3" width="5.25" customWidth="1"/>
    <col min="12" max="12" width="8.875" customWidth="1"/>
    <col min="13" max="13" width="6" customWidth="1"/>
  </cols>
  <sheetData>
    <row r="2" spans="1:13" x14ac:dyDescent="0.15">
      <c r="D2" s="272">
        <v>10</v>
      </c>
      <c r="E2" s="2">
        <v>11</v>
      </c>
      <c r="F2" s="272">
        <v>12</v>
      </c>
      <c r="G2" s="2">
        <v>1</v>
      </c>
      <c r="H2" s="2">
        <v>2</v>
      </c>
      <c r="I2" s="2">
        <v>3</v>
      </c>
    </row>
    <row r="3" spans="1:13" x14ac:dyDescent="0.15">
      <c r="A3" s="1772" t="s">
        <v>28</v>
      </c>
      <c r="B3" s="1930" t="s">
        <v>41</v>
      </c>
      <c r="C3" s="1930"/>
      <c r="D3" s="367"/>
      <c r="E3" s="367"/>
      <c r="F3" s="367"/>
      <c r="G3" s="367"/>
      <c r="H3" s="367"/>
      <c r="I3" s="367"/>
      <c r="J3">
        <f t="shared" ref="J3:J34" si="0">SUM(D3:I3)</f>
        <v>0</v>
      </c>
      <c r="K3" s="367"/>
    </row>
    <row r="4" spans="1:13" x14ac:dyDescent="0.15">
      <c r="A4" s="1769"/>
      <c r="B4" s="1929" t="s">
        <v>42</v>
      </c>
      <c r="C4" s="1929"/>
      <c r="J4">
        <f t="shared" si="0"/>
        <v>0</v>
      </c>
    </row>
    <row r="5" spans="1:13" x14ac:dyDescent="0.15">
      <c r="A5" s="1769"/>
      <c r="B5" s="1928" t="s">
        <v>45</v>
      </c>
      <c r="C5" s="1928"/>
      <c r="D5" s="348"/>
      <c r="E5" s="348"/>
      <c r="F5" s="348"/>
      <c r="H5" s="348"/>
      <c r="I5" s="348"/>
      <c r="J5" s="348">
        <f t="shared" si="0"/>
        <v>0</v>
      </c>
      <c r="K5" s="348"/>
      <c r="M5" s="4"/>
    </row>
    <row r="6" spans="1:13" x14ac:dyDescent="0.15">
      <c r="A6" s="1769"/>
      <c r="B6" s="1928" t="s">
        <v>44</v>
      </c>
      <c r="C6" s="1928"/>
      <c r="D6" s="348"/>
      <c r="E6" s="348"/>
      <c r="F6" s="348"/>
      <c r="H6" s="348"/>
      <c r="I6" s="348"/>
      <c r="J6" s="348">
        <f t="shared" si="0"/>
        <v>0</v>
      </c>
      <c r="K6" s="348"/>
      <c r="M6" s="4"/>
    </row>
    <row r="7" spans="1:13" x14ac:dyDescent="0.15">
      <c r="A7" s="1769"/>
      <c r="B7" s="1928" t="s">
        <v>153</v>
      </c>
      <c r="C7" s="1928"/>
      <c r="D7" s="348"/>
      <c r="E7" s="348"/>
      <c r="F7" s="348"/>
      <c r="H7" s="348"/>
      <c r="I7" s="348"/>
      <c r="J7" s="348">
        <f t="shared" si="0"/>
        <v>0</v>
      </c>
      <c r="K7" s="348">
        <f>J6+J5*0.5+J7</f>
        <v>0</v>
      </c>
      <c r="M7" s="4"/>
    </row>
    <row r="8" spans="1:13" x14ac:dyDescent="0.15">
      <c r="A8" s="1769"/>
      <c r="B8" s="1769" t="s">
        <v>46</v>
      </c>
      <c r="C8">
        <v>1</v>
      </c>
      <c r="J8">
        <f t="shared" si="0"/>
        <v>0</v>
      </c>
      <c r="M8" s="4"/>
    </row>
    <row r="9" spans="1:13" x14ac:dyDescent="0.15">
      <c r="A9" s="1769"/>
      <c r="B9" s="1769"/>
      <c r="C9">
        <v>0.5</v>
      </c>
      <c r="G9" s="368"/>
      <c r="J9">
        <f t="shared" si="0"/>
        <v>0</v>
      </c>
      <c r="K9">
        <f>J9*0.5+J8</f>
        <v>0</v>
      </c>
      <c r="M9" s="4"/>
    </row>
    <row r="10" spans="1:13" x14ac:dyDescent="0.15">
      <c r="A10" s="1774"/>
      <c r="B10" s="1774" t="s">
        <v>155</v>
      </c>
      <c r="C10" s="1774"/>
      <c r="D10" s="368"/>
      <c r="E10" s="368"/>
      <c r="F10" s="368"/>
      <c r="G10" s="368"/>
      <c r="H10" s="368"/>
      <c r="I10" s="368"/>
      <c r="J10" s="368">
        <f t="shared" si="0"/>
        <v>0</v>
      </c>
      <c r="K10" s="368">
        <f>SUM(D10:I10)</f>
        <v>0</v>
      </c>
      <c r="L10" t="e">
        <f>K10/(J3+J4*0.5+K7+K9)*100</f>
        <v>#DIV/0!</v>
      </c>
      <c r="M10" s="4" t="s">
        <v>156</v>
      </c>
    </row>
    <row r="11" spans="1:13" x14ac:dyDescent="0.15">
      <c r="A11" s="1772" t="s">
        <v>143</v>
      </c>
      <c r="B11" s="1929" t="s">
        <v>41</v>
      </c>
      <c r="C11" s="1929"/>
      <c r="D11" s="367"/>
      <c r="E11" s="367"/>
      <c r="F11" s="367"/>
      <c r="G11" s="367"/>
      <c r="J11">
        <f t="shared" si="0"/>
        <v>0</v>
      </c>
    </row>
    <row r="12" spans="1:13" x14ac:dyDescent="0.15">
      <c r="A12" s="1769"/>
      <c r="B12" s="1929" t="s">
        <v>42</v>
      </c>
      <c r="C12" s="1929"/>
      <c r="J12">
        <f t="shared" si="0"/>
        <v>0</v>
      </c>
    </row>
    <row r="13" spans="1:13" x14ac:dyDescent="0.15">
      <c r="A13" s="1769"/>
      <c r="B13" s="1928" t="s">
        <v>45</v>
      </c>
      <c r="C13" s="1928"/>
      <c r="D13" s="348"/>
      <c r="E13" s="348"/>
      <c r="F13" s="348"/>
      <c r="H13" s="348"/>
      <c r="I13" s="348"/>
      <c r="J13" s="348">
        <f t="shared" si="0"/>
        <v>0</v>
      </c>
      <c r="K13" s="348"/>
    </row>
    <row r="14" spans="1:13" x14ac:dyDescent="0.15">
      <c r="A14" s="1769"/>
      <c r="B14" s="1928" t="s">
        <v>44</v>
      </c>
      <c r="C14" s="1928"/>
      <c r="D14" s="348"/>
      <c r="E14" s="348"/>
      <c r="F14" s="348"/>
      <c r="H14" s="348"/>
      <c r="I14" s="348"/>
      <c r="J14" s="348">
        <f t="shared" si="0"/>
        <v>0</v>
      </c>
      <c r="K14" s="348"/>
    </row>
    <row r="15" spans="1:13" x14ac:dyDescent="0.15">
      <c r="A15" s="1769"/>
      <c r="B15" s="1928" t="s">
        <v>153</v>
      </c>
      <c r="C15" s="1928"/>
      <c r="D15" s="348"/>
      <c r="E15" s="348"/>
      <c r="F15" s="348"/>
      <c r="H15" s="348"/>
      <c r="I15" s="348"/>
      <c r="J15" s="348">
        <f t="shared" si="0"/>
        <v>0</v>
      </c>
      <c r="K15" s="348">
        <f>J14+J13*0.5+J15</f>
        <v>0</v>
      </c>
    </row>
    <row r="16" spans="1:13" x14ac:dyDescent="0.15">
      <c r="A16" s="1769"/>
      <c r="B16" s="1769" t="s">
        <v>46</v>
      </c>
      <c r="C16">
        <v>1</v>
      </c>
      <c r="J16">
        <f t="shared" si="0"/>
        <v>0</v>
      </c>
    </row>
    <row r="17" spans="1:13" x14ac:dyDescent="0.15">
      <c r="A17" s="1769"/>
      <c r="B17" s="1769"/>
      <c r="C17">
        <v>0.5</v>
      </c>
      <c r="G17" s="368"/>
      <c r="J17">
        <f t="shared" si="0"/>
        <v>0</v>
      </c>
      <c r="K17">
        <f>J17*0.5+J16</f>
        <v>0</v>
      </c>
    </row>
    <row r="18" spans="1:13" x14ac:dyDescent="0.15">
      <c r="A18" s="1774"/>
      <c r="B18" s="1774" t="s">
        <v>155</v>
      </c>
      <c r="C18" s="1774"/>
      <c r="D18" s="368"/>
      <c r="F18" s="368"/>
      <c r="G18" s="368"/>
      <c r="H18" s="368"/>
      <c r="I18" s="368"/>
      <c r="J18" s="368">
        <f t="shared" si="0"/>
        <v>0</v>
      </c>
      <c r="K18" s="368">
        <f>SUM(D18:I18)</f>
        <v>0</v>
      </c>
      <c r="L18" s="374" t="e">
        <f>K18/(J11+J12*0.5+K15+K17)*100</f>
        <v>#DIV/0!</v>
      </c>
      <c r="M18" t="s">
        <v>156</v>
      </c>
    </row>
    <row r="19" spans="1:13" x14ac:dyDescent="0.15">
      <c r="A19" s="1769" t="s">
        <v>71</v>
      </c>
      <c r="B19" s="1930" t="s">
        <v>41</v>
      </c>
      <c r="C19" s="1930"/>
      <c r="D19" s="367"/>
      <c r="E19" s="367"/>
      <c r="F19" s="367"/>
      <c r="G19" s="367"/>
      <c r="H19" s="367"/>
      <c r="I19" s="367"/>
      <c r="J19">
        <f t="shared" si="0"/>
        <v>0</v>
      </c>
      <c r="K19" s="367"/>
    </row>
    <row r="20" spans="1:13" x14ac:dyDescent="0.15">
      <c r="A20" s="1769"/>
      <c r="B20" s="1929" t="s">
        <v>42</v>
      </c>
      <c r="C20" s="1929"/>
      <c r="J20">
        <f t="shared" si="0"/>
        <v>0</v>
      </c>
    </row>
    <row r="21" spans="1:13" x14ac:dyDescent="0.15">
      <c r="A21" s="1769"/>
      <c r="B21" s="1928" t="s">
        <v>45</v>
      </c>
      <c r="C21" s="1928"/>
      <c r="D21" s="348"/>
      <c r="E21" s="348"/>
      <c r="F21" s="348"/>
      <c r="H21" s="348"/>
      <c r="I21" s="348"/>
      <c r="J21" s="348">
        <f t="shared" si="0"/>
        <v>0</v>
      </c>
      <c r="K21" s="348"/>
    </row>
    <row r="22" spans="1:13" x14ac:dyDescent="0.15">
      <c r="A22" s="1769"/>
      <c r="B22" s="1928" t="s">
        <v>44</v>
      </c>
      <c r="C22" s="1928"/>
      <c r="D22" s="348"/>
      <c r="E22" s="348"/>
      <c r="F22" s="348"/>
      <c r="H22" s="348"/>
      <c r="I22" s="348"/>
      <c r="J22" s="348">
        <f t="shared" si="0"/>
        <v>0</v>
      </c>
      <c r="K22" s="348"/>
    </row>
    <row r="23" spans="1:13" x14ac:dyDescent="0.15">
      <c r="A23" s="1769"/>
      <c r="B23" s="1928" t="s">
        <v>153</v>
      </c>
      <c r="C23" s="1928"/>
      <c r="D23" s="348"/>
      <c r="E23" s="348"/>
      <c r="F23" s="348"/>
      <c r="H23" s="348"/>
      <c r="I23" s="348"/>
      <c r="J23" s="348">
        <f t="shared" si="0"/>
        <v>0</v>
      </c>
      <c r="K23" s="348">
        <f>J22+J21*0.5+J23</f>
        <v>0</v>
      </c>
    </row>
    <row r="24" spans="1:13" x14ac:dyDescent="0.15">
      <c r="A24" s="1769"/>
      <c r="B24" s="1769" t="s">
        <v>46</v>
      </c>
      <c r="C24">
        <v>1</v>
      </c>
      <c r="J24">
        <f t="shared" si="0"/>
        <v>0</v>
      </c>
    </row>
    <row r="25" spans="1:13" x14ac:dyDescent="0.15">
      <c r="A25" s="1769"/>
      <c r="B25" s="1769"/>
      <c r="C25">
        <v>0.5</v>
      </c>
      <c r="G25" s="368"/>
      <c r="J25">
        <f t="shared" si="0"/>
        <v>0</v>
      </c>
      <c r="K25">
        <f>J25*0.5+J24</f>
        <v>0</v>
      </c>
    </row>
    <row r="26" spans="1:13" x14ac:dyDescent="0.15">
      <c r="A26" s="1774"/>
      <c r="B26" s="1774" t="s">
        <v>155</v>
      </c>
      <c r="C26" s="1774"/>
      <c r="D26" s="368"/>
      <c r="F26" s="368"/>
      <c r="G26" s="368"/>
      <c r="H26" s="368"/>
      <c r="I26" s="368"/>
      <c r="J26" s="368">
        <f t="shared" si="0"/>
        <v>0</v>
      </c>
      <c r="K26" s="368">
        <f>SUM(D26:I26)</f>
        <v>0</v>
      </c>
      <c r="L26" s="374" t="e">
        <f>K26/(J19+J20*0.5+K23+K25)*100</f>
        <v>#DIV/0!</v>
      </c>
      <c r="M26" t="s">
        <v>156</v>
      </c>
    </row>
    <row r="27" spans="1:13" x14ac:dyDescent="0.15">
      <c r="A27" s="1772" t="s">
        <v>63</v>
      </c>
      <c r="B27" s="1929" t="s">
        <v>41</v>
      </c>
      <c r="C27" s="1929"/>
      <c r="D27" s="367"/>
      <c r="E27" s="367"/>
      <c r="F27" s="367"/>
      <c r="G27" s="367"/>
      <c r="H27" s="367"/>
      <c r="J27">
        <f t="shared" si="0"/>
        <v>0</v>
      </c>
      <c r="M27" s="4"/>
    </row>
    <row r="28" spans="1:13" x14ac:dyDescent="0.15">
      <c r="A28" s="1769"/>
      <c r="B28" s="1929" t="s">
        <v>42</v>
      </c>
      <c r="C28" s="1929"/>
      <c r="J28">
        <f t="shared" si="0"/>
        <v>0</v>
      </c>
      <c r="M28" s="4"/>
    </row>
    <row r="29" spans="1:13" x14ac:dyDescent="0.15">
      <c r="A29" s="1769"/>
      <c r="B29" s="1928" t="s">
        <v>45</v>
      </c>
      <c r="C29" s="1928"/>
      <c r="D29" s="348"/>
      <c r="E29" s="348"/>
      <c r="F29" s="348"/>
      <c r="H29" s="348"/>
      <c r="I29" s="348"/>
      <c r="J29" s="348">
        <f t="shared" si="0"/>
        <v>0</v>
      </c>
      <c r="K29" s="348"/>
      <c r="M29" s="4"/>
    </row>
    <row r="30" spans="1:13" x14ac:dyDescent="0.15">
      <c r="A30" s="1769"/>
      <c r="B30" s="1928" t="s">
        <v>44</v>
      </c>
      <c r="C30" s="1928"/>
      <c r="D30" s="348"/>
      <c r="E30" s="348"/>
      <c r="F30" s="348"/>
      <c r="H30" s="348"/>
      <c r="I30" s="348"/>
      <c r="J30" s="348">
        <f t="shared" si="0"/>
        <v>0</v>
      </c>
      <c r="K30" s="348"/>
      <c r="M30" s="4"/>
    </row>
    <row r="31" spans="1:13" x14ac:dyDescent="0.15">
      <c r="A31" s="1769"/>
      <c r="B31" s="1928" t="s">
        <v>153</v>
      </c>
      <c r="C31" s="1928"/>
      <c r="D31" s="348"/>
      <c r="E31" s="348"/>
      <c r="F31" s="348"/>
      <c r="H31" s="348"/>
      <c r="I31" s="348"/>
      <c r="J31" s="348">
        <f t="shared" si="0"/>
        <v>0</v>
      </c>
      <c r="K31" s="348">
        <f>J30+J29*0.5+J31</f>
        <v>0</v>
      </c>
      <c r="M31" s="4"/>
    </row>
    <row r="32" spans="1:13" x14ac:dyDescent="0.15">
      <c r="A32" s="1769"/>
      <c r="B32" s="1769" t="s">
        <v>46</v>
      </c>
      <c r="C32">
        <v>1</v>
      </c>
      <c r="J32">
        <f t="shared" si="0"/>
        <v>0</v>
      </c>
    </row>
    <row r="33" spans="1:13" x14ac:dyDescent="0.15">
      <c r="A33" s="1769"/>
      <c r="B33" s="1769"/>
      <c r="C33">
        <v>0.5</v>
      </c>
      <c r="J33">
        <f t="shared" si="0"/>
        <v>0</v>
      </c>
      <c r="K33">
        <f>J33*0.5+J32</f>
        <v>0</v>
      </c>
    </row>
    <row r="34" spans="1:13" x14ac:dyDescent="0.15">
      <c r="A34" s="1774"/>
      <c r="B34" s="1774" t="s">
        <v>155</v>
      </c>
      <c r="C34" s="1774"/>
      <c r="D34" s="368"/>
      <c r="F34" s="368"/>
      <c r="G34" s="368"/>
      <c r="H34" s="368"/>
      <c r="I34" s="368"/>
      <c r="J34" s="368">
        <f t="shared" si="0"/>
        <v>0</v>
      </c>
      <c r="K34" s="368">
        <f>SUM(D34:I34)</f>
        <v>0</v>
      </c>
      <c r="L34" s="374" t="e">
        <f>K34/(J27+J28*0.5+K31+K33)*100</f>
        <v>#DIV/0!</v>
      </c>
      <c r="M34" t="s">
        <v>156</v>
      </c>
    </row>
    <row r="35" spans="1:13" x14ac:dyDescent="0.15">
      <c r="A35" s="1772" t="s">
        <v>33</v>
      </c>
      <c r="B35" s="1930" t="s">
        <v>41</v>
      </c>
      <c r="C35" s="1930"/>
      <c r="D35" s="367"/>
      <c r="E35" s="367"/>
      <c r="F35" s="367"/>
      <c r="G35" s="367"/>
      <c r="H35" s="367"/>
      <c r="I35" s="367"/>
      <c r="J35">
        <f t="shared" ref="J35:J66" si="1">SUM(D35:I35)</f>
        <v>0</v>
      </c>
      <c r="K35" s="367"/>
    </row>
    <row r="36" spans="1:13" x14ac:dyDescent="0.15">
      <c r="A36" s="1769"/>
      <c r="B36" s="1929" t="s">
        <v>42</v>
      </c>
      <c r="C36" s="1929"/>
      <c r="J36">
        <f t="shared" si="1"/>
        <v>0</v>
      </c>
    </row>
    <row r="37" spans="1:13" x14ac:dyDescent="0.15">
      <c r="A37" s="1769"/>
      <c r="B37" s="1928" t="s">
        <v>45</v>
      </c>
      <c r="C37" s="1928"/>
      <c r="D37" s="348"/>
      <c r="E37" s="348"/>
      <c r="F37" s="348"/>
      <c r="H37" s="348"/>
      <c r="I37" s="348"/>
      <c r="J37" s="348">
        <f t="shared" si="1"/>
        <v>0</v>
      </c>
      <c r="K37" s="348"/>
    </row>
    <row r="38" spans="1:13" x14ac:dyDescent="0.15">
      <c r="A38" s="1769"/>
      <c r="B38" s="1928" t="s">
        <v>44</v>
      </c>
      <c r="C38" s="1928"/>
      <c r="D38" s="348"/>
      <c r="E38" s="348"/>
      <c r="F38" s="348"/>
      <c r="H38" s="348"/>
      <c r="I38" s="348"/>
      <c r="J38" s="348">
        <f t="shared" si="1"/>
        <v>0</v>
      </c>
      <c r="K38" s="348"/>
    </row>
    <row r="39" spans="1:13" x14ac:dyDescent="0.15">
      <c r="A39" s="1769"/>
      <c r="B39" s="1928" t="s">
        <v>153</v>
      </c>
      <c r="C39" s="1928"/>
      <c r="D39" s="348"/>
      <c r="E39" s="348"/>
      <c r="F39" s="348"/>
      <c r="H39" s="348"/>
      <c r="I39" s="348"/>
      <c r="J39" s="348">
        <f t="shared" si="1"/>
        <v>0</v>
      </c>
      <c r="K39" s="348">
        <f>J38+J37*0.5+J39</f>
        <v>0</v>
      </c>
    </row>
    <row r="40" spans="1:13" x14ac:dyDescent="0.15">
      <c r="A40" s="1769"/>
      <c r="B40" s="1769" t="s">
        <v>46</v>
      </c>
      <c r="C40">
        <v>1</v>
      </c>
      <c r="J40">
        <f t="shared" si="1"/>
        <v>0</v>
      </c>
    </row>
    <row r="41" spans="1:13" x14ac:dyDescent="0.15">
      <c r="A41" s="1769"/>
      <c r="B41" s="1769"/>
      <c r="C41">
        <v>0.5</v>
      </c>
      <c r="J41">
        <f t="shared" si="1"/>
        <v>0</v>
      </c>
      <c r="K41">
        <f>J41*0.5+J40</f>
        <v>0</v>
      </c>
    </row>
    <row r="42" spans="1:13" x14ac:dyDescent="0.15">
      <c r="A42" s="1774"/>
      <c r="B42" s="1774" t="s">
        <v>155</v>
      </c>
      <c r="C42" s="1774"/>
      <c r="D42" s="368"/>
      <c r="F42" s="368"/>
      <c r="G42" s="368"/>
      <c r="H42" s="368"/>
      <c r="I42" s="368"/>
      <c r="J42" s="368">
        <f t="shared" si="1"/>
        <v>0</v>
      </c>
      <c r="K42" s="368">
        <f>SUM(D42:I42)</f>
        <v>0</v>
      </c>
      <c r="L42" s="374" t="e">
        <f>K42/(J35+J36*0.5+K39+K41)*100</f>
        <v>#DIV/0!</v>
      </c>
      <c r="M42" t="s">
        <v>156</v>
      </c>
    </row>
    <row r="43" spans="1:13" x14ac:dyDescent="0.15">
      <c r="A43" s="1772" t="s">
        <v>64</v>
      </c>
      <c r="B43" s="1929" t="s">
        <v>41</v>
      </c>
      <c r="C43" s="1929"/>
      <c r="D43" s="367"/>
      <c r="E43" s="367"/>
      <c r="F43" s="367"/>
      <c r="G43" s="367"/>
      <c r="H43" s="367"/>
      <c r="J43">
        <f t="shared" si="1"/>
        <v>0</v>
      </c>
    </row>
    <row r="44" spans="1:13" x14ac:dyDescent="0.15">
      <c r="A44" s="1769"/>
      <c r="B44" s="1929" t="s">
        <v>42</v>
      </c>
      <c r="C44" s="1929"/>
      <c r="J44">
        <f t="shared" si="1"/>
        <v>0</v>
      </c>
      <c r="M44" s="4"/>
    </row>
    <row r="45" spans="1:13" x14ac:dyDescent="0.15">
      <c r="A45" s="1769"/>
      <c r="B45" s="1928" t="s">
        <v>45</v>
      </c>
      <c r="C45" s="1928"/>
      <c r="D45" s="348"/>
      <c r="E45" s="348"/>
      <c r="F45" s="348"/>
      <c r="H45" s="348"/>
      <c r="I45" s="348"/>
      <c r="J45" s="348">
        <f t="shared" si="1"/>
        <v>0</v>
      </c>
      <c r="K45" s="348"/>
    </row>
    <row r="46" spans="1:13" x14ac:dyDescent="0.15">
      <c r="A46" s="1769"/>
      <c r="B46" s="1928" t="s">
        <v>44</v>
      </c>
      <c r="C46" s="1928"/>
      <c r="D46" s="348"/>
      <c r="E46" s="348"/>
      <c r="F46" s="348"/>
      <c r="H46" s="348"/>
      <c r="I46" s="348"/>
      <c r="J46" s="348">
        <f t="shared" si="1"/>
        <v>0</v>
      </c>
      <c r="K46" s="348"/>
    </row>
    <row r="47" spans="1:13" x14ac:dyDescent="0.15">
      <c r="A47" s="1769"/>
      <c r="B47" s="1928" t="s">
        <v>153</v>
      </c>
      <c r="C47" s="1928"/>
      <c r="D47" s="348"/>
      <c r="E47" s="348"/>
      <c r="F47" s="348"/>
      <c r="H47" s="348"/>
      <c r="I47" s="348"/>
      <c r="J47" s="348">
        <f t="shared" si="1"/>
        <v>0</v>
      </c>
      <c r="K47" s="348">
        <f>J46+J45*0.5+J47</f>
        <v>0</v>
      </c>
    </row>
    <row r="48" spans="1:13" x14ac:dyDescent="0.15">
      <c r="A48" s="1769"/>
      <c r="B48" s="1769" t="s">
        <v>46</v>
      </c>
      <c r="C48">
        <v>1</v>
      </c>
      <c r="J48">
        <f t="shared" si="1"/>
        <v>0</v>
      </c>
    </row>
    <row r="49" spans="1:13" x14ac:dyDescent="0.15">
      <c r="A49" s="1769"/>
      <c r="B49" s="1769"/>
      <c r="C49">
        <v>0.5</v>
      </c>
      <c r="J49">
        <f t="shared" si="1"/>
        <v>0</v>
      </c>
      <c r="K49">
        <f>J49*0.5+J48</f>
        <v>0</v>
      </c>
    </row>
    <row r="50" spans="1:13" x14ac:dyDescent="0.15">
      <c r="A50" s="1774"/>
      <c r="B50" s="1774" t="s">
        <v>155</v>
      </c>
      <c r="C50" s="1774"/>
      <c r="D50" s="368"/>
      <c r="F50" s="368"/>
      <c r="G50" s="368"/>
      <c r="H50" s="368"/>
      <c r="I50" s="368"/>
      <c r="J50" s="368">
        <f t="shared" si="1"/>
        <v>0</v>
      </c>
      <c r="K50" s="368">
        <f>SUM(D50:I50)</f>
        <v>0</v>
      </c>
      <c r="L50" s="374" t="e">
        <f>K50/(J43+J44*0.5+K47+K49)*100</f>
        <v>#DIV/0!</v>
      </c>
      <c r="M50" t="s">
        <v>156</v>
      </c>
    </row>
    <row r="51" spans="1:13" x14ac:dyDescent="0.15">
      <c r="A51" s="1769" t="s">
        <v>27</v>
      </c>
      <c r="B51" s="1930" t="s">
        <v>41</v>
      </c>
      <c r="C51" s="1930"/>
      <c r="D51" s="367"/>
      <c r="E51" s="367"/>
      <c r="F51" s="367"/>
      <c r="G51" s="367"/>
      <c r="H51" s="367"/>
      <c r="I51" s="367"/>
      <c r="J51">
        <f t="shared" si="1"/>
        <v>0</v>
      </c>
      <c r="K51" s="367"/>
    </row>
    <row r="52" spans="1:13" x14ac:dyDescent="0.15">
      <c r="A52" s="1769"/>
      <c r="B52" s="1929" t="s">
        <v>42</v>
      </c>
      <c r="C52" s="1929"/>
      <c r="J52">
        <f t="shared" si="1"/>
        <v>0</v>
      </c>
    </row>
    <row r="53" spans="1:13" x14ac:dyDescent="0.15">
      <c r="A53" s="1769"/>
      <c r="B53" s="1928" t="s">
        <v>45</v>
      </c>
      <c r="C53" s="1928"/>
      <c r="D53" s="348"/>
      <c r="E53" s="348"/>
      <c r="F53" s="348"/>
      <c r="H53" s="348"/>
      <c r="I53" s="348"/>
      <c r="J53" s="348">
        <f t="shared" si="1"/>
        <v>0</v>
      </c>
      <c r="K53" s="348"/>
    </row>
    <row r="54" spans="1:13" x14ac:dyDescent="0.15">
      <c r="A54" s="1769"/>
      <c r="B54" s="1928" t="s">
        <v>44</v>
      </c>
      <c r="C54" s="1928"/>
      <c r="D54" s="348"/>
      <c r="E54" s="348"/>
      <c r="F54" s="348"/>
      <c r="H54" s="348"/>
      <c r="I54" s="348"/>
      <c r="J54" s="348">
        <f t="shared" si="1"/>
        <v>0</v>
      </c>
      <c r="K54" s="348"/>
    </row>
    <row r="55" spans="1:13" x14ac:dyDescent="0.15">
      <c r="A55" s="1769"/>
      <c r="B55" s="1928" t="s">
        <v>153</v>
      </c>
      <c r="C55" s="1928"/>
      <c r="D55" s="348"/>
      <c r="E55" s="348"/>
      <c r="F55" s="348"/>
      <c r="H55" s="348"/>
      <c r="I55" s="348"/>
      <c r="J55" s="348">
        <f t="shared" si="1"/>
        <v>0</v>
      </c>
      <c r="K55" s="348">
        <f>J54+J53*0.5+J55</f>
        <v>0</v>
      </c>
    </row>
    <row r="56" spans="1:13" x14ac:dyDescent="0.15">
      <c r="A56" s="1769"/>
      <c r="B56" s="1769" t="s">
        <v>46</v>
      </c>
      <c r="C56">
        <v>1</v>
      </c>
      <c r="J56">
        <f t="shared" si="1"/>
        <v>0</v>
      </c>
    </row>
    <row r="57" spans="1:13" x14ac:dyDescent="0.15">
      <c r="A57" s="1769"/>
      <c r="B57" s="1769"/>
      <c r="C57">
        <v>0.5</v>
      </c>
      <c r="J57">
        <f t="shared" si="1"/>
        <v>0</v>
      </c>
      <c r="K57">
        <f>J57*0.5+J56</f>
        <v>0</v>
      </c>
    </row>
    <row r="58" spans="1:13" x14ac:dyDescent="0.15">
      <c r="A58" s="1774"/>
      <c r="B58" s="1774" t="s">
        <v>155</v>
      </c>
      <c r="C58" s="1774"/>
      <c r="D58" s="368"/>
      <c r="F58" s="368"/>
      <c r="G58" s="368"/>
      <c r="H58" s="368"/>
      <c r="I58" s="368"/>
      <c r="J58" s="368">
        <f t="shared" si="1"/>
        <v>0</v>
      </c>
      <c r="K58" s="368">
        <f>SUM(D58:I58)</f>
        <v>0</v>
      </c>
      <c r="L58" s="374" t="e">
        <f>K58/(J51+J52*0.5+K55+K57)*100</f>
        <v>#DIV/0!</v>
      </c>
      <c r="M58" t="s">
        <v>156</v>
      </c>
    </row>
    <row r="59" spans="1:13" x14ac:dyDescent="0.15">
      <c r="A59" s="1769" t="s">
        <v>30</v>
      </c>
      <c r="B59" s="1929" t="s">
        <v>41</v>
      </c>
      <c r="C59" s="1929"/>
      <c r="D59" s="367"/>
      <c r="E59" s="367"/>
      <c r="F59" s="367"/>
      <c r="G59" s="367"/>
      <c r="H59" s="367"/>
      <c r="J59">
        <f t="shared" si="1"/>
        <v>0</v>
      </c>
    </row>
    <row r="60" spans="1:13" x14ac:dyDescent="0.15">
      <c r="A60" s="1769"/>
      <c r="B60" s="1929" t="s">
        <v>42</v>
      </c>
      <c r="C60" s="1929"/>
      <c r="J60">
        <f t="shared" si="1"/>
        <v>0</v>
      </c>
      <c r="M60" s="4"/>
    </row>
    <row r="61" spans="1:13" x14ac:dyDescent="0.15">
      <c r="A61" s="1769"/>
      <c r="B61" s="1928" t="s">
        <v>45</v>
      </c>
      <c r="C61" s="1928"/>
      <c r="D61" s="348"/>
      <c r="E61" s="348"/>
      <c r="F61" s="348"/>
      <c r="H61" s="348"/>
      <c r="I61" s="348"/>
      <c r="J61" s="348">
        <f t="shared" si="1"/>
        <v>0</v>
      </c>
      <c r="K61" s="348"/>
      <c r="M61" s="4"/>
    </row>
    <row r="62" spans="1:13" x14ac:dyDescent="0.15">
      <c r="A62" s="1769"/>
      <c r="B62" s="1928" t="s">
        <v>44</v>
      </c>
      <c r="C62" s="1928"/>
      <c r="D62" s="348"/>
      <c r="E62" s="348"/>
      <c r="F62" s="348"/>
      <c r="H62" s="348"/>
      <c r="I62" s="348"/>
      <c r="J62" s="348">
        <f t="shared" si="1"/>
        <v>0</v>
      </c>
      <c r="K62" s="348"/>
      <c r="M62" s="4"/>
    </row>
    <row r="63" spans="1:13" x14ac:dyDescent="0.15">
      <c r="A63" s="1769"/>
      <c r="B63" s="1928" t="s">
        <v>153</v>
      </c>
      <c r="C63" s="1928"/>
      <c r="D63" s="348"/>
      <c r="E63" s="348"/>
      <c r="F63" s="348"/>
      <c r="H63" s="348"/>
      <c r="I63" s="348"/>
      <c r="J63" s="348">
        <f t="shared" si="1"/>
        <v>0</v>
      </c>
      <c r="K63" s="348">
        <f>J62+J61*0.5+J63</f>
        <v>0</v>
      </c>
      <c r="M63" s="4"/>
    </row>
    <row r="64" spans="1:13" x14ac:dyDescent="0.15">
      <c r="A64" s="1769"/>
      <c r="B64" s="1769" t="s">
        <v>46</v>
      </c>
      <c r="C64">
        <v>1</v>
      </c>
      <c r="J64">
        <f t="shared" si="1"/>
        <v>0</v>
      </c>
      <c r="M64" s="40"/>
    </row>
    <row r="65" spans="1:13" x14ac:dyDescent="0.15">
      <c r="A65" s="1769"/>
      <c r="B65" s="1769"/>
      <c r="C65">
        <v>0.5</v>
      </c>
      <c r="J65">
        <f t="shared" si="1"/>
        <v>0</v>
      </c>
      <c r="K65">
        <f>J65*0.5+J64</f>
        <v>0</v>
      </c>
      <c r="M65" s="4"/>
    </row>
    <row r="66" spans="1:13" x14ac:dyDescent="0.15">
      <c r="A66" s="1774"/>
      <c r="B66" s="1774" t="s">
        <v>155</v>
      </c>
      <c r="C66" s="1774"/>
      <c r="D66" s="368"/>
      <c r="F66" s="368"/>
      <c r="G66" s="368"/>
      <c r="H66" s="368"/>
      <c r="I66" s="368"/>
      <c r="J66" s="368">
        <f t="shared" si="1"/>
        <v>0</v>
      </c>
      <c r="K66" s="368">
        <f>SUM(D66:I66)</f>
        <v>0</v>
      </c>
      <c r="L66" s="374" t="e">
        <f>K66/(J59+J60*0.5+K63+K65)*100</f>
        <v>#DIV/0!</v>
      </c>
      <c r="M66" t="s">
        <v>156</v>
      </c>
    </row>
    <row r="67" spans="1:13" x14ac:dyDescent="0.15">
      <c r="A67" s="1772" t="s">
        <v>34</v>
      </c>
      <c r="B67" s="1930" t="s">
        <v>41</v>
      </c>
      <c r="C67" s="1930"/>
      <c r="D67" s="367"/>
      <c r="E67" s="367"/>
      <c r="F67" s="367"/>
      <c r="G67" s="367"/>
      <c r="H67" s="367"/>
      <c r="I67" s="367"/>
      <c r="J67">
        <f t="shared" ref="J67:J98" si="2">SUM(D67:I67)</f>
        <v>0</v>
      </c>
      <c r="K67" s="367"/>
    </row>
    <row r="68" spans="1:13" x14ac:dyDescent="0.15">
      <c r="A68" s="1769"/>
      <c r="B68" s="1929" t="s">
        <v>42</v>
      </c>
      <c r="C68" s="1929"/>
      <c r="J68">
        <f t="shared" si="2"/>
        <v>0</v>
      </c>
    </row>
    <row r="69" spans="1:13" x14ac:dyDescent="0.15">
      <c r="A69" s="1769"/>
      <c r="B69" s="1928" t="s">
        <v>45</v>
      </c>
      <c r="C69" s="1928"/>
      <c r="D69" s="348"/>
      <c r="E69" s="348"/>
      <c r="F69" s="348"/>
      <c r="H69" s="348"/>
      <c r="I69" s="348"/>
      <c r="J69" s="348">
        <f t="shared" si="2"/>
        <v>0</v>
      </c>
      <c r="K69" s="348"/>
    </row>
    <row r="70" spans="1:13" x14ac:dyDescent="0.15">
      <c r="A70" s="1769"/>
      <c r="B70" s="1928" t="s">
        <v>44</v>
      </c>
      <c r="C70" s="1928"/>
      <c r="D70" s="348"/>
      <c r="E70" s="348"/>
      <c r="F70" s="348"/>
      <c r="H70" s="348"/>
      <c r="I70" s="348"/>
      <c r="J70" s="348">
        <f t="shared" si="2"/>
        <v>0</v>
      </c>
      <c r="K70" s="348"/>
    </row>
    <row r="71" spans="1:13" x14ac:dyDescent="0.15">
      <c r="A71" s="1769"/>
      <c r="B71" s="1928" t="s">
        <v>153</v>
      </c>
      <c r="C71" s="1928"/>
      <c r="D71" s="348"/>
      <c r="E71" s="348"/>
      <c r="F71" s="348"/>
      <c r="H71" s="348"/>
      <c r="I71" s="348"/>
      <c r="J71" s="348">
        <f t="shared" si="2"/>
        <v>0</v>
      </c>
      <c r="K71" s="348">
        <f>J70+J69*0.5+J71</f>
        <v>0</v>
      </c>
    </row>
    <row r="72" spans="1:13" x14ac:dyDescent="0.15">
      <c r="A72" s="1769"/>
      <c r="B72" s="1769" t="s">
        <v>46</v>
      </c>
      <c r="C72">
        <v>1</v>
      </c>
      <c r="J72">
        <f t="shared" si="2"/>
        <v>0</v>
      </c>
    </row>
    <row r="73" spans="1:13" x14ac:dyDescent="0.15">
      <c r="A73" s="1769"/>
      <c r="B73" s="1769"/>
      <c r="C73">
        <v>0.5</v>
      </c>
      <c r="J73">
        <f t="shared" si="2"/>
        <v>0</v>
      </c>
      <c r="K73">
        <f>J73*0.5+J72</f>
        <v>0</v>
      </c>
    </row>
    <row r="74" spans="1:13" x14ac:dyDescent="0.15">
      <c r="A74" s="1774"/>
      <c r="B74" s="1774" t="s">
        <v>155</v>
      </c>
      <c r="C74" s="1774"/>
      <c r="D74" s="368"/>
      <c r="F74" s="368"/>
      <c r="G74" s="368"/>
      <c r="H74" s="368"/>
      <c r="I74" s="368"/>
      <c r="J74" s="368">
        <f t="shared" si="2"/>
        <v>0</v>
      </c>
      <c r="K74" s="368">
        <f>SUM(D74:I74)</f>
        <v>0</v>
      </c>
      <c r="L74" s="374" t="e">
        <f>K74/(J67+J68*0.5+K71+K73)*100</f>
        <v>#DIV/0!</v>
      </c>
      <c r="M74" t="s">
        <v>156</v>
      </c>
    </row>
    <row r="75" spans="1:13" x14ac:dyDescent="0.15">
      <c r="A75" s="1769" t="s">
        <v>37</v>
      </c>
      <c r="B75" s="1929" t="s">
        <v>41</v>
      </c>
      <c r="C75" s="1929"/>
      <c r="D75" s="367"/>
      <c r="E75" s="367"/>
      <c r="F75" s="367"/>
      <c r="G75" s="367"/>
      <c r="H75" s="367"/>
      <c r="J75">
        <f t="shared" si="2"/>
        <v>0</v>
      </c>
    </row>
    <row r="76" spans="1:13" x14ac:dyDescent="0.15">
      <c r="A76" s="1769"/>
      <c r="B76" s="1929" t="s">
        <v>42</v>
      </c>
      <c r="C76" s="1929"/>
      <c r="J76">
        <f t="shared" si="2"/>
        <v>0</v>
      </c>
    </row>
    <row r="77" spans="1:13" x14ac:dyDescent="0.15">
      <c r="A77" s="1769"/>
      <c r="B77" s="1928" t="s">
        <v>45</v>
      </c>
      <c r="C77" s="1928"/>
      <c r="D77" s="348"/>
      <c r="E77" s="348"/>
      <c r="F77" s="348"/>
      <c r="H77" s="348"/>
      <c r="I77" s="348"/>
      <c r="J77" s="348">
        <f t="shared" si="2"/>
        <v>0</v>
      </c>
      <c r="K77" s="348"/>
    </row>
    <row r="78" spans="1:13" x14ac:dyDescent="0.15">
      <c r="A78" s="1769"/>
      <c r="B78" s="1928" t="s">
        <v>44</v>
      </c>
      <c r="C78" s="1928"/>
      <c r="D78" s="348"/>
      <c r="E78" s="348"/>
      <c r="F78" s="348"/>
      <c r="H78" s="348"/>
      <c r="I78" s="348"/>
      <c r="J78" s="348">
        <f t="shared" si="2"/>
        <v>0</v>
      </c>
      <c r="K78" s="348"/>
    </row>
    <row r="79" spans="1:13" x14ac:dyDescent="0.15">
      <c r="A79" s="1769"/>
      <c r="B79" s="1928" t="s">
        <v>153</v>
      </c>
      <c r="C79" s="1928"/>
      <c r="D79" s="348"/>
      <c r="E79" s="348"/>
      <c r="F79" s="348"/>
      <c r="H79" s="348"/>
      <c r="I79" s="348"/>
      <c r="J79" s="348">
        <f t="shared" si="2"/>
        <v>0</v>
      </c>
      <c r="K79" s="348">
        <f>J78+J77*0.5+J79</f>
        <v>0</v>
      </c>
    </row>
    <row r="80" spans="1:13" x14ac:dyDescent="0.15">
      <c r="A80" s="1769"/>
      <c r="B80" s="1769" t="s">
        <v>46</v>
      </c>
      <c r="C80">
        <v>1</v>
      </c>
      <c r="J80">
        <f t="shared" si="2"/>
        <v>0</v>
      </c>
    </row>
    <row r="81" spans="1:13" x14ac:dyDescent="0.15">
      <c r="A81" s="1769"/>
      <c r="B81" s="1769"/>
      <c r="C81">
        <v>0.5</v>
      </c>
      <c r="J81">
        <f t="shared" si="2"/>
        <v>0</v>
      </c>
      <c r="K81">
        <f>J81*0.5+J80</f>
        <v>0</v>
      </c>
    </row>
    <row r="82" spans="1:13" x14ac:dyDescent="0.15">
      <c r="A82" s="1774"/>
      <c r="B82" s="1774" t="s">
        <v>155</v>
      </c>
      <c r="C82" s="1774"/>
      <c r="D82" s="368"/>
      <c r="F82" s="368"/>
      <c r="G82" s="368"/>
      <c r="H82" s="368"/>
      <c r="I82" s="368"/>
      <c r="J82" s="368">
        <f t="shared" si="2"/>
        <v>0</v>
      </c>
      <c r="K82" s="368">
        <f>SUM(D82:I82)</f>
        <v>0</v>
      </c>
      <c r="L82" s="374" t="e">
        <f>K82/(J75+J76*0.5+K79+K81)*100</f>
        <v>#DIV/0!</v>
      </c>
      <c r="M82" t="s">
        <v>156</v>
      </c>
    </row>
    <row r="83" spans="1:13" x14ac:dyDescent="0.15">
      <c r="A83" s="1772" t="s">
        <v>66</v>
      </c>
      <c r="B83" s="1772" t="s">
        <v>41</v>
      </c>
      <c r="C83" s="1772"/>
      <c r="D83" s="367"/>
      <c r="E83" s="367"/>
      <c r="F83" s="367"/>
      <c r="G83" s="367"/>
      <c r="H83" s="367"/>
      <c r="I83" s="369"/>
      <c r="J83" s="369">
        <f t="shared" si="2"/>
        <v>0</v>
      </c>
      <c r="K83" s="369"/>
    </row>
    <row r="84" spans="1:13" x14ac:dyDescent="0.15">
      <c r="A84" s="1769"/>
      <c r="B84" s="1769" t="s">
        <v>42</v>
      </c>
      <c r="C84" s="1769"/>
      <c r="I84" s="323"/>
      <c r="J84" s="323">
        <f t="shared" si="2"/>
        <v>0</v>
      </c>
      <c r="K84" s="323"/>
    </row>
    <row r="85" spans="1:13" x14ac:dyDescent="0.15">
      <c r="A85" s="1769"/>
      <c r="B85" s="1933" t="s">
        <v>45</v>
      </c>
      <c r="C85" s="1933"/>
      <c r="D85" s="348"/>
      <c r="E85" s="348"/>
      <c r="F85" s="348"/>
      <c r="H85" s="348"/>
      <c r="I85" s="370"/>
      <c r="J85" s="348">
        <f t="shared" si="2"/>
        <v>0</v>
      </c>
      <c r="K85" s="348"/>
    </row>
    <row r="86" spans="1:13" x14ac:dyDescent="0.15">
      <c r="A86" s="1769"/>
      <c r="B86" s="1933" t="s">
        <v>44</v>
      </c>
      <c r="C86" s="1933"/>
      <c r="D86" s="348"/>
      <c r="E86" s="348"/>
      <c r="F86" s="348"/>
      <c r="H86" s="348"/>
      <c r="I86" s="370"/>
      <c r="J86" s="348">
        <f t="shared" si="2"/>
        <v>0</v>
      </c>
      <c r="K86" s="348"/>
    </row>
    <row r="87" spans="1:13" x14ac:dyDescent="0.15">
      <c r="A87" s="1769"/>
      <c r="B87" s="1928" t="s">
        <v>153</v>
      </c>
      <c r="C87" s="1928"/>
      <c r="D87" s="348"/>
      <c r="E87" s="348"/>
      <c r="F87" s="348"/>
      <c r="H87" s="348"/>
      <c r="I87" s="370"/>
      <c r="J87" s="348">
        <f t="shared" si="2"/>
        <v>0</v>
      </c>
      <c r="K87" s="348">
        <f>J86+J85*0.5+J87</f>
        <v>0</v>
      </c>
    </row>
    <row r="88" spans="1:13" x14ac:dyDescent="0.15">
      <c r="A88" s="1769"/>
      <c r="B88" s="1769" t="s">
        <v>46</v>
      </c>
      <c r="C88">
        <v>1</v>
      </c>
      <c r="J88">
        <f t="shared" si="2"/>
        <v>0</v>
      </c>
    </row>
    <row r="89" spans="1:13" x14ac:dyDescent="0.15">
      <c r="A89" s="1769"/>
      <c r="B89" s="1769"/>
      <c r="C89">
        <v>0.5</v>
      </c>
      <c r="J89">
        <f t="shared" si="2"/>
        <v>0</v>
      </c>
      <c r="K89">
        <f>J89*0.5+J88</f>
        <v>0</v>
      </c>
    </row>
    <row r="90" spans="1:13" x14ac:dyDescent="0.15">
      <c r="A90" s="1774"/>
      <c r="B90" s="1774" t="s">
        <v>155</v>
      </c>
      <c r="C90" s="1774"/>
      <c r="D90" s="368"/>
      <c r="F90" s="368"/>
      <c r="G90" s="368"/>
      <c r="H90" s="368"/>
      <c r="I90" s="368"/>
      <c r="J90" s="368">
        <f t="shared" si="2"/>
        <v>0</v>
      </c>
      <c r="K90" s="368">
        <f>SUM(D90:I90)</f>
        <v>0</v>
      </c>
      <c r="L90" s="374" t="e">
        <f>K90/(J83+J84*0.5+K87+K89)*100</f>
        <v>#DIV/0!</v>
      </c>
      <c r="M90" t="s">
        <v>156</v>
      </c>
    </row>
    <row r="91" spans="1:13" x14ac:dyDescent="0.15">
      <c r="A91" s="1772" t="s">
        <v>119</v>
      </c>
      <c r="B91" s="1930" t="s">
        <v>41</v>
      </c>
      <c r="C91" s="1930"/>
      <c r="D91" s="367"/>
      <c r="E91" s="367"/>
      <c r="F91" s="367"/>
      <c r="G91" s="367"/>
      <c r="H91" s="367"/>
      <c r="I91" s="367"/>
      <c r="J91" s="367">
        <f t="shared" si="2"/>
        <v>0</v>
      </c>
      <c r="K91" s="367"/>
    </row>
    <row r="92" spans="1:13" x14ac:dyDescent="0.15">
      <c r="A92" s="1769"/>
      <c r="B92" s="1929" t="s">
        <v>42</v>
      </c>
      <c r="C92" s="1929"/>
      <c r="J92">
        <f t="shared" si="2"/>
        <v>0</v>
      </c>
      <c r="M92" s="40"/>
    </row>
    <row r="93" spans="1:13" x14ac:dyDescent="0.15">
      <c r="A93" s="1769"/>
      <c r="B93" s="1928" t="s">
        <v>45</v>
      </c>
      <c r="C93" s="1928"/>
      <c r="D93" s="348"/>
      <c r="E93" s="348"/>
      <c r="F93" s="348"/>
      <c r="H93" s="348"/>
      <c r="I93" s="348"/>
      <c r="J93" s="348">
        <f t="shared" si="2"/>
        <v>0</v>
      </c>
      <c r="K93" s="348"/>
      <c r="M93" s="4"/>
    </row>
    <row r="94" spans="1:13" x14ac:dyDescent="0.15">
      <c r="A94" s="1769"/>
      <c r="B94" s="1928" t="s">
        <v>44</v>
      </c>
      <c r="C94" s="1928"/>
      <c r="D94" s="348"/>
      <c r="E94" s="348"/>
      <c r="F94" s="348"/>
      <c r="H94" s="348"/>
      <c r="I94" s="348"/>
      <c r="J94" s="348">
        <f t="shared" si="2"/>
        <v>0</v>
      </c>
      <c r="K94" s="348"/>
      <c r="M94" s="4"/>
    </row>
    <row r="95" spans="1:13" x14ac:dyDescent="0.15">
      <c r="A95" s="1769"/>
      <c r="B95" s="1928" t="s">
        <v>153</v>
      </c>
      <c r="C95" s="1928"/>
      <c r="D95" s="348"/>
      <c r="E95" s="348"/>
      <c r="F95" s="348"/>
      <c r="H95" s="348"/>
      <c r="I95" s="348"/>
      <c r="J95" s="348">
        <f t="shared" si="2"/>
        <v>0</v>
      </c>
      <c r="K95" s="348">
        <f>J94+J93*0.5+J95</f>
        <v>0</v>
      </c>
      <c r="M95" s="4"/>
    </row>
    <row r="96" spans="1:13" x14ac:dyDescent="0.15">
      <c r="A96" s="1769"/>
      <c r="B96" s="1769" t="s">
        <v>46</v>
      </c>
      <c r="C96">
        <v>1</v>
      </c>
      <c r="J96">
        <f t="shared" si="2"/>
        <v>0</v>
      </c>
      <c r="M96" s="4"/>
    </row>
    <row r="97" spans="1:13" x14ac:dyDescent="0.15">
      <c r="A97" s="1769"/>
      <c r="B97" s="1769"/>
      <c r="C97">
        <v>0.5</v>
      </c>
      <c r="J97">
        <f t="shared" si="2"/>
        <v>0</v>
      </c>
      <c r="K97">
        <f>J97*0.5+J96</f>
        <v>0</v>
      </c>
      <c r="M97" s="4"/>
    </row>
    <row r="98" spans="1:13" x14ac:dyDescent="0.15">
      <c r="A98" s="1774"/>
      <c r="B98" s="1774" t="s">
        <v>155</v>
      </c>
      <c r="C98" s="1774"/>
      <c r="D98" s="368"/>
      <c r="F98" s="368"/>
      <c r="G98" s="368"/>
      <c r="H98" s="368"/>
      <c r="I98" s="368"/>
      <c r="J98" s="368">
        <f t="shared" si="2"/>
        <v>0</v>
      </c>
      <c r="K98" s="368">
        <f>SUM(D98:I98)</f>
        <v>0</v>
      </c>
      <c r="L98" s="374" t="e">
        <f>K98/(J91+J92*0.5+K95+K97)*100</f>
        <v>#DIV/0!</v>
      </c>
      <c r="M98" t="s">
        <v>156</v>
      </c>
    </row>
    <row r="99" spans="1:13" x14ac:dyDescent="0.15">
      <c r="A99" s="1769" t="s">
        <v>144</v>
      </c>
      <c r="B99" s="1929" t="s">
        <v>41</v>
      </c>
      <c r="C99" s="1929"/>
      <c r="D99" s="367"/>
      <c r="E99" s="367"/>
      <c r="F99" s="367"/>
      <c r="G99" s="367"/>
      <c r="J99">
        <f t="shared" ref="J99:J114" si="3">SUM(D99:I99)</f>
        <v>0</v>
      </c>
      <c r="M99" s="4"/>
    </row>
    <row r="100" spans="1:13" x14ac:dyDescent="0.15">
      <c r="A100" s="1769"/>
      <c r="B100" s="1929" t="s">
        <v>42</v>
      </c>
      <c r="C100" s="1929"/>
      <c r="J100">
        <f t="shared" si="3"/>
        <v>0</v>
      </c>
      <c r="M100" s="4"/>
    </row>
    <row r="101" spans="1:13" x14ac:dyDescent="0.15">
      <c r="A101" s="1769"/>
      <c r="B101" s="1928" t="s">
        <v>45</v>
      </c>
      <c r="C101" s="1928"/>
      <c r="D101" s="348"/>
      <c r="E101" s="348"/>
      <c r="F101" s="348"/>
      <c r="H101" s="348"/>
      <c r="I101" s="348"/>
      <c r="J101" s="348">
        <f t="shared" si="3"/>
        <v>0</v>
      </c>
      <c r="K101" s="348"/>
      <c r="M101" s="4"/>
    </row>
    <row r="102" spans="1:13" x14ac:dyDescent="0.15">
      <c r="A102" s="1769"/>
      <c r="B102" s="1928" t="s">
        <v>44</v>
      </c>
      <c r="C102" s="1928"/>
      <c r="D102" s="348"/>
      <c r="E102" s="348"/>
      <c r="F102" s="348"/>
      <c r="H102" s="348"/>
      <c r="I102" s="348"/>
      <c r="J102" s="348">
        <f t="shared" si="3"/>
        <v>0</v>
      </c>
      <c r="K102" s="348"/>
      <c r="M102" s="4"/>
    </row>
    <row r="103" spans="1:13" x14ac:dyDescent="0.15">
      <c r="A103" s="1769"/>
      <c r="B103" s="1928" t="s">
        <v>153</v>
      </c>
      <c r="C103" s="1928"/>
      <c r="D103" s="348"/>
      <c r="E103" s="348"/>
      <c r="F103" s="348"/>
      <c r="H103" s="348"/>
      <c r="I103" s="348"/>
      <c r="J103" s="348">
        <f t="shared" si="3"/>
        <v>0</v>
      </c>
      <c r="K103" s="348">
        <f>J102+J101*0.5+J103</f>
        <v>0</v>
      </c>
      <c r="M103" s="4"/>
    </row>
    <row r="104" spans="1:13" x14ac:dyDescent="0.15">
      <c r="A104" s="1769"/>
      <c r="B104" s="1769" t="s">
        <v>46</v>
      </c>
      <c r="C104">
        <v>1</v>
      </c>
      <c r="J104">
        <f t="shared" si="3"/>
        <v>0</v>
      </c>
      <c r="M104" s="4"/>
    </row>
    <row r="105" spans="1:13" x14ac:dyDescent="0.15">
      <c r="A105" s="1769"/>
      <c r="B105" s="1769"/>
      <c r="C105">
        <v>0.5</v>
      </c>
      <c r="J105">
        <f t="shared" si="3"/>
        <v>0</v>
      </c>
      <c r="K105">
        <f>J105*0.5+J104</f>
        <v>0</v>
      </c>
      <c r="M105" s="4"/>
    </row>
    <row r="106" spans="1:13" x14ac:dyDescent="0.15">
      <c r="A106" s="1774"/>
      <c r="B106" s="1774" t="s">
        <v>155</v>
      </c>
      <c r="C106" s="1774"/>
      <c r="D106" s="368"/>
      <c r="F106" s="368"/>
      <c r="G106" s="368"/>
      <c r="H106" s="368"/>
      <c r="I106" s="368"/>
      <c r="J106" s="368">
        <f t="shared" si="3"/>
        <v>0</v>
      </c>
      <c r="K106" s="368">
        <f>SUM(D106:I106)</f>
        <v>0</v>
      </c>
      <c r="L106" s="374" t="e">
        <f>K106/(J99+J100*0.5+K103+K105)*100</f>
        <v>#DIV/0!</v>
      </c>
      <c r="M106" t="s">
        <v>156</v>
      </c>
    </row>
    <row r="107" spans="1:13" x14ac:dyDescent="0.15">
      <c r="A107" s="1772" t="s">
        <v>65</v>
      </c>
      <c r="B107" s="1772" t="s">
        <v>41</v>
      </c>
      <c r="C107" s="1772"/>
      <c r="D107" s="367"/>
      <c r="E107" s="367"/>
      <c r="F107" s="367"/>
      <c r="G107" s="367"/>
      <c r="H107" s="367"/>
      <c r="I107" s="369"/>
      <c r="J107" s="369">
        <f t="shared" si="3"/>
        <v>0</v>
      </c>
      <c r="K107" s="369"/>
    </row>
    <row r="108" spans="1:13" x14ac:dyDescent="0.15">
      <c r="A108" s="1769"/>
      <c r="B108" s="1769" t="s">
        <v>42</v>
      </c>
      <c r="C108" s="1769"/>
      <c r="I108" s="323"/>
      <c r="J108" s="323">
        <f t="shared" si="3"/>
        <v>0</v>
      </c>
      <c r="K108" s="323"/>
    </row>
    <row r="109" spans="1:13" x14ac:dyDescent="0.15">
      <c r="A109" s="1769"/>
      <c r="B109" s="1933" t="s">
        <v>45</v>
      </c>
      <c r="C109" s="1933"/>
      <c r="D109" s="348"/>
      <c r="E109" s="348"/>
      <c r="F109" s="348"/>
      <c r="H109" s="348"/>
      <c r="I109" s="370"/>
      <c r="J109" s="348">
        <f t="shared" si="3"/>
        <v>0</v>
      </c>
      <c r="K109" s="348"/>
    </row>
    <row r="110" spans="1:13" x14ac:dyDescent="0.15">
      <c r="A110" s="1769"/>
      <c r="B110" s="1933" t="s">
        <v>44</v>
      </c>
      <c r="C110" s="1933"/>
      <c r="D110" s="348"/>
      <c r="E110" s="348"/>
      <c r="F110" s="348"/>
      <c r="H110" s="348"/>
      <c r="I110" s="370"/>
      <c r="J110" s="348">
        <f t="shared" si="3"/>
        <v>0</v>
      </c>
      <c r="K110" s="348"/>
    </row>
    <row r="111" spans="1:13" x14ac:dyDescent="0.15">
      <c r="A111" s="1769"/>
      <c r="B111" s="1928" t="s">
        <v>153</v>
      </c>
      <c r="C111" s="1928"/>
      <c r="D111" s="348"/>
      <c r="E111" s="348"/>
      <c r="F111" s="348"/>
      <c r="H111" s="348"/>
      <c r="I111" s="370"/>
      <c r="J111" s="348">
        <f t="shared" si="3"/>
        <v>0</v>
      </c>
      <c r="K111" s="348">
        <f>J110+J109*0.5+J111</f>
        <v>0</v>
      </c>
    </row>
    <row r="112" spans="1:13" x14ac:dyDescent="0.15">
      <c r="A112" s="1769"/>
      <c r="B112" s="1769" t="s">
        <v>46</v>
      </c>
      <c r="C112">
        <v>1</v>
      </c>
      <c r="J112">
        <f t="shared" si="3"/>
        <v>0</v>
      </c>
    </row>
    <row r="113" spans="1:13" x14ac:dyDescent="0.15">
      <c r="A113" s="1769"/>
      <c r="B113" s="1769"/>
      <c r="C113">
        <v>0.5</v>
      </c>
      <c r="J113">
        <f t="shared" si="3"/>
        <v>0</v>
      </c>
      <c r="K113">
        <f>J113*0.5+J112</f>
        <v>0</v>
      </c>
    </row>
    <row r="114" spans="1:13" x14ac:dyDescent="0.15">
      <c r="A114" s="1774"/>
      <c r="B114" s="1774" t="s">
        <v>155</v>
      </c>
      <c r="C114" s="1774"/>
      <c r="D114" s="368"/>
      <c r="F114" s="368"/>
      <c r="G114" s="368"/>
      <c r="H114" s="368"/>
      <c r="I114" s="368"/>
      <c r="J114" s="368">
        <f t="shared" si="3"/>
        <v>0</v>
      </c>
      <c r="K114" s="368">
        <f>SUM(D114:I114)</f>
        <v>0</v>
      </c>
      <c r="L114" s="374" t="e">
        <f>K114/(J107+J108*0.5+K111+K113)*100</f>
        <v>#DIV/0!</v>
      </c>
      <c r="M114" t="s">
        <v>156</v>
      </c>
    </row>
    <row r="115" spans="1:13" x14ac:dyDescent="0.15">
      <c r="A115" s="1772" t="s">
        <v>31</v>
      </c>
      <c r="B115" s="1929" t="s">
        <v>41</v>
      </c>
      <c r="C115" s="1929"/>
      <c r="D115" s="367"/>
      <c r="E115" s="367"/>
      <c r="F115" s="367"/>
      <c r="G115" s="367"/>
      <c r="H115" s="367"/>
      <c r="J115">
        <f>SUM(D115:H115)</f>
        <v>0</v>
      </c>
    </row>
    <row r="116" spans="1:13" x14ac:dyDescent="0.15">
      <c r="A116" s="1769"/>
      <c r="B116" s="1929" t="s">
        <v>42</v>
      </c>
      <c r="C116" s="1929"/>
      <c r="J116">
        <f>SUM(D116:H116)</f>
        <v>0</v>
      </c>
    </row>
    <row r="117" spans="1:13" x14ac:dyDescent="0.15">
      <c r="A117" s="1769"/>
      <c r="B117" s="1928" t="s">
        <v>45</v>
      </c>
      <c r="C117" s="1928"/>
      <c r="D117" s="348"/>
      <c r="E117" s="348"/>
      <c r="F117" s="348"/>
      <c r="H117" s="348"/>
      <c r="I117" s="348"/>
      <c r="J117" s="348">
        <f t="shared" ref="J117:J138" si="4">SUM(D117:I117)</f>
        <v>0</v>
      </c>
      <c r="K117" s="348"/>
    </row>
    <row r="118" spans="1:13" x14ac:dyDescent="0.15">
      <c r="A118" s="1769"/>
      <c r="B118" s="1928" t="s">
        <v>44</v>
      </c>
      <c r="C118" s="1928"/>
      <c r="D118" s="348"/>
      <c r="E118" s="348"/>
      <c r="F118" s="348"/>
      <c r="H118" s="348"/>
      <c r="I118" s="348"/>
      <c r="J118" s="348">
        <f t="shared" si="4"/>
        <v>0</v>
      </c>
      <c r="K118" s="348"/>
    </row>
    <row r="119" spans="1:13" x14ac:dyDescent="0.15">
      <c r="A119" s="1769"/>
      <c r="B119" s="1928" t="s">
        <v>153</v>
      </c>
      <c r="C119" s="1928"/>
      <c r="D119" s="348"/>
      <c r="E119" s="348"/>
      <c r="F119" s="348"/>
      <c r="H119" s="348"/>
      <c r="I119" s="348"/>
      <c r="J119" s="348">
        <f t="shared" si="4"/>
        <v>0</v>
      </c>
      <c r="K119" s="348">
        <f>J118+J117*0.5+J119</f>
        <v>0</v>
      </c>
    </row>
    <row r="120" spans="1:13" x14ac:dyDescent="0.15">
      <c r="A120" s="1769"/>
      <c r="B120" s="1769" t="s">
        <v>46</v>
      </c>
      <c r="C120">
        <v>1</v>
      </c>
      <c r="J120">
        <f t="shared" si="4"/>
        <v>0</v>
      </c>
    </row>
    <row r="121" spans="1:13" x14ac:dyDescent="0.15">
      <c r="A121" s="1769"/>
      <c r="B121" s="1769"/>
      <c r="C121">
        <v>0.5</v>
      </c>
      <c r="J121">
        <f t="shared" si="4"/>
        <v>0</v>
      </c>
      <c r="K121">
        <f>J121*0.5+J120</f>
        <v>0</v>
      </c>
    </row>
    <row r="122" spans="1:13" x14ac:dyDescent="0.15">
      <c r="A122" s="1774"/>
      <c r="B122" s="1774" t="s">
        <v>155</v>
      </c>
      <c r="C122" s="1774"/>
      <c r="D122" s="368"/>
      <c r="F122" s="368"/>
      <c r="G122" s="368"/>
      <c r="H122" s="368"/>
      <c r="I122" s="368"/>
      <c r="J122" s="368">
        <f t="shared" si="4"/>
        <v>0</v>
      </c>
      <c r="K122" s="368">
        <f>SUM(D122:I122)</f>
        <v>0</v>
      </c>
      <c r="L122" s="374" t="e">
        <f>K122/(J115+J116*0.5+K119+K121)*100</f>
        <v>#DIV/0!</v>
      </c>
      <c r="M122" t="s">
        <v>156</v>
      </c>
    </row>
    <row r="123" spans="1:13" x14ac:dyDescent="0.15">
      <c r="A123" s="1772" t="s">
        <v>145</v>
      </c>
      <c r="B123" s="1772" t="s">
        <v>41</v>
      </c>
      <c r="C123" s="1772"/>
      <c r="D123" s="367"/>
      <c r="E123" s="367"/>
      <c r="F123" s="367"/>
      <c r="G123" s="367"/>
      <c r="H123" s="367"/>
      <c r="I123" s="369"/>
      <c r="J123" s="369">
        <f t="shared" si="4"/>
        <v>0</v>
      </c>
      <c r="K123" s="369"/>
    </row>
    <row r="124" spans="1:13" x14ac:dyDescent="0.15">
      <c r="A124" s="1769"/>
      <c r="B124" s="1769" t="s">
        <v>42</v>
      </c>
      <c r="C124" s="1769"/>
      <c r="I124" s="323"/>
      <c r="J124" s="323">
        <f t="shared" si="4"/>
        <v>0</v>
      </c>
      <c r="K124" s="323"/>
    </row>
    <row r="125" spans="1:13" x14ac:dyDescent="0.15">
      <c r="A125" s="1769"/>
      <c r="B125" s="1933" t="s">
        <v>45</v>
      </c>
      <c r="C125" s="1933"/>
      <c r="D125" s="348"/>
      <c r="E125" s="348"/>
      <c r="F125" s="348"/>
      <c r="H125" s="348"/>
      <c r="I125" s="370"/>
      <c r="J125" s="348">
        <f t="shared" si="4"/>
        <v>0</v>
      </c>
      <c r="K125" s="348"/>
    </row>
    <row r="126" spans="1:13" x14ac:dyDescent="0.15">
      <c r="A126" s="1769"/>
      <c r="B126" s="1933" t="s">
        <v>44</v>
      </c>
      <c r="C126" s="1933"/>
      <c r="D126" s="348"/>
      <c r="E126" s="348"/>
      <c r="F126" s="348"/>
      <c r="H126" s="348"/>
      <c r="I126" s="370"/>
      <c r="J126" s="348">
        <f t="shared" si="4"/>
        <v>0</v>
      </c>
      <c r="K126" s="348"/>
    </row>
    <row r="127" spans="1:13" x14ac:dyDescent="0.15">
      <c r="A127" s="1769"/>
      <c r="B127" s="1928" t="s">
        <v>153</v>
      </c>
      <c r="C127" s="1928"/>
      <c r="D127" s="348"/>
      <c r="E127" s="348"/>
      <c r="F127" s="348"/>
      <c r="H127" s="348"/>
      <c r="I127" s="370"/>
      <c r="J127" s="348">
        <f t="shared" si="4"/>
        <v>0</v>
      </c>
      <c r="K127" s="348">
        <f>J126+J125*0.5+J127</f>
        <v>0</v>
      </c>
    </row>
    <row r="128" spans="1:13" x14ac:dyDescent="0.15">
      <c r="A128" s="1769"/>
      <c r="B128" s="1769" t="s">
        <v>46</v>
      </c>
      <c r="C128">
        <v>1</v>
      </c>
      <c r="J128">
        <f t="shared" si="4"/>
        <v>0</v>
      </c>
    </row>
    <row r="129" spans="1:13" x14ac:dyDescent="0.15">
      <c r="A129" s="1769"/>
      <c r="B129" s="1769"/>
      <c r="C129">
        <v>0.5</v>
      </c>
      <c r="J129">
        <f t="shared" si="4"/>
        <v>0</v>
      </c>
      <c r="K129">
        <f>J129*0.5+J128</f>
        <v>0</v>
      </c>
    </row>
    <row r="130" spans="1:13" x14ac:dyDescent="0.15">
      <c r="A130" s="1774"/>
      <c r="B130" s="1774" t="s">
        <v>155</v>
      </c>
      <c r="C130" s="1774"/>
      <c r="D130" s="368"/>
      <c r="F130" s="368"/>
      <c r="G130" s="368"/>
      <c r="H130" s="368"/>
      <c r="I130" s="368"/>
      <c r="J130" s="368">
        <f t="shared" si="4"/>
        <v>0</v>
      </c>
      <c r="K130" s="368">
        <f>SUM(D130:I130)</f>
        <v>0</v>
      </c>
      <c r="L130" s="374" t="e">
        <f>K130/(J123+J124*0.5+K127+K129)*100</f>
        <v>#DIV/0!</v>
      </c>
      <c r="M130" t="s">
        <v>156</v>
      </c>
    </row>
    <row r="131" spans="1:13" x14ac:dyDescent="0.15">
      <c r="A131" s="1772" t="s">
        <v>29</v>
      </c>
      <c r="B131" s="1929" t="s">
        <v>41</v>
      </c>
      <c r="C131" s="1929"/>
      <c r="D131" s="367"/>
      <c r="E131" s="367"/>
      <c r="F131" s="367"/>
      <c r="G131" s="367"/>
      <c r="H131" s="367"/>
      <c r="J131">
        <f t="shared" si="4"/>
        <v>0</v>
      </c>
    </row>
    <row r="132" spans="1:13" x14ac:dyDescent="0.15">
      <c r="A132" s="1769"/>
      <c r="B132" s="1929" t="s">
        <v>42</v>
      </c>
      <c r="C132" s="1929"/>
      <c r="J132">
        <f t="shared" si="4"/>
        <v>0</v>
      </c>
    </row>
    <row r="133" spans="1:13" x14ac:dyDescent="0.15">
      <c r="A133" s="1769"/>
      <c r="B133" s="1928" t="s">
        <v>45</v>
      </c>
      <c r="C133" s="1928"/>
      <c r="D133" s="348"/>
      <c r="E133" s="348"/>
      <c r="F133" s="348"/>
      <c r="H133" s="348"/>
      <c r="I133" s="348"/>
      <c r="J133" s="348">
        <f t="shared" si="4"/>
        <v>0</v>
      </c>
      <c r="K133" s="348"/>
    </row>
    <row r="134" spans="1:13" x14ac:dyDescent="0.15">
      <c r="A134" s="1769"/>
      <c r="B134" s="1928" t="s">
        <v>44</v>
      </c>
      <c r="C134" s="1928"/>
      <c r="D134" s="348"/>
      <c r="E134" s="348"/>
      <c r="F134" s="348"/>
      <c r="H134" s="348"/>
      <c r="I134" s="348"/>
      <c r="J134" s="348">
        <f t="shared" si="4"/>
        <v>0</v>
      </c>
      <c r="K134" s="348"/>
    </row>
    <row r="135" spans="1:13" x14ac:dyDescent="0.15">
      <c r="A135" s="1769"/>
      <c r="B135" s="1928" t="s">
        <v>153</v>
      </c>
      <c r="C135" s="1928"/>
      <c r="D135" s="348"/>
      <c r="E135" s="348"/>
      <c r="F135" s="348"/>
      <c r="H135" s="348"/>
      <c r="I135" s="348"/>
      <c r="J135" s="348">
        <f t="shared" si="4"/>
        <v>0</v>
      </c>
      <c r="K135" s="348">
        <f>J134+J133*0.5+J135</f>
        <v>0</v>
      </c>
    </row>
    <row r="136" spans="1:13" x14ac:dyDescent="0.15">
      <c r="A136" s="1769"/>
      <c r="B136" s="1769" t="s">
        <v>46</v>
      </c>
      <c r="C136">
        <v>1</v>
      </c>
      <c r="J136">
        <f t="shared" si="4"/>
        <v>0</v>
      </c>
    </row>
    <row r="137" spans="1:13" x14ac:dyDescent="0.15">
      <c r="A137" s="1769"/>
      <c r="B137" s="1769"/>
      <c r="C137">
        <v>0.5</v>
      </c>
      <c r="J137">
        <f t="shared" si="4"/>
        <v>0</v>
      </c>
      <c r="K137">
        <f>J137*0.5+J136</f>
        <v>0</v>
      </c>
    </row>
    <row r="138" spans="1:13" x14ac:dyDescent="0.15">
      <c r="A138" s="1774"/>
      <c r="B138" s="1774" t="s">
        <v>155</v>
      </c>
      <c r="C138" s="1774"/>
      <c r="D138" s="368"/>
      <c r="F138" s="368"/>
      <c r="G138" s="368"/>
      <c r="H138" s="368"/>
      <c r="I138" s="368"/>
      <c r="J138" s="368">
        <f t="shared" si="4"/>
        <v>0</v>
      </c>
      <c r="K138" s="368">
        <f>SUM(D138:I138)</f>
        <v>0</v>
      </c>
      <c r="L138" s="374" t="e">
        <f>K138/(J131+J132*0.5+K135+K137)*100</f>
        <v>#DIV/0!</v>
      </c>
      <c r="M138" t="s">
        <v>156</v>
      </c>
    </row>
  </sheetData>
  <mergeCells count="136">
    <mergeCell ref="A3:A10"/>
    <mergeCell ref="B3:C3"/>
    <mergeCell ref="B4:C4"/>
    <mergeCell ref="B5:C5"/>
    <mergeCell ref="B6:C6"/>
    <mergeCell ref="B7:C7"/>
    <mergeCell ref="B8:B9"/>
    <mergeCell ref="B10:C10"/>
    <mergeCell ref="A11:A18"/>
    <mergeCell ref="B11:C11"/>
    <mergeCell ref="B12:C12"/>
    <mergeCell ref="B13:C13"/>
    <mergeCell ref="B14:C14"/>
    <mergeCell ref="B15:C15"/>
    <mergeCell ref="B16:B17"/>
    <mergeCell ref="B18:C18"/>
    <mergeCell ref="A19:A26"/>
    <mergeCell ref="B19:C19"/>
    <mergeCell ref="B20:C20"/>
    <mergeCell ref="B21:C21"/>
    <mergeCell ref="B22:C22"/>
    <mergeCell ref="B23:C23"/>
    <mergeCell ref="B24:B25"/>
    <mergeCell ref="B26:C26"/>
    <mergeCell ref="A27:A34"/>
    <mergeCell ref="B27:C27"/>
    <mergeCell ref="B28:C28"/>
    <mergeCell ref="B29:C29"/>
    <mergeCell ref="B30:C30"/>
    <mergeCell ref="B31:C31"/>
    <mergeCell ref="B32:B33"/>
    <mergeCell ref="B34:C34"/>
    <mergeCell ref="A35:A42"/>
    <mergeCell ref="B35:C35"/>
    <mergeCell ref="B36:C36"/>
    <mergeCell ref="B37:C37"/>
    <mergeCell ref="B38:C38"/>
    <mergeCell ref="B39:C39"/>
    <mergeCell ref="B40:B41"/>
    <mergeCell ref="B42:C42"/>
    <mergeCell ref="A43:A50"/>
    <mergeCell ref="B43:C43"/>
    <mergeCell ref="B44:C44"/>
    <mergeCell ref="B45:C45"/>
    <mergeCell ref="B46:C46"/>
    <mergeCell ref="B47:C47"/>
    <mergeCell ref="B48:B49"/>
    <mergeCell ref="B50:C50"/>
    <mergeCell ref="A51:A58"/>
    <mergeCell ref="B51:C51"/>
    <mergeCell ref="B52:C52"/>
    <mergeCell ref="B53:C53"/>
    <mergeCell ref="B54:C54"/>
    <mergeCell ref="B55:C55"/>
    <mergeCell ref="B56:B57"/>
    <mergeCell ref="B58:C58"/>
    <mergeCell ref="A59:A66"/>
    <mergeCell ref="B59:C59"/>
    <mergeCell ref="B60:C60"/>
    <mergeCell ref="B61:C61"/>
    <mergeCell ref="B62:C62"/>
    <mergeCell ref="B63:C63"/>
    <mergeCell ref="B64:B65"/>
    <mergeCell ref="B66:C66"/>
    <mergeCell ref="A67:A74"/>
    <mergeCell ref="B67:C67"/>
    <mergeCell ref="B68:C68"/>
    <mergeCell ref="B69:C69"/>
    <mergeCell ref="B70:C70"/>
    <mergeCell ref="B71:C71"/>
    <mergeCell ref="B72:B73"/>
    <mergeCell ref="B74:C74"/>
    <mergeCell ref="A75:A82"/>
    <mergeCell ref="B75:C75"/>
    <mergeCell ref="B76:C76"/>
    <mergeCell ref="B77:C77"/>
    <mergeCell ref="B78:C78"/>
    <mergeCell ref="B79:C79"/>
    <mergeCell ref="B80:B81"/>
    <mergeCell ref="B82:C82"/>
    <mergeCell ref="A83:A90"/>
    <mergeCell ref="B83:C83"/>
    <mergeCell ref="B84:C84"/>
    <mergeCell ref="B85:C85"/>
    <mergeCell ref="B86:C86"/>
    <mergeCell ref="B87:C87"/>
    <mergeCell ref="B88:B89"/>
    <mergeCell ref="B90:C90"/>
    <mergeCell ref="A91:A98"/>
    <mergeCell ref="B91:C91"/>
    <mergeCell ref="B92:C92"/>
    <mergeCell ref="B93:C93"/>
    <mergeCell ref="B94:C94"/>
    <mergeCell ref="B95:C95"/>
    <mergeCell ref="B96:B97"/>
    <mergeCell ref="B98:C98"/>
    <mergeCell ref="A99:A106"/>
    <mergeCell ref="B99:C99"/>
    <mergeCell ref="B100:C100"/>
    <mergeCell ref="B101:C101"/>
    <mergeCell ref="B102:C102"/>
    <mergeCell ref="B103:C103"/>
    <mergeCell ref="B104:B105"/>
    <mergeCell ref="B106:C106"/>
    <mergeCell ref="A107:A114"/>
    <mergeCell ref="B107:C107"/>
    <mergeCell ref="B108:C108"/>
    <mergeCell ref="B109:C109"/>
    <mergeCell ref="B110:C110"/>
    <mergeCell ref="B111:C111"/>
    <mergeCell ref="B112:B113"/>
    <mergeCell ref="B114:C114"/>
    <mergeCell ref="A131:A138"/>
    <mergeCell ref="B131:C131"/>
    <mergeCell ref="B132:C132"/>
    <mergeCell ref="B133:C133"/>
    <mergeCell ref="B134:C134"/>
    <mergeCell ref="B135:C135"/>
    <mergeCell ref="B136:B137"/>
    <mergeCell ref="B138:C138"/>
    <mergeCell ref="A115:A122"/>
    <mergeCell ref="B115:C115"/>
    <mergeCell ref="B116:C116"/>
    <mergeCell ref="B117:C117"/>
    <mergeCell ref="B118:C118"/>
    <mergeCell ref="B119:C119"/>
    <mergeCell ref="B120:B121"/>
    <mergeCell ref="B122:C122"/>
    <mergeCell ref="A123:A130"/>
    <mergeCell ref="B123:C123"/>
    <mergeCell ref="B124:C124"/>
    <mergeCell ref="B125:C125"/>
    <mergeCell ref="B126:C126"/>
    <mergeCell ref="B127:C127"/>
    <mergeCell ref="B128:B129"/>
    <mergeCell ref="B130:C130"/>
  </mergeCells>
  <phoneticPr fontId="1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10"/>
  <sheetViews>
    <sheetView workbookViewId="0">
      <selection activeCell="K9" sqref="K9"/>
    </sheetView>
  </sheetViews>
  <sheetFormatPr defaultRowHeight="13.5" x14ac:dyDescent="0.15"/>
  <sheetData>
    <row r="1" spans="1:11" x14ac:dyDescent="0.15">
      <c r="A1" s="420" t="s">
        <v>48</v>
      </c>
      <c r="B1" s="420" t="s">
        <v>49</v>
      </c>
      <c r="D1" s="420" t="s">
        <v>48</v>
      </c>
      <c r="E1" s="420" t="s">
        <v>49</v>
      </c>
      <c r="G1" s="83" t="s">
        <v>94</v>
      </c>
      <c r="H1" s="83" t="s">
        <v>146</v>
      </c>
      <c r="J1" s="83" t="s">
        <v>94</v>
      </c>
      <c r="K1" s="83" t="s">
        <v>146</v>
      </c>
    </row>
    <row r="2" spans="1:11" x14ac:dyDescent="0.15">
      <c r="A2" s="420" t="s">
        <v>50</v>
      </c>
      <c r="B2" s="420" t="s">
        <v>43</v>
      </c>
      <c r="D2" s="420" t="s">
        <v>50</v>
      </c>
      <c r="E2" s="420" t="s">
        <v>43</v>
      </c>
      <c r="G2" s="83" t="s">
        <v>95</v>
      </c>
      <c r="H2" s="83" t="s">
        <v>43</v>
      </c>
      <c r="J2" s="83" t="s">
        <v>43</v>
      </c>
      <c r="K2" s="83" t="s">
        <v>113</v>
      </c>
    </row>
    <row r="3" spans="1:11" x14ac:dyDescent="0.15">
      <c r="A3" s="420" t="s">
        <v>51</v>
      </c>
      <c r="B3" s="420" t="s">
        <v>52</v>
      </c>
      <c r="D3" s="420" t="s">
        <v>51</v>
      </c>
      <c r="E3" s="420" t="s">
        <v>52</v>
      </c>
      <c r="G3" s="83" t="s">
        <v>43</v>
      </c>
      <c r="H3" s="421" t="s">
        <v>53</v>
      </c>
      <c r="J3" s="83" t="s">
        <v>80</v>
      </c>
      <c r="K3" s="83" t="s">
        <v>52</v>
      </c>
    </row>
    <row r="4" spans="1:11" x14ac:dyDescent="0.15">
      <c r="A4" s="420" t="s">
        <v>43</v>
      </c>
      <c r="B4" s="420" t="s">
        <v>51</v>
      </c>
      <c r="D4" s="420" t="s">
        <v>43</v>
      </c>
      <c r="E4" s="420" t="s">
        <v>51</v>
      </c>
      <c r="G4" s="83" t="s">
        <v>80</v>
      </c>
      <c r="H4" s="83" t="s">
        <v>95</v>
      </c>
      <c r="J4" s="83" t="s">
        <v>52</v>
      </c>
      <c r="K4" s="83" t="s">
        <v>159</v>
      </c>
    </row>
    <row r="5" spans="1:11" x14ac:dyDescent="0.15">
      <c r="A5" s="420" t="s">
        <v>52</v>
      </c>
      <c r="B5" s="420" t="s">
        <v>48</v>
      </c>
      <c r="D5" s="420" t="s">
        <v>52</v>
      </c>
      <c r="E5" s="420" t="s">
        <v>48</v>
      </c>
      <c r="G5" s="83" t="s">
        <v>52</v>
      </c>
      <c r="H5" s="83" t="s">
        <v>80</v>
      </c>
      <c r="J5" s="83" t="s">
        <v>171</v>
      </c>
      <c r="K5" s="83" t="s">
        <v>147</v>
      </c>
    </row>
    <row r="6" spans="1:11" x14ac:dyDescent="0.15">
      <c r="A6" s="420" t="s">
        <v>49</v>
      </c>
      <c r="B6" s="420" t="s">
        <v>53</v>
      </c>
      <c r="D6" s="420" t="s">
        <v>80</v>
      </c>
      <c r="E6" s="420" t="s">
        <v>53</v>
      </c>
      <c r="G6" s="83" t="s">
        <v>159</v>
      </c>
      <c r="H6" s="83" t="s">
        <v>52</v>
      </c>
      <c r="J6" s="83" t="s">
        <v>147</v>
      </c>
      <c r="K6" s="83" t="s">
        <v>43</v>
      </c>
    </row>
    <row r="7" spans="1:11" x14ac:dyDescent="0.15">
      <c r="A7" s="420" t="s">
        <v>53</v>
      </c>
      <c r="B7" s="420" t="s">
        <v>50</v>
      </c>
      <c r="D7" s="420" t="s">
        <v>81</v>
      </c>
      <c r="E7" s="420" t="s">
        <v>50</v>
      </c>
      <c r="G7" s="83" t="s">
        <v>147</v>
      </c>
      <c r="H7" s="83" t="s">
        <v>113</v>
      </c>
      <c r="J7" s="83" t="s">
        <v>146</v>
      </c>
      <c r="K7" s="83" t="s">
        <v>80</v>
      </c>
    </row>
    <row r="8" spans="1:11" x14ac:dyDescent="0.15">
      <c r="G8" s="83" t="s">
        <v>146</v>
      </c>
      <c r="H8" s="83" t="s">
        <v>159</v>
      </c>
      <c r="J8" s="83" t="s">
        <v>113</v>
      </c>
      <c r="K8" s="83" t="s">
        <v>94</v>
      </c>
    </row>
    <row r="9" spans="1:11" x14ac:dyDescent="0.15">
      <c r="G9" s="83" t="s">
        <v>113</v>
      </c>
      <c r="H9" s="83" t="s">
        <v>94</v>
      </c>
    </row>
    <row r="10" spans="1:11" x14ac:dyDescent="0.15">
      <c r="G10" s="421" t="s">
        <v>53</v>
      </c>
      <c r="H10" s="83" t="s">
        <v>147</v>
      </c>
    </row>
  </sheetData>
  <phoneticPr fontId="1"/>
  <pageMargins left="0.75" right="0.75" top="1" bottom="1" header="0.51200000000000001" footer="0.51200000000000001"/>
  <pageSetup paperSize="0" orientation="portrait" horizontalDpi="0" verticalDpi="0" copies="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G44"/>
  <sheetViews>
    <sheetView zoomScale="50" zoomScaleNormal="50" workbookViewId="0">
      <selection activeCell="A3" sqref="A3:B5"/>
    </sheetView>
  </sheetViews>
  <sheetFormatPr defaultRowHeight="13.5" x14ac:dyDescent="0.15"/>
  <cols>
    <col min="1" max="2" width="3.75" customWidth="1"/>
    <col min="3" max="37" width="6.125" style="2" customWidth="1"/>
    <col min="38" max="39" width="6.125" customWidth="1"/>
    <col min="40" max="40" width="6.125" style="141" customWidth="1"/>
    <col min="41" max="41" width="6.125" customWidth="1"/>
    <col min="42" max="46" width="6.125" style="141" customWidth="1"/>
  </cols>
  <sheetData>
    <row r="1" spans="1:59" ht="30" customHeight="1" x14ac:dyDescent="0.15">
      <c r="A1" s="1666" t="s">
        <v>109</v>
      </c>
      <c r="B1" s="1666"/>
      <c r="C1" s="1667"/>
      <c r="D1" s="1667"/>
      <c r="E1" s="1667"/>
      <c r="F1" s="1667"/>
      <c r="G1" s="1667"/>
      <c r="H1" s="1667"/>
      <c r="I1" s="1667"/>
      <c r="J1" s="1667"/>
      <c r="K1" s="1667"/>
      <c r="L1" s="1667"/>
      <c r="M1" s="1667"/>
      <c r="N1" s="1667"/>
      <c r="O1" s="1667"/>
      <c r="P1" s="1667"/>
      <c r="Q1" s="1667"/>
      <c r="R1" s="1667"/>
      <c r="S1" s="1667"/>
      <c r="T1" s="1667"/>
      <c r="U1" s="1667"/>
      <c r="V1" s="1667"/>
      <c r="W1" s="1667"/>
      <c r="X1" s="1667"/>
      <c r="Y1" s="1667"/>
      <c r="Z1" s="1667"/>
      <c r="AA1" s="1667"/>
      <c r="AB1" s="1667"/>
      <c r="AC1" s="1667"/>
      <c r="AD1" s="1667"/>
      <c r="AE1" s="1667"/>
      <c r="AF1" s="1667"/>
      <c r="AG1" s="1667"/>
      <c r="AH1" s="1667"/>
      <c r="AI1" s="1667"/>
      <c r="AJ1" s="40"/>
      <c r="AK1" s="40"/>
    </row>
    <row r="2" spans="1:59" ht="18" customHeight="1" thickBot="1" x14ac:dyDescent="0.2">
      <c r="A2" s="7"/>
      <c r="B2" s="7"/>
      <c r="C2" s="8" t="s">
        <v>47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142"/>
      <c r="AO2" s="6"/>
      <c r="AP2" s="142"/>
      <c r="AQ2" s="142"/>
      <c r="AR2" s="142"/>
      <c r="AS2" s="142"/>
      <c r="AT2" s="142"/>
    </row>
    <row r="3" spans="1:59" ht="21" customHeight="1" x14ac:dyDescent="0.15">
      <c r="A3" s="1668"/>
      <c r="B3" s="1669"/>
      <c r="C3" s="18" t="s">
        <v>0</v>
      </c>
      <c r="D3" s="17" t="s">
        <v>0</v>
      </c>
      <c r="E3" s="1674" t="s">
        <v>97</v>
      </c>
      <c r="F3" s="1675"/>
      <c r="G3" s="15" t="s">
        <v>3</v>
      </c>
      <c r="H3" s="32" t="s">
        <v>5</v>
      </c>
      <c r="I3" s="16" t="s">
        <v>91</v>
      </c>
      <c r="J3" s="1692" t="s">
        <v>15</v>
      </c>
      <c r="K3" s="1941"/>
      <c r="L3" s="1684"/>
      <c r="M3" s="34" t="s">
        <v>39</v>
      </c>
      <c r="N3" s="1680" t="s">
        <v>54</v>
      </c>
      <c r="O3" s="1681"/>
      <c r="P3" s="1680" t="s">
        <v>55</v>
      </c>
      <c r="Q3" s="1684"/>
      <c r="R3" s="1680" t="s">
        <v>59</v>
      </c>
      <c r="S3" s="1684"/>
      <c r="T3" s="1685" t="s">
        <v>32</v>
      </c>
      <c r="U3" s="1663"/>
      <c r="V3" s="1680" t="s">
        <v>7</v>
      </c>
      <c r="W3" s="1681"/>
      <c r="X3" s="1684"/>
      <c r="Y3" s="104"/>
      <c r="Z3" s="20"/>
      <c r="AA3" s="19"/>
      <c r="AB3" s="1662" t="s">
        <v>10</v>
      </c>
      <c r="AC3" s="1685"/>
      <c r="AD3" s="1686"/>
      <c r="AE3" s="1685" t="s">
        <v>11</v>
      </c>
      <c r="AF3" s="1685"/>
      <c r="AG3" s="1686"/>
      <c r="AH3" s="1662" t="s">
        <v>13</v>
      </c>
      <c r="AI3" s="1685"/>
      <c r="AJ3" s="1686"/>
      <c r="AK3" s="1662" t="s">
        <v>12</v>
      </c>
      <c r="AL3" s="1685"/>
      <c r="AM3" s="1685"/>
      <c r="AN3" s="1662" t="s">
        <v>61</v>
      </c>
      <c r="AO3" s="1685"/>
      <c r="AP3" s="1685"/>
      <c r="AQ3" s="1685"/>
      <c r="AR3" s="1685"/>
      <c r="AS3" s="1686"/>
      <c r="AT3" s="1663" t="s">
        <v>62</v>
      </c>
    </row>
    <row r="4" spans="1:59" ht="21" customHeight="1" thickBot="1" x14ac:dyDescent="0.2">
      <c r="A4" s="1670"/>
      <c r="B4" s="1671"/>
      <c r="C4" s="10" t="s">
        <v>1</v>
      </c>
      <c r="D4" s="11" t="s">
        <v>2</v>
      </c>
      <c r="E4" s="52" t="s">
        <v>16</v>
      </c>
      <c r="F4" s="122" t="s">
        <v>17</v>
      </c>
      <c r="G4" s="13" t="s">
        <v>4</v>
      </c>
      <c r="H4" s="14" t="s">
        <v>6</v>
      </c>
      <c r="I4" s="21"/>
      <c r="J4" s="1754"/>
      <c r="K4" s="1935" t="s">
        <v>93</v>
      </c>
      <c r="L4" s="1679"/>
      <c r="M4" s="12"/>
      <c r="N4" s="1682"/>
      <c r="O4" s="1683"/>
      <c r="P4" s="1698" t="s">
        <v>96</v>
      </c>
      <c r="Q4" s="1699"/>
      <c r="R4" s="1682"/>
      <c r="S4" s="1687"/>
      <c r="T4" s="1769"/>
      <c r="U4" s="1665"/>
      <c r="V4" s="39" t="s">
        <v>1</v>
      </c>
      <c r="W4" s="42" t="s">
        <v>2</v>
      </c>
      <c r="X4" s="23" t="s">
        <v>60</v>
      </c>
      <c r="Y4" s="105" t="s">
        <v>8</v>
      </c>
      <c r="Z4" s="23" t="s">
        <v>9</v>
      </c>
      <c r="AA4" s="12" t="s">
        <v>18</v>
      </c>
      <c r="AB4" s="1688"/>
      <c r="AC4" s="1678"/>
      <c r="AD4" s="1679"/>
      <c r="AE4" s="1678"/>
      <c r="AF4" s="1678"/>
      <c r="AG4" s="1679"/>
      <c r="AH4" s="1688"/>
      <c r="AI4" s="1678"/>
      <c r="AJ4" s="1679"/>
      <c r="AK4" s="1688"/>
      <c r="AL4" s="1678"/>
      <c r="AM4" s="1678"/>
      <c r="AN4" s="1727">
        <v>1</v>
      </c>
      <c r="AO4" s="1728"/>
      <c r="AP4" s="1728"/>
      <c r="AQ4" s="1728"/>
      <c r="AR4" s="1728">
        <v>0.5</v>
      </c>
      <c r="AS4" s="1732"/>
      <c r="AT4" s="1665"/>
    </row>
    <row r="5" spans="1:59" ht="21" customHeight="1" thickBot="1" x14ac:dyDescent="0.2">
      <c r="A5" s="1672"/>
      <c r="B5" s="1673"/>
      <c r="C5" s="124" t="s">
        <v>35</v>
      </c>
      <c r="D5" s="135">
        <v>0.39583333333333331</v>
      </c>
      <c r="E5" s="1676">
        <v>0.3125</v>
      </c>
      <c r="F5" s="1677"/>
      <c r="G5" s="25">
        <v>0.33333333333333331</v>
      </c>
      <c r="H5" s="26">
        <v>0.33333333333333331</v>
      </c>
      <c r="I5" s="170">
        <v>0.41666666666666669</v>
      </c>
      <c r="J5" s="1942">
        <v>0.35416666666666669</v>
      </c>
      <c r="K5" s="1943"/>
      <c r="L5" s="1944"/>
      <c r="M5" s="24">
        <v>0.375</v>
      </c>
      <c r="N5" s="137" t="s">
        <v>57</v>
      </c>
      <c r="O5" s="136" t="s">
        <v>58</v>
      </c>
      <c r="P5" s="161" t="s">
        <v>89</v>
      </c>
      <c r="Q5" s="172" t="s">
        <v>58</v>
      </c>
      <c r="R5" s="187" t="s">
        <v>58</v>
      </c>
      <c r="S5" s="186" t="s">
        <v>104</v>
      </c>
      <c r="T5" s="236">
        <v>0.3125</v>
      </c>
      <c r="U5" s="138">
        <v>0.35416666666666669</v>
      </c>
      <c r="V5" s="161">
        <v>0.3125</v>
      </c>
      <c r="W5" s="140">
        <v>0.3125</v>
      </c>
      <c r="X5" s="186">
        <v>0.3125</v>
      </c>
      <c r="Y5" s="125"/>
      <c r="Z5" s="117"/>
      <c r="AA5" s="139"/>
      <c r="AB5" s="1689"/>
      <c r="AC5" s="1690"/>
      <c r="AD5" s="1691"/>
      <c r="AE5" s="1690"/>
      <c r="AF5" s="1690"/>
      <c r="AG5" s="1691"/>
      <c r="AH5" s="1689"/>
      <c r="AI5" s="1690"/>
      <c r="AJ5" s="1691"/>
      <c r="AK5" s="1939" t="s">
        <v>36</v>
      </c>
      <c r="AL5" s="1940"/>
      <c r="AM5" s="1940"/>
      <c r="AN5" s="116"/>
      <c r="AO5" s="189" t="s">
        <v>62</v>
      </c>
      <c r="AP5" s="189"/>
      <c r="AQ5" s="189" t="s">
        <v>62</v>
      </c>
      <c r="AR5" s="224"/>
      <c r="AS5" s="225" t="s">
        <v>62</v>
      </c>
      <c r="AT5" s="1723"/>
      <c r="AU5" s="1"/>
      <c r="AV5" s="1"/>
      <c r="AW5" s="1937"/>
      <c r="AX5" s="1729" t="s">
        <v>41</v>
      </c>
      <c r="AY5" s="1729" t="s">
        <v>42</v>
      </c>
      <c r="AZ5" s="1729" t="s">
        <v>45</v>
      </c>
      <c r="BA5" s="1729" t="s">
        <v>44</v>
      </c>
      <c r="BB5" s="1729" t="s">
        <v>46</v>
      </c>
      <c r="BC5" s="1730"/>
      <c r="BD5" s="1"/>
      <c r="BE5" s="1"/>
      <c r="BF5" s="1"/>
      <c r="BG5" s="1"/>
    </row>
    <row r="6" spans="1:59" s="4" customFormat="1" ht="27.95" customHeight="1" thickBot="1" x14ac:dyDescent="0.2">
      <c r="A6" s="27">
        <v>1</v>
      </c>
      <c r="B6" s="57"/>
      <c r="C6" s="102"/>
      <c r="D6" s="58"/>
      <c r="E6" s="69"/>
      <c r="F6" s="67"/>
      <c r="G6" s="48"/>
      <c r="H6" s="49"/>
      <c r="I6" s="185"/>
      <c r="J6" s="209"/>
      <c r="K6" s="68"/>
      <c r="L6" s="70"/>
      <c r="M6" s="57"/>
      <c r="N6" s="69"/>
      <c r="O6" s="67"/>
      <c r="P6" s="106"/>
      <c r="Q6" s="67"/>
      <c r="R6" s="106"/>
      <c r="S6" s="121"/>
      <c r="T6" s="69"/>
      <c r="U6" s="126"/>
      <c r="V6" s="69"/>
      <c r="W6" s="208"/>
      <c r="X6" s="67"/>
      <c r="Y6" s="154"/>
      <c r="Z6" s="195"/>
      <c r="AA6" s="155"/>
      <c r="AB6" s="154"/>
      <c r="AC6" s="216"/>
      <c r="AD6" s="152"/>
      <c r="AE6" s="155"/>
      <c r="AF6" s="153"/>
      <c r="AG6" s="155"/>
      <c r="AH6" s="154"/>
      <c r="AI6" s="153"/>
      <c r="AJ6" s="152"/>
      <c r="AK6" s="155"/>
      <c r="AL6" s="153"/>
      <c r="AM6" s="155"/>
      <c r="AN6" s="196"/>
      <c r="AO6" s="220"/>
      <c r="AP6" s="221"/>
      <c r="AQ6" s="220"/>
      <c r="AR6" s="221"/>
      <c r="AS6" s="197"/>
      <c r="AT6" s="197"/>
      <c r="AW6" s="1938"/>
      <c r="AX6" s="1936"/>
      <c r="AY6" s="1936"/>
      <c r="AZ6" s="1936"/>
      <c r="BA6" s="1936"/>
      <c r="BB6" s="232">
        <v>1</v>
      </c>
      <c r="BC6" s="175">
        <v>0.5</v>
      </c>
    </row>
    <row r="7" spans="1:59" s="4" customFormat="1" ht="27.95" customHeight="1" x14ac:dyDescent="0.15">
      <c r="A7" s="5">
        <v>2</v>
      </c>
      <c r="B7" s="52"/>
      <c r="C7" s="77"/>
      <c r="D7" s="73"/>
      <c r="E7" s="76"/>
      <c r="F7" s="75"/>
      <c r="G7" s="77"/>
      <c r="H7" s="74"/>
      <c r="I7" s="169"/>
      <c r="J7" s="76"/>
      <c r="K7" s="84"/>
      <c r="L7" s="66"/>
      <c r="M7" s="64"/>
      <c r="N7" s="76"/>
      <c r="O7" s="75"/>
      <c r="P7" s="76"/>
      <c r="Q7" s="75"/>
      <c r="R7" s="76"/>
      <c r="S7" s="63"/>
      <c r="T7" s="76"/>
      <c r="U7" s="78"/>
      <c r="V7" s="62"/>
      <c r="W7" s="113"/>
      <c r="X7" s="75"/>
      <c r="Y7" s="129"/>
      <c r="Z7" s="156"/>
      <c r="AA7" s="143"/>
      <c r="AB7" s="129"/>
      <c r="AC7" s="127"/>
      <c r="AD7" s="217"/>
      <c r="AE7" s="143"/>
      <c r="AF7" s="127"/>
      <c r="AG7" s="143"/>
      <c r="AH7" s="129"/>
      <c r="AI7" s="127"/>
      <c r="AJ7" s="128"/>
      <c r="AK7" s="143"/>
      <c r="AL7" s="127"/>
      <c r="AM7" s="143"/>
      <c r="AN7" s="173"/>
      <c r="AO7" s="167"/>
      <c r="AP7" s="222"/>
      <c r="AQ7" s="167"/>
      <c r="AR7" s="222"/>
      <c r="AS7" s="157"/>
      <c r="AT7" s="157"/>
      <c r="AW7" s="80" t="s">
        <v>70</v>
      </c>
      <c r="AX7" s="118">
        <f>COUNTIF(AB6:AD36,"山口")</f>
        <v>0</v>
      </c>
      <c r="AY7" s="38">
        <f>COUNTIF(AE6:AG36,"山口")</f>
        <v>0</v>
      </c>
      <c r="AZ7" s="38">
        <f>COUNTIF(AH6:AJ36,"山口")</f>
        <v>0</v>
      </c>
      <c r="BA7" s="38">
        <f>COUNTIF(AK6:AM36,"山口")</f>
        <v>0</v>
      </c>
      <c r="BB7" s="233">
        <f>COUNTIF(AN6:AQ36,"山口")</f>
        <v>0</v>
      </c>
      <c r="BC7" s="230">
        <f>COUNTIF(AR6:AS36,"山口")</f>
        <v>0</v>
      </c>
    </row>
    <row r="8" spans="1:59" s="4" customFormat="1" ht="27.95" customHeight="1" x14ac:dyDescent="0.15">
      <c r="A8" s="5">
        <v>3</v>
      </c>
      <c r="B8" s="71"/>
      <c r="C8" s="77"/>
      <c r="D8" s="73"/>
      <c r="E8" s="76"/>
      <c r="F8" s="75"/>
      <c r="G8" s="50"/>
      <c r="H8" s="51"/>
      <c r="I8" s="169"/>
      <c r="J8" s="71"/>
      <c r="K8" s="84"/>
      <c r="L8" s="66"/>
      <c r="M8" s="64"/>
      <c r="N8" s="76"/>
      <c r="O8" s="75"/>
      <c r="P8" s="62"/>
      <c r="Q8" s="75"/>
      <c r="R8" s="62"/>
      <c r="S8" s="75"/>
      <c r="T8" s="76"/>
      <c r="U8" s="78"/>
      <c r="V8" s="62"/>
      <c r="W8" s="112"/>
      <c r="X8" s="75"/>
      <c r="Y8" s="129"/>
      <c r="Z8" s="156"/>
      <c r="AA8" s="143"/>
      <c r="AB8" s="129"/>
      <c r="AC8" s="127"/>
      <c r="AD8" s="128"/>
      <c r="AE8" s="212"/>
      <c r="AF8" s="127"/>
      <c r="AG8" s="143"/>
      <c r="AH8" s="129"/>
      <c r="AI8" s="127"/>
      <c r="AJ8" s="128"/>
      <c r="AK8" s="143"/>
      <c r="AL8" s="127"/>
      <c r="AM8" s="143"/>
      <c r="AN8" s="173"/>
      <c r="AO8" s="167"/>
      <c r="AP8" s="222"/>
      <c r="AQ8" s="229"/>
      <c r="AR8" s="228"/>
      <c r="AS8" s="157"/>
      <c r="AT8" s="157"/>
      <c r="AW8" s="81" t="s">
        <v>26</v>
      </c>
      <c r="AX8" s="35">
        <f>COUNTIF(AB6:AD36,"三橋")</f>
        <v>0</v>
      </c>
      <c r="AY8" s="37">
        <f>COUNTIF(AE6:AG36,"三橋")</f>
        <v>0</v>
      </c>
      <c r="AZ8" s="37">
        <f>COUNTIF(AH6:AJ36,"三橋")</f>
        <v>0</v>
      </c>
      <c r="BA8" s="37">
        <f>COUNTIF(AK6:AM36,"三橋")</f>
        <v>0</v>
      </c>
      <c r="BB8" s="234">
        <f>COUNTIF(AN6:AQ36,"三橋")</f>
        <v>0</v>
      </c>
      <c r="BC8" s="231">
        <f>COUNTIF(AR6:AS36,"三橋")</f>
        <v>0</v>
      </c>
    </row>
    <row r="9" spans="1:59" s="4" customFormat="1" ht="27.95" customHeight="1" x14ac:dyDescent="0.15">
      <c r="A9" s="5">
        <v>4</v>
      </c>
      <c r="B9" s="71"/>
      <c r="C9" s="77"/>
      <c r="D9" s="73"/>
      <c r="E9" s="76"/>
      <c r="F9" s="75"/>
      <c r="G9" s="77"/>
      <c r="H9" s="74"/>
      <c r="I9" s="169"/>
      <c r="J9" s="71"/>
      <c r="K9" s="84"/>
      <c r="L9" s="66"/>
      <c r="M9" s="64"/>
      <c r="N9" s="76"/>
      <c r="O9" s="75"/>
      <c r="P9" s="62"/>
      <c r="Q9" s="75"/>
      <c r="R9" s="76"/>
      <c r="S9" s="75"/>
      <c r="T9" s="76"/>
      <c r="U9" s="78"/>
      <c r="V9" s="62"/>
      <c r="W9" s="113"/>
      <c r="X9" s="75"/>
      <c r="Y9" s="129"/>
      <c r="Z9" s="156"/>
      <c r="AA9" s="143"/>
      <c r="AB9" s="129"/>
      <c r="AC9" s="127"/>
      <c r="AD9" s="128"/>
      <c r="AE9" s="212"/>
      <c r="AF9" s="127"/>
      <c r="AG9" s="143"/>
      <c r="AH9" s="129"/>
      <c r="AI9" s="127"/>
      <c r="AJ9" s="128"/>
      <c r="AK9" s="143"/>
      <c r="AL9" s="127"/>
      <c r="AM9" s="143"/>
      <c r="AN9" s="173"/>
      <c r="AO9" s="167"/>
      <c r="AP9" s="222"/>
      <c r="AQ9" s="167"/>
      <c r="AR9" s="222"/>
      <c r="AS9" s="157"/>
      <c r="AT9" s="128"/>
      <c r="AW9" s="81" t="s">
        <v>28</v>
      </c>
      <c r="AX9" s="35">
        <f>COUNTIF(AB6:AD36,"小室")</f>
        <v>0</v>
      </c>
      <c r="AY9" s="37">
        <f>COUNTIF(AE6:AG36,"小室")</f>
        <v>0</v>
      </c>
      <c r="AZ9" s="37">
        <f>COUNTIF(AH6:AJ36,"小室")</f>
        <v>0</v>
      </c>
      <c r="BA9" s="37">
        <f>COUNTIF(AK6:AM36,"小室")</f>
        <v>0</v>
      </c>
      <c r="BB9" s="234">
        <f>COUNTIF(AN6:AQ36,"小室")</f>
        <v>0</v>
      </c>
      <c r="BC9" s="231">
        <f>COUNTIF(AO6:AR36,"小室")</f>
        <v>0</v>
      </c>
    </row>
    <row r="10" spans="1:59" s="4" customFormat="1" ht="27.95" customHeight="1" x14ac:dyDescent="0.15">
      <c r="A10" s="5">
        <v>5</v>
      </c>
      <c r="B10" s="64"/>
      <c r="C10" s="77"/>
      <c r="D10" s="73"/>
      <c r="E10" s="76"/>
      <c r="F10" s="75"/>
      <c r="G10" s="50"/>
      <c r="H10" s="59"/>
      <c r="I10" s="169"/>
      <c r="J10" s="71"/>
      <c r="K10" s="84"/>
      <c r="L10" s="66"/>
      <c r="M10" s="64"/>
      <c r="N10" s="76"/>
      <c r="O10" s="75"/>
      <c r="P10" s="76"/>
      <c r="Q10" s="75"/>
      <c r="R10" s="76"/>
      <c r="S10" s="75"/>
      <c r="T10" s="76"/>
      <c r="U10" s="78"/>
      <c r="V10" s="62"/>
      <c r="W10" s="112"/>
      <c r="X10" s="75"/>
      <c r="Y10" s="131"/>
      <c r="Z10" s="156"/>
      <c r="AA10" s="144"/>
      <c r="AB10" s="129"/>
      <c r="AC10" s="127"/>
      <c r="AD10" s="128"/>
      <c r="AE10" s="143"/>
      <c r="AF10" s="127"/>
      <c r="AG10" s="143"/>
      <c r="AH10" s="129"/>
      <c r="AI10" s="127"/>
      <c r="AJ10" s="128"/>
      <c r="AK10" s="143"/>
      <c r="AL10" s="127"/>
      <c r="AM10" s="143"/>
      <c r="AN10" s="173"/>
      <c r="AO10" s="167"/>
      <c r="AP10" s="222"/>
      <c r="AQ10" s="167"/>
      <c r="AR10" s="222"/>
      <c r="AS10" s="157"/>
      <c r="AT10" s="128"/>
      <c r="AW10" s="81" t="s">
        <v>33</v>
      </c>
      <c r="AX10" s="35">
        <f>COUNTIF(AB6:AD36,"中村淳")</f>
        <v>0</v>
      </c>
      <c r="AY10" s="37">
        <f>COUNTIF(AE6:AG36,"中村淳")</f>
        <v>0</v>
      </c>
      <c r="AZ10" s="37">
        <f>COUNTIF(AH6:AJ36,"中村淳")</f>
        <v>0</v>
      </c>
      <c r="BA10" s="37">
        <f>COUNTIF(AK6:AM36,"中村淳")</f>
        <v>0</v>
      </c>
      <c r="BB10" s="234">
        <f>COUNTIF(AN6:AQ36,"中村淳")</f>
        <v>0</v>
      </c>
      <c r="BC10" s="231">
        <f>COUNTIF(AR6:AS36,"中村淳")</f>
        <v>0</v>
      </c>
    </row>
    <row r="11" spans="1:59" s="4" customFormat="1" ht="27.95" customHeight="1" x14ac:dyDescent="0.15">
      <c r="A11" s="5">
        <v>6</v>
      </c>
      <c r="B11" s="64"/>
      <c r="C11" s="77"/>
      <c r="D11" s="73"/>
      <c r="E11" s="76"/>
      <c r="F11" s="75"/>
      <c r="G11" s="77"/>
      <c r="H11" s="74"/>
      <c r="I11" s="169"/>
      <c r="J11" s="71"/>
      <c r="K11" s="84"/>
      <c r="L11" s="66"/>
      <c r="M11" s="64"/>
      <c r="N11" s="76"/>
      <c r="O11" s="75"/>
      <c r="P11" s="76"/>
      <c r="Q11" s="75"/>
      <c r="R11" s="211"/>
      <c r="S11" s="75"/>
      <c r="T11" s="76"/>
      <c r="U11" s="66"/>
      <c r="V11" s="62"/>
      <c r="W11" s="113"/>
      <c r="X11" s="75"/>
      <c r="Y11" s="129"/>
      <c r="Z11" s="156"/>
      <c r="AA11" s="143"/>
      <c r="AB11" s="129"/>
      <c r="AC11" s="127"/>
      <c r="AD11" s="128"/>
      <c r="AE11" s="143"/>
      <c r="AF11" s="127"/>
      <c r="AG11" s="143"/>
      <c r="AH11" s="129"/>
      <c r="AI11" s="127"/>
      <c r="AJ11" s="128"/>
      <c r="AK11" s="143"/>
      <c r="AL11" s="127"/>
      <c r="AM11" s="143"/>
      <c r="AN11" s="173"/>
      <c r="AO11" s="167"/>
      <c r="AP11" s="222"/>
      <c r="AQ11" s="167"/>
      <c r="AR11" s="222"/>
      <c r="AS11" s="157"/>
      <c r="AT11" s="128"/>
      <c r="AW11" s="81" t="s">
        <v>27</v>
      </c>
      <c r="AX11" s="35">
        <f>COUNTIF(AB6:AD36,"前澤")</f>
        <v>0</v>
      </c>
      <c r="AY11" s="37">
        <f>COUNTIF(AE6:AG36,"前澤")</f>
        <v>0</v>
      </c>
      <c r="AZ11" s="37">
        <f>COUNTIF(AH6:AJ36,"前澤")</f>
        <v>0</v>
      </c>
      <c r="BA11" s="37">
        <f>COUNTIF(AK6:AM36,"前澤")</f>
        <v>0</v>
      </c>
      <c r="BB11" s="234">
        <f>COUNTIF(AN6:AQ36,"前澤")</f>
        <v>0</v>
      </c>
      <c r="BC11" s="231">
        <f>COUNTIF(AR6:AS36,"前澤")</f>
        <v>0</v>
      </c>
    </row>
    <row r="12" spans="1:59" s="4" customFormat="1" ht="27.95" customHeight="1" x14ac:dyDescent="0.15">
      <c r="A12" s="5">
        <v>7</v>
      </c>
      <c r="B12" s="52"/>
      <c r="C12" s="77"/>
      <c r="D12" s="73"/>
      <c r="E12" s="76"/>
      <c r="F12" s="75"/>
      <c r="G12" s="65"/>
      <c r="H12" s="74"/>
      <c r="I12" s="169"/>
      <c r="J12" s="71"/>
      <c r="K12" s="79"/>
      <c r="L12" s="78"/>
      <c r="M12" s="72"/>
      <c r="N12" s="76"/>
      <c r="O12" s="75"/>
      <c r="P12" s="76"/>
      <c r="Q12" s="75"/>
      <c r="R12" s="76"/>
      <c r="S12" s="75"/>
      <c r="T12" s="76"/>
      <c r="U12" s="78"/>
      <c r="V12" s="76"/>
      <c r="W12" s="114"/>
      <c r="X12" s="75"/>
      <c r="Y12" s="129"/>
      <c r="Z12" s="156"/>
      <c r="AA12" s="143"/>
      <c r="AB12" s="129"/>
      <c r="AC12" s="127"/>
      <c r="AD12" s="128"/>
      <c r="AE12" s="143"/>
      <c r="AF12" s="127"/>
      <c r="AG12" s="143"/>
      <c r="AH12" s="129"/>
      <c r="AI12" s="127"/>
      <c r="AJ12" s="128"/>
      <c r="AK12" s="143"/>
      <c r="AL12" s="127"/>
      <c r="AM12" s="143"/>
      <c r="AN12" s="173"/>
      <c r="AO12" s="167"/>
      <c r="AP12" s="222"/>
      <c r="AQ12" s="167"/>
      <c r="AR12" s="222"/>
      <c r="AS12" s="157"/>
      <c r="AT12" s="128"/>
      <c r="AW12" s="120" t="s">
        <v>71</v>
      </c>
      <c r="AX12" s="35">
        <f>COUNTIF(AB6:AD36,"田原")</f>
        <v>0</v>
      </c>
      <c r="AY12" s="37">
        <f>COUNTIF(AE6:AG36,"田原")</f>
        <v>0</v>
      </c>
      <c r="AZ12" s="37">
        <f>COUNTIF(AH6:AJ36,"田原")</f>
        <v>0</v>
      </c>
      <c r="BA12" s="37">
        <f>COUNTIF(AK6:AM36,"田原")</f>
        <v>0</v>
      </c>
      <c r="BB12" s="234">
        <f>COUNTIF(AN6:AQ36,"田原")</f>
        <v>0</v>
      </c>
      <c r="BC12" s="231">
        <f>COUNTIF(AR6:AS36,"田原")</f>
        <v>0</v>
      </c>
    </row>
    <row r="13" spans="1:59" s="4" customFormat="1" ht="27.95" customHeight="1" x14ac:dyDescent="0.15">
      <c r="A13" s="5">
        <v>8</v>
      </c>
      <c r="B13" s="71"/>
      <c r="C13" s="77"/>
      <c r="D13" s="73"/>
      <c r="E13" s="76"/>
      <c r="F13" s="75"/>
      <c r="G13" s="77"/>
      <c r="H13" s="74"/>
      <c r="I13" s="169"/>
      <c r="J13" s="71"/>
      <c r="K13" s="84"/>
      <c r="L13" s="66"/>
      <c r="M13" s="64"/>
      <c r="N13" s="76"/>
      <c r="O13" s="75"/>
      <c r="P13" s="76"/>
      <c r="Q13" s="75"/>
      <c r="R13" s="76"/>
      <c r="S13" s="75"/>
      <c r="T13" s="76"/>
      <c r="U13" s="78"/>
      <c r="V13" s="62"/>
      <c r="W13" s="113"/>
      <c r="X13" s="75"/>
      <c r="Y13" s="129"/>
      <c r="Z13" s="156"/>
      <c r="AA13" s="143"/>
      <c r="AB13" s="129"/>
      <c r="AC13" s="127"/>
      <c r="AD13" s="128"/>
      <c r="AE13" s="143"/>
      <c r="AF13" s="127"/>
      <c r="AG13" s="143"/>
      <c r="AH13" s="129"/>
      <c r="AI13" s="127"/>
      <c r="AJ13" s="128"/>
      <c r="AK13" s="143"/>
      <c r="AL13" s="127"/>
      <c r="AM13" s="143"/>
      <c r="AN13" s="173"/>
      <c r="AO13" s="167"/>
      <c r="AP13" s="222"/>
      <c r="AQ13" s="167"/>
      <c r="AR13" s="222"/>
      <c r="AS13" s="157"/>
      <c r="AT13" s="128"/>
      <c r="AW13" s="81" t="s">
        <v>29</v>
      </c>
      <c r="AX13" s="35">
        <f>COUNTIF(AB6:AD36,"大岩")</f>
        <v>0</v>
      </c>
      <c r="AY13" s="37">
        <f>COUNTIF(AE6:AG36,"大岩")</f>
        <v>0</v>
      </c>
      <c r="AZ13" s="37">
        <f>COUNTIF(AH6:AJ36,"大岩")</f>
        <v>0</v>
      </c>
      <c r="BA13" s="37">
        <f>COUNTIF(AK6:AM36,"大岩")</f>
        <v>0</v>
      </c>
      <c r="BB13" s="234">
        <f>COUNTIF(AN6:AQ36,"大岩")</f>
        <v>0</v>
      </c>
      <c r="BC13" s="231">
        <f>COUNTIF(AO6:AR36,"大岩")</f>
        <v>0</v>
      </c>
    </row>
    <row r="14" spans="1:59" s="4" customFormat="1" ht="27.95" customHeight="1" x14ac:dyDescent="0.15">
      <c r="A14" s="5">
        <v>9</v>
      </c>
      <c r="B14" s="52"/>
      <c r="C14" s="77"/>
      <c r="D14" s="73"/>
      <c r="E14" s="76"/>
      <c r="F14" s="75"/>
      <c r="G14" s="77"/>
      <c r="H14" s="74"/>
      <c r="I14" s="169"/>
      <c r="J14" s="71"/>
      <c r="K14" s="84"/>
      <c r="L14" s="66"/>
      <c r="M14" s="64"/>
      <c r="N14" s="76"/>
      <c r="O14" s="75"/>
      <c r="P14" s="76"/>
      <c r="Q14" s="75"/>
      <c r="R14" s="76"/>
      <c r="S14" s="75"/>
      <c r="T14" s="76"/>
      <c r="U14" s="78"/>
      <c r="V14" s="62"/>
      <c r="W14" s="113"/>
      <c r="X14" s="75"/>
      <c r="Y14" s="129"/>
      <c r="Z14" s="156"/>
      <c r="AA14" s="143"/>
      <c r="AB14" s="129"/>
      <c r="AC14" s="127"/>
      <c r="AD14" s="128"/>
      <c r="AE14" s="143"/>
      <c r="AF14" s="127"/>
      <c r="AG14" s="143"/>
      <c r="AH14" s="129"/>
      <c r="AI14" s="127"/>
      <c r="AJ14" s="128"/>
      <c r="AK14" s="143"/>
      <c r="AL14" s="127"/>
      <c r="AM14" s="143"/>
      <c r="AN14" s="173"/>
      <c r="AO14" s="167"/>
      <c r="AP14" s="222"/>
      <c r="AQ14" s="167"/>
      <c r="AR14" s="222"/>
      <c r="AS14" s="157"/>
      <c r="AT14" s="128"/>
      <c r="AW14" s="81" t="s">
        <v>30</v>
      </c>
      <c r="AX14" s="35">
        <f>COUNTIF(AB6:AD36,"岩田")</f>
        <v>0</v>
      </c>
      <c r="AY14" s="37">
        <f>COUNTIF(AE6:AG36,"岩田")</f>
        <v>0</v>
      </c>
      <c r="AZ14" s="37">
        <f>COUNTIF(AH6:AJ36,"岩田")</f>
        <v>0</v>
      </c>
      <c r="BA14" s="37">
        <f>COUNTIF(AK6:AM36,"岩田")</f>
        <v>0</v>
      </c>
      <c r="BB14" s="234">
        <f>COUNTIF(AN6:AQ36,"岩田")</f>
        <v>0</v>
      </c>
      <c r="BC14" s="231">
        <f>COUNTIF(AR6:AS36,"岩田")</f>
        <v>0</v>
      </c>
    </row>
    <row r="15" spans="1:59" s="4" customFormat="1" ht="27.95" customHeight="1" x14ac:dyDescent="0.15">
      <c r="A15" s="5">
        <v>10</v>
      </c>
      <c r="B15" s="71"/>
      <c r="C15" s="77"/>
      <c r="D15" s="73"/>
      <c r="E15" s="76"/>
      <c r="F15" s="75"/>
      <c r="G15" s="77"/>
      <c r="H15" s="74"/>
      <c r="I15" s="169"/>
      <c r="J15" s="71"/>
      <c r="K15" s="84"/>
      <c r="L15" s="66"/>
      <c r="M15" s="64"/>
      <c r="N15" s="76"/>
      <c r="O15" s="75"/>
      <c r="P15" s="76"/>
      <c r="Q15" s="75"/>
      <c r="R15" s="76"/>
      <c r="S15" s="75"/>
      <c r="T15" s="76"/>
      <c r="U15" s="78"/>
      <c r="V15" s="62"/>
      <c r="W15" s="113"/>
      <c r="X15" s="75"/>
      <c r="Y15" s="129"/>
      <c r="Z15" s="156"/>
      <c r="AA15" s="143"/>
      <c r="AB15" s="129"/>
      <c r="AC15" s="127"/>
      <c r="AD15" s="128"/>
      <c r="AE15" s="143"/>
      <c r="AF15" s="127"/>
      <c r="AG15" s="143"/>
      <c r="AH15" s="129"/>
      <c r="AI15" s="127"/>
      <c r="AJ15" s="128"/>
      <c r="AK15" s="143"/>
      <c r="AL15" s="127"/>
      <c r="AM15" s="143"/>
      <c r="AN15" s="173"/>
      <c r="AO15" s="167"/>
      <c r="AP15" s="222"/>
      <c r="AQ15" s="167"/>
      <c r="AR15" s="222"/>
      <c r="AS15" s="157"/>
      <c r="AT15" s="128"/>
      <c r="AW15" s="81" t="s">
        <v>34</v>
      </c>
      <c r="AX15" s="35">
        <f>COUNTIF(AB6:AD36,"中村太")</f>
        <v>0</v>
      </c>
      <c r="AY15" s="37">
        <f>COUNTIF(AE6:AG36,"中村太")</f>
        <v>0</v>
      </c>
      <c r="AZ15" s="37">
        <f>COUNTIF(AH6:AJ36,"中村太")</f>
        <v>0</v>
      </c>
      <c r="BA15" s="37">
        <f>COUNTIF(AK6:AM36,"中村太")</f>
        <v>0</v>
      </c>
      <c r="BB15" s="234">
        <f>COUNTIF(AN6:AQ36,"中村太")</f>
        <v>0</v>
      </c>
      <c r="BC15" s="231">
        <f>COUNTIF(AR6:AS36,"中村太")</f>
        <v>0</v>
      </c>
    </row>
    <row r="16" spans="1:59" s="4" customFormat="1" ht="27.95" customHeight="1" x14ac:dyDescent="0.15">
      <c r="A16" s="5">
        <v>11</v>
      </c>
      <c r="B16" s="71"/>
      <c r="C16" s="77"/>
      <c r="D16" s="73"/>
      <c r="E16" s="76"/>
      <c r="F16" s="75"/>
      <c r="G16" s="77"/>
      <c r="H16" s="74"/>
      <c r="I16" s="169"/>
      <c r="J16" s="71"/>
      <c r="K16" s="84"/>
      <c r="L16" s="66"/>
      <c r="M16" s="64"/>
      <c r="N16" s="76"/>
      <c r="O16" s="75"/>
      <c r="P16" s="76"/>
      <c r="Q16" s="75"/>
      <c r="R16" s="76"/>
      <c r="S16" s="75"/>
      <c r="T16" s="76"/>
      <c r="U16" s="78"/>
      <c r="V16" s="62"/>
      <c r="W16" s="113"/>
      <c r="X16" s="75"/>
      <c r="Y16" s="132"/>
      <c r="Z16" s="156"/>
      <c r="AA16" s="158"/>
      <c r="AB16" s="129"/>
      <c r="AC16" s="127"/>
      <c r="AD16" s="128"/>
      <c r="AE16" s="143"/>
      <c r="AF16" s="127"/>
      <c r="AG16" s="143"/>
      <c r="AH16" s="129"/>
      <c r="AI16" s="127"/>
      <c r="AJ16" s="128"/>
      <c r="AK16" s="143"/>
      <c r="AL16" s="127"/>
      <c r="AM16" s="143"/>
      <c r="AN16" s="173"/>
      <c r="AO16" s="167"/>
      <c r="AP16" s="222"/>
      <c r="AQ16" s="167"/>
      <c r="AR16" s="222"/>
      <c r="AS16" s="157"/>
      <c r="AT16" s="128"/>
      <c r="AW16" s="81" t="s">
        <v>37</v>
      </c>
      <c r="AX16" s="35">
        <f>COUNTIF(AB6:AD36,"栗山")</f>
        <v>0</v>
      </c>
      <c r="AY16" s="37">
        <f>COUNTIF(AE6:AG36,"栗山")</f>
        <v>0</v>
      </c>
      <c r="AZ16" s="37">
        <f>COUNTIF(AH6:AJ36,"栗山")</f>
        <v>0</v>
      </c>
      <c r="BA16" s="37">
        <f>COUNTIF(AK6:AM36,"栗山")</f>
        <v>0</v>
      </c>
      <c r="BB16" s="234">
        <f>COUNTIF(AN6:AQ36,"栗山")</f>
        <v>0</v>
      </c>
      <c r="BC16" s="231">
        <f>COUNTIF(AR7:AS36,"栗山")</f>
        <v>0</v>
      </c>
    </row>
    <row r="17" spans="1:55" s="4" customFormat="1" ht="27.95" customHeight="1" x14ac:dyDescent="0.15">
      <c r="A17" s="5">
        <v>12</v>
      </c>
      <c r="B17" s="64"/>
      <c r="C17" s="77"/>
      <c r="D17" s="73"/>
      <c r="E17" s="76"/>
      <c r="F17" s="75"/>
      <c r="G17" s="77"/>
      <c r="H17" s="74"/>
      <c r="I17" s="169"/>
      <c r="J17" s="71"/>
      <c r="K17" s="84"/>
      <c r="L17" s="66"/>
      <c r="M17" s="64"/>
      <c r="N17" s="76"/>
      <c r="O17" s="75"/>
      <c r="P17" s="76"/>
      <c r="Q17" s="75"/>
      <c r="R17" s="76"/>
      <c r="S17" s="75"/>
      <c r="T17" s="76"/>
      <c r="U17" s="78"/>
      <c r="V17" s="62"/>
      <c r="W17" s="113"/>
      <c r="X17" s="75"/>
      <c r="Y17" s="129"/>
      <c r="Z17" s="156"/>
      <c r="AA17" s="143"/>
      <c r="AB17" s="129"/>
      <c r="AC17" s="127"/>
      <c r="AD17" s="128"/>
      <c r="AE17" s="212"/>
      <c r="AF17" s="214"/>
      <c r="AG17" s="143"/>
      <c r="AH17" s="215"/>
      <c r="AI17" s="127"/>
      <c r="AJ17" s="128"/>
      <c r="AK17" s="143"/>
      <c r="AL17" s="127"/>
      <c r="AM17" s="143"/>
      <c r="AN17" s="173"/>
      <c r="AO17" s="167"/>
      <c r="AP17" s="222"/>
      <c r="AQ17" s="167"/>
      <c r="AR17" s="222"/>
      <c r="AS17" s="157"/>
      <c r="AT17" s="128"/>
      <c r="AW17" s="119" t="s">
        <v>67</v>
      </c>
      <c r="AX17" s="82">
        <f>COUNTIF(AB6:AD36,"飯島")</f>
        <v>0</v>
      </c>
      <c r="AY17" s="83">
        <f>COUNTIF(AE6:AG36,"飯島")</f>
        <v>0</v>
      </c>
      <c r="AZ17" s="83">
        <f>COUNTIF(AH6:AJ36,"飯島")</f>
        <v>0</v>
      </c>
      <c r="BA17" s="83">
        <f>COUNTIF(AK6:AM36,"飯島")</f>
        <v>0</v>
      </c>
      <c r="BB17" s="188">
        <f>COUNTIF(AN6:AQ36,"飯島")</f>
        <v>0</v>
      </c>
      <c r="BC17" s="128">
        <f>COUNTIF(AR6:AS36,"飯島")</f>
        <v>0</v>
      </c>
    </row>
    <row r="18" spans="1:55" s="4" customFormat="1" ht="27.95" customHeight="1" x14ac:dyDescent="0.15">
      <c r="A18" s="5">
        <v>13</v>
      </c>
      <c r="B18" s="64"/>
      <c r="C18" s="77"/>
      <c r="D18" s="73"/>
      <c r="E18" s="76"/>
      <c r="F18" s="75"/>
      <c r="G18" s="77"/>
      <c r="H18" s="74"/>
      <c r="I18" s="169"/>
      <c r="J18" s="210"/>
      <c r="K18" s="84"/>
      <c r="L18" s="66"/>
      <c r="M18" s="64"/>
      <c r="N18" s="76"/>
      <c r="O18" s="75"/>
      <c r="P18" s="76"/>
      <c r="Q18" s="75"/>
      <c r="R18" s="76"/>
      <c r="S18" s="75"/>
      <c r="T18" s="76"/>
      <c r="U18" s="78"/>
      <c r="V18" s="62"/>
      <c r="W18" s="113"/>
      <c r="X18" s="75"/>
      <c r="Y18" s="131"/>
      <c r="Z18" s="156"/>
      <c r="AA18" s="144"/>
      <c r="AB18" s="129"/>
      <c r="AC18" s="127"/>
      <c r="AD18" s="128"/>
      <c r="AE18" s="143"/>
      <c r="AF18" s="127"/>
      <c r="AG18" s="143"/>
      <c r="AH18" s="129"/>
      <c r="AI18" s="127"/>
      <c r="AJ18" s="128"/>
      <c r="AK18" s="143"/>
      <c r="AL18" s="127"/>
      <c r="AM18" s="143"/>
      <c r="AN18" s="173"/>
      <c r="AO18" s="167"/>
      <c r="AP18" s="222"/>
      <c r="AQ18" s="167"/>
      <c r="AR18" s="222"/>
      <c r="AS18" s="157"/>
      <c r="AT18" s="128"/>
      <c r="AW18" s="119" t="s">
        <v>66</v>
      </c>
      <c r="AX18" s="82">
        <f>COUNTIF(AB6:AD36,"平田")</f>
        <v>0</v>
      </c>
      <c r="AY18" s="83">
        <f>COUNTIF(AE6:AG36,"平田")</f>
        <v>0</v>
      </c>
      <c r="AZ18" s="83">
        <f>COUNTIF(AH6:AJ36,"平田")</f>
        <v>0</v>
      </c>
      <c r="BA18" s="83">
        <f>COUNTIF(AK6:AM36,"平田")</f>
        <v>0</v>
      </c>
      <c r="BB18" s="188">
        <f>COUNTIF(AN6:AQ36,"平田")</f>
        <v>0</v>
      </c>
      <c r="BC18" s="128">
        <f>COUNTIF(AR6:AS36,"平田")</f>
        <v>0</v>
      </c>
    </row>
    <row r="19" spans="1:55" s="4" customFormat="1" ht="27.95" customHeight="1" x14ac:dyDescent="0.15">
      <c r="A19" s="5">
        <v>14</v>
      </c>
      <c r="B19" s="52"/>
      <c r="C19" s="77"/>
      <c r="D19" s="73"/>
      <c r="E19" s="76"/>
      <c r="F19" s="75"/>
      <c r="G19" s="77"/>
      <c r="H19" s="74"/>
      <c r="I19" s="169"/>
      <c r="J19" s="71"/>
      <c r="K19" s="79"/>
      <c r="L19" s="78"/>
      <c r="M19" s="72"/>
      <c r="N19" s="76"/>
      <c r="O19" s="75"/>
      <c r="P19" s="76"/>
      <c r="Q19" s="75"/>
      <c r="R19" s="76"/>
      <c r="S19" s="75"/>
      <c r="T19" s="76"/>
      <c r="U19" s="78"/>
      <c r="V19" s="76"/>
      <c r="W19" s="113"/>
      <c r="X19" s="75"/>
      <c r="Y19" s="129"/>
      <c r="Z19" s="156"/>
      <c r="AA19" s="143"/>
      <c r="AB19" s="129"/>
      <c r="AC19" s="127"/>
      <c r="AD19" s="128"/>
      <c r="AE19" s="143"/>
      <c r="AF19" s="127"/>
      <c r="AG19" s="143"/>
      <c r="AH19" s="129"/>
      <c r="AI19" s="127"/>
      <c r="AJ19" s="128"/>
      <c r="AK19" s="143"/>
      <c r="AL19" s="127"/>
      <c r="AM19" s="143"/>
      <c r="AN19" s="173"/>
      <c r="AO19" s="167"/>
      <c r="AP19" s="222"/>
      <c r="AQ19" s="167"/>
      <c r="AR19" s="222"/>
      <c r="AS19" s="157"/>
      <c r="AT19" s="128"/>
      <c r="AW19" s="81" t="s">
        <v>31</v>
      </c>
      <c r="AX19" s="35">
        <f>COUNTIF(AB6:AD36,"松井")</f>
        <v>0</v>
      </c>
      <c r="AY19" s="37">
        <f>COUNTIF(AE6:AG36,"松井")</f>
        <v>0</v>
      </c>
      <c r="AZ19" s="37">
        <f>COUNTIF(AH6:AJ36,"松井")</f>
        <v>0</v>
      </c>
      <c r="BA19" s="37">
        <f>COUNTIF(AK6:AM36,"松井")</f>
        <v>0</v>
      </c>
      <c r="BB19" s="234">
        <f>COUNTIF(AN6:AQ36,"松井")</f>
        <v>0</v>
      </c>
      <c r="BC19" s="231">
        <f>COUNTIF(AR6:AS36,"松井")</f>
        <v>0</v>
      </c>
    </row>
    <row r="20" spans="1:55" s="4" customFormat="1" ht="27.95" customHeight="1" x14ac:dyDescent="0.15">
      <c r="A20" s="5">
        <v>15</v>
      </c>
      <c r="B20" s="71"/>
      <c r="C20" s="77"/>
      <c r="D20" s="73"/>
      <c r="E20" s="76"/>
      <c r="F20" s="75"/>
      <c r="G20" s="77"/>
      <c r="H20" s="74"/>
      <c r="I20" s="169"/>
      <c r="J20" s="71"/>
      <c r="K20" s="84"/>
      <c r="L20" s="66"/>
      <c r="M20" s="64"/>
      <c r="N20" s="76"/>
      <c r="O20" s="75"/>
      <c r="P20" s="213"/>
      <c r="Q20" s="75"/>
      <c r="R20" s="76"/>
      <c r="S20" s="75"/>
      <c r="T20" s="76"/>
      <c r="U20" s="78"/>
      <c r="V20" s="62"/>
      <c r="W20" s="113"/>
      <c r="X20" s="75"/>
      <c r="Y20" s="129"/>
      <c r="Z20" s="156"/>
      <c r="AA20" s="143"/>
      <c r="AB20" s="129"/>
      <c r="AC20" s="127"/>
      <c r="AD20" s="128"/>
      <c r="AE20" s="212"/>
      <c r="AF20" s="214"/>
      <c r="AG20" s="143"/>
      <c r="AH20" s="215"/>
      <c r="AI20" s="127"/>
      <c r="AJ20" s="128"/>
      <c r="AK20" s="143"/>
      <c r="AL20" s="127"/>
      <c r="AM20" s="143"/>
      <c r="AN20" s="173"/>
      <c r="AO20" s="167"/>
      <c r="AP20" s="222"/>
      <c r="AQ20" s="167"/>
      <c r="AR20" s="222"/>
      <c r="AS20" s="157"/>
      <c r="AT20" s="128"/>
      <c r="AW20" s="120" t="s">
        <v>72</v>
      </c>
      <c r="AX20" s="35">
        <f>COUNTIF(AB6:AD36,"香川")</f>
        <v>0</v>
      </c>
      <c r="AY20" s="37">
        <f>COUNTIF(AE6:AG36,"香川")</f>
        <v>0</v>
      </c>
      <c r="AZ20" s="37">
        <f>COUNTIF(AH6:AJ36,"香川")</f>
        <v>0</v>
      </c>
      <c r="BA20" s="37">
        <f>COUNTIF(AK6:AM36,"香川")</f>
        <v>0</v>
      </c>
      <c r="BB20" s="234">
        <f>COUNTIF(AN6:AQ36,"香川")</f>
        <v>0</v>
      </c>
      <c r="BC20" s="231">
        <f>COUNTIF(AR7:AS36,"香川")</f>
        <v>0</v>
      </c>
    </row>
    <row r="21" spans="1:55" s="4" customFormat="1" ht="27.95" customHeight="1" x14ac:dyDescent="0.15">
      <c r="A21" s="5">
        <v>16</v>
      </c>
      <c r="B21" s="52"/>
      <c r="C21" s="77"/>
      <c r="D21" s="73"/>
      <c r="E21" s="76"/>
      <c r="F21" s="75"/>
      <c r="G21" s="77"/>
      <c r="H21" s="74"/>
      <c r="I21" s="169"/>
      <c r="J21" s="71"/>
      <c r="K21" s="84"/>
      <c r="L21" s="66"/>
      <c r="M21" s="64"/>
      <c r="N21" s="76"/>
      <c r="O21" s="75"/>
      <c r="P21" s="76"/>
      <c r="Q21" s="78"/>
      <c r="R21" s="76"/>
      <c r="S21" s="75"/>
      <c r="T21" s="76"/>
      <c r="U21" s="78"/>
      <c r="V21" s="62"/>
      <c r="W21" s="113"/>
      <c r="X21" s="75"/>
      <c r="Y21" s="129"/>
      <c r="Z21" s="156"/>
      <c r="AA21" s="143"/>
      <c r="AB21" s="129"/>
      <c r="AC21" s="127"/>
      <c r="AD21" s="128"/>
      <c r="AE21" s="143"/>
      <c r="AF21" s="127"/>
      <c r="AG21" s="143"/>
      <c r="AH21" s="129"/>
      <c r="AI21" s="127"/>
      <c r="AJ21" s="128"/>
      <c r="AK21" s="143"/>
      <c r="AL21" s="127"/>
      <c r="AM21" s="143"/>
      <c r="AN21" s="173"/>
      <c r="AO21" s="167"/>
      <c r="AP21" s="222"/>
      <c r="AQ21" s="167"/>
      <c r="AR21" s="222"/>
      <c r="AS21" s="157"/>
      <c r="AT21" s="128"/>
      <c r="AW21" s="36" t="s">
        <v>63</v>
      </c>
      <c r="AX21" s="35">
        <f>COUNTIF(AB6:AD36,"萩原")</f>
        <v>0</v>
      </c>
      <c r="AY21" s="37">
        <f>COUNTIF(AE6:AG36,"萩原")</f>
        <v>0</v>
      </c>
      <c r="AZ21" s="37">
        <f>COUNTIF(AH6:AJ36,"萩原")</f>
        <v>0</v>
      </c>
      <c r="BA21" s="37">
        <f>COUNTIF(AK6:AM36,"萩原")</f>
        <v>0</v>
      </c>
      <c r="BB21" s="234">
        <f>COUNTIF(AN6:AQ36,"萩原")</f>
        <v>0</v>
      </c>
      <c r="BC21" s="231">
        <f>COUNTIF(AR6:AS36,"萩原")</f>
        <v>0</v>
      </c>
    </row>
    <row r="22" spans="1:55" s="4" customFormat="1" ht="27.95" customHeight="1" x14ac:dyDescent="0.15">
      <c r="A22" s="5">
        <v>17</v>
      </c>
      <c r="B22" s="71"/>
      <c r="C22" s="77"/>
      <c r="D22" s="73"/>
      <c r="E22" s="76"/>
      <c r="F22" s="75"/>
      <c r="G22" s="77"/>
      <c r="H22" s="74"/>
      <c r="I22" s="169"/>
      <c r="J22" s="71"/>
      <c r="K22" s="84"/>
      <c r="L22" s="66"/>
      <c r="M22" s="64"/>
      <c r="N22" s="76"/>
      <c r="O22" s="75"/>
      <c r="P22" s="76"/>
      <c r="Q22" s="78"/>
      <c r="R22" s="76"/>
      <c r="S22" s="75"/>
      <c r="T22" s="76"/>
      <c r="U22" s="78"/>
      <c r="V22" s="62"/>
      <c r="W22" s="113"/>
      <c r="X22" s="75"/>
      <c r="Y22" s="132"/>
      <c r="Z22" s="156"/>
      <c r="AA22" s="158"/>
      <c r="AB22" s="129"/>
      <c r="AC22" s="127"/>
      <c r="AD22" s="128"/>
      <c r="AE22" s="143"/>
      <c r="AF22" s="127"/>
      <c r="AG22" s="143"/>
      <c r="AH22" s="129"/>
      <c r="AI22" s="127"/>
      <c r="AJ22" s="128"/>
      <c r="AK22" s="143"/>
      <c r="AL22" s="127"/>
      <c r="AM22" s="143"/>
      <c r="AN22" s="173"/>
      <c r="AO22" s="167"/>
      <c r="AP22" s="222"/>
      <c r="AQ22" s="167"/>
      <c r="AR22" s="222"/>
      <c r="AS22" s="157"/>
      <c r="AT22" s="128"/>
      <c r="AW22" s="41" t="s">
        <v>64</v>
      </c>
      <c r="AX22" s="118">
        <f>COUNTIF(AB6:AD36,"堀毛")</f>
        <v>0</v>
      </c>
      <c r="AY22" s="38">
        <f>COUNTIF(AE6:AG36,"堀毛")</f>
        <v>0</v>
      </c>
      <c r="AZ22" s="38">
        <f>COUNTIF(AH6:AJ36,"堀毛")</f>
        <v>0</v>
      </c>
      <c r="BA22" s="38">
        <f>COUNTIF(AK6:AM36,"堀毛")</f>
        <v>0</v>
      </c>
      <c r="BB22" s="233">
        <f>COUNTIF(AN6:AQ36,"堀毛")</f>
        <v>0</v>
      </c>
      <c r="BC22" s="230">
        <f>COUNTIF(AR6:AS36,"堀毛")</f>
        <v>0</v>
      </c>
    </row>
    <row r="23" spans="1:55" s="4" customFormat="1" ht="27.95" customHeight="1" x14ac:dyDescent="0.15">
      <c r="A23" s="5">
        <v>18</v>
      </c>
      <c r="B23" s="71"/>
      <c r="C23" s="77"/>
      <c r="D23" s="73"/>
      <c r="E23" s="76"/>
      <c r="F23" s="75"/>
      <c r="G23" s="77"/>
      <c r="H23" s="74"/>
      <c r="I23" s="169"/>
      <c r="J23" s="71"/>
      <c r="K23" s="84"/>
      <c r="L23" s="66"/>
      <c r="M23" s="64"/>
      <c r="N23" s="76"/>
      <c r="O23" s="75"/>
      <c r="P23" s="76"/>
      <c r="Q23" s="78"/>
      <c r="R23" s="76"/>
      <c r="S23" s="75"/>
      <c r="T23" s="76"/>
      <c r="U23" s="78"/>
      <c r="V23" s="62"/>
      <c r="W23" s="113"/>
      <c r="X23" s="75"/>
      <c r="Y23" s="129"/>
      <c r="Z23" s="156"/>
      <c r="AA23" s="143"/>
      <c r="AB23" s="129"/>
      <c r="AC23" s="127"/>
      <c r="AD23" s="128"/>
      <c r="AE23" s="143"/>
      <c r="AF23" s="127"/>
      <c r="AG23" s="143"/>
      <c r="AH23" s="129"/>
      <c r="AI23" s="127"/>
      <c r="AJ23" s="128"/>
      <c r="AK23" s="143"/>
      <c r="AL23" s="127"/>
      <c r="AM23" s="143"/>
      <c r="AN23" s="173"/>
      <c r="AO23" s="167"/>
      <c r="AP23" s="222"/>
      <c r="AQ23" s="167"/>
      <c r="AR23" s="222"/>
      <c r="AS23" s="157"/>
      <c r="AT23" s="128"/>
      <c r="AW23" s="41" t="s">
        <v>65</v>
      </c>
      <c r="AX23" s="118">
        <f>COUNTIF(AB6:AD36,"春日")</f>
        <v>0</v>
      </c>
      <c r="AY23" s="38">
        <f>COUNTIF(AE6:AG36,"春日")</f>
        <v>0</v>
      </c>
      <c r="AZ23" s="38">
        <f>COUNTIF(AH6:AJ36,"春日")</f>
        <v>0</v>
      </c>
      <c r="BA23" s="38">
        <f>COUNTIF(AK6:AM36,"春日")</f>
        <v>0</v>
      </c>
      <c r="BB23" s="233">
        <f>COUNTIF(AN6:AQ36,"春日")</f>
        <v>0</v>
      </c>
      <c r="BC23" s="230">
        <f>COUNTIF(AR6:AS36,"春日")</f>
        <v>0</v>
      </c>
    </row>
    <row r="24" spans="1:55" s="4" customFormat="1" ht="27.95" customHeight="1" x14ac:dyDescent="0.15">
      <c r="A24" s="5">
        <v>19</v>
      </c>
      <c r="B24" s="64"/>
      <c r="C24" s="77"/>
      <c r="D24" s="73"/>
      <c r="E24" s="76"/>
      <c r="F24" s="75"/>
      <c r="G24" s="77"/>
      <c r="H24" s="74"/>
      <c r="I24" s="169"/>
      <c r="J24" s="71"/>
      <c r="K24" s="84"/>
      <c r="L24" s="66"/>
      <c r="M24" s="64"/>
      <c r="N24" s="76"/>
      <c r="O24" s="75"/>
      <c r="P24" s="76"/>
      <c r="Q24" s="78"/>
      <c r="R24" s="76"/>
      <c r="S24" s="75"/>
      <c r="T24" s="76"/>
      <c r="U24" s="78"/>
      <c r="V24" s="62"/>
      <c r="W24" s="113"/>
      <c r="X24" s="75"/>
      <c r="Y24" s="131"/>
      <c r="Z24" s="156"/>
      <c r="AA24" s="144"/>
      <c r="AB24" s="129"/>
      <c r="AC24" s="127"/>
      <c r="AD24" s="128"/>
      <c r="AE24" s="143"/>
      <c r="AF24" s="127"/>
      <c r="AG24" s="143"/>
      <c r="AH24" s="129"/>
      <c r="AI24" s="127"/>
      <c r="AJ24" s="128"/>
      <c r="AK24" s="143"/>
      <c r="AL24" s="127"/>
      <c r="AM24" s="143"/>
      <c r="AN24" s="173"/>
      <c r="AO24" s="167"/>
      <c r="AP24" s="222"/>
      <c r="AQ24" s="167"/>
      <c r="AR24" s="222"/>
      <c r="AS24" s="157"/>
      <c r="AT24" s="128"/>
      <c r="AW24" s="36" t="s">
        <v>90</v>
      </c>
      <c r="AX24" s="35">
        <f>COUNTIF(AB6:AD36,"橋本")</f>
        <v>0</v>
      </c>
      <c r="AY24" s="37">
        <f>COUNTIF(AE6:AG36,"橋本")</f>
        <v>0</v>
      </c>
      <c r="AZ24" s="37">
        <f>COUNTIF(AH6:AJ36,"橋本")</f>
        <v>0</v>
      </c>
      <c r="BA24" s="37">
        <f>COUNTIF(AK6:AM36,"橋本")</f>
        <v>0</v>
      </c>
      <c r="BB24" s="234">
        <f>COUNTIF(AN6:AQ36,"橋本")</f>
        <v>0</v>
      </c>
      <c r="BC24" s="231">
        <f>COUNTIF(AR6:AS36,"橋本")</f>
        <v>0</v>
      </c>
    </row>
    <row r="25" spans="1:55" s="4" customFormat="1" ht="27.95" customHeight="1" x14ac:dyDescent="0.15">
      <c r="A25" s="5">
        <v>20</v>
      </c>
      <c r="B25" s="64"/>
      <c r="C25" s="77"/>
      <c r="D25" s="73"/>
      <c r="E25" s="76"/>
      <c r="F25" s="75"/>
      <c r="G25" s="77"/>
      <c r="H25" s="74"/>
      <c r="I25" s="169"/>
      <c r="J25" s="71"/>
      <c r="K25" s="84"/>
      <c r="L25" s="66"/>
      <c r="M25" s="64"/>
      <c r="N25" s="76"/>
      <c r="O25" s="75"/>
      <c r="P25" s="76"/>
      <c r="Q25" s="78"/>
      <c r="R25" s="76"/>
      <c r="S25" s="75"/>
      <c r="T25" s="76"/>
      <c r="U25" s="78"/>
      <c r="V25" s="62"/>
      <c r="W25" s="113"/>
      <c r="X25" s="75"/>
      <c r="Y25" s="129"/>
      <c r="Z25" s="156"/>
      <c r="AA25" s="143"/>
      <c r="AB25" s="129"/>
      <c r="AC25" s="127"/>
      <c r="AD25" s="128"/>
      <c r="AE25" s="143"/>
      <c r="AF25" s="127"/>
      <c r="AG25" s="143"/>
      <c r="AH25" s="129"/>
      <c r="AI25" s="127"/>
      <c r="AJ25" s="128"/>
      <c r="AK25" s="143"/>
      <c r="AL25" s="127"/>
      <c r="AM25" s="143"/>
      <c r="AN25" s="173"/>
      <c r="AO25" s="167"/>
      <c r="AP25" s="222"/>
      <c r="AQ25" s="167"/>
      <c r="AR25" s="222"/>
      <c r="AS25" s="157"/>
      <c r="AT25" s="128"/>
      <c r="AW25" s="41" t="s">
        <v>38</v>
      </c>
      <c r="AX25" s="118">
        <f>COUNTIF(AC7:AE37,"白原")</f>
        <v>0</v>
      </c>
      <c r="AY25" s="38">
        <f>COUNTIF(AF7:AH37,"白原")</f>
        <v>0</v>
      </c>
      <c r="AZ25" s="38">
        <f>COUNTIF(AI7:AK37,"白原")</f>
        <v>0</v>
      </c>
      <c r="BA25" s="38">
        <f>COUNTIF(AL7:AN37,"白原")</f>
        <v>0</v>
      </c>
      <c r="BB25" s="233">
        <f>COUNTIF(AO7:AR37,"白原")</f>
        <v>0</v>
      </c>
      <c r="BC25" s="230">
        <f>COUNTIF(AR6:AS36,"白原")</f>
        <v>0</v>
      </c>
    </row>
    <row r="26" spans="1:55" s="4" customFormat="1" ht="27.95" customHeight="1" x14ac:dyDescent="0.15">
      <c r="A26" s="5">
        <v>21</v>
      </c>
      <c r="B26" s="52"/>
      <c r="C26" s="77"/>
      <c r="D26" s="73"/>
      <c r="E26" s="76"/>
      <c r="F26" s="75"/>
      <c r="G26" s="77"/>
      <c r="H26" s="74"/>
      <c r="I26" s="169"/>
      <c r="J26" s="71"/>
      <c r="K26" s="79"/>
      <c r="L26" s="78"/>
      <c r="M26" s="72"/>
      <c r="N26" s="76"/>
      <c r="O26" s="75"/>
      <c r="P26" s="76"/>
      <c r="Q26" s="78"/>
      <c r="R26" s="76"/>
      <c r="S26" s="75"/>
      <c r="T26" s="76"/>
      <c r="U26" s="78"/>
      <c r="V26" s="76"/>
      <c r="W26" s="113"/>
      <c r="X26" s="75"/>
      <c r="Y26" s="129"/>
      <c r="Z26" s="156"/>
      <c r="AA26" s="143"/>
      <c r="AB26" s="129"/>
      <c r="AC26" s="127"/>
      <c r="AD26" s="128"/>
      <c r="AE26" s="143"/>
      <c r="AF26" s="127"/>
      <c r="AG26" s="143"/>
      <c r="AH26" s="129"/>
      <c r="AI26" s="127"/>
      <c r="AJ26" s="128"/>
      <c r="AK26" s="143"/>
      <c r="AL26" s="127"/>
      <c r="AM26" s="143"/>
      <c r="AN26" s="173"/>
      <c r="AO26" s="167"/>
      <c r="AP26" s="222"/>
      <c r="AQ26" s="167"/>
      <c r="AR26" s="222"/>
      <c r="AS26" s="157"/>
      <c r="AT26" s="128"/>
    </row>
    <row r="27" spans="1:55" s="4" customFormat="1" ht="27.95" customHeight="1" x14ac:dyDescent="0.15">
      <c r="A27" s="5">
        <v>22</v>
      </c>
      <c r="B27" s="71"/>
      <c r="C27" s="77"/>
      <c r="D27" s="73"/>
      <c r="E27" s="76"/>
      <c r="F27" s="75"/>
      <c r="G27" s="77"/>
      <c r="H27" s="74"/>
      <c r="I27" s="169"/>
      <c r="J27" s="71"/>
      <c r="K27" s="84"/>
      <c r="L27" s="66"/>
      <c r="M27" s="64"/>
      <c r="N27" s="76"/>
      <c r="O27" s="75"/>
      <c r="P27" s="76"/>
      <c r="Q27" s="78"/>
      <c r="R27" s="76"/>
      <c r="S27" s="75"/>
      <c r="T27" s="76"/>
      <c r="U27" s="78"/>
      <c r="V27" s="62"/>
      <c r="W27" s="113"/>
      <c r="X27" s="75"/>
      <c r="Y27" s="129"/>
      <c r="Z27" s="156"/>
      <c r="AA27" s="143"/>
      <c r="AB27" s="129"/>
      <c r="AC27" s="127"/>
      <c r="AD27" s="128"/>
      <c r="AE27" s="143"/>
      <c r="AF27" s="127"/>
      <c r="AG27" s="143"/>
      <c r="AH27" s="129"/>
      <c r="AI27" s="127"/>
      <c r="AJ27" s="128"/>
      <c r="AK27" s="143"/>
      <c r="AL27" s="127"/>
      <c r="AM27" s="143"/>
      <c r="AN27" s="173"/>
      <c r="AO27" s="167"/>
      <c r="AP27" s="222"/>
      <c r="AQ27" s="167"/>
      <c r="AR27" s="222"/>
      <c r="AS27" s="157"/>
      <c r="AT27" s="128"/>
    </row>
    <row r="28" spans="1:55" s="4" customFormat="1" ht="27.95" customHeight="1" x14ac:dyDescent="0.15">
      <c r="A28" s="5">
        <v>23</v>
      </c>
      <c r="B28" s="52"/>
      <c r="C28" s="77"/>
      <c r="D28" s="73"/>
      <c r="E28" s="76"/>
      <c r="F28" s="75"/>
      <c r="G28" s="77"/>
      <c r="H28" s="74"/>
      <c r="I28" s="169"/>
      <c r="J28" s="71"/>
      <c r="K28" s="84"/>
      <c r="L28" s="66"/>
      <c r="M28" s="64"/>
      <c r="N28" s="76"/>
      <c r="O28" s="75"/>
      <c r="P28" s="76"/>
      <c r="Q28" s="78"/>
      <c r="R28" s="76"/>
      <c r="S28" s="75"/>
      <c r="T28" s="76"/>
      <c r="U28" s="78"/>
      <c r="V28" s="62"/>
      <c r="W28" s="113"/>
      <c r="X28" s="75"/>
      <c r="Y28" s="129"/>
      <c r="Z28" s="156"/>
      <c r="AA28" s="143"/>
      <c r="AB28" s="129"/>
      <c r="AC28" s="127"/>
      <c r="AD28" s="128"/>
      <c r="AE28" s="143"/>
      <c r="AF28" s="127"/>
      <c r="AG28" s="143"/>
      <c r="AH28" s="129"/>
      <c r="AI28" s="127"/>
      <c r="AJ28" s="128"/>
      <c r="AK28" s="143"/>
      <c r="AL28" s="127"/>
      <c r="AM28" s="143"/>
      <c r="AN28" s="173"/>
      <c r="AO28" s="167"/>
      <c r="AP28" s="222"/>
      <c r="AQ28" s="167"/>
      <c r="AR28" s="222"/>
      <c r="AS28" s="157"/>
      <c r="AT28" s="128"/>
    </row>
    <row r="29" spans="1:55" s="4" customFormat="1" ht="27.95" customHeight="1" x14ac:dyDescent="0.15">
      <c r="A29" s="5">
        <v>24</v>
      </c>
      <c r="B29" s="71"/>
      <c r="C29" s="77"/>
      <c r="D29" s="73"/>
      <c r="E29" s="76"/>
      <c r="F29" s="75"/>
      <c r="G29" s="77"/>
      <c r="H29" s="74"/>
      <c r="I29" s="169"/>
      <c r="J29" s="71"/>
      <c r="K29" s="84"/>
      <c r="L29" s="66"/>
      <c r="M29" s="64"/>
      <c r="N29" s="76"/>
      <c r="O29" s="75"/>
      <c r="P29" s="76"/>
      <c r="Q29" s="78"/>
      <c r="R29" s="76"/>
      <c r="S29" s="75"/>
      <c r="T29" s="76"/>
      <c r="U29" s="78"/>
      <c r="V29" s="62"/>
      <c r="W29" s="113"/>
      <c r="X29" s="75"/>
      <c r="Y29" s="129"/>
      <c r="Z29" s="156"/>
      <c r="AA29" s="143"/>
      <c r="AB29" s="129"/>
      <c r="AC29" s="127"/>
      <c r="AD29" s="128"/>
      <c r="AE29" s="143"/>
      <c r="AF29" s="127"/>
      <c r="AG29" s="143"/>
      <c r="AH29" s="129"/>
      <c r="AI29" s="127"/>
      <c r="AJ29" s="128"/>
      <c r="AK29" s="143"/>
      <c r="AL29" s="127"/>
      <c r="AM29" s="143"/>
      <c r="AN29" s="173"/>
      <c r="AO29" s="167"/>
      <c r="AP29" s="222"/>
      <c r="AQ29" s="167"/>
      <c r="AR29" s="222"/>
      <c r="AS29" s="157"/>
      <c r="AT29" s="128"/>
    </row>
    <row r="30" spans="1:55" s="4" customFormat="1" ht="27.95" customHeight="1" x14ac:dyDescent="0.15">
      <c r="A30" s="5">
        <v>25</v>
      </c>
      <c r="B30" s="71"/>
      <c r="C30" s="77"/>
      <c r="D30" s="73"/>
      <c r="E30" s="76"/>
      <c r="F30" s="75"/>
      <c r="G30" s="77"/>
      <c r="H30" s="74"/>
      <c r="I30" s="169"/>
      <c r="J30" s="71"/>
      <c r="K30" s="84"/>
      <c r="L30" s="66"/>
      <c r="M30" s="64"/>
      <c r="N30" s="76"/>
      <c r="O30" s="75"/>
      <c r="P30" s="76"/>
      <c r="Q30" s="78"/>
      <c r="R30" s="76"/>
      <c r="S30" s="75"/>
      <c r="T30" s="76"/>
      <c r="U30" s="78"/>
      <c r="V30" s="62"/>
      <c r="W30" s="113"/>
      <c r="X30" s="75"/>
      <c r="Y30" s="129"/>
      <c r="Z30" s="156"/>
      <c r="AA30" s="143"/>
      <c r="AB30" s="129"/>
      <c r="AC30" s="127"/>
      <c r="AD30" s="128"/>
      <c r="AE30" s="143"/>
      <c r="AF30" s="214"/>
      <c r="AG30" s="143"/>
      <c r="AH30" s="129"/>
      <c r="AI30" s="214"/>
      <c r="AJ30" s="128"/>
      <c r="AK30" s="143"/>
      <c r="AL30" s="127"/>
      <c r="AM30" s="143"/>
      <c r="AN30" s="173"/>
      <c r="AO30" s="167"/>
      <c r="AP30" s="222"/>
      <c r="AQ30" s="167"/>
      <c r="AR30" s="222"/>
      <c r="AS30" s="157"/>
      <c r="AT30" s="128"/>
    </row>
    <row r="31" spans="1:55" s="4" customFormat="1" ht="27.95" customHeight="1" x14ac:dyDescent="0.15">
      <c r="A31" s="5">
        <v>26</v>
      </c>
      <c r="B31" s="64"/>
      <c r="C31" s="77"/>
      <c r="D31" s="73"/>
      <c r="E31" s="76"/>
      <c r="F31" s="75"/>
      <c r="G31" s="77"/>
      <c r="H31" s="74"/>
      <c r="I31" s="169"/>
      <c r="J31" s="71"/>
      <c r="K31" s="84"/>
      <c r="L31" s="66"/>
      <c r="M31" s="64"/>
      <c r="N31" s="76"/>
      <c r="O31" s="75"/>
      <c r="P31" s="76"/>
      <c r="Q31" s="78"/>
      <c r="R31" s="76"/>
      <c r="S31" s="75"/>
      <c r="T31" s="76"/>
      <c r="U31" s="78"/>
      <c r="V31" s="62"/>
      <c r="W31" s="113"/>
      <c r="X31" s="75"/>
      <c r="Y31" s="131"/>
      <c r="Z31" s="156"/>
      <c r="AA31" s="144"/>
      <c r="AB31" s="129"/>
      <c r="AC31" s="127"/>
      <c r="AD31" s="128"/>
      <c r="AE31" s="143"/>
      <c r="AF31" s="127"/>
      <c r="AG31" s="143"/>
      <c r="AH31" s="129"/>
      <c r="AI31" s="127"/>
      <c r="AJ31" s="128"/>
      <c r="AK31" s="143"/>
      <c r="AL31" s="127"/>
      <c r="AM31" s="143"/>
      <c r="AN31" s="173"/>
      <c r="AO31" s="167"/>
      <c r="AP31" s="222"/>
      <c r="AQ31" s="167"/>
      <c r="AR31" s="222"/>
      <c r="AS31" s="157"/>
      <c r="AT31" s="157"/>
    </row>
    <row r="32" spans="1:55" s="4" customFormat="1" ht="27.95" customHeight="1" x14ac:dyDescent="0.15">
      <c r="A32" s="5">
        <v>27</v>
      </c>
      <c r="B32" s="64"/>
      <c r="C32" s="77"/>
      <c r="D32" s="73"/>
      <c r="E32" s="76"/>
      <c r="F32" s="75"/>
      <c r="G32" s="77"/>
      <c r="H32" s="74"/>
      <c r="I32" s="169"/>
      <c r="J32" s="71"/>
      <c r="K32" s="84"/>
      <c r="L32" s="66"/>
      <c r="M32" s="64"/>
      <c r="N32" s="76"/>
      <c r="O32" s="75"/>
      <c r="P32" s="76"/>
      <c r="Q32" s="78"/>
      <c r="R32" s="76"/>
      <c r="S32" s="75"/>
      <c r="T32" s="76"/>
      <c r="U32" s="78"/>
      <c r="V32" s="62"/>
      <c r="W32" s="113"/>
      <c r="X32" s="75"/>
      <c r="Y32" s="129"/>
      <c r="Z32" s="156"/>
      <c r="AA32" s="143"/>
      <c r="AB32" s="129"/>
      <c r="AC32" s="127"/>
      <c r="AD32" s="128"/>
      <c r="AE32" s="143"/>
      <c r="AF32" s="127"/>
      <c r="AG32" s="143"/>
      <c r="AH32" s="129"/>
      <c r="AI32" s="127"/>
      <c r="AJ32" s="128"/>
      <c r="AK32" s="143"/>
      <c r="AL32" s="127"/>
      <c r="AM32" s="143"/>
      <c r="AN32" s="173"/>
      <c r="AO32" s="167"/>
      <c r="AP32" s="222"/>
      <c r="AQ32" s="167"/>
      <c r="AR32" s="222"/>
      <c r="AS32" s="157"/>
      <c r="AT32" s="157"/>
    </row>
    <row r="33" spans="1:56" s="4" customFormat="1" ht="27.95" customHeight="1" x14ac:dyDescent="0.15">
      <c r="A33" s="33">
        <v>28</v>
      </c>
      <c r="B33" s="52"/>
      <c r="C33" s="77"/>
      <c r="D33" s="73"/>
      <c r="E33" s="76"/>
      <c r="F33" s="75"/>
      <c r="G33" s="77"/>
      <c r="H33" s="74"/>
      <c r="I33" s="169"/>
      <c r="J33" s="71"/>
      <c r="K33" s="79"/>
      <c r="L33" s="78"/>
      <c r="M33" s="72"/>
      <c r="N33" s="76"/>
      <c r="O33" s="75"/>
      <c r="P33" s="76"/>
      <c r="Q33" s="78"/>
      <c r="R33" s="76"/>
      <c r="S33" s="75"/>
      <c r="T33" s="76"/>
      <c r="U33" s="78"/>
      <c r="V33" s="76"/>
      <c r="W33" s="113"/>
      <c r="X33" s="75"/>
      <c r="Y33" s="132"/>
      <c r="Z33" s="156"/>
      <c r="AA33" s="158"/>
      <c r="AB33" s="129"/>
      <c r="AC33" s="127"/>
      <c r="AD33" s="128"/>
      <c r="AE33" s="143"/>
      <c r="AF33" s="127"/>
      <c r="AG33" s="143"/>
      <c r="AH33" s="129"/>
      <c r="AI33" s="127"/>
      <c r="AJ33" s="128"/>
      <c r="AK33" s="143"/>
      <c r="AL33" s="127"/>
      <c r="AM33" s="143"/>
      <c r="AN33" s="173"/>
      <c r="AO33" s="167"/>
      <c r="AP33" s="222"/>
      <c r="AQ33" s="167"/>
      <c r="AR33" s="222"/>
      <c r="AS33" s="157"/>
      <c r="AT33" s="157"/>
    </row>
    <row r="34" spans="1:56" s="4" customFormat="1" ht="27.95" customHeight="1" x14ac:dyDescent="0.15">
      <c r="A34" s="5">
        <v>29</v>
      </c>
      <c r="B34" s="71"/>
      <c r="C34" s="77"/>
      <c r="D34" s="73"/>
      <c r="E34" s="76"/>
      <c r="F34" s="75"/>
      <c r="G34" s="77"/>
      <c r="H34" s="74"/>
      <c r="I34" s="169"/>
      <c r="J34" s="71"/>
      <c r="K34" s="84"/>
      <c r="L34" s="66"/>
      <c r="M34" s="64"/>
      <c r="N34" s="76"/>
      <c r="O34" s="75"/>
      <c r="P34" s="76"/>
      <c r="Q34" s="78"/>
      <c r="R34" s="76"/>
      <c r="S34" s="75"/>
      <c r="T34" s="76"/>
      <c r="U34" s="78"/>
      <c r="V34" s="76"/>
      <c r="W34" s="113"/>
      <c r="X34" s="75"/>
      <c r="Y34" s="129"/>
      <c r="Z34" s="156"/>
      <c r="AA34" s="143"/>
      <c r="AB34" s="129"/>
      <c r="AC34" s="127"/>
      <c r="AD34" s="128"/>
      <c r="AE34" s="212"/>
      <c r="AF34" s="127"/>
      <c r="AG34" s="143"/>
      <c r="AH34" s="129"/>
      <c r="AI34" s="127"/>
      <c r="AJ34" s="128"/>
      <c r="AK34" s="143"/>
      <c r="AL34" s="127"/>
      <c r="AM34" s="143"/>
      <c r="AN34" s="173"/>
      <c r="AO34" s="167"/>
      <c r="AP34" s="222"/>
      <c r="AQ34" s="167"/>
      <c r="AR34" s="222"/>
      <c r="AS34" s="157"/>
      <c r="AT34" s="157"/>
    </row>
    <row r="35" spans="1:56" s="4" customFormat="1" ht="27.95" customHeight="1" x14ac:dyDescent="0.15">
      <c r="A35" s="33">
        <v>30</v>
      </c>
      <c r="B35" s="52"/>
      <c r="C35" s="77"/>
      <c r="D35" s="73"/>
      <c r="E35" s="76"/>
      <c r="F35" s="75"/>
      <c r="G35" s="77"/>
      <c r="H35" s="74"/>
      <c r="I35" s="169"/>
      <c r="J35" s="71"/>
      <c r="K35" s="84"/>
      <c r="L35" s="66"/>
      <c r="M35" s="64"/>
      <c r="N35" s="76"/>
      <c r="O35" s="75"/>
      <c r="P35" s="76"/>
      <c r="Q35" s="78"/>
      <c r="R35" s="76"/>
      <c r="S35" s="75"/>
      <c r="T35" s="76"/>
      <c r="U35" s="78"/>
      <c r="V35" s="62"/>
      <c r="W35" s="113"/>
      <c r="X35" s="75"/>
      <c r="Y35" s="129"/>
      <c r="Z35" s="156"/>
      <c r="AA35" s="143"/>
      <c r="AB35" s="129"/>
      <c r="AC35" s="127"/>
      <c r="AD35" s="128"/>
      <c r="AE35" s="212"/>
      <c r="AF35" s="127"/>
      <c r="AG35" s="143"/>
      <c r="AH35" s="129"/>
      <c r="AI35" s="127"/>
      <c r="AJ35" s="128"/>
      <c r="AK35" s="143"/>
      <c r="AL35" s="127"/>
      <c r="AM35" s="143"/>
      <c r="AN35" s="173"/>
      <c r="AO35" s="167"/>
      <c r="AP35" s="222"/>
      <c r="AQ35" s="229"/>
      <c r="AR35" s="228"/>
      <c r="AS35" s="157"/>
      <c r="AT35" s="157"/>
    </row>
    <row r="36" spans="1:56" s="4" customFormat="1" ht="27.95" customHeight="1" thickBot="1" x14ac:dyDescent="0.2">
      <c r="A36" s="28">
        <v>31</v>
      </c>
      <c r="B36" s="89"/>
      <c r="C36" s="95"/>
      <c r="D36" s="91"/>
      <c r="E36" s="93"/>
      <c r="F36" s="94"/>
      <c r="G36" s="95"/>
      <c r="H36" s="92"/>
      <c r="I36" s="171"/>
      <c r="J36" s="89"/>
      <c r="K36" s="97"/>
      <c r="L36" s="96"/>
      <c r="M36" s="90"/>
      <c r="N36" s="93"/>
      <c r="O36" s="94"/>
      <c r="P36" s="93"/>
      <c r="Q36" s="96"/>
      <c r="R36" s="93"/>
      <c r="S36" s="94"/>
      <c r="T36" s="93"/>
      <c r="U36" s="78"/>
      <c r="V36" s="107"/>
      <c r="W36" s="115"/>
      <c r="X36" s="94"/>
      <c r="Y36" s="130"/>
      <c r="Z36" s="159"/>
      <c r="AA36" s="145"/>
      <c r="AB36" s="130"/>
      <c r="AC36" s="133"/>
      <c r="AD36" s="134"/>
      <c r="AE36" s="218"/>
      <c r="AF36" s="133"/>
      <c r="AG36" s="145"/>
      <c r="AH36" s="219"/>
      <c r="AI36" s="133"/>
      <c r="AJ36" s="134"/>
      <c r="AK36" s="145"/>
      <c r="AL36" s="133"/>
      <c r="AM36" s="145"/>
      <c r="AN36" s="191"/>
      <c r="AO36" s="174"/>
      <c r="AP36" s="223"/>
      <c r="AQ36" s="174"/>
      <c r="AR36" s="223"/>
      <c r="AS36" s="198"/>
      <c r="AT36" s="198"/>
    </row>
    <row r="37" spans="1:56" s="4" customFormat="1" ht="27.95" customHeight="1" x14ac:dyDescent="0.2">
      <c r="A37" s="22"/>
      <c r="B37" s="55"/>
      <c r="C37" s="29" t="s">
        <v>107</v>
      </c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40"/>
      <c r="R37" s="30"/>
      <c r="S37" s="194" t="s">
        <v>105</v>
      </c>
      <c r="T37" s="194"/>
      <c r="U37" s="194"/>
      <c r="V37" s="194"/>
      <c r="W37" s="194"/>
      <c r="X37" s="30"/>
      <c r="Y37" s="30"/>
      <c r="Z37" s="30"/>
      <c r="AA37" s="30"/>
      <c r="AB37" s="30"/>
      <c r="AC37" s="30"/>
      <c r="AD37" s="30"/>
      <c r="AE37" s="30"/>
      <c r="AF37" s="30" t="s">
        <v>83</v>
      </c>
      <c r="AG37" s="30"/>
      <c r="AH37" s="30"/>
      <c r="AI37" s="30" t="s">
        <v>84</v>
      </c>
      <c r="AJ37" s="30"/>
      <c r="AK37" s="98"/>
      <c r="AL37" s="98"/>
      <c r="AM37" s="147"/>
      <c r="AN37" s="55"/>
      <c r="AO37" s="147"/>
      <c r="AP37" s="190"/>
      <c r="AQ37" s="190"/>
      <c r="AR37" s="190"/>
      <c r="AS37" s="190"/>
      <c r="AT37" s="190"/>
      <c r="AX37" s="40"/>
      <c r="AY37" s="40"/>
      <c r="AZ37" s="40"/>
      <c r="BA37" s="40"/>
      <c r="BB37" s="40"/>
      <c r="BC37" s="40"/>
      <c r="BD37" s="40"/>
    </row>
    <row r="38" spans="1:56" s="40" customFormat="1" ht="27.95" customHeight="1" x14ac:dyDescent="0.2">
      <c r="A38" s="47"/>
      <c r="B38" s="47"/>
      <c r="C38" s="31" t="s">
        <v>85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 t="s">
        <v>86</v>
      </c>
      <c r="AG38" s="30"/>
      <c r="AH38" s="30"/>
      <c r="AI38" s="30" t="s">
        <v>87</v>
      </c>
      <c r="AJ38" s="30"/>
      <c r="AK38" s="98"/>
      <c r="AL38" s="99"/>
      <c r="AN38" s="146"/>
      <c r="AO38" s="146"/>
      <c r="AP38" s="146"/>
      <c r="AQ38"/>
      <c r="AR38"/>
      <c r="AS38"/>
      <c r="AT38"/>
      <c r="AX38" s="43"/>
      <c r="AY38" s="43"/>
      <c r="AZ38" s="43"/>
      <c r="BA38" s="43"/>
      <c r="BB38" s="43"/>
      <c r="BC38" s="43"/>
      <c r="BD38" s="43"/>
    </row>
    <row r="39" spans="1:56" s="43" customFormat="1" ht="27.95" customHeight="1" x14ac:dyDescent="0.2">
      <c r="A39" s="47"/>
      <c r="B39" s="47"/>
      <c r="C39" s="6" t="s">
        <v>106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 t="s">
        <v>82</v>
      </c>
      <c r="Q39" s="6"/>
      <c r="R39" s="6"/>
      <c r="S39" s="6"/>
      <c r="T39" s="6"/>
      <c r="U39" s="6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 t="s">
        <v>88</v>
      </c>
      <c r="AJ39" s="30"/>
      <c r="AK39" s="98"/>
      <c r="AL39" s="98"/>
      <c r="AM39" s="99"/>
      <c r="AN39" s="141"/>
      <c r="AO39"/>
      <c r="AP39" s="141"/>
      <c r="AQ39" s="141"/>
      <c r="AR39" s="141"/>
      <c r="AS39" s="141"/>
      <c r="AT39" s="141"/>
      <c r="AX39"/>
      <c r="AY39"/>
      <c r="AZ39"/>
      <c r="BA39"/>
      <c r="BB39"/>
      <c r="BC39"/>
      <c r="BD39"/>
    </row>
    <row r="40" spans="1:56" ht="27.95" customHeight="1" x14ac:dyDescent="0.2">
      <c r="A40" s="6"/>
      <c r="B40" s="55"/>
      <c r="C40" s="3" t="s">
        <v>110</v>
      </c>
      <c r="AK40" s="101"/>
      <c r="AL40" s="146"/>
      <c r="AM40" s="30"/>
    </row>
    <row r="41" spans="1:56" ht="24.95" customHeight="1" x14ac:dyDescent="0.1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  <row r="42" spans="1:56" ht="24.95" customHeight="1" x14ac:dyDescent="0.15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</row>
    <row r="43" spans="1:56" x14ac:dyDescent="0.15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  <row r="44" spans="1:56" x14ac:dyDescent="0.15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29">
    <mergeCell ref="A1:AI1"/>
    <mergeCell ref="A3:B5"/>
    <mergeCell ref="E3:F3"/>
    <mergeCell ref="J3:J4"/>
    <mergeCell ref="K3:L3"/>
    <mergeCell ref="N3:O4"/>
    <mergeCell ref="P3:Q3"/>
    <mergeCell ref="T3:U4"/>
    <mergeCell ref="E5:F5"/>
    <mergeCell ref="J5:L5"/>
    <mergeCell ref="AB3:AD5"/>
    <mergeCell ref="AE3:AG5"/>
    <mergeCell ref="AH3:AJ5"/>
    <mergeCell ref="AK3:AM4"/>
    <mergeCell ref="V3:X3"/>
    <mergeCell ref="R3:S4"/>
    <mergeCell ref="BB5:BC5"/>
    <mergeCell ref="K4:L4"/>
    <mergeCell ref="P4:Q4"/>
    <mergeCell ref="AN4:AQ4"/>
    <mergeCell ref="AR4:AS4"/>
    <mergeCell ref="BA5:BA6"/>
    <mergeCell ref="AW5:AW6"/>
    <mergeCell ref="AX5:AX6"/>
    <mergeCell ref="AY5:AY6"/>
    <mergeCell ref="AZ5:AZ6"/>
    <mergeCell ref="AN3:AS3"/>
    <mergeCell ref="AT3:AT5"/>
    <mergeCell ref="AK5:AM5"/>
  </mergeCells>
  <phoneticPr fontId="1"/>
  <pageMargins left="0" right="0" top="0.19685039370078741" bottom="0.19685039370078741" header="0.11811023622047245" footer="0.11811023622047245"/>
  <pageSetup paperSize="9" scale="51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J558"/>
  <sheetViews>
    <sheetView zoomScale="50" zoomScaleNormal="50" workbookViewId="0">
      <pane xSplit="1" ySplit="5" topLeftCell="B185" activePane="bottomRight" state="frozen"/>
      <selection pane="topRight" activeCell="B1" sqref="B1"/>
      <selection pane="bottomLeft" activeCell="A6" sqref="A6"/>
      <selection pane="bottomRight" activeCell="B190" sqref="B190:Y219"/>
    </sheetView>
  </sheetViews>
  <sheetFormatPr defaultRowHeight="13.5" x14ac:dyDescent="0.15"/>
  <cols>
    <col min="1" max="1" width="6.125" style="141" customWidth="1"/>
    <col min="2" max="4" width="6.125" customWidth="1"/>
    <col min="5" max="5" width="6.125" style="151" customWidth="1"/>
    <col min="6" max="17" width="6.125" customWidth="1"/>
    <col min="18" max="18" width="6.125" style="151" customWidth="1"/>
    <col min="19" max="25" width="6.125" customWidth="1"/>
    <col min="26" max="26" width="6.125" style="296" customWidth="1"/>
    <col min="27" max="27" width="6.125" customWidth="1"/>
    <col min="28" max="28" width="8.125" customWidth="1"/>
  </cols>
  <sheetData>
    <row r="1" spans="1:36" ht="21" x14ac:dyDescent="0.15">
      <c r="A1" s="1666" t="s">
        <v>69</v>
      </c>
      <c r="B1" s="1666"/>
      <c r="C1" s="1667"/>
      <c r="D1" s="1667"/>
      <c r="E1" s="1667"/>
      <c r="F1" s="1667"/>
      <c r="G1" s="1667"/>
      <c r="H1" s="1667"/>
      <c r="I1" s="1667"/>
      <c r="J1" s="1667"/>
      <c r="K1" s="1667"/>
      <c r="L1" s="1667"/>
      <c r="M1" s="1667"/>
      <c r="N1" s="1667"/>
      <c r="O1" s="1667"/>
      <c r="P1" s="1667"/>
      <c r="Q1" s="1667"/>
      <c r="R1" s="1667"/>
      <c r="S1" s="1667"/>
      <c r="T1" s="1667"/>
      <c r="U1" s="1667"/>
      <c r="V1" s="1667"/>
      <c r="W1" s="1667"/>
      <c r="X1" s="1667"/>
      <c r="Y1" s="1667"/>
      <c r="Z1" s="1667"/>
      <c r="AA1" s="1667"/>
      <c r="AB1" s="43"/>
      <c r="AC1" s="43"/>
      <c r="AD1" s="43"/>
      <c r="AE1" s="43"/>
      <c r="AF1" s="43"/>
      <c r="AG1" s="43"/>
      <c r="AH1" s="43"/>
      <c r="AI1" s="43"/>
      <c r="AJ1" s="43"/>
    </row>
    <row r="2" spans="1:36" ht="14.25" thickBot="1" x14ac:dyDescent="0.2">
      <c r="A2" s="291"/>
      <c r="B2" s="44"/>
      <c r="C2" s="45"/>
      <c r="D2" s="46"/>
      <c r="E2" s="1952"/>
      <c r="F2" s="1952"/>
      <c r="G2" s="1952"/>
      <c r="H2" s="1952"/>
      <c r="I2" s="1952"/>
      <c r="J2" s="1952"/>
      <c r="K2" s="1952"/>
      <c r="L2" s="1952"/>
      <c r="M2" s="1952"/>
      <c r="N2" s="1952"/>
      <c r="O2" s="1952"/>
      <c r="P2" s="46"/>
      <c r="Q2" s="46"/>
      <c r="R2" s="46"/>
      <c r="S2" s="46"/>
      <c r="T2" s="46"/>
      <c r="U2" s="46"/>
      <c r="V2" s="46"/>
      <c r="W2" s="46"/>
      <c r="X2" s="46"/>
      <c r="Y2" s="55"/>
      <c r="Z2" s="47"/>
      <c r="AA2" s="47"/>
      <c r="AB2" s="43"/>
      <c r="AC2" s="43"/>
      <c r="AD2" s="43"/>
      <c r="AE2" s="43"/>
      <c r="AF2" s="43"/>
      <c r="AG2" s="43"/>
      <c r="AH2" s="43"/>
      <c r="AI2" s="43"/>
      <c r="AJ2" s="43"/>
    </row>
    <row r="3" spans="1:36" ht="21" customHeight="1" x14ac:dyDescent="0.15">
      <c r="A3" s="1953"/>
      <c r="B3" s="1954"/>
      <c r="C3" s="18" t="s">
        <v>0</v>
      </c>
      <c r="D3" s="17" t="s">
        <v>0</v>
      </c>
      <c r="E3" s="1662" t="s">
        <v>98</v>
      </c>
      <c r="F3" s="1686"/>
      <c r="G3" s="15" t="s">
        <v>3</v>
      </c>
      <c r="H3" s="1959" t="s">
        <v>5</v>
      </c>
      <c r="I3" s="1960"/>
      <c r="J3" s="168" t="s">
        <v>15</v>
      </c>
      <c r="K3" s="1941" t="s">
        <v>92</v>
      </c>
      <c r="L3" s="1684"/>
      <c r="M3" s="1680" t="s">
        <v>123</v>
      </c>
      <c r="N3" s="1684"/>
      <c r="O3" s="1680" t="s">
        <v>54</v>
      </c>
      <c r="P3" s="1684"/>
      <c r="Q3" s="1680" t="s">
        <v>55</v>
      </c>
      <c r="R3" s="1684"/>
      <c r="S3" s="1680" t="s">
        <v>59</v>
      </c>
      <c r="T3" s="1684"/>
      <c r="U3" s="1662" t="s">
        <v>32</v>
      </c>
      <c r="V3" s="1686"/>
      <c r="W3" s="1680" t="s">
        <v>7</v>
      </c>
      <c r="X3" s="1681"/>
      <c r="Y3" s="1684"/>
      <c r="Z3" s="297"/>
      <c r="AA3" s="43"/>
      <c r="AB3" s="43"/>
      <c r="AC3" s="43"/>
      <c r="AD3" s="43"/>
      <c r="AE3" s="43"/>
      <c r="AF3" s="43"/>
      <c r="AG3" s="43"/>
      <c r="AH3" s="43"/>
    </row>
    <row r="4" spans="1:36" ht="21" customHeight="1" x14ac:dyDescent="0.15">
      <c r="A4" s="1955"/>
      <c r="B4" s="1956"/>
      <c r="C4" s="10" t="s">
        <v>1</v>
      </c>
      <c r="D4" s="11" t="s">
        <v>2</v>
      </c>
      <c r="E4" s="39" t="s">
        <v>16</v>
      </c>
      <c r="F4" s="160" t="s">
        <v>17</v>
      </c>
      <c r="G4" s="13" t="s">
        <v>4</v>
      </c>
      <c r="H4" s="1961" t="s">
        <v>6</v>
      </c>
      <c r="I4" s="1962"/>
      <c r="J4" s="1688" t="s">
        <v>93</v>
      </c>
      <c r="K4" s="1678"/>
      <c r="L4" s="1679"/>
      <c r="M4" s="12" t="s">
        <v>114</v>
      </c>
      <c r="N4" s="39" t="s">
        <v>115</v>
      </c>
      <c r="O4" s="1682"/>
      <c r="P4" s="1687"/>
      <c r="Q4" s="163"/>
      <c r="R4" s="164" t="s">
        <v>56</v>
      </c>
      <c r="S4" s="166"/>
      <c r="T4" s="235"/>
      <c r="U4" s="1870"/>
      <c r="V4" s="1767"/>
      <c r="W4" s="39" t="s">
        <v>1</v>
      </c>
      <c r="X4" s="42" t="s">
        <v>2</v>
      </c>
      <c r="Y4" s="22" t="s">
        <v>60</v>
      </c>
      <c r="Z4" s="297"/>
      <c r="AA4" s="43"/>
      <c r="AB4" s="43"/>
      <c r="AC4" s="43"/>
      <c r="AD4" s="43"/>
      <c r="AE4" s="43"/>
      <c r="AF4" s="43"/>
      <c r="AG4" s="43"/>
      <c r="AH4" s="43"/>
    </row>
    <row r="5" spans="1:36" ht="21" customHeight="1" thickBot="1" x14ac:dyDescent="0.2">
      <c r="A5" s="1957"/>
      <c r="B5" s="1958"/>
      <c r="C5" s="124" t="s">
        <v>35</v>
      </c>
      <c r="D5" s="135">
        <v>0.39583333333333331</v>
      </c>
      <c r="E5" s="1676">
        <v>0.3125</v>
      </c>
      <c r="F5" s="1677"/>
      <c r="G5" s="25">
        <v>0.33333333333333331</v>
      </c>
      <c r="H5" s="25" t="s">
        <v>122</v>
      </c>
      <c r="I5" s="26">
        <v>0.33333333333333331</v>
      </c>
      <c r="J5" s="1676">
        <v>0.35416666666666669</v>
      </c>
      <c r="K5" s="1963"/>
      <c r="L5" s="1677"/>
      <c r="M5" s="24">
        <v>0.375</v>
      </c>
      <c r="N5" s="161"/>
      <c r="O5" s="137" t="s">
        <v>57</v>
      </c>
      <c r="P5" s="136" t="s">
        <v>58</v>
      </c>
      <c r="Q5" s="161" t="s">
        <v>89</v>
      </c>
      <c r="R5" s="165" t="s">
        <v>58</v>
      </c>
      <c r="S5" s="24" t="s">
        <v>58</v>
      </c>
      <c r="T5" s="161"/>
      <c r="U5" s="162">
        <v>0.3125</v>
      </c>
      <c r="V5" s="138">
        <v>0.35416666666666669</v>
      </c>
      <c r="W5" s="161">
        <v>0.3125</v>
      </c>
      <c r="X5" s="140">
        <v>0.3125</v>
      </c>
      <c r="Y5" s="136">
        <v>0.3125</v>
      </c>
      <c r="Z5" s="298"/>
      <c r="AA5" s="56"/>
      <c r="AB5" s="56"/>
      <c r="AC5" s="56"/>
      <c r="AD5" s="56"/>
      <c r="AE5" s="56"/>
      <c r="AF5" s="56"/>
      <c r="AG5" s="56"/>
      <c r="AH5" s="56"/>
    </row>
    <row r="6" spans="1:36" ht="21" customHeight="1" x14ac:dyDescent="0.15">
      <c r="A6" s="1964">
        <v>25.3</v>
      </c>
      <c r="B6" s="64" t="s">
        <v>24</v>
      </c>
      <c r="C6" s="77" t="s">
        <v>66</v>
      </c>
      <c r="D6" s="73" t="s">
        <v>37</v>
      </c>
      <c r="E6" s="76" t="s">
        <v>27</v>
      </c>
      <c r="F6" s="75"/>
      <c r="G6" s="77" t="s">
        <v>33</v>
      </c>
      <c r="H6" s="264"/>
      <c r="I6" s="74" t="s">
        <v>31</v>
      </c>
      <c r="J6" s="71" t="s">
        <v>72</v>
      </c>
      <c r="K6" s="84" t="s">
        <v>26</v>
      </c>
      <c r="L6" s="66" t="s">
        <v>28</v>
      </c>
      <c r="M6" s="72" t="s">
        <v>38</v>
      </c>
      <c r="N6" s="71"/>
      <c r="O6" s="76" t="s">
        <v>90</v>
      </c>
      <c r="P6" s="75"/>
      <c r="Q6" s="76" t="s">
        <v>65</v>
      </c>
      <c r="R6" s="75"/>
      <c r="S6" s="76" t="s">
        <v>63</v>
      </c>
      <c r="T6" s="75"/>
      <c r="U6" s="76" t="s">
        <v>34</v>
      </c>
      <c r="V6" s="78" t="s">
        <v>29</v>
      </c>
      <c r="W6" s="62" t="s">
        <v>71</v>
      </c>
      <c r="X6" s="113"/>
      <c r="Y6" s="75" t="s">
        <v>64</v>
      </c>
      <c r="Z6" s="299"/>
      <c r="AA6" s="40"/>
      <c r="AB6" s="40"/>
      <c r="AC6" s="40"/>
      <c r="AD6" s="40"/>
      <c r="AE6" s="40"/>
      <c r="AF6" s="40"/>
      <c r="AG6" s="40"/>
      <c r="AH6" s="40"/>
    </row>
    <row r="7" spans="1:36" ht="21" customHeight="1" x14ac:dyDescent="0.15">
      <c r="A7" s="1964"/>
      <c r="B7" s="64" t="s">
        <v>25</v>
      </c>
      <c r="C7" s="77" t="s">
        <v>66</v>
      </c>
      <c r="D7" s="73" t="s">
        <v>37</v>
      </c>
      <c r="E7" s="76" t="s">
        <v>27</v>
      </c>
      <c r="F7" s="75"/>
      <c r="G7" s="77" t="s">
        <v>33</v>
      </c>
      <c r="H7" s="264"/>
      <c r="I7" s="74" t="s">
        <v>31</v>
      </c>
      <c r="J7" s="71" t="s">
        <v>72</v>
      </c>
      <c r="K7" s="84" t="s">
        <v>26</v>
      </c>
      <c r="L7" s="66" t="s">
        <v>28</v>
      </c>
      <c r="M7" s="72" t="s">
        <v>38</v>
      </c>
      <c r="N7" s="71"/>
      <c r="O7" s="76" t="s">
        <v>90</v>
      </c>
      <c r="P7" s="75"/>
      <c r="Q7" s="76" t="s">
        <v>65</v>
      </c>
      <c r="R7" s="75"/>
      <c r="S7" s="76" t="s">
        <v>63</v>
      </c>
      <c r="T7" s="75"/>
      <c r="U7" s="76" t="s">
        <v>34</v>
      </c>
      <c r="V7" s="78" t="s">
        <v>29</v>
      </c>
      <c r="W7" s="62" t="s">
        <v>71</v>
      </c>
      <c r="X7" s="113"/>
      <c r="Y7" s="75" t="s">
        <v>64</v>
      </c>
      <c r="Z7" s="299"/>
      <c r="AA7" s="40"/>
      <c r="AB7" s="40"/>
      <c r="AC7" s="40"/>
      <c r="AD7" s="40"/>
      <c r="AE7" s="40"/>
    </row>
    <row r="8" spans="1:36" ht="21" customHeight="1" x14ac:dyDescent="0.15">
      <c r="A8" s="1964"/>
      <c r="B8" s="123" t="s">
        <v>40</v>
      </c>
      <c r="C8" s="254"/>
      <c r="D8" s="255"/>
      <c r="E8" s="207"/>
      <c r="F8" s="256"/>
      <c r="G8" s="254"/>
      <c r="H8" s="265"/>
      <c r="I8" s="257"/>
      <c r="J8" s="258"/>
      <c r="K8" s="259"/>
      <c r="L8" s="260"/>
      <c r="M8" s="258"/>
      <c r="N8" s="258"/>
      <c r="O8" s="201"/>
      <c r="P8" s="202"/>
      <c r="Q8" s="201"/>
      <c r="R8" s="202"/>
      <c r="S8" s="201"/>
      <c r="T8" s="202"/>
      <c r="U8" s="201"/>
      <c r="V8" s="245"/>
      <c r="W8" s="207"/>
      <c r="X8" s="206"/>
      <c r="Y8" s="202"/>
      <c r="Z8" s="299"/>
      <c r="AA8" s="40"/>
      <c r="AD8" s="40"/>
      <c r="AE8" s="40"/>
    </row>
    <row r="9" spans="1:36" ht="21" customHeight="1" x14ac:dyDescent="0.15">
      <c r="A9" s="1964"/>
      <c r="B9" s="71" t="s">
        <v>20</v>
      </c>
      <c r="C9" s="77" t="s">
        <v>72</v>
      </c>
      <c r="D9" s="73" t="s">
        <v>33</v>
      </c>
      <c r="E9" s="76"/>
      <c r="F9" s="75" t="s">
        <v>31</v>
      </c>
      <c r="G9" s="77" t="s">
        <v>27</v>
      </c>
      <c r="H9" s="264"/>
      <c r="I9" s="74" t="s">
        <v>66</v>
      </c>
      <c r="J9" s="71" t="s">
        <v>38</v>
      </c>
      <c r="K9" s="84" t="s">
        <v>26</v>
      </c>
      <c r="L9" s="66" t="s">
        <v>28</v>
      </c>
      <c r="M9" s="64" t="s">
        <v>37</v>
      </c>
      <c r="N9" s="64"/>
      <c r="O9" s="76"/>
      <c r="P9" s="75" t="s">
        <v>90</v>
      </c>
      <c r="Q9" s="76" t="s">
        <v>63</v>
      </c>
      <c r="R9" s="75" t="s">
        <v>65</v>
      </c>
      <c r="S9" s="76" t="s">
        <v>71</v>
      </c>
      <c r="T9" s="75"/>
      <c r="U9" s="76" t="s">
        <v>29</v>
      </c>
      <c r="V9" s="78" t="s">
        <v>34</v>
      </c>
      <c r="W9" s="62"/>
      <c r="X9" s="113"/>
      <c r="Y9" s="75" t="s">
        <v>64</v>
      </c>
      <c r="Z9" s="299"/>
      <c r="AA9" s="40"/>
      <c r="AD9" s="40"/>
      <c r="AE9" s="40"/>
    </row>
    <row r="10" spans="1:36" ht="21" customHeight="1" x14ac:dyDescent="0.15">
      <c r="A10" s="1964"/>
      <c r="B10" s="52" t="s">
        <v>21</v>
      </c>
      <c r="C10" s="77" t="s">
        <v>72</v>
      </c>
      <c r="D10" s="73" t="s">
        <v>33</v>
      </c>
      <c r="E10" s="76"/>
      <c r="F10" s="75" t="s">
        <v>31</v>
      </c>
      <c r="G10" s="77" t="s">
        <v>27</v>
      </c>
      <c r="H10" s="264"/>
      <c r="I10" s="74" t="s">
        <v>66</v>
      </c>
      <c r="J10" s="71" t="s">
        <v>38</v>
      </c>
      <c r="K10" s="84" t="s">
        <v>26</v>
      </c>
      <c r="L10" s="66" t="s">
        <v>28</v>
      </c>
      <c r="M10" s="64" t="s">
        <v>37</v>
      </c>
      <c r="N10" s="64"/>
      <c r="O10" s="76"/>
      <c r="P10" s="75" t="s">
        <v>90</v>
      </c>
      <c r="Q10" s="76" t="s">
        <v>63</v>
      </c>
      <c r="R10" s="75" t="s">
        <v>65</v>
      </c>
      <c r="S10" s="76" t="s">
        <v>71</v>
      </c>
      <c r="T10" s="75"/>
      <c r="U10" s="76" t="s">
        <v>29</v>
      </c>
      <c r="V10" s="78" t="s">
        <v>34</v>
      </c>
      <c r="W10" s="62"/>
      <c r="X10" s="113"/>
      <c r="Y10" s="75" t="s">
        <v>64</v>
      </c>
      <c r="Z10" s="299"/>
      <c r="AA10" s="40"/>
      <c r="AD10" s="40"/>
      <c r="AE10" s="40"/>
    </row>
    <row r="11" spans="1:36" ht="21" customHeight="1" x14ac:dyDescent="0.15">
      <c r="A11" s="1964"/>
      <c r="B11" s="71" t="s">
        <v>22</v>
      </c>
      <c r="C11" s="77" t="s">
        <v>72</v>
      </c>
      <c r="D11" s="73" t="s">
        <v>33</v>
      </c>
      <c r="E11" s="76"/>
      <c r="F11" s="75" t="s">
        <v>31</v>
      </c>
      <c r="G11" s="77" t="s">
        <v>27</v>
      </c>
      <c r="H11" s="264"/>
      <c r="I11" s="74" t="s">
        <v>66</v>
      </c>
      <c r="J11" s="71" t="s">
        <v>38</v>
      </c>
      <c r="K11" s="84" t="s">
        <v>26</v>
      </c>
      <c r="L11" s="66" t="s">
        <v>28</v>
      </c>
      <c r="M11" s="64" t="s">
        <v>37</v>
      </c>
      <c r="N11" s="64"/>
      <c r="O11" s="76"/>
      <c r="P11" s="75" t="s">
        <v>90</v>
      </c>
      <c r="Q11" s="76" t="s">
        <v>63</v>
      </c>
      <c r="R11" s="75" t="s">
        <v>65</v>
      </c>
      <c r="S11" s="76" t="s">
        <v>71</v>
      </c>
      <c r="T11" s="75"/>
      <c r="U11" s="76" t="s">
        <v>29</v>
      </c>
      <c r="V11" s="78" t="s">
        <v>34</v>
      </c>
      <c r="W11" s="62"/>
      <c r="X11" s="113"/>
      <c r="Y11" s="75" t="s">
        <v>64</v>
      </c>
      <c r="Z11" s="299"/>
      <c r="AA11" s="40"/>
      <c r="AD11" s="40"/>
      <c r="AE11" s="40"/>
    </row>
    <row r="12" spans="1:36" ht="21" customHeight="1" x14ac:dyDescent="0.15">
      <c r="A12" s="1964"/>
      <c r="B12" s="71" t="s">
        <v>23</v>
      </c>
      <c r="C12" s="77" t="s">
        <v>72</v>
      </c>
      <c r="D12" s="73" t="s">
        <v>33</v>
      </c>
      <c r="E12" s="76"/>
      <c r="F12" s="75" t="s">
        <v>31</v>
      </c>
      <c r="G12" s="77" t="s">
        <v>27</v>
      </c>
      <c r="H12" s="264"/>
      <c r="I12" s="74" t="s">
        <v>66</v>
      </c>
      <c r="J12" s="71" t="s">
        <v>38</v>
      </c>
      <c r="K12" s="84" t="s">
        <v>26</v>
      </c>
      <c r="L12" s="66" t="s">
        <v>28</v>
      </c>
      <c r="M12" s="64" t="s">
        <v>37</v>
      </c>
      <c r="N12" s="64"/>
      <c r="O12" s="76"/>
      <c r="P12" s="75" t="s">
        <v>90</v>
      </c>
      <c r="Q12" s="76" t="s">
        <v>63</v>
      </c>
      <c r="R12" s="75" t="s">
        <v>65</v>
      </c>
      <c r="S12" s="76" t="s">
        <v>71</v>
      </c>
      <c r="T12" s="75"/>
      <c r="U12" s="76" t="s">
        <v>29</v>
      </c>
      <c r="V12" s="78" t="s">
        <v>34</v>
      </c>
      <c r="W12" s="62"/>
      <c r="X12" s="113"/>
      <c r="Y12" s="75" t="s">
        <v>64</v>
      </c>
      <c r="Z12" s="299"/>
      <c r="AA12" s="40"/>
      <c r="AD12" s="40"/>
      <c r="AE12" s="40"/>
    </row>
    <row r="13" spans="1:36" ht="21" customHeight="1" x14ac:dyDescent="0.15">
      <c r="A13" s="1964"/>
      <c r="B13" s="64" t="s">
        <v>24</v>
      </c>
      <c r="C13" s="77" t="s">
        <v>72</v>
      </c>
      <c r="D13" s="73" t="s">
        <v>33</v>
      </c>
      <c r="E13" s="76"/>
      <c r="F13" s="75" t="s">
        <v>31</v>
      </c>
      <c r="G13" s="77" t="s">
        <v>27</v>
      </c>
      <c r="H13" s="264"/>
      <c r="I13" s="74" t="s">
        <v>66</v>
      </c>
      <c r="J13" s="71" t="s">
        <v>38</v>
      </c>
      <c r="K13" s="84" t="s">
        <v>26</v>
      </c>
      <c r="L13" s="66" t="s">
        <v>28</v>
      </c>
      <c r="M13" s="64" t="s">
        <v>37</v>
      </c>
      <c r="N13" s="64"/>
      <c r="O13" s="76"/>
      <c r="P13" s="75" t="s">
        <v>90</v>
      </c>
      <c r="Q13" s="76" t="s">
        <v>63</v>
      </c>
      <c r="R13" s="75" t="s">
        <v>65</v>
      </c>
      <c r="S13" s="76" t="s">
        <v>71</v>
      </c>
      <c r="T13" s="75"/>
      <c r="U13" s="76" t="s">
        <v>29</v>
      </c>
      <c r="V13" s="78" t="s">
        <v>34</v>
      </c>
      <c r="W13" s="62"/>
      <c r="X13" s="113"/>
      <c r="Y13" s="75" t="s">
        <v>64</v>
      </c>
      <c r="Z13" s="299"/>
      <c r="AA13" s="40"/>
      <c r="AD13" s="40"/>
      <c r="AE13" s="40"/>
    </row>
    <row r="14" spans="1:36" ht="21" customHeight="1" x14ac:dyDescent="0.15">
      <c r="A14" s="1964"/>
      <c r="B14" s="64" t="s">
        <v>25</v>
      </c>
      <c r="C14" s="77" t="s">
        <v>72</v>
      </c>
      <c r="D14" s="73" t="s">
        <v>33</v>
      </c>
      <c r="E14" s="76"/>
      <c r="F14" s="75" t="s">
        <v>31</v>
      </c>
      <c r="G14" s="77" t="s">
        <v>27</v>
      </c>
      <c r="H14" s="264"/>
      <c r="I14" s="74" t="s">
        <v>66</v>
      </c>
      <c r="J14" s="71" t="s">
        <v>38</v>
      </c>
      <c r="K14" s="84" t="s">
        <v>26</v>
      </c>
      <c r="L14" s="66" t="s">
        <v>28</v>
      </c>
      <c r="M14" s="64" t="s">
        <v>37</v>
      </c>
      <c r="N14" s="64"/>
      <c r="O14" s="76"/>
      <c r="P14" s="75" t="s">
        <v>90</v>
      </c>
      <c r="Q14" s="76" t="s">
        <v>63</v>
      </c>
      <c r="R14" s="75" t="s">
        <v>65</v>
      </c>
      <c r="S14" s="76" t="s">
        <v>71</v>
      </c>
      <c r="T14" s="75"/>
      <c r="U14" s="76" t="s">
        <v>29</v>
      </c>
      <c r="V14" s="78" t="s">
        <v>34</v>
      </c>
      <c r="W14" s="62"/>
      <c r="X14" s="113"/>
      <c r="Y14" s="75" t="s">
        <v>64</v>
      </c>
      <c r="Z14" s="299"/>
      <c r="AA14" s="40"/>
      <c r="AD14" s="40"/>
      <c r="AE14" s="40"/>
    </row>
    <row r="15" spans="1:36" ht="21" customHeight="1" x14ac:dyDescent="0.15">
      <c r="A15" s="1964"/>
      <c r="B15" s="123" t="s">
        <v>19</v>
      </c>
      <c r="C15" s="199"/>
      <c r="D15" s="200"/>
      <c r="E15" s="201"/>
      <c r="F15" s="202"/>
      <c r="G15" s="199"/>
      <c r="H15" s="266"/>
      <c r="I15" s="203"/>
      <c r="J15" s="244"/>
      <c r="K15" s="204"/>
      <c r="L15" s="245"/>
      <c r="M15" s="205"/>
      <c r="N15" s="244"/>
      <c r="O15" s="201"/>
      <c r="P15" s="202"/>
      <c r="Q15" s="201"/>
      <c r="R15" s="202"/>
      <c r="S15" s="201"/>
      <c r="T15" s="202"/>
      <c r="U15" s="201"/>
      <c r="V15" s="245"/>
      <c r="W15" s="201"/>
      <c r="X15" s="206"/>
      <c r="Y15" s="202"/>
      <c r="Z15" s="299"/>
      <c r="AA15" s="40"/>
      <c r="AE15" s="40"/>
    </row>
    <row r="16" spans="1:36" ht="21" customHeight="1" x14ac:dyDescent="0.15">
      <c r="A16" s="1964"/>
      <c r="B16" s="71" t="s">
        <v>20</v>
      </c>
      <c r="C16" s="77" t="s">
        <v>38</v>
      </c>
      <c r="D16" s="73" t="s">
        <v>27</v>
      </c>
      <c r="E16" s="76" t="s">
        <v>66</v>
      </c>
      <c r="F16" s="75"/>
      <c r="G16" s="77" t="s">
        <v>31</v>
      </c>
      <c r="H16" s="264"/>
      <c r="I16" s="74" t="s">
        <v>72</v>
      </c>
      <c r="J16" s="71" t="s">
        <v>37</v>
      </c>
      <c r="K16" s="84" t="s">
        <v>26</v>
      </c>
      <c r="L16" s="66" t="s">
        <v>28</v>
      </c>
      <c r="M16" s="64" t="s">
        <v>33</v>
      </c>
      <c r="N16" s="64"/>
      <c r="O16" s="76" t="s">
        <v>90</v>
      </c>
      <c r="P16" s="75"/>
      <c r="Q16" s="76" t="s">
        <v>65</v>
      </c>
      <c r="R16" s="75"/>
      <c r="S16" s="76" t="s">
        <v>64</v>
      </c>
      <c r="T16" s="75"/>
      <c r="U16" s="76" t="s">
        <v>34</v>
      </c>
      <c r="V16" s="78" t="s">
        <v>29</v>
      </c>
      <c r="W16" s="62" t="s">
        <v>71</v>
      </c>
      <c r="X16" s="113" t="s">
        <v>63</v>
      </c>
      <c r="Y16" s="75"/>
      <c r="Z16" s="299"/>
      <c r="AA16" s="40"/>
      <c r="AD16" s="40"/>
      <c r="AE16" s="40"/>
      <c r="AF16" s="40"/>
      <c r="AG16" s="40"/>
      <c r="AH16" s="40"/>
    </row>
    <row r="17" spans="1:34" ht="21" customHeight="1" x14ac:dyDescent="0.15">
      <c r="A17" s="1964"/>
      <c r="B17" s="52" t="s">
        <v>21</v>
      </c>
      <c r="C17" s="77" t="s">
        <v>38</v>
      </c>
      <c r="D17" s="73" t="s">
        <v>27</v>
      </c>
      <c r="E17" s="76" t="s">
        <v>66</v>
      </c>
      <c r="F17" s="75"/>
      <c r="G17" s="77" t="s">
        <v>31</v>
      </c>
      <c r="H17" s="264"/>
      <c r="I17" s="74" t="s">
        <v>72</v>
      </c>
      <c r="J17" s="71" t="s">
        <v>37</v>
      </c>
      <c r="K17" s="84" t="s">
        <v>26</v>
      </c>
      <c r="L17" s="66" t="s">
        <v>28</v>
      </c>
      <c r="M17" s="64" t="s">
        <v>33</v>
      </c>
      <c r="N17" s="64"/>
      <c r="O17" s="76" t="s">
        <v>90</v>
      </c>
      <c r="P17" s="75"/>
      <c r="Q17" s="76" t="s">
        <v>65</v>
      </c>
      <c r="R17" s="75"/>
      <c r="S17" s="76" t="s">
        <v>64</v>
      </c>
      <c r="T17" s="75"/>
      <c r="U17" s="76" t="s">
        <v>34</v>
      </c>
      <c r="V17" s="78" t="s">
        <v>29</v>
      </c>
      <c r="W17" s="62" t="s">
        <v>71</v>
      </c>
      <c r="X17" s="113" t="s">
        <v>63</v>
      </c>
      <c r="Y17" s="75"/>
      <c r="Z17" s="299"/>
      <c r="AA17" s="40"/>
      <c r="AD17" s="40"/>
      <c r="AE17" s="40"/>
      <c r="AF17" s="40"/>
      <c r="AG17" s="40"/>
      <c r="AH17" s="40"/>
    </row>
    <row r="18" spans="1:34" ht="21" customHeight="1" x14ac:dyDescent="0.15">
      <c r="A18" s="1964"/>
      <c r="B18" s="71" t="s">
        <v>22</v>
      </c>
      <c r="C18" s="77" t="s">
        <v>38</v>
      </c>
      <c r="D18" s="73" t="s">
        <v>27</v>
      </c>
      <c r="E18" s="76" t="s">
        <v>66</v>
      </c>
      <c r="F18" s="75"/>
      <c r="G18" s="77" t="s">
        <v>31</v>
      </c>
      <c r="H18" s="264"/>
      <c r="I18" s="74" t="s">
        <v>72</v>
      </c>
      <c r="J18" s="71" t="s">
        <v>37</v>
      </c>
      <c r="K18" s="84" t="s">
        <v>26</v>
      </c>
      <c r="L18" s="66" t="s">
        <v>28</v>
      </c>
      <c r="M18" s="64" t="s">
        <v>33</v>
      </c>
      <c r="N18" s="64"/>
      <c r="O18" s="76" t="s">
        <v>90</v>
      </c>
      <c r="P18" s="75"/>
      <c r="Q18" s="76" t="s">
        <v>65</v>
      </c>
      <c r="R18" s="75"/>
      <c r="S18" s="76" t="s">
        <v>64</v>
      </c>
      <c r="T18" s="75"/>
      <c r="U18" s="76" t="s">
        <v>34</v>
      </c>
      <c r="V18" s="78" t="s">
        <v>29</v>
      </c>
      <c r="W18" s="62" t="s">
        <v>71</v>
      </c>
      <c r="X18" s="113" t="s">
        <v>63</v>
      </c>
      <c r="Y18" s="75"/>
      <c r="Z18" s="299"/>
      <c r="AA18" s="40"/>
      <c r="AB18" s="40"/>
      <c r="AC18" s="40"/>
      <c r="AD18" s="40"/>
      <c r="AE18" s="40"/>
      <c r="AF18" s="40"/>
      <c r="AG18" s="40"/>
      <c r="AH18" s="40"/>
    </row>
    <row r="19" spans="1:34" ht="21" customHeight="1" x14ac:dyDescent="0.15">
      <c r="A19" s="1964"/>
      <c r="B19" s="71" t="s">
        <v>23</v>
      </c>
      <c r="C19" s="77" t="s">
        <v>38</v>
      </c>
      <c r="D19" s="73" t="s">
        <v>27</v>
      </c>
      <c r="E19" s="76" t="s">
        <v>66</v>
      </c>
      <c r="F19" s="75"/>
      <c r="G19" s="77" t="s">
        <v>31</v>
      </c>
      <c r="H19" s="264"/>
      <c r="I19" s="74" t="s">
        <v>72</v>
      </c>
      <c r="J19" s="71" t="s">
        <v>37</v>
      </c>
      <c r="K19" s="84" t="s">
        <v>26</v>
      </c>
      <c r="L19" s="66" t="s">
        <v>28</v>
      </c>
      <c r="M19" s="64" t="s">
        <v>33</v>
      </c>
      <c r="N19" s="64"/>
      <c r="O19" s="76" t="s">
        <v>90</v>
      </c>
      <c r="P19" s="75"/>
      <c r="Q19" s="76" t="s">
        <v>65</v>
      </c>
      <c r="R19" s="75"/>
      <c r="S19" s="76" t="s">
        <v>64</v>
      </c>
      <c r="T19" s="75"/>
      <c r="U19" s="76" t="s">
        <v>34</v>
      </c>
      <c r="V19" s="78" t="s">
        <v>29</v>
      </c>
      <c r="W19" s="62" t="s">
        <v>71</v>
      </c>
      <c r="X19" s="113" t="s">
        <v>63</v>
      </c>
      <c r="Y19" s="75"/>
      <c r="Z19" s="299"/>
      <c r="AA19" s="40"/>
      <c r="AB19" s="40"/>
      <c r="AC19" s="40"/>
      <c r="AD19" s="40"/>
      <c r="AE19" s="40"/>
      <c r="AF19" s="40"/>
      <c r="AG19" s="40"/>
      <c r="AH19" s="40"/>
    </row>
    <row r="20" spans="1:34" ht="21" customHeight="1" x14ac:dyDescent="0.15">
      <c r="A20" s="1964"/>
      <c r="B20" s="64" t="s">
        <v>24</v>
      </c>
      <c r="C20" s="77" t="s">
        <v>38</v>
      </c>
      <c r="D20" s="73" t="s">
        <v>27</v>
      </c>
      <c r="E20" s="76" t="s">
        <v>66</v>
      </c>
      <c r="F20" s="75"/>
      <c r="G20" s="77" t="s">
        <v>31</v>
      </c>
      <c r="H20" s="264"/>
      <c r="I20" s="74" t="s">
        <v>72</v>
      </c>
      <c r="J20" s="71" t="s">
        <v>37</v>
      </c>
      <c r="K20" s="84" t="s">
        <v>26</v>
      </c>
      <c r="L20" s="66" t="s">
        <v>28</v>
      </c>
      <c r="M20" s="64" t="s">
        <v>33</v>
      </c>
      <c r="N20" s="64"/>
      <c r="O20" s="76" t="s">
        <v>90</v>
      </c>
      <c r="P20" s="75"/>
      <c r="Q20" s="76" t="s">
        <v>65</v>
      </c>
      <c r="R20" s="75"/>
      <c r="S20" s="76" t="s">
        <v>64</v>
      </c>
      <c r="T20" s="75"/>
      <c r="U20" s="76" t="s">
        <v>34</v>
      </c>
      <c r="V20" s="78" t="s">
        <v>29</v>
      </c>
      <c r="W20" s="62" t="s">
        <v>71</v>
      </c>
      <c r="X20" s="113" t="s">
        <v>63</v>
      </c>
      <c r="Y20" s="75"/>
      <c r="Z20" s="299"/>
      <c r="AA20" s="40"/>
      <c r="AB20" s="40"/>
      <c r="AC20" s="40"/>
      <c r="AD20" s="40"/>
      <c r="AE20" s="40"/>
      <c r="AF20" s="40"/>
      <c r="AG20" s="40"/>
      <c r="AH20" s="40"/>
    </row>
    <row r="21" spans="1:34" ht="21" customHeight="1" x14ac:dyDescent="0.15">
      <c r="A21" s="1964"/>
      <c r="B21" s="64" t="s">
        <v>25</v>
      </c>
      <c r="C21" s="77" t="s">
        <v>38</v>
      </c>
      <c r="D21" s="73" t="s">
        <v>27</v>
      </c>
      <c r="E21" s="76" t="s">
        <v>66</v>
      </c>
      <c r="F21" s="75"/>
      <c r="G21" s="77" t="s">
        <v>31</v>
      </c>
      <c r="H21" s="264"/>
      <c r="I21" s="74" t="s">
        <v>72</v>
      </c>
      <c r="J21" s="71" t="s">
        <v>37</v>
      </c>
      <c r="K21" s="84" t="s">
        <v>26</v>
      </c>
      <c r="L21" s="66" t="s">
        <v>28</v>
      </c>
      <c r="M21" s="64" t="s">
        <v>33</v>
      </c>
      <c r="N21" s="64"/>
      <c r="O21" s="76" t="s">
        <v>90</v>
      </c>
      <c r="P21" s="75"/>
      <c r="Q21" s="76" t="s">
        <v>65</v>
      </c>
      <c r="R21" s="75"/>
      <c r="S21" s="76" t="s">
        <v>64</v>
      </c>
      <c r="T21" s="75"/>
      <c r="U21" s="76" t="s">
        <v>34</v>
      </c>
      <c r="V21" s="78" t="s">
        <v>29</v>
      </c>
      <c r="W21" s="62" t="s">
        <v>71</v>
      </c>
      <c r="X21" s="113" t="s">
        <v>63</v>
      </c>
      <c r="Y21" s="75"/>
      <c r="Z21" s="299"/>
      <c r="AA21" s="40"/>
      <c r="AB21" s="40"/>
      <c r="AC21" s="40"/>
      <c r="AD21" s="40"/>
      <c r="AE21" s="40"/>
      <c r="AF21" s="40"/>
      <c r="AG21" s="40"/>
      <c r="AH21" s="40"/>
    </row>
    <row r="22" spans="1:34" ht="21" customHeight="1" x14ac:dyDescent="0.15">
      <c r="A22" s="1964"/>
      <c r="B22" s="123" t="s">
        <v>19</v>
      </c>
      <c r="C22" s="199"/>
      <c r="D22" s="200"/>
      <c r="E22" s="201"/>
      <c r="F22" s="202"/>
      <c r="G22" s="199"/>
      <c r="H22" s="266"/>
      <c r="I22" s="203"/>
      <c r="J22" s="244"/>
      <c r="K22" s="204"/>
      <c r="L22" s="245"/>
      <c r="M22" s="205"/>
      <c r="N22" s="244"/>
      <c r="O22" s="201"/>
      <c r="P22" s="202"/>
      <c r="Q22" s="201"/>
      <c r="R22" s="202"/>
      <c r="S22" s="201"/>
      <c r="T22" s="202"/>
      <c r="U22" s="201"/>
      <c r="V22" s="245"/>
      <c r="W22" s="201"/>
      <c r="X22" s="206"/>
      <c r="Y22" s="202"/>
      <c r="Z22" s="299"/>
      <c r="AA22" s="40"/>
      <c r="AB22" s="40"/>
      <c r="AC22" s="40"/>
      <c r="AD22" s="40"/>
      <c r="AE22" s="40"/>
      <c r="AF22" s="40"/>
      <c r="AG22" s="40"/>
      <c r="AH22" s="40"/>
    </row>
    <row r="23" spans="1:34" ht="21" customHeight="1" x14ac:dyDescent="0.15">
      <c r="A23" s="1964"/>
      <c r="B23" s="71" t="s">
        <v>20</v>
      </c>
      <c r="C23" s="77" t="s">
        <v>37</v>
      </c>
      <c r="D23" s="73" t="s">
        <v>31</v>
      </c>
      <c r="E23" s="76"/>
      <c r="F23" s="75" t="s">
        <v>72</v>
      </c>
      <c r="G23" s="77" t="s">
        <v>66</v>
      </c>
      <c r="H23" s="264"/>
      <c r="I23" s="74" t="s">
        <v>38</v>
      </c>
      <c r="J23" s="71" t="s">
        <v>33</v>
      </c>
      <c r="K23" s="84" t="s">
        <v>26</v>
      </c>
      <c r="L23" s="66" t="s">
        <v>28</v>
      </c>
      <c r="M23" s="64" t="s">
        <v>27</v>
      </c>
      <c r="N23" s="64"/>
      <c r="O23" s="76"/>
      <c r="P23" s="75" t="s">
        <v>90</v>
      </c>
      <c r="Q23" s="76" t="s">
        <v>64</v>
      </c>
      <c r="R23" s="75" t="s">
        <v>65</v>
      </c>
      <c r="S23" s="76" t="s">
        <v>63</v>
      </c>
      <c r="T23" s="75"/>
      <c r="U23" s="76" t="s">
        <v>29</v>
      </c>
      <c r="V23" s="78" t="s">
        <v>34</v>
      </c>
      <c r="W23" s="62" t="s">
        <v>71</v>
      </c>
      <c r="X23" s="113"/>
      <c r="Y23" s="75"/>
      <c r="Z23" s="299"/>
      <c r="AA23" s="40"/>
      <c r="AB23" s="40"/>
      <c r="AC23" s="40"/>
      <c r="AD23" s="40"/>
      <c r="AE23" s="40"/>
      <c r="AF23" s="40"/>
      <c r="AG23" s="40"/>
      <c r="AH23" s="40"/>
    </row>
    <row r="24" spans="1:34" ht="21" customHeight="1" x14ac:dyDescent="0.15">
      <c r="A24" s="1964"/>
      <c r="B24" s="52" t="s">
        <v>21</v>
      </c>
      <c r="C24" s="77" t="s">
        <v>37</v>
      </c>
      <c r="D24" s="73" t="s">
        <v>31</v>
      </c>
      <c r="E24" s="76"/>
      <c r="F24" s="75" t="s">
        <v>72</v>
      </c>
      <c r="G24" s="77" t="s">
        <v>66</v>
      </c>
      <c r="H24" s="264"/>
      <c r="I24" s="74" t="s">
        <v>38</v>
      </c>
      <c r="J24" s="71" t="s">
        <v>33</v>
      </c>
      <c r="K24" s="84" t="s">
        <v>26</v>
      </c>
      <c r="L24" s="66" t="s">
        <v>28</v>
      </c>
      <c r="M24" s="64" t="s">
        <v>27</v>
      </c>
      <c r="N24" s="64"/>
      <c r="O24" s="76"/>
      <c r="P24" s="75" t="s">
        <v>90</v>
      </c>
      <c r="Q24" s="76" t="s">
        <v>64</v>
      </c>
      <c r="R24" s="75" t="s">
        <v>65</v>
      </c>
      <c r="S24" s="76" t="s">
        <v>63</v>
      </c>
      <c r="T24" s="75"/>
      <c r="U24" s="76" t="s">
        <v>29</v>
      </c>
      <c r="V24" s="78" t="s">
        <v>34</v>
      </c>
      <c r="W24" s="62" t="s">
        <v>71</v>
      </c>
      <c r="X24" s="113"/>
      <c r="Y24" s="75"/>
      <c r="Z24" s="299"/>
      <c r="AA24" s="40"/>
      <c r="AB24" s="40"/>
      <c r="AC24" s="40"/>
      <c r="AD24" s="40"/>
      <c r="AE24" s="40"/>
      <c r="AF24" s="40"/>
      <c r="AG24" s="40"/>
      <c r="AH24" s="40"/>
    </row>
    <row r="25" spans="1:34" ht="21" customHeight="1" x14ac:dyDescent="0.15">
      <c r="A25" s="1964"/>
      <c r="B25" s="71" t="s">
        <v>22</v>
      </c>
      <c r="C25" s="77" t="s">
        <v>37</v>
      </c>
      <c r="D25" s="73" t="s">
        <v>31</v>
      </c>
      <c r="E25" s="76"/>
      <c r="F25" s="75" t="s">
        <v>72</v>
      </c>
      <c r="G25" s="77" t="s">
        <v>66</v>
      </c>
      <c r="H25" s="264"/>
      <c r="I25" s="74" t="s">
        <v>38</v>
      </c>
      <c r="J25" s="71" t="s">
        <v>33</v>
      </c>
      <c r="K25" s="84" t="s">
        <v>26</v>
      </c>
      <c r="L25" s="66" t="s">
        <v>28</v>
      </c>
      <c r="M25" s="64" t="s">
        <v>27</v>
      </c>
      <c r="N25" s="64"/>
      <c r="O25" s="76"/>
      <c r="P25" s="75" t="s">
        <v>90</v>
      </c>
      <c r="Q25" s="76" t="s">
        <v>64</v>
      </c>
      <c r="R25" s="75" t="s">
        <v>65</v>
      </c>
      <c r="S25" s="76" t="s">
        <v>63</v>
      </c>
      <c r="T25" s="75"/>
      <c r="U25" s="76" t="s">
        <v>29</v>
      </c>
      <c r="V25" s="78" t="s">
        <v>34</v>
      </c>
      <c r="W25" s="62" t="s">
        <v>71</v>
      </c>
      <c r="X25" s="113"/>
      <c r="Y25" s="75"/>
      <c r="Z25" s="299"/>
      <c r="AA25" s="40"/>
      <c r="AD25" s="40"/>
      <c r="AE25" s="40"/>
      <c r="AF25" s="40"/>
      <c r="AG25" s="40"/>
      <c r="AH25" s="40"/>
    </row>
    <row r="26" spans="1:34" ht="21" customHeight="1" x14ac:dyDescent="0.15">
      <c r="A26" s="1964"/>
      <c r="B26" s="71" t="s">
        <v>23</v>
      </c>
      <c r="C26" s="77" t="s">
        <v>37</v>
      </c>
      <c r="D26" s="73" t="s">
        <v>31</v>
      </c>
      <c r="E26" s="76"/>
      <c r="F26" s="75" t="s">
        <v>72</v>
      </c>
      <c r="G26" s="77" t="s">
        <v>66</v>
      </c>
      <c r="H26" s="264"/>
      <c r="I26" s="74" t="s">
        <v>38</v>
      </c>
      <c r="J26" s="71" t="s">
        <v>33</v>
      </c>
      <c r="K26" s="84" t="s">
        <v>26</v>
      </c>
      <c r="L26" s="66" t="s">
        <v>28</v>
      </c>
      <c r="M26" s="64" t="s">
        <v>27</v>
      </c>
      <c r="N26" s="64"/>
      <c r="O26" s="76"/>
      <c r="P26" s="75" t="s">
        <v>90</v>
      </c>
      <c r="Q26" s="76" t="s">
        <v>64</v>
      </c>
      <c r="R26" s="75" t="s">
        <v>65</v>
      </c>
      <c r="S26" s="76" t="s">
        <v>63</v>
      </c>
      <c r="T26" s="75"/>
      <c r="U26" s="76" t="s">
        <v>29</v>
      </c>
      <c r="V26" s="78" t="s">
        <v>34</v>
      </c>
      <c r="W26" s="62" t="s">
        <v>71</v>
      </c>
      <c r="X26" s="113"/>
      <c r="Y26" s="75"/>
      <c r="Z26" s="299"/>
      <c r="AA26" s="40"/>
      <c r="AD26" s="40"/>
      <c r="AE26" s="40"/>
      <c r="AF26" s="40"/>
      <c r="AG26" s="40"/>
      <c r="AH26" s="40"/>
    </row>
    <row r="27" spans="1:34" ht="21" customHeight="1" x14ac:dyDescent="0.15">
      <c r="A27" s="1964"/>
      <c r="B27" s="64" t="s">
        <v>24</v>
      </c>
      <c r="C27" s="77" t="s">
        <v>37</v>
      </c>
      <c r="D27" s="73" t="s">
        <v>31</v>
      </c>
      <c r="E27" s="76"/>
      <c r="F27" s="75" t="s">
        <v>72</v>
      </c>
      <c r="G27" s="77" t="s">
        <v>66</v>
      </c>
      <c r="H27" s="264"/>
      <c r="I27" s="74" t="s">
        <v>38</v>
      </c>
      <c r="J27" s="71" t="s">
        <v>33</v>
      </c>
      <c r="K27" s="84" t="s">
        <v>26</v>
      </c>
      <c r="L27" s="66" t="s">
        <v>28</v>
      </c>
      <c r="M27" s="64" t="s">
        <v>27</v>
      </c>
      <c r="N27" s="64"/>
      <c r="O27" s="76"/>
      <c r="P27" s="75" t="s">
        <v>90</v>
      </c>
      <c r="Q27" s="76" t="s">
        <v>64</v>
      </c>
      <c r="R27" s="75" t="s">
        <v>65</v>
      </c>
      <c r="S27" s="76" t="s">
        <v>63</v>
      </c>
      <c r="T27" s="75"/>
      <c r="U27" s="76" t="s">
        <v>29</v>
      </c>
      <c r="V27" s="78" t="s">
        <v>34</v>
      </c>
      <c r="W27" s="62" t="s">
        <v>71</v>
      </c>
      <c r="X27" s="113"/>
      <c r="Y27" s="75"/>
      <c r="Z27" s="299"/>
      <c r="AA27" s="40"/>
      <c r="AD27" s="40"/>
      <c r="AE27" s="40"/>
      <c r="AF27" s="40"/>
      <c r="AG27" s="40"/>
      <c r="AH27" s="40"/>
    </row>
    <row r="28" spans="1:34" ht="21" customHeight="1" x14ac:dyDescent="0.15">
      <c r="A28" s="1964"/>
      <c r="B28" s="64" t="s">
        <v>25</v>
      </c>
      <c r="C28" s="77" t="s">
        <v>37</v>
      </c>
      <c r="D28" s="73" t="s">
        <v>31</v>
      </c>
      <c r="E28" s="76"/>
      <c r="F28" s="75" t="s">
        <v>72</v>
      </c>
      <c r="G28" s="77" t="s">
        <v>66</v>
      </c>
      <c r="H28" s="264"/>
      <c r="I28" s="74" t="s">
        <v>38</v>
      </c>
      <c r="J28" s="71" t="s">
        <v>33</v>
      </c>
      <c r="K28" s="84" t="s">
        <v>26</v>
      </c>
      <c r="L28" s="66" t="s">
        <v>28</v>
      </c>
      <c r="M28" s="64" t="s">
        <v>27</v>
      </c>
      <c r="N28" s="64"/>
      <c r="O28" s="76"/>
      <c r="P28" s="75" t="s">
        <v>90</v>
      </c>
      <c r="Q28" s="76" t="s">
        <v>64</v>
      </c>
      <c r="R28" s="75" t="s">
        <v>65</v>
      </c>
      <c r="S28" s="76" t="s">
        <v>63</v>
      </c>
      <c r="T28" s="75"/>
      <c r="U28" s="76" t="s">
        <v>29</v>
      </c>
      <c r="V28" s="78" t="s">
        <v>34</v>
      </c>
      <c r="W28" s="62" t="s">
        <v>71</v>
      </c>
      <c r="X28" s="113"/>
      <c r="Y28" s="75"/>
      <c r="Z28" s="299"/>
      <c r="AA28" s="40"/>
      <c r="AD28" s="40"/>
      <c r="AE28" s="40"/>
      <c r="AF28" s="40"/>
      <c r="AG28" s="40"/>
      <c r="AH28" s="40"/>
    </row>
    <row r="29" spans="1:34" ht="21" customHeight="1" x14ac:dyDescent="0.15">
      <c r="A29" s="1964"/>
      <c r="B29" s="123" t="s">
        <v>19</v>
      </c>
      <c r="C29" s="199"/>
      <c r="D29" s="200"/>
      <c r="E29" s="201"/>
      <c r="F29" s="202"/>
      <c r="G29" s="199"/>
      <c r="H29" s="266"/>
      <c r="I29" s="203"/>
      <c r="J29" s="244"/>
      <c r="K29" s="204"/>
      <c r="L29" s="245"/>
      <c r="M29" s="205"/>
      <c r="N29" s="244"/>
      <c r="O29" s="201"/>
      <c r="P29" s="202"/>
      <c r="Q29" s="201"/>
      <c r="R29" s="202"/>
      <c r="S29" s="201"/>
      <c r="T29" s="202"/>
      <c r="U29" s="201"/>
      <c r="V29" s="245"/>
      <c r="W29" s="201"/>
      <c r="X29" s="206"/>
      <c r="Y29" s="202"/>
      <c r="Z29" s="299"/>
      <c r="AA29" s="40"/>
      <c r="AD29" s="40"/>
      <c r="AE29" s="40"/>
      <c r="AF29" s="40"/>
      <c r="AG29" s="40"/>
      <c r="AH29" s="40"/>
    </row>
    <row r="30" spans="1:34" ht="21" customHeight="1" x14ac:dyDescent="0.15">
      <c r="A30" s="1964"/>
      <c r="B30" s="71" t="s">
        <v>20</v>
      </c>
      <c r="C30" s="77" t="s">
        <v>33</v>
      </c>
      <c r="D30" s="73" t="s">
        <v>66</v>
      </c>
      <c r="E30" s="76" t="s">
        <v>38</v>
      </c>
      <c r="F30" s="75"/>
      <c r="G30" s="77" t="s">
        <v>72</v>
      </c>
      <c r="H30" s="264"/>
      <c r="I30" s="74" t="s">
        <v>37</v>
      </c>
      <c r="J30" s="71" t="s">
        <v>27</v>
      </c>
      <c r="K30" s="84"/>
      <c r="L30" s="66"/>
      <c r="M30" s="64" t="s">
        <v>31</v>
      </c>
      <c r="N30" s="64"/>
      <c r="O30" s="76" t="s">
        <v>90</v>
      </c>
      <c r="P30" s="75"/>
      <c r="Q30" s="76" t="s">
        <v>65</v>
      </c>
      <c r="R30" s="75"/>
      <c r="S30" s="76" t="s">
        <v>71</v>
      </c>
      <c r="T30" s="75"/>
      <c r="U30" s="76" t="s">
        <v>34</v>
      </c>
      <c r="V30" s="78" t="s">
        <v>29</v>
      </c>
      <c r="W30" s="62"/>
      <c r="X30" s="113" t="s">
        <v>63</v>
      </c>
      <c r="Y30" s="75" t="s">
        <v>64</v>
      </c>
      <c r="Z30" s="299"/>
      <c r="AA30" s="40"/>
      <c r="AD30" s="40"/>
      <c r="AE30" s="40"/>
      <c r="AF30" s="40"/>
      <c r="AG30" s="40"/>
      <c r="AH30" s="40"/>
    </row>
    <row r="31" spans="1:34" ht="21" customHeight="1" x14ac:dyDescent="0.15">
      <c r="A31" s="1964"/>
      <c r="B31" s="52" t="s">
        <v>21</v>
      </c>
      <c r="C31" s="77" t="s">
        <v>33</v>
      </c>
      <c r="D31" s="73" t="s">
        <v>66</v>
      </c>
      <c r="E31" s="76" t="s">
        <v>38</v>
      </c>
      <c r="F31" s="75"/>
      <c r="G31" s="77" t="s">
        <v>72</v>
      </c>
      <c r="H31" s="264"/>
      <c r="I31" s="74" t="s">
        <v>37</v>
      </c>
      <c r="J31" s="71" t="s">
        <v>27</v>
      </c>
      <c r="K31" s="84"/>
      <c r="L31" s="66"/>
      <c r="M31" s="64" t="s">
        <v>31</v>
      </c>
      <c r="N31" s="64"/>
      <c r="O31" s="76" t="s">
        <v>90</v>
      </c>
      <c r="P31" s="75"/>
      <c r="Q31" s="76" t="s">
        <v>65</v>
      </c>
      <c r="R31" s="75"/>
      <c r="S31" s="76" t="s">
        <v>71</v>
      </c>
      <c r="T31" s="75"/>
      <c r="U31" s="76" t="s">
        <v>34</v>
      </c>
      <c r="V31" s="78" t="s">
        <v>29</v>
      </c>
      <c r="W31" s="62"/>
      <c r="X31" s="113" t="s">
        <v>63</v>
      </c>
      <c r="Y31" s="75" t="s">
        <v>64</v>
      </c>
      <c r="Z31" s="299"/>
      <c r="AA31" s="40"/>
      <c r="AD31" s="40"/>
      <c r="AE31" s="40"/>
      <c r="AF31" s="40"/>
      <c r="AG31" s="40"/>
      <c r="AH31" s="40"/>
    </row>
    <row r="32" spans="1:34" ht="21" customHeight="1" x14ac:dyDescent="0.15">
      <c r="A32" s="1964"/>
      <c r="B32" s="71" t="s">
        <v>22</v>
      </c>
      <c r="C32" s="77" t="s">
        <v>33</v>
      </c>
      <c r="D32" s="73" t="s">
        <v>66</v>
      </c>
      <c r="E32" s="76" t="s">
        <v>38</v>
      </c>
      <c r="F32" s="75"/>
      <c r="G32" s="77" t="s">
        <v>72</v>
      </c>
      <c r="H32" s="264"/>
      <c r="I32" s="74" t="s">
        <v>37</v>
      </c>
      <c r="J32" s="71" t="s">
        <v>27</v>
      </c>
      <c r="K32" s="84"/>
      <c r="L32" s="66"/>
      <c r="M32" s="64" t="s">
        <v>31</v>
      </c>
      <c r="N32" s="64"/>
      <c r="O32" s="76" t="s">
        <v>90</v>
      </c>
      <c r="P32" s="75"/>
      <c r="Q32" s="76" t="s">
        <v>65</v>
      </c>
      <c r="R32" s="75"/>
      <c r="S32" s="76" t="s">
        <v>71</v>
      </c>
      <c r="T32" s="75"/>
      <c r="U32" s="76" t="s">
        <v>34</v>
      </c>
      <c r="V32" s="78" t="s">
        <v>29</v>
      </c>
      <c r="W32" s="62"/>
      <c r="X32" s="113" t="s">
        <v>63</v>
      </c>
      <c r="Y32" s="75" t="s">
        <v>64</v>
      </c>
      <c r="Z32" s="299"/>
      <c r="AA32" s="40"/>
      <c r="AD32" s="40"/>
      <c r="AE32" s="40"/>
      <c r="AF32" s="40"/>
      <c r="AG32" s="40"/>
      <c r="AH32" s="40"/>
    </row>
    <row r="33" spans="1:34" ht="21" customHeight="1" x14ac:dyDescent="0.15">
      <c r="A33" s="1964"/>
      <c r="B33" s="71" t="s">
        <v>23</v>
      </c>
      <c r="C33" s="77" t="s">
        <v>33</v>
      </c>
      <c r="D33" s="73" t="s">
        <v>66</v>
      </c>
      <c r="E33" s="76" t="s">
        <v>38</v>
      </c>
      <c r="F33" s="75"/>
      <c r="G33" s="77" t="s">
        <v>72</v>
      </c>
      <c r="H33" s="264"/>
      <c r="I33" s="74" t="s">
        <v>37</v>
      </c>
      <c r="J33" s="71" t="s">
        <v>27</v>
      </c>
      <c r="K33" s="84"/>
      <c r="L33" s="66"/>
      <c r="M33" s="64" t="s">
        <v>31</v>
      </c>
      <c r="N33" s="64"/>
      <c r="O33" s="76" t="s">
        <v>90</v>
      </c>
      <c r="P33" s="75"/>
      <c r="Q33" s="76" t="s">
        <v>65</v>
      </c>
      <c r="R33" s="75"/>
      <c r="S33" s="76" t="s">
        <v>71</v>
      </c>
      <c r="T33" s="75"/>
      <c r="U33" s="76" t="s">
        <v>34</v>
      </c>
      <c r="V33" s="78" t="s">
        <v>29</v>
      </c>
      <c r="W33" s="62"/>
      <c r="X33" s="113" t="s">
        <v>63</v>
      </c>
      <c r="Y33" s="75" t="s">
        <v>64</v>
      </c>
      <c r="Z33" s="299"/>
      <c r="AA33" s="40"/>
      <c r="AB33" s="40"/>
      <c r="AC33" s="40"/>
      <c r="AD33" s="40"/>
      <c r="AE33" s="40"/>
      <c r="AF33" s="40"/>
      <c r="AG33" s="40"/>
    </row>
    <row r="34" spans="1:34" ht="21" customHeight="1" x14ac:dyDescent="0.15">
      <c r="A34" s="1964"/>
      <c r="B34" s="64" t="s">
        <v>24</v>
      </c>
      <c r="C34" s="77" t="s">
        <v>33</v>
      </c>
      <c r="D34" s="73" t="s">
        <v>66</v>
      </c>
      <c r="E34" s="76" t="s">
        <v>38</v>
      </c>
      <c r="F34" s="75"/>
      <c r="G34" s="77" t="s">
        <v>72</v>
      </c>
      <c r="H34" s="264"/>
      <c r="I34" s="74" t="s">
        <v>37</v>
      </c>
      <c r="J34" s="71" t="s">
        <v>27</v>
      </c>
      <c r="K34" s="84"/>
      <c r="L34" s="66"/>
      <c r="M34" s="64" t="s">
        <v>31</v>
      </c>
      <c r="N34" s="64"/>
      <c r="O34" s="76" t="s">
        <v>90</v>
      </c>
      <c r="P34" s="75"/>
      <c r="Q34" s="76" t="s">
        <v>65</v>
      </c>
      <c r="R34" s="75"/>
      <c r="S34" s="76" t="s">
        <v>71</v>
      </c>
      <c r="T34" s="75"/>
      <c r="U34" s="76" t="s">
        <v>34</v>
      </c>
      <c r="V34" s="78" t="s">
        <v>29</v>
      </c>
      <c r="W34" s="62"/>
      <c r="X34" s="113" t="s">
        <v>63</v>
      </c>
      <c r="Y34" s="75" t="s">
        <v>64</v>
      </c>
      <c r="Z34" s="299"/>
      <c r="AA34" s="40"/>
      <c r="AB34" s="40"/>
      <c r="AC34" s="40"/>
      <c r="AD34" s="40"/>
      <c r="AE34" s="40"/>
      <c r="AF34" s="40"/>
      <c r="AG34" s="40"/>
      <c r="AH34" s="40"/>
    </row>
    <row r="35" spans="1:34" ht="21" customHeight="1" x14ac:dyDescent="0.15">
      <c r="A35" s="1964"/>
      <c r="B35" s="64" t="s">
        <v>25</v>
      </c>
      <c r="C35" s="77" t="s">
        <v>33</v>
      </c>
      <c r="D35" s="73" t="s">
        <v>66</v>
      </c>
      <c r="E35" s="76" t="s">
        <v>38</v>
      </c>
      <c r="F35" s="75"/>
      <c r="G35" s="77" t="s">
        <v>72</v>
      </c>
      <c r="H35" s="264"/>
      <c r="I35" s="74" t="s">
        <v>37</v>
      </c>
      <c r="J35" s="71" t="s">
        <v>27</v>
      </c>
      <c r="K35" s="84"/>
      <c r="L35" s="66"/>
      <c r="M35" s="64" t="s">
        <v>31</v>
      </c>
      <c r="N35" s="64"/>
      <c r="O35" s="76" t="s">
        <v>90</v>
      </c>
      <c r="P35" s="75"/>
      <c r="Q35" s="76" t="s">
        <v>65</v>
      </c>
      <c r="R35" s="75"/>
      <c r="S35" s="76" t="s">
        <v>71</v>
      </c>
      <c r="T35" s="75"/>
      <c r="U35" s="76" t="s">
        <v>34</v>
      </c>
      <c r="V35" s="78" t="s">
        <v>29</v>
      </c>
      <c r="W35" s="62"/>
      <c r="X35" s="113" t="s">
        <v>63</v>
      </c>
      <c r="Y35" s="75" t="s">
        <v>64</v>
      </c>
      <c r="Z35" s="299"/>
      <c r="AA35" s="40"/>
      <c r="AB35" s="43"/>
      <c r="AC35" s="43"/>
      <c r="AD35" s="43"/>
      <c r="AE35" s="43"/>
      <c r="AF35" s="43"/>
      <c r="AG35" s="43"/>
      <c r="AH35" s="40"/>
    </row>
    <row r="36" spans="1:34" ht="21" customHeight="1" x14ac:dyDescent="0.15">
      <c r="A36" s="1964"/>
      <c r="B36" s="123" t="s">
        <v>19</v>
      </c>
      <c r="C36" s="199"/>
      <c r="D36" s="200"/>
      <c r="E36" s="201"/>
      <c r="F36" s="202"/>
      <c r="G36" s="199"/>
      <c r="H36" s="266"/>
      <c r="I36" s="203"/>
      <c r="J36" s="244"/>
      <c r="K36" s="204"/>
      <c r="L36" s="245"/>
      <c r="M36" s="205"/>
      <c r="N36" s="244"/>
      <c r="O36" s="201"/>
      <c r="P36" s="202"/>
      <c r="Q36" s="201"/>
      <c r="R36" s="202"/>
      <c r="S36" s="201"/>
      <c r="T36" s="202"/>
      <c r="U36" s="201"/>
      <c r="V36" s="245"/>
      <c r="W36" s="201"/>
      <c r="X36" s="206"/>
      <c r="Y36" s="202"/>
      <c r="Z36" s="299"/>
      <c r="AA36" s="40"/>
      <c r="AB36" s="43"/>
      <c r="AC36" s="43"/>
      <c r="AD36" s="43"/>
      <c r="AE36" s="43"/>
      <c r="AF36" s="43"/>
      <c r="AG36" s="43"/>
      <c r="AH36" s="40"/>
    </row>
    <row r="37" spans="1:34" ht="21" customHeight="1" x14ac:dyDescent="0.15">
      <c r="A37" s="1945">
        <v>25.4</v>
      </c>
      <c r="B37" s="71" t="s">
        <v>20</v>
      </c>
      <c r="C37" s="77" t="s">
        <v>27</v>
      </c>
      <c r="D37" s="73" t="s">
        <v>72</v>
      </c>
      <c r="E37" s="76"/>
      <c r="F37" s="75" t="s">
        <v>37</v>
      </c>
      <c r="G37" s="71" t="s">
        <v>119</v>
      </c>
      <c r="H37" s="76"/>
      <c r="I37" s="264" t="s">
        <v>121</v>
      </c>
      <c r="J37" s="64" t="s">
        <v>30</v>
      </c>
      <c r="K37" s="84" t="s">
        <v>26</v>
      </c>
      <c r="L37" s="66" t="s">
        <v>28</v>
      </c>
      <c r="M37" s="72" t="s">
        <v>66</v>
      </c>
      <c r="N37" s="71"/>
      <c r="O37" s="76"/>
      <c r="P37" s="75" t="s">
        <v>90</v>
      </c>
      <c r="Q37" s="76" t="s">
        <v>63</v>
      </c>
      <c r="R37" s="75" t="s">
        <v>65</v>
      </c>
      <c r="S37" s="76" t="s">
        <v>120</v>
      </c>
      <c r="T37" s="75"/>
      <c r="U37" s="76" t="s">
        <v>29</v>
      </c>
      <c r="V37" s="78" t="s">
        <v>118</v>
      </c>
      <c r="W37" s="62" t="s">
        <v>71</v>
      </c>
      <c r="X37" s="113"/>
      <c r="Y37" s="75"/>
      <c r="Z37" s="299"/>
      <c r="AA37" s="40"/>
      <c r="AB37" s="43"/>
      <c r="AC37" s="43"/>
      <c r="AD37" s="43"/>
      <c r="AE37" s="43"/>
      <c r="AF37" s="43"/>
      <c r="AG37" s="43"/>
      <c r="AH37" s="40"/>
    </row>
    <row r="38" spans="1:34" ht="21" customHeight="1" x14ac:dyDescent="0.15">
      <c r="A38" s="1945"/>
      <c r="B38" s="52" t="s">
        <v>21</v>
      </c>
      <c r="C38" s="77" t="s">
        <v>27</v>
      </c>
      <c r="D38" s="73" t="s">
        <v>72</v>
      </c>
      <c r="E38" s="76"/>
      <c r="F38" s="75" t="s">
        <v>37</v>
      </c>
      <c r="G38" s="71" t="s">
        <v>119</v>
      </c>
      <c r="H38" s="76"/>
      <c r="I38" s="264" t="s">
        <v>121</v>
      </c>
      <c r="J38" s="64" t="s">
        <v>30</v>
      </c>
      <c r="K38" s="84" t="s">
        <v>26</v>
      </c>
      <c r="L38" s="66" t="s">
        <v>28</v>
      </c>
      <c r="M38" s="72" t="s">
        <v>66</v>
      </c>
      <c r="N38" s="71"/>
      <c r="O38" s="76"/>
      <c r="P38" s="75" t="s">
        <v>90</v>
      </c>
      <c r="Q38" s="76" t="s">
        <v>63</v>
      </c>
      <c r="R38" s="75" t="s">
        <v>65</v>
      </c>
      <c r="S38" s="76" t="s">
        <v>120</v>
      </c>
      <c r="T38" s="75"/>
      <c r="U38" s="76" t="s">
        <v>29</v>
      </c>
      <c r="V38" s="78" t="s">
        <v>118</v>
      </c>
      <c r="W38" s="62" t="s">
        <v>71</v>
      </c>
      <c r="X38" s="113"/>
      <c r="Y38" s="75"/>
      <c r="Z38" s="299"/>
      <c r="AA38" s="40"/>
      <c r="AD38" s="43"/>
      <c r="AE38" s="43"/>
      <c r="AF38" s="43"/>
      <c r="AG38" s="43"/>
      <c r="AH38" s="40"/>
    </row>
    <row r="39" spans="1:34" ht="21" customHeight="1" x14ac:dyDescent="0.15">
      <c r="A39" s="1945"/>
      <c r="B39" s="71" t="s">
        <v>22</v>
      </c>
      <c r="C39" s="77" t="s">
        <v>27</v>
      </c>
      <c r="D39" s="73" t="s">
        <v>72</v>
      </c>
      <c r="E39" s="76"/>
      <c r="F39" s="75" t="s">
        <v>37</v>
      </c>
      <c r="G39" s="71" t="s">
        <v>119</v>
      </c>
      <c r="H39" s="76"/>
      <c r="I39" s="264" t="s">
        <v>121</v>
      </c>
      <c r="J39" s="64" t="s">
        <v>30</v>
      </c>
      <c r="K39" s="84" t="s">
        <v>26</v>
      </c>
      <c r="L39" s="66" t="s">
        <v>28</v>
      </c>
      <c r="M39" s="72" t="s">
        <v>66</v>
      </c>
      <c r="N39" s="71"/>
      <c r="O39" s="76"/>
      <c r="P39" s="75" t="s">
        <v>90</v>
      </c>
      <c r="Q39" s="76" t="s">
        <v>63</v>
      </c>
      <c r="R39" s="75" t="s">
        <v>65</v>
      </c>
      <c r="S39" s="76" t="s">
        <v>120</v>
      </c>
      <c r="T39" s="75"/>
      <c r="U39" s="76" t="s">
        <v>29</v>
      </c>
      <c r="V39" s="78" t="s">
        <v>118</v>
      </c>
      <c r="W39" s="62" t="s">
        <v>71</v>
      </c>
      <c r="X39" s="113"/>
      <c r="Y39" s="75"/>
      <c r="Z39" s="299"/>
      <c r="AA39" s="40"/>
      <c r="AD39" s="43"/>
      <c r="AE39" s="43"/>
      <c r="AF39" s="43"/>
      <c r="AG39" s="43"/>
      <c r="AH39" s="40"/>
    </row>
    <row r="40" spans="1:34" ht="21" customHeight="1" x14ac:dyDescent="0.15">
      <c r="A40" s="1945"/>
      <c r="B40" s="71" t="s">
        <v>23</v>
      </c>
      <c r="C40" s="77" t="s">
        <v>27</v>
      </c>
      <c r="D40" s="73" t="s">
        <v>72</v>
      </c>
      <c r="E40" s="76"/>
      <c r="F40" s="75" t="s">
        <v>37</v>
      </c>
      <c r="G40" s="71" t="s">
        <v>119</v>
      </c>
      <c r="H40" s="76"/>
      <c r="I40" s="264" t="s">
        <v>121</v>
      </c>
      <c r="J40" s="64" t="s">
        <v>30</v>
      </c>
      <c r="K40" s="84" t="s">
        <v>26</v>
      </c>
      <c r="L40" s="66" t="s">
        <v>28</v>
      </c>
      <c r="M40" s="72" t="s">
        <v>66</v>
      </c>
      <c r="N40" s="71"/>
      <c r="O40" s="76"/>
      <c r="P40" s="75" t="s">
        <v>90</v>
      </c>
      <c r="Q40" s="76" t="s">
        <v>63</v>
      </c>
      <c r="R40" s="75" t="s">
        <v>65</v>
      </c>
      <c r="S40" s="76" t="s">
        <v>120</v>
      </c>
      <c r="T40" s="75"/>
      <c r="U40" s="76" t="s">
        <v>29</v>
      </c>
      <c r="V40" s="78" t="s">
        <v>118</v>
      </c>
      <c r="W40" s="62" t="s">
        <v>71</v>
      </c>
      <c r="X40" s="113"/>
      <c r="Y40" s="75"/>
      <c r="Z40" s="299"/>
      <c r="AA40" s="40"/>
      <c r="AD40" s="43"/>
      <c r="AE40" s="43"/>
      <c r="AF40" s="43"/>
      <c r="AG40" s="43"/>
      <c r="AH40" s="40"/>
    </row>
    <row r="41" spans="1:34" ht="21" customHeight="1" x14ac:dyDescent="0.15">
      <c r="A41" s="1945"/>
      <c r="B41" s="64" t="s">
        <v>24</v>
      </c>
      <c r="C41" s="77" t="s">
        <v>27</v>
      </c>
      <c r="D41" s="73" t="s">
        <v>72</v>
      </c>
      <c r="E41" s="76"/>
      <c r="F41" s="75" t="s">
        <v>37</v>
      </c>
      <c r="G41" s="71" t="s">
        <v>119</v>
      </c>
      <c r="H41" s="76"/>
      <c r="I41" s="264" t="s">
        <v>121</v>
      </c>
      <c r="J41" s="64" t="s">
        <v>30</v>
      </c>
      <c r="K41" s="84" t="s">
        <v>26</v>
      </c>
      <c r="L41" s="66" t="s">
        <v>28</v>
      </c>
      <c r="M41" s="72" t="s">
        <v>66</v>
      </c>
      <c r="N41" s="71"/>
      <c r="O41" s="76"/>
      <c r="P41" s="75" t="s">
        <v>90</v>
      </c>
      <c r="Q41" s="76" t="s">
        <v>63</v>
      </c>
      <c r="R41" s="75" t="s">
        <v>65</v>
      </c>
      <c r="S41" s="76" t="s">
        <v>120</v>
      </c>
      <c r="T41" s="75"/>
      <c r="U41" s="76" t="s">
        <v>29</v>
      </c>
      <c r="V41" s="78" t="s">
        <v>118</v>
      </c>
      <c r="W41" s="62" t="s">
        <v>71</v>
      </c>
      <c r="X41" s="113"/>
      <c r="Y41" s="75"/>
      <c r="Z41" s="299"/>
      <c r="AA41" s="40"/>
      <c r="AD41" s="43"/>
      <c r="AE41" s="43"/>
      <c r="AF41" s="43"/>
      <c r="AG41" s="43"/>
      <c r="AH41" s="40"/>
    </row>
    <row r="42" spans="1:34" ht="21" customHeight="1" x14ac:dyDescent="0.15">
      <c r="A42" s="1945"/>
      <c r="B42" s="64" t="s">
        <v>25</v>
      </c>
      <c r="C42" s="77" t="s">
        <v>27</v>
      </c>
      <c r="D42" s="73" t="s">
        <v>72</v>
      </c>
      <c r="E42" s="76"/>
      <c r="F42" s="75" t="s">
        <v>37</v>
      </c>
      <c r="G42" s="71" t="s">
        <v>119</v>
      </c>
      <c r="H42" s="76"/>
      <c r="I42" s="264" t="s">
        <v>121</v>
      </c>
      <c r="J42" s="64" t="s">
        <v>30</v>
      </c>
      <c r="K42" s="84" t="s">
        <v>26</v>
      </c>
      <c r="L42" s="66" t="s">
        <v>28</v>
      </c>
      <c r="M42" s="72" t="s">
        <v>66</v>
      </c>
      <c r="N42" s="71"/>
      <c r="O42" s="76"/>
      <c r="P42" s="75" t="s">
        <v>90</v>
      </c>
      <c r="Q42" s="76" t="s">
        <v>63</v>
      </c>
      <c r="R42" s="75" t="s">
        <v>65</v>
      </c>
      <c r="S42" s="76" t="s">
        <v>120</v>
      </c>
      <c r="T42" s="75"/>
      <c r="U42" s="76" t="s">
        <v>29</v>
      </c>
      <c r="V42" s="78" t="s">
        <v>118</v>
      </c>
      <c r="W42" s="62" t="s">
        <v>71</v>
      </c>
      <c r="X42" s="113"/>
      <c r="Y42" s="75"/>
      <c r="Z42" s="299"/>
      <c r="AA42" s="40"/>
      <c r="AD42" s="43"/>
      <c r="AE42" s="43"/>
      <c r="AF42" s="43"/>
      <c r="AG42" s="43"/>
      <c r="AH42" s="40"/>
    </row>
    <row r="43" spans="1:34" ht="21" customHeight="1" x14ac:dyDescent="0.15">
      <c r="A43" s="1945"/>
      <c r="B43" s="123" t="s">
        <v>19</v>
      </c>
      <c r="C43" s="199"/>
      <c r="D43" s="200"/>
      <c r="E43" s="201"/>
      <c r="F43" s="202"/>
      <c r="G43" s="244"/>
      <c r="H43" s="201"/>
      <c r="I43" s="266"/>
      <c r="J43" s="244"/>
      <c r="K43" s="204"/>
      <c r="L43" s="245"/>
      <c r="M43" s="205"/>
      <c r="N43" s="244"/>
      <c r="O43" s="201"/>
      <c r="P43" s="202"/>
      <c r="Q43" s="201"/>
      <c r="R43" s="202"/>
      <c r="S43" s="201"/>
      <c r="T43" s="202"/>
      <c r="U43" s="201"/>
      <c r="V43" s="245"/>
      <c r="W43" s="201"/>
      <c r="X43" s="206"/>
      <c r="Y43" s="202"/>
      <c r="Z43" s="299"/>
      <c r="AA43" s="40"/>
      <c r="AD43" s="43"/>
      <c r="AE43" s="43"/>
      <c r="AF43" s="43"/>
      <c r="AG43" s="43"/>
      <c r="AH43" s="40"/>
    </row>
    <row r="44" spans="1:34" ht="21" customHeight="1" x14ac:dyDescent="0.15">
      <c r="A44" s="1945"/>
      <c r="B44" s="71" t="s">
        <v>20</v>
      </c>
      <c r="C44" s="77" t="s">
        <v>30</v>
      </c>
      <c r="D44" s="73" t="s">
        <v>119</v>
      </c>
      <c r="E44" s="76" t="s">
        <v>121</v>
      </c>
      <c r="F44" s="75"/>
      <c r="G44" s="71" t="s">
        <v>37</v>
      </c>
      <c r="H44" s="76"/>
      <c r="I44" s="264" t="s">
        <v>27</v>
      </c>
      <c r="J44" s="64" t="s">
        <v>66</v>
      </c>
      <c r="K44" s="84" t="s">
        <v>26</v>
      </c>
      <c r="L44" s="66" t="s">
        <v>28</v>
      </c>
      <c r="M44" s="72" t="s">
        <v>72</v>
      </c>
      <c r="N44" s="71"/>
      <c r="O44" s="76" t="s">
        <v>90</v>
      </c>
      <c r="P44" s="75"/>
      <c r="Q44" s="76" t="s">
        <v>65</v>
      </c>
      <c r="R44" s="75"/>
      <c r="S44" s="76" t="s">
        <v>63</v>
      </c>
      <c r="T44" s="75"/>
      <c r="U44" s="76" t="s">
        <v>118</v>
      </c>
      <c r="V44" s="78" t="s">
        <v>29</v>
      </c>
      <c r="W44" s="62" t="s">
        <v>71</v>
      </c>
      <c r="X44" s="113"/>
      <c r="Y44" s="75" t="s">
        <v>120</v>
      </c>
      <c r="Z44" s="299"/>
      <c r="AA44" s="40"/>
      <c r="AD44" s="43"/>
      <c r="AE44" s="43"/>
      <c r="AF44" s="43"/>
      <c r="AG44" s="43"/>
      <c r="AH44" s="40"/>
    </row>
    <row r="45" spans="1:34" ht="21" customHeight="1" x14ac:dyDescent="0.15">
      <c r="A45" s="1945"/>
      <c r="B45" s="52" t="s">
        <v>21</v>
      </c>
      <c r="C45" s="77" t="s">
        <v>30</v>
      </c>
      <c r="D45" s="73" t="s">
        <v>119</v>
      </c>
      <c r="E45" s="76" t="s">
        <v>121</v>
      </c>
      <c r="F45" s="75"/>
      <c r="G45" s="71" t="s">
        <v>37</v>
      </c>
      <c r="H45" s="76"/>
      <c r="I45" s="264" t="s">
        <v>27</v>
      </c>
      <c r="J45" s="64" t="s">
        <v>66</v>
      </c>
      <c r="K45" s="84" t="s">
        <v>26</v>
      </c>
      <c r="L45" s="66" t="s">
        <v>28</v>
      </c>
      <c r="M45" s="72" t="s">
        <v>72</v>
      </c>
      <c r="N45" s="71"/>
      <c r="O45" s="76" t="s">
        <v>90</v>
      </c>
      <c r="P45" s="75"/>
      <c r="Q45" s="76" t="s">
        <v>65</v>
      </c>
      <c r="R45" s="75"/>
      <c r="S45" s="76" t="s">
        <v>63</v>
      </c>
      <c r="T45" s="75"/>
      <c r="U45" s="76" t="s">
        <v>118</v>
      </c>
      <c r="V45" s="78" t="s">
        <v>29</v>
      </c>
      <c r="W45" s="62" t="s">
        <v>71</v>
      </c>
      <c r="X45" s="113"/>
      <c r="Y45" s="75" t="s">
        <v>120</v>
      </c>
      <c r="Z45" s="299"/>
      <c r="AA45" s="40"/>
      <c r="AD45" s="43"/>
      <c r="AE45" s="43"/>
      <c r="AF45" s="43"/>
      <c r="AG45" s="43"/>
      <c r="AH45" s="40"/>
    </row>
    <row r="46" spans="1:34" ht="21" customHeight="1" x14ac:dyDescent="0.15">
      <c r="A46" s="1945"/>
      <c r="B46" s="71" t="s">
        <v>22</v>
      </c>
      <c r="C46" s="77" t="s">
        <v>30</v>
      </c>
      <c r="D46" s="73" t="s">
        <v>119</v>
      </c>
      <c r="E46" s="76" t="s">
        <v>121</v>
      </c>
      <c r="F46" s="75"/>
      <c r="G46" s="71" t="s">
        <v>37</v>
      </c>
      <c r="H46" s="76"/>
      <c r="I46" s="264" t="s">
        <v>27</v>
      </c>
      <c r="J46" s="64" t="s">
        <v>66</v>
      </c>
      <c r="K46" s="84" t="s">
        <v>26</v>
      </c>
      <c r="L46" s="66" t="s">
        <v>28</v>
      </c>
      <c r="M46" s="72" t="s">
        <v>72</v>
      </c>
      <c r="N46" s="71"/>
      <c r="O46" s="76" t="s">
        <v>90</v>
      </c>
      <c r="P46" s="75"/>
      <c r="Q46" s="76" t="s">
        <v>65</v>
      </c>
      <c r="R46" s="75"/>
      <c r="S46" s="76" t="s">
        <v>63</v>
      </c>
      <c r="T46" s="75"/>
      <c r="U46" s="76" t="s">
        <v>118</v>
      </c>
      <c r="V46" s="78" t="s">
        <v>29</v>
      </c>
      <c r="W46" s="62" t="s">
        <v>71</v>
      </c>
      <c r="X46" s="113"/>
      <c r="Y46" s="75" t="s">
        <v>120</v>
      </c>
      <c r="Z46" s="299"/>
      <c r="AA46" s="40"/>
      <c r="AD46" s="43"/>
      <c r="AG46" s="43"/>
      <c r="AH46" s="40"/>
    </row>
    <row r="47" spans="1:34" ht="21" customHeight="1" x14ac:dyDescent="0.15">
      <c r="A47" s="1945"/>
      <c r="B47" s="71" t="s">
        <v>23</v>
      </c>
      <c r="C47" s="77" t="s">
        <v>30</v>
      </c>
      <c r="D47" s="73" t="s">
        <v>119</v>
      </c>
      <c r="E47" s="76" t="s">
        <v>121</v>
      </c>
      <c r="F47" s="75"/>
      <c r="G47" s="71" t="s">
        <v>37</v>
      </c>
      <c r="H47" s="76"/>
      <c r="I47" s="264" t="s">
        <v>27</v>
      </c>
      <c r="J47" s="64" t="s">
        <v>66</v>
      </c>
      <c r="K47" s="84" t="s">
        <v>26</v>
      </c>
      <c r="L47" s="66" t="s">
        <v>28</v>
      </c>
      <c r="M47" s="72" t="s">
        <v>72</v>
      </c>
      <c r="N47" s="71"/>
      <c r="O47" s="76" t="s">
        <v>90</v>
      </c>
      <c r="P47" s="75"/>
      <c r="Q47" s="76" t="s">
        <v>65</v>
      </c>
      <c r="R47" s="75"/>
      <c r="S47" s="76" t="s">
        <v>63</v>
      </c>
      <c r="T47" s="75"/>
      <c r="U47" s="76" t="s">
        <v>118</v>
      </c>
      <c r="V47" s="78" t="s">
        <v>29</v>
      </c>
      <c r="W47" s="62" t="s">
        <v>71</v>
      </c>
      <c r="X47" s="113"/>
      <c r="Y47" s="75" t="s">
        <v>120</v>
      </c>
      <c r="Z47" s="299"/>
      <c r="AA47" s="40"/>
      <c r="AD47" s="43"/>
      <c r="AG47" s="43"/>
      <c r="AH47" s="40"/>
    </row>
    <row r="48" spans="1:34" ht="21" customHeight="1" x14ac:dyDescent="0.15">
      <c r="A48" s="1945"/>
      <c r="B48" s="64" t="s">
        <v>24</v>
      </c>
      <c r="C48" s="77" t="s">
        <v>30</v>
      </c>
      <c r="D48" s="73" t="s">
        <v>119</v>
      </c>
      <c r="E48" s="76" t="s">
        <v>121</v>
      </c>
      <c r="F48" s="75"/>
      <c r="G48" s="71" t="s">
        <v>37</v>
      </c>
      <c r="H48" s="76"/>
      <c r="I48" s="264" t="s">
        <v>27</v>
      </c>
      <c r="J48" s="64" t="s">
        <v>66</v>
      </c>
      <c r="K48" s="84" t="s">
        <v>26</v>
      </c>
      <c r="L48" s="66" t="s">
        <v>28</v>
      </c>
      <c r="M48" s="72" t="s">
        <v>72</v>
      </c>
      <c r="N48" s="71"/>
      <c r="O48" s="76" t="s">
        <v>90</v>
      </c>
      <c r="P48" s="75"/>
      <c r="Q48" s="76" t="s">
        <v>65</v>
      </c>
      <c r="R48" s="75"/>
      <c r="S48" s="76" t="s">
        <v>63</v>
      </c>
      <c r="T48" s="75"/>
      <c r="U48" s="76" t="s">
        <v>118</v>
      </c>
      <c r="V48" s="78" t="s">
        <v>29</v>
      </c>
      <c r="W48" s="62" t="s">
        <v>71</v>
      </c>
      <c r="X48" s="113"/>
      <c r="Y48" s="75" t="s">
        <v>120</v>
      </c>
      <c r="Z48" s="299"/>
      <c r="AA48" s="40"/>
      <c r="AD48" s="43"/>
      <c r="AG48" s="43"/>
      <c r="AH48" s="40"/>
    </row>
    <row r="49" spans="1:34" ht="21" customHeight="1" x14ac:dyDescent="0.15">
      <c r="A49" s="1945"/>
      <c r="B49" s="64" t="s">
        <v>25</v>
      </c>
      <c r="C49" s="77" t="s">
        <v>30</v>
      </c>
      <c r="D49" s="73" t="s">
        <v>119</v>
      </c>
      <c r="E49" s="76" t="s">
        <v>121</v>
      </c>
      <c r="F49" s="75"/>
      <c r="G49" s="71" t="s">
        <v>37</v>
      </c>
      <c r="H49" s="76"/>
      <c r="I49" s="264" t="s">
        <v>27</v>
      </c>
      <c r="J49" s="64" t="s">
        <v>66</v>
      </c>
      <c r="K49" s="84" t="s">
        <v>26</v>
      </c>
      <c r="L49" s="66" t="s">
        <v>28</v>
      </c>
      <c r="M49" s="72" t="s">
        <v>72</v>
      </c>
      <c r="N49" s="71"/>
      <c r="O49" s="76" t="s">
        <v>90</v>
      </c>
      <c r="P49" s="75"/>
      <c r="Q49" s="76" t="s">
        <v>65</v>
      </c>
      <c r="R49" s="75"/>
      <c r="S49" s="76" t="s">
        <v>63</v>
      </c>
      <c r="T49" s="75"/>
      <c r="U49" s="76" t="s">
        <v>118</v>
      </c>
      <c r="V49" s="78" t="s">
        <v>29</v>
      </c>
      <c r="W49" s="62" t="s">
        <v>71</v>
      </c>
      <c r="X49" s="113"/>
      <c r="Y49" s="75" t="s">
        <v>120</v>
      </c>
      <c r="Z49" s="299"/>
      <c r="AA49" s="40"/>
      <c r="AD49" s="43"/>
      <c r="AG49" s="43"/>
      <c r="AH49" s="40"/>
    </row>
    <row r="50" spans="1:34" ht="21" customHeight="1" x14ac:dyDescent="0.15">
      <c r="A50" s="1945"/>
      <c r="B50" s="123" t="s">
        <v>19</v>
      </c>
      <c r="C50" s="199"/>
      <c r="D50" s="200"/>
      <c r="E50" s="201"/>
      <c r="F50" s="202"/>
      <c r="G50" s="244"/>
      <c r="H50" s="201"/>
      <c r="I50" s="266"/>
      <c r="J50" s="244"/>
      <c r="K50" s="204"/>
      <c r="L50" s="245"/>
      <c r="M50" s="205"/>
      <c r="N50" s="244"/>
      <c r="O50" s="201"/>
      <c r="P50" s="202"/>
      <c r="Q50" s="201"/>
      <c r="R50" s="202"/>
      <c r="S50" s="201"/>
      <c r="T50" s="202"/>
      <c r="U50" s="201"/>
      <c r="V50" s="245"/>
      <c r="W50" s="201"/>
      <c r="X50" s="206"/>
      <c r="Y50" s="202"/>
      <c r="Z50" s="299"/>
      <c r="AA50" s="40"/>
      <c r="AD50" s="43"/>
      <c r="AG50" s="43"/>
      <c r="AH50" s="40"/>
    </row>
    <row r="51" spans="1:34" ht="21" customHeight="1" x14ac:dyDescent="0.15">
      <c r="A51" s="1945"/>
      <c r="B51" s="71" t="s">
        <v>20</v>
      </c>
      <c r="C51" s="65" t="s">
        <v>66</v>
      </c>
      <c r="D51" s="60" t="s">
        <v>37</v>
      </c>
      <c r="E51" s="62"/>
      <c r="F51" s="63" t="s">
        <v>27</v>
      </c>
      <c r="G51" s="71" t="s">
        <v>121</v>
      </c>
      <c r="H51" s="76"/>
      <c r="I51" s="264" t="s">
        <v>30</v>
      </c>
      <c r="J51" s="71" t="s">
        <v>72</v>
      </c>
      <c r="K51" s="84" t="s">
        <v>26</v>
      </c>
      <c r="L51" s="66" t="s">
        <v>28</v>
      </c>
      <c r="M51" s="72" t="s">
        <v>119</v>
      </c>
      <c r="N51" s="64"/>
      <c r="O51" s="62"/>
      <c r="P51" s="63" t="s">
        <v>90</v>
      </c>
      <c r="Q51" s="62" t="s">
        <v>120</v>
      </c>
      <c r="R51" s="63" t="s">
        <v>65</v>
      </c>
      <c r="S51" s="62" t="s">
        <v>71</v>
      </c>
      <c r="T51" s="63"/>
      <c r="U51" s="62" t="s">
        <v>29</v>
      </c>
      <c r="V51" s="66" t="s">
        <v>118</v>
      </c>
      <c r="W51" s="62"/>
      <c r="X51" s="114" t="s">
        <v>63</v>
      </c>
      <c r="Y51" s="63"/>
      <c r="Z51" s="299"/>
      <c r="AA51" s="40"/>
      <c r="AD51" s="43"/>
      <c r="AG51" s="43"/>
      <c r="AH51" s="40"/>
    </row>
    <row r="52" spans="1:34" ht="21" customHeight="1" x14ac:dyDescent="0.15">
      <c r="A52" s="1945"/>
      <c r="B52" s="52" t="s">
        <v>21</v>
      </c>
      <c r="C52" s="65" t="s">
        <v>66</v>
      </c>
      <c r="D52" s="60" t="s">
        <v>37</v>
      </c>
      <c r="E52" s="62"/>
      <c r="F52" s="63" t="s">
        <v>27</v>
      </c>
      <c r="G52" s="71" t="s">
        <v>121</v>
      </c>
      <c r="H52" s="76"/>
      <c r="I52" s="264" t="s">
        <v>30</v>
      </c>
      <c r="J52" s="71" t="s">
        <v>72</v>
      </c>
      <c r="K52" s="84" t="s">
        <v>26</v>
      </c>
      <c r="L52" s="66" t="s">
        <v>28</v>
      </c>
      <c r="M52" s="72" t="s">
        <v>119</v>
      </c>
      <c r="N52" s="64"/>
      <c r="O52" s="62"/>
      <c r="P52" s="63" t="s">
        <v>90</v>
      </c>
      <c r="Q52" s="62" t="s">
        <v>120</v>
      </c>
      <c r="R52" s="63" t="s">
        <v>65</v>
      </c>
      <c r="S52" s="62" t="s">
        <v>71</v>
      </c>
      <c r="T52" s="63"/>
      <c r="U52" s="62" t="s">
        <v>29</v>
      </c>
      <c r="V52" s="66" t="s">
        <v>118</v>
      </c>
      <c r="W52" s="62"/>
      <c r="X52" s="114" t="s">
        <v>63</v>
      </c>
      <c r="Y52" s="63"/>
      <c r="Z52" s="299"/>
      <c r="AA52" s="40"/>
      <c r="AD52" s="43"/>
      <c r="AG52" s="43"/>
      <c r="AH52" s="40"/>
    </row>
    <row r="53" spans="1:34" ht="21" customHeight="1" x14ac:dyDescent="0.15">
      <c r="A53" s="1945"/>
      <c r="B53" s="71" t="s">
        <v>22</v>
      </c>
      <c r="C53" s="65" t="s">
        <v>66</v>
      </c>
      <c r="D53" s="60" t="s">
        <v>37</v>
      </c>
      <c r="E53" s="62"/>
      <c r="F53" s="63" t="s">
        <v>27</v>
      </c>
      <c r="G53" s="71" t="s">
        <v>121</v>
      </c>
      <c r="H53" s="76"/>
      <c r="I53" s="264" t="s">
        <v>30</v>
      </c>
      <c r="J53" s="71" t="s">
        <v>72</v>
      </c>
      <c r="K53" s="84" t="s">
        <v>26</v>
      </c>
      <c r="L53" s="66" t="s">
        <v>28</v>
      </c>
      <c r="M53" s="72" t="s">
        <v>119</v>
      </c>
      <c r="N53" s="64"/>
      <c r="O53" s="62"/>
      <c r="P53" s="63" t="s">
        <v>90</v>
      </c>
      <c r="Q53" s="62" t="s">
        <v>120</v>
      </c>
      <c r="R53" s="63" t="s">
        <v>65</v>
      </c>
      <c r="S53" s="62" t="s">
        <v>71</v>
      </c>
      <c r="T53" s="63"/>
      <c r="U53" s="62" t="s">
        <v>29</v>
      </c>
      <c r="V53" s="66" t="s">
        <v>118</v>
      </c>
      <c r="W53" s="62"/>
      <c r="X53" s="114" t="s">
        <v>63</v>
      </c>
      <c r="Y53" s="63"/>
      <c r="Z53" s="299"/>
      <c r="AA53" s="40"/>
      <c r="AD53" s="43"/>
      <c r="AG53" s="43"/>
      <c r="AH53" s="40"/>
    </row>
    <row r="54" spans="1:34" ht="21" customHeight="1" x14ac:dyDescent="0.15">
      <c r="A54" s="1945"/>
      <c r="B54" s="71" t="s">
        <v>23</v>
      </c>
      <c r="C54" s="65" t="s">
        <v>66</v>
      </c>
      <c r="D54" s="60" t="s">
        <v>37</v>
      </c>
      <c r="E54" s="62"/>
      <c r="F54" s="63" t="s">
        <v>27</v>
      </c>
      <c r="G54" s="71" t="s">
        <v>121</v>
      </c>
      <c r="H54" s="76"/>
      <c r="I54" s="264" t="s">
        <v>30</v>
      </c>
      <c r="J54" s="71" t="s">
        <v>72</v>
      </c>
      <c r="K54" s="84" t="s">
        <v>26</v>
      </c>
      <c r="L54" s="66" t="s">
        <v>28</v>
      </c>
      <c r="M54" s="72" t="s">
        <v>119</v>
      </c>
      <c r="N54" s="64"/>
      <c r="O54" s="62"/>
      <c r="P54" s="63" t="s">
        <v>90</v>
      </c>
      <c r="Q54" s="62" t="s">
        <v>120</v>
      </c>
      <c r="R54" s="63" t="s">
        <v>65</v>
      </c>
      <c r="S54" s="62" t="s">
        <v>71</v>
      </c>
      <c r="T54" s="63"/>
      <c r="U54" s="62" t="s">
        <v>29</v>
      </c>
      <c r="V54" s="66" t="s">
        <v>118</v>
      </c>
      <c r="W54" s="62"/>
      <c r="X54" s="114" t="s">
        <v>63</v>
      </c>
      <c r="Y54" s="63"/>
      <c r="Z54" s="299"/>
      <c r="AA54" s="40"/>
      <c r="AD54" s="43"/>
      <c r="AE54" s="43"/>
      <c r="AF54" s="43"/>
      <c r="AG54" s="43"/>
      <c r="AH54" s="40"/>
    </row>
    <row r="55" spans="1:34" ht="21" customHeight="1" x14ac:dyDescent="0.15">
      <c r="A55" s="1945"/>
      <c r="B55" s="64" t="s">
        <v>24</v>
      </c>
      <c r="C55" s="65" t="s">
        <v>66</v>
      </c>
      <c r="D55" s="60" t="s">
        <v>37</v>
      </c>
      <c r="E55" s="62"/>
      <c r="F55" s="63" t="s">
        <v>27</v>
      </c>
      <c r="G55" s="71" t="s">
        <v>121</v>
      </c>
      <c r="H55" s="76"/>
      <c r="I55" s="264" t="s">
        <v>30</v>
      </c>
      <c r="J55" s="71" t="s">
        <v>72</v>
      </c>
      <c r="K55" s="84" t="s">
        <v>26</v>
      </c>
      <c r="L55" s="66" t="s">
        <v>28</v>
      </c>
      <c r="M55" s="72" t="s">
        <v>119</v>
      </c>
      <c r="N55" s="64"/>
      <c r="O55" s="62"/>
      <c r="P55" s="63" t="s">
        <v>90</v>
      </c>
      <c r="Q55" s="62" t="s">
        <v>120</v>
      </c>
      <c r="R55" s="63" t="s">
        <v>65</v>
      </c>
      <c r="S55" s="62" t="s">
        <v>71</v>
      </c>
      <c r="T55" s="63"/>
      <c r="U55" s="62" t="s">
        <v>29</v>
      </c>
      <c r="V55" s="66" t="s">
        <v>118</v>
      </c>
      <c r="W55" s="62"/>
      <c r="X55" s="114" t="s">
        <v>63</v>
      </c>
      <c r="Y55" s="63"/>
      <c r="Z55" s="299"/>
      <c r="AA55" s="40"/>
      <c r="AD55" s="43"/>
      <c r="AE55" s="43"/>
      <c r="AF55" s="43"/>
      <c r="AG55" s="43"/>
      <c r="AH55" s="40"/>
    </row>
    <row r="56" spans="1:34" ht="21" customHeight="1" x14ac:dyDescent="0.15">
      <c r="A56" s="1945"/>
      <c r="B56" s="258" t="s">
        <v>25</v>
      </c>
      <c r="C56" s="254"/>
      <c r="D56" s="255"/>
      <c r="E56" s="207"/>
      <c r="F56" s="256"/>
      <c r="G56" s="244"/>
      <c r="H56" s="201"/>
      <c r="I56" s="266"/>
      <c r="J56" s="244"/>
      <c r="K56" s="259"/>
      <c r="L56" s="260"/>
      <c r="M56" s="205"/>
      <c r="N56" s="258"/>
      <c r="O56" s="207"/>
      <c r="P56" s="256"/>
      <c r="Q56" s="207"/>
      <c r="R56" s="256"/>
      <c r="S56" s="207"/>
      <c r="T56" s="256"/>
      <c r="U56" s="207"/>
      <c r="V56" s="260"/>
      <c r="W56" s="207"/>
      <c r="X56" s="263"/>
      <c r="Y56" s="256"/>
      <c r="Z56" s="299"/>
      <c r="AA56" s="40"/>
      <c r="AD56" s="43"/>
      <c r="AE56" s="43"/>
      <c r="AF56" s="43"/>
      <c r="AG56" s="43"/>
      <c r="AH56" s="40"/>
    </row>
    <row r="57" spans="1:34" ht="21" customHeight="1" x14ac:dyDescent="0.15">
      <c r="A57" s="1945"/>
      <c r="B57" s="123" t="s">
        <v>40</v>
      </c>
      <c r="C57" s="254"/>
      <c r="D57" s="255"/>
      <c r="E57" s="207"/>
      <c r="F57" s="256"/>
      <c r="G57" s="258"/>
      <c r="H57" s="207"/>
      <c r="I57" s="265"/>
      <c r="J57" s="258"/>
      <c r="K57" s="259"/>
      <c r="L57" s="260"/>
      <c r="M57" s="258"/>
      <c r="N57" s="258"/>
      <c r="O57" s="201"/>
      <c r="P57" s="202"/>
      <c r="Q57" s="201"/>
      <c r="R57" s="202"/>
      <c r="S57" s="207"/>
      <c r="T57" s="256"/>
      <c r="U57" s="201"/>
      <c r="V57" s="245"/>
      <c r="W57" s="207"/>
      <c r="X57" s="206"/>
      <c r="Y57" s="202"/>
      <c r="Z57" s="299"/>
      <c r="AA57" s="40"/>
      <c r="AD57" s="43"/>
      <c r="AE57" s="43"/>
      <c r="AF57" s="43"/>
      <c r="AG57" s="43"/>
      <c r="AH57" s="40"/>
    </row>
    <row r="58" spans="1:34" ht="21" customHeight="1" x14ac:dyDescent="0.15">
      <c r="A58" s="1945"/>
      <c r="B58" s="71" t="s">
        <v>20</v>
      </c>
      <c r="C58" s="77" t="s">
        <v>72</v>
      </c>
      <c r="D58" s="73" t="s">
        <v>121</v>
      </c>
      <c r="E58" s="76" t="s">
        <v>30</v>
      </c>
      <c r="F58" s="75"/>
      <c r="G58" s="71" t="s">
        <v>27</v>
      </c>
      <c r="H58" s="76"/>
      <c r="I58" s="264" t="s">
        <v>66</v>
      </c>
      <c r="J58" s="64" t="s">
        <v>119</v>
      </c>
      <c r="K58" s="84" t="s">
        <v>26</v>
      </c>
      <c r="L58" s="66" t="s">
        <v>28</v>
      </c>
      <c r="M58" s="72" t="s">
        <v>37</v>
      </c>
      <c r="N58" s="71"/>
      <c r="O58" s="76" t="s">
        <v>90</v>
      </c>
      <c r="P58" s="75"/>
      <c r="Q58" s="76" t="s">
        <v>65</v>
      </c>
      <c r="R58" s="75"/>
      <c r="S58" s="62" t="s">
        <v>120</v>
      </c>
      <c r="T58" s="63"/>
      <c r="U58" s="76" t="s">
        <v>118</v>
      </c>
      <c r="V58" s="78" t="s">
        <v>29</v>
      </c>
      <c r="W58" s="62" t="s">
        <v>71</v>
      </c>
      <c r="X58" s="113" t="s">
        <v>63</v>
      </c>
      <c r="Y58" s="75"/>
      <c r="Z58" s="299"/>
      <c r="AA58" s="40"/>
      <c r="AD58" s="43"/>
      <c r="AE58" s="43"/>
      <c r="AF58" s="43"/>
      <c r="AG58" s="43"/>
      <c r="AH58" s="40"/>
    </row>
    <row r="59" spans="1:34" ht="21" customHeight="1" x14ac:dyDescent="0.15">
      <c r="A59" s="1945"/>
      <c r="B59" s="52" t="s">
        <v>21</v>
      </c>
      <c r="C59" s="77" t="s">
        <v>72</v>
      </c>
      <c r="D59" s="73" t="s">
        <v>121</v>
      </c>
      <c r="E59" s="76" t="s">
        <v>30</v>
      </c>
      <c r="F59" s="75"/>
      <c r="G59" s="71" t="s">
        <v>27</v>
      </c>
      <c r="H59" s="76"/>
      <c r="I59" s="264" t="s">
        <v>66</v>
      </c>
      <c r="J59" s="64" t="s">
        <v>119</v>
      </c>
      <c r="K59" s="84" t="s">
        <v>26</v>
      </c>
      <c r="L59" s="66" t="s">
        <v>28</v>
      </c>
      <c r="M59" s="72" t="s">
        <v>37</v>
      </c>
      <c r="N59" s="71"/>
      <c r="O59" s="76" t="s">
        <v>90</v>
      </c>
      <c r="P59" s="75"/>
      <c r="Q59" s="76" t="s">
        <v>65</v>
      </c>
      <c r="R59" s="75"/>
      <c r="S59" s="62" t="s">
        <v>120</v>
      </c>
      <c r="T59" s="63"/>
      <c r="U59" s="76" t="s">
        <v>118</v>
      </c>
      <c r="V59" s="78" t="s">
        <v>29</v>
      </c>
      <c r="W59" s="62" t="s">
        <v>71</v>
      </c>
      <c r="X59" s="113" t="s">
        <v>63</v>
      </c>
      <c r="Y59" s="75"/>
      <c r="Z59" s="299"/>
      <c r="AA59" s="40"/>
      <c r="AD59" s="43"/>
      <c r="AE59" s="43"/>
      <c r="AF59" s="43"/>
      <c r="AG59" s="43"/>
      <c r="AH59" s="40"/>
    </row>
    <row r="60" spans="1:34" ht="21" customHeight="1" x14ac:dyDescent="0.15">
      <c r="A60" s="1945"/>
      <c r="B60" s="71" t="s">
        <v>22</v>
      </c>
      <c r="C60" s="77" t="s">
        <v>72</v>
      </c>
      <c r="D60" s="73" t="s">
        <v>121</v>
      </c>
      <c r="E60" s="76" t="s">
        <v>30</v>
      </c>
      <c r="F60" s="75"/>
      <c r="G60" s="71" t="s">
        <v>27</v>
      </c>
      <c r="H60" s="76"/>
      <c r="I60" s="264" t="s">
        <v>66</v>
      </c>
      <c r="J60" s="64" t="s">
        <v>119</v>
      </c>
      <c r="K60" s="84" t="s">
        <v>26</v>
      </c>
      <c r="L60" s="66" t="s">
        <v>28</v>
      </c>
      <c r="M60" s="72" t="s">
        <v>37</v>
      </c>
      <c r="N60" s="71"/>
      <c r="O60" s="76" t="s">
        <v>90</v>
      </c>
      <c r="P60" s="75"/>
      <c r="Q60" s="76" t="s">
        <v>65</v>
      </c>
      <c r="R60" s="75"/>
      <c r="S60" s="62" t="s">
        <v>120</v>
      </c>
      <c r="T60" s="63"/>
      <c r="U60" s="76" t="s">
        <v>118</v>
      </c>
      <c r="V60" s="78" t="s">
        <v>29</v>
      </c>
      <c r="W60" s="62" t="s">
        <v>71</v>
      </c>
      <c r="X60" s="113" t="s">
        <v>63</v>
      </c>
      <c r="Y60" s="75"/>
      <c r="Z60" s="299"/>
      <c r="AA60" s="40"/>
      <c r="AD60" s="43"/>
      <c r="AE60" s="43"/>
      <c r="AF60" s="43"/>
      <c r="AG60" s="43"/>
      <c r="AH60" s="40"/>
    </row>
    <row r="61" spans="1:34" ht="21" customHeight="1" x14ac:dyDescent="0.15">
      <c r="A61" s="1945"/>
      <c r="B61" s="71" t="s">
        <v>23</v>
      </c>
      <c r="C61" s="77" t="s">
        <v>72</v>
      </c>
      <c r="D61" s="73" t="s">
        <v>121</v>
      </c>
      <c r="E61" s="76" t="s">
        <v>30</v>
      </c>
      <c r="F61" s="75"/>
      <c r="G61" s="71" t="s">
        <v>27</v>
      </c>
      <c r="H61" s="76"/>
      <c r="I61" s="264" t="s">
        <v>66</v>
      </c>
      <c r="J61" s="64" t="s">
        <v>119</v>
      </c>
      <c r="K61" s="84" t="s">
        <v>26</v>
      </c>
      <c r="L61" s="66" t="s">
        <v>28</v>
      </c>
      <c r="M61" s="72" t="s">
        <v>37</v>
      </c>
      <c r="N61" s="71"/>
      <c r="O61" s="76" t="s">
        <v>90</v>
      </c>
      <c r="P61" s="75"/>
      <c r="Q61" s="76" t="s">
        <v>65</v>
      </c>
      <c r="R61" s="75"/>
      <c r="S61" s="62" t="s">
        <v>120</v>
      </c>
      <c r="T61" s="63"/>
      <c r="U61" s="76" t="s">
        <v>118</v>
      </c>
      <c r="V61" s="78" t="s">
        <v>29</v>
      </c>
      <c r="W61" s="62" t="s">
        <v>71</v>
      </c>
      <c r="X61" s="113" t="s">
        <v>63</v>
      </c>
      <c r="Y61" s="75"/>
      <c r="Z61" s="299"/>
      <c r="AA61" s="40"/>
      <c r="AD61" s="43"/>
      <c r="AE61" s="43"/>
      <c r="AF61" s="43"/>
      <c r="AG61" s="43"/>
      <c r="AH61" s="40"/>
    </row>
    <row r="62" spans="1:34" ht="21" customHeight="1" x14ac:dyDescent="0.15">
      <c r="A62" s="1945"/>
      <c r="B62" s="64" t="s">
        <v>24</v>
      </c>
      <c r="C62" s="77" t="s">
        <v>72</v>
      </c>
      <c r="D62" s="73" t="s">
        <v>121</v>
      </c>
      <c r="E62" s="76" t="s">
        <v>30</v>
      </c>
      <c r="F62" s="75"/>
      <c r="G62" s="71" t="s">
        <v>27</v>
      </c>
      <c r="H62" s="76"/>
      <c r="I62" s="264" t="s">
        <v>66</v>
      </c>
      <c r="J62" s="64" t="s">
        <v>119</v>
      </c>
      <c r="K62" s="84" t="s">
        <v>26</v>
      </c>
      <c r="L62" s="66" t="s">
        <v>28</v>
      </c>
      <c r="M62" s="72" t="s">
        <v>37</v>
      </c>
      <c r="N62" s="71"/>
      <c r="O62" s="76" t="s">
        <v>90</v>
      </c>
      <c r="P62" s="75"/>
      <c r="Q62" s="76" t="s">
        <v>65</v>
      </c>
      <c r="R62" s="75"/>
      <c r="S62" s="62" t="s">
        <v>120</v>
      </c>
      <c r="T62" s="63"/>
      <c r="U62" s="76" t="s">
        <v>118</v>
      </c>
      <c r="V62" s="78" t="s">
        <v>29</v>
      </c>
      <c r="W62" s="62" t="s">
        <v>71</v>
      </c>
      <c r="X62" s="113" t="s">
        <v>63</v>
      </c>
      <c r="Y62" s="75"/>
      <c r="Z62" s="299"/>
      <c r="AA62" s="40"/>
      <c r="AD62" s="43"/>
      <c r="AE62" s="43"/>
      <c r="AF62" s="43"/>
      <c r="AG62" s="43"/>
      <c r="AH62" s="40"/>
    </row>
    <row r="63" spans="1:34" ht="21" customHeight="1" x14ac:dyDescent="0.15">
      <c r="A63" s="1945"/>
      <c r="B63" s="64" t="s">
        <v>25</v>
      </c>
      <c r="C63" s="77" t="s">
        <v>72</v>
      </c>
      <c r="D63" s="73" t="s">
        <v>121</v>
      </c>
      <c r="E63" s="76" t="s">
        <v>30</v>
      </c>
      <c r="F63" s="75"/>
      <c r="G63" s="71" t="s">
        <v>27</v>
      </c>
      <c r="H63" s="76"/>
      <c r="I63" s="264" t="s">
        <v>66</v>
      </c>
      <c r="J63" s="64" t="s">
        <v>119</v>
      </c>
      <c r="K63" s="84" t="s">
        <v>26</v>
      </c>
      <c r="L63" s="66" t="s">
        <v>28</v>
      </c>
      <c r="M63" s="72" t="s">
        <v>37</v>
      </c>
      <c r="N63" s="71"/>
      <c r="O63" s="76" t="s">
        <v>90</v>
      </c>
      <c r="P63" s="75"/>
      <c r="Q63" s="76" t="s">
        <v>65</v>
      </c>
      <c r="R63" s="75"/>
      <c r="S63" s="62" t="s">
        <v>120</v>
      </c>
      <c r="T63" s="63"/>
      <c r="U63" s="76" t="s">
        <v>118</v>
      </c>
      <c r="V63" s="78" t="s">
        <v>29</v>
      </c>
      <c r="W63" s="62" t="s">
        <v>71</v>
      </c>
      <c r="X63" s="113" t="s">
        <v>63</v>
      </c>
      <c r="Y63" s="75"/>
      <c r="Z63" s="299"/>
      <c r="AA63" s="40"/>
      <c r="AD63" s="43"/>
      <c r="AE63" s="43"/>
      <c r="AF63" s="43"/>
      <c r="AG63" s="43"/>
      <c r="AH63" s="40"/>
    </row>
    <row r="64" spans="1:34" ht="21" customHeight="1" x14ac:dyDescent="0.15">
      <c r="A64" s="1945"/>
      <c r="B64" s="123" t="s">
        <v>19</v>
      </c>
      <c r="C64" s="199"/>
      <c r="D64" s="200"/>
      <c r="E64" s="201"/>
      <c r="F64" s="202"/>
      <c r="G64" s="244"/>
      <c r="H64" s="201"/>
      <c r="I64" s="266"/>
      <c r="J64" s="244"/>
      <c r="K64" s="204"/>
      <c r="L64" s="245"/>
      <c r="M64" s="205"/>
      <c r="N64" s="244"/>
      <c r="O64" s="201"/>
      <c r="P64" s="202"/>
      <c r="Q64" s="201"/>
      <c r="R64" s="202"/>
      <c r="S64" s="207"/>
      <c r="T64" s="256"/>
      <c r="U64" s="201"/>
      <c r="V64" s="245"/>
      <c r="W64" s="201"/>
      <c r="X64" s="206"/>
      <c r="Y64" s="202"/>
      <c r="Z64" s="299"/>
      <c r="AA64" s="40"/>
      <c r="AD64" s="43"/>
      <c r="AE64" s="43"/>
      <c r="AF64" s="43"/>
      <c r="AG64" s="43"/>
      <c r="AH64" s="40"/>
    </row>
    <row r="65" spans="1:34" ht="21" customHeight="1" x14ac:dyDescent="0.15">
      <c r="A65" s="1945"/>
      <c r="B65" s="244" t="s">
        <v>20</v>
      </c>
      <c r="C65" s="199"/>
      <c r="D65" s="200"/>
      <c r="E65" s="201"/>
      <c r="F65" s="202"/>
      <c r="G65" s="244"/>
      <c r="H65" s="201"/>
      <c r="I65" s="266"/>
      <c r="J65" s="244"/>
      <c r="K65" s="259"/>
      <c r="L65" s="260"/>
      <c r="M65" s="258"/>
      <c r="N65" s="258"/>
      <c r="O65" s="201"/>
      <c r="P65" s="256"/>
      <c r="Q65" s="201"/>
      <c r="R65" s="256"/>
      <c r="S65" s="207"/>
      <c r="T65" s="256"/>
      <c r="U65" s="201"/>
      <c r="V65" s="245"/>
      <c r="W65" s="207"/>
      <c r="X65" s="206"/>
      <c r="Y65" s="202"/>
      <c r="Z65" s="299"/>
      <c r="AA65" s="40"/>
      <c r="AD65" s="43"/>
      <c r="AE65" s="43"/>
      <c r="AF65" s="43"/>
      <c r="AG65" s="43"/>
      <c r="AH65" s="40"/>
    </row>
    <row r="66" spans="1:34" ht="21" customHeight="1" x14ac:dyDescent="0.15">
      <c r="A66" s="1945"/>
      <c r="B66" s="52" t="s">
        <v>21</v>
      </c>
      <c r="C66" s="77" t="s">
        <v>119</v>
      </c>
      <c r="D66" s="73" t="s">
        <v>27</v>
      </c>
      <c r="E66" s="76"/>
      <c r="F66" s="75" t="s">
        <v>66</v>
      </c>
      <c r="G66" s="71" t="s">
        <v>30</v>
      </c>
      <c r="H66" s="76"/>
      <c r="I66" s="264" t="s">
        <v>72</v>
      </c>
      <c r="J66" s="71" t="s">
        <v>37</v>
      </c>
      <c r="K66" s="84" t="s">
        <v>26</v>
      </c>
      <c r="L66" s="66" t="s">
        <v>28</v>
      </c>
      <c r="M66" s="64" t="s">
        <v>121</v>
      </c>
      <c r="N66" s="64"/>
      <c r="O66" s="76"/>
      <c r="P66" s="63" t="s">
        <v>90</v>
      </c>
      <c r="Q66" s="76" t="s">
        <v>71</v>
      </c>
      <c r="R66" s="63" t="s">
        <v>65</v>
      </c>
      <c r="S66" s="62" t="s">
        <v>63</v>
      </c>
      <c r="T66" s="63"/>
      <c r="U66" s="76" t="s">
        <v>29</v>
      </c>
      <c r="V66" s="78" t="s">
        <v>118</v>
      </c>
      <c r="W66" s="62"/>
      <c r="X66" s="113"/>
      <c r="Y66" s="75" t="s">
        <v>120</v>
      </c>
      <c r="Z66" s="299"/>
      <c r="AA66" s="40"/>
      <c r="AD66" s="43"/>
      <c r="AE66" s="43"/>
      <c r="AF66" s="43"/>
      <c r="AG66" s="43"/>
      <c r="AH66" s="40"/>
    </row>
    <row r="67" spans="1:34" ht="21" customHeight="1" x14ac:dyDescent="0.15">
      <c r="A67" s="1951">
        <v>25.5</v>
      </c>
      <c r="B67" s="71" t="s">
        <v>22</v>
      </c>
      <c r="C67" s="77" t="s">
        <v>119</v>
      </c>
      <c r="D67" s="73" t="s">
        <v>27</v>
      </c>
      <c r="E67" s="76"/>
      <c r="F67" s="75" t="s">
        <v>66</v>
      </c>
      <c r="G67" s="71" t="s">
        <v>118</v>
      </c>
      <c r="H67" s="76"/>
      <c r="I67" s="264" t="s">
        <v>72</v>
      </c>
      <c r="J67" s="71" t="s">
        <v>37</v>
      </c>
      <c r="K67" s="84" t="s">
        <v>26</v>
      </c>
      <c r="L67" s="66" t="s">
        <v>28</v>
      </c>
      <c r="M67" s="64" t="s">
        <v>121</v>
      </c>
      <c r="N67" s="64"/>
      <c r="O67" s="76"/>
      <c r="P67" s="63" t="s">
        <v>90</v>
      </c>
      <c r="Q67" s="76" t="s">
        <v>71</v>
      </c>
      <c r="R67" s="63" t="s">
        <v>65</v>
      </c>
      <c r="S67" s="62" t="s">
        <v>63</v>
      </c>
      <c r="T67" s="63"/>
      <c r="U67" s="76" t="s">
        <v>29</v>
      </c>
      <c r="V67" s="78" t="s">
        <v>30</v>
      </c>
      <c r="W67" s="62"/>
      <c r="X67" s="113"/>
      <c r="Y67" s="75" t="s">
        <v>120</v>
      </c>
      <c r="Z67" s="299"/>
      <c r="AA67" s="40"/>
      <c r="AD67" s="43"/>
      <c r="AE67" s="43"/>
      <c r="AF67" s="43"/>
      <c r="AG67" s="43"/>
      <c r="AH67" s="40"/>
    </row>
    <row r="68" spans="1:34" ht="21" customHeight="1" x14ac:dyDescent="0.15">
      <c r="A68" s="1951"/>
      <c r="B68" s="71" t="s">
        <v>23</v>
      </c>
      <c r="C68" s="77" t="s">
        <v>119</v>
      </c>
      <c r="D68" s="73" t="s">
        <v>27</v>
      </c>
      <c r="E68" s="76"/>
      <c r="F68" s="75" t="s">
        <v>66</v>
      </c>
      <c r="G68" s="71" t="s">
        <v>118</v>
      </c>
      <c r="H68" s="76"/>
      <c r="I68" s="264" t="s">
        <v>72</v>
      </c>
      <c r="J68" s="71" t="s">
        <v>37</v>
      </c>
      <c r="K68" s="84" t="s">
        <v>26</v>
      </c>
      <c r="L68" s="66" t="s">
        <v>28</v>
      </c>
      <c r="M68" s="64" t="s">
        <v>121</v>
      </c>
      <c r="N68" s="64"/>
      <c r="O68" s="76"/>
      <c r="P68" s="63" t="s">
        <v>90</v>
      </c>
      <c r="Q68" s="76" t="s">
        <v>71</v>
      </c>
      <c r="R68" s="63" t="s">
        <v>65</v>
      </c>
      <c r="S68" s="62" t="s">
        <v>63</v>
      </c>
      <c r="T68" s="63"/>
      <c r="U68" s="76" t="s">
        <v>29</v>
      </c>
      <c r="V68" s="78" t="s">
        <v>30</v>
      </c>
      <c r="W68" s="62"/>
      <c r="X68" s="113"/>
      <c r="Y68" s="75" t="s">
        <v>120</v>
      </c>
      <c r="Z68" s="299"/>
      <c r="AA68" s="40"/>
      <c r="AD68" s="43"/>
      <c r="AE68" s="43"/>
      <c r="AF68" s="43"/>
      <c r="AG68" s="43"/>
      <c r="AH68" s="40"/>
    </row>
    <row r="69" spans="1:34" ht="21" customHeight="1" x14ac:dyDescent="0.15">
      <c r="A69" s="1951"/>
      <c r="B69" s="258" t="s">
        <v>24</v>
      </c>
      <c r="C69" s="199"/>
      <c r="D69" s="200"/>
      <c r="E69" s="201"/>
      <c r="F69" s="202"/>
      <c r="G69" s="244"/>
      <c r="H69" s="201"/>
      <c r="I69" s="266"/>
      <c r="J69" s="244"/>
      <c r="K69" s="259"/>
      <c r="L69" s="260"/>
      <c r="M69" s="258"/>
      <c r="N69" s="258"/>
      <c r="O69" s="201"/>
      <c r="P69" s="256"/>
      <c r="Q69" s="201"/>
      <c r="R69" s="256"/>
      <c r="S69" s="207"/>
      <c r="T69" s="256"/>
      <c r="U69" s="201"/>
      <c r="V69" s="245"/>
      <c r="W69" s="207"/>
      <c r="X69" s="206"/>
      <c r="Y69" s="202"/>
      <c r="Z69" s="299"/>
      <c r="AA69" s="40"/>
      <c r="AD69" s="43"/>
      <c r="AE69" s="43"/>
      <c r="AF69" s="43"/>
      <c r="AG69" s="43"/>
      <c r="AH69" s="40"/>
    </row>
    <row r="70" spans="1:34" ht="21" customHeight="1" x14ac:dyDescent="0.15">
      <c r="A70" s="1951"/>
      <c r="B70" s="258" t="s">
        <v>25</v>
      </c>
      <c r="C70" s="199"/>
      <c r="D70" s="200"/>
      <c r="E70" s="201"/>
      <c r="F70" s="202"/>
      <c r="G70" s="244"/>
      <c r="H70" s="201"/>
      <c r="I70" s="266"/>
      <c r="J70" s="244"/>
      <c r="K70" s="259"/>
      <c r="L70" s="260"/>
      <c r="M70" s="258"/>
      <c r="N70" s="258"/>
      <c r="O70" s="201"/>
      <c r="P70" s="256"/>
      <c r="Q70" s="201"/>
      <c r="R70" s="256"/>
      <c r="S70" s="207"/>
      <c r="T70" s="256"/>
      <c r="U70" s="201"/>
      <c r="V70" s="245"/>
      <c r="W70" s="207"/>
      <c r="X70" s="206"/>
      <c r="Y70" s="202"/>
      <c r="Z70" s="299"/>
      <c r="AA70" s="40"/>
      <c r="AD70" s="43"/>
      <c r="AE70" s="43"/>
      <c r="AF70" s="43"/>
      <c r="AG70" s="43"/>
      <c r="AH70" s="40"/>
    </row>
    <row r="71" spans="1:34" ht="21" customHeight="1" x14ac:dyDescent="0.15">
      <c r="A71" s="1951"/>
      <c r="B71" s="123" t="s">
        <v>19</v>
      </c>
      <c r="C71" s="199"/>
      <c r="D71" s="200"/>
      <c r="E71" s="201"/>
      <c r="F71" s="202"/>
      <c r="G71" s="244"/>
      <c r="H71" s="201"/>
      <c r="I71" s="266"/>
      <c r="J71" s="244"/>
      <c r="K71" s="204"/>
      <c r="L71" s="245"/>
      <c r="M71" s="205"/>
      <c r="N71" s="244"/>
      <c r="O71" s="201"/>
      <c r="P71" s="202"/>
      <c r="Q71" s="201"/>
      <c r="R71" s="202"/>
      <c r="S71" s="207"/>
      <c r="T71" s="256"/>
      <c r="U71" s="201"/>
      <c r="V71" s="245"/>
      <c r="W71" s="201"/>
      <c r="X71" s="206"/>
      <c r="Y71" s="202"/>
      <c r="Z71" s="299"/>
      <c r="AA71" s="40"/>
      <c r="AD71" s="43"/>
      <c r="AE71" s="43"/>
      <c r="AF71" s="43"/>
      <c r="AG71" s="43"/>
      <c r="AH71" s="40"/>
    </row>
    <row r="72" spans="1:34" ht="21" customHeight="1" x14ac:dyDescent="0.15">
      <c r="A72" s="1951"/>
      <c r="B72" s="244" t="s">
        <v>20</v>
      </c>
      <c r="C72" s="199"/>
      <c r="D72" s="200"/>
      <c r="E72" s="201"/>
      <c r="F72" s="202"/>
      <c r="G72" s="244"/>
      <c r="H72" s="201"/>
      <c r="I72" s="266"/>
      <c r="J72" s="244"/>
      <c r="K72" s="259"/>
      <c r="L72" s="260"/>
      <c r="M72" s="258"/>
      <c r="N72" s="258"/>
      <c r="O72" s="201"/>
      <c r="P72" s="202"/>
      <c r="Q72" s="201"/>
      <c r="R72" s="202"/>
      <c r="S72" s="207"/>
      <c r="T72" s="256"/>
      <c r="U72" s="201"/>
      <c r="V72" s="245"/>
      <c r="W72" s="207"/>
      <c r="X72" s="206"/>
      <c r="Y72" s="202"/>
      <c r="Z72" s="299"/>
      <c r="AA72" s="40"/>
      <c r="AD72" s="43"/>
      <c r="AE72" s="43"/>
      <c r="AF72" s="43"/>
      <c r="AG72" s="43"/>
      <c r="AH72" s="40"/>
    </row>
    <row r="73" spans="1:34" ht="21" customHeight="1" x14ac:dyDescent="0.15">
      <c r="A73" s="1951"/>
      <c r="B73" s="52" t="s">
        <v>21</v>
      </c>
      <c r="C73" s="77" t="s">
        <v>37</v>
      </c>
      <c r="D73" s="73" t="s">
        <v>118</v>
      </c>
      <c r="E73" s="76" t="s">
        <v>72</v>
      </c>
      <c r="F73" s="75"/>
      <c r="G73" s="71" t="s">
        <v>66</v>
      </c>
      <c r="H73" s="76"/>
      <c r="I73" s="264" t="s">
        <v>119</v>
      </c>
      <c r="J73" s="71" t="s">
        <v>121</v>
      </c>
      <c r="K73" s="84" t="s">
        <v>26</v>
      </c>
      <c r="L73" s="66" t="s">
        <v>28</v>
      </c>
      <c r="M73" s="64" t="s">
        <v>27</v>
      </c>
      <c r="N73" s="64"/>
      <c r="O73" s="76" t="s">
        <v>90</v>
      </c>
      <c r="P73" s="75"/>
      <c r="Q73" s="76" t="s">
        <v>65</v>
      </c>
      <c r="R73" s="75"/>
      <c r="S73" s="62" t="s">
        <v>71</v>
      </c>
      <c r="T73" s="63"/>
      <c r="U73" s="76" t="s">
        <v>30</v>
      </c>
      <c r="V73" s="78" t="s">
        <v>29</v>
      </c>
      <c r="W73" s="62"/>
      <c r="X73" s="113" t="s">
        <v>63</v>
      </c>
      <c r="Y73" s="75" t="s">
        <v>120</v>
      </c>
      <c r="Z73" s="299"/>
      <c r="AA73" s="40"/>
      <c r="AB73" s="43"/>
      <c r="AC73" s="43"/>
      <c r="AD73" s="43"/>
      <c r="AE73" s="43"/>
      <c r="AF73" s="43"/>
      <c r="AG73" s="43"/>
      <c r="AH73" s="40"/>
    </row>
    <row r="74" spans="1:34" ht="21" customHeight="1" x14ac:dyDescent="0.15">
      <c r="A74" s="1951"/>
      <c r="B74" s="71" t="s">
        <v>22</v>
      </c>
      <c r="C74" s="77" t="s">
        <v>37</v>
      </c>
      <c r="D74" s="73" t="s">
        <v>118</v>
      </c>
      <c r="E74" s="76" t="s">
        <v>72</v>
      </c>
      <c r="F74" s="75"/>
      <c r="G74" s="71" t="s">
        <v>66</v>
      </c>
      <c r="H74" s="76"/>
      <c r="I74" s="264" t="s">
        <v>119</v>
      </c>
      <c r="J74" s="71" t="s">
        <v>121</v>
      </c>
      <c r="K74" s="84" t="s">
        <v>26</v>
      </c>
      <c r="L74" s="66" t="s">
        <v>28</v>
      </c>
      <c r="M74" s="64" t="s">
        <v>27</v>
      </c>
      <c r="N74" s="64"/>
      <c r="O74" s="76" t="s">
        <v>90</v>
      </c>
      <c r="P74" s="75"/>
      <c r="Q74" s="76" t="s">
        <v>65</v>
      </c>
      <c r="R74" s="75"/>
      <c r="S74" s="62" t="s">
        <v>71</v>
      </c>
      <c r="T74" s="63"/>
      <c r="U74" s="76" t="s">
        <v>30</v>
      </c>
      <c r="V74" s="78" t="s">
        <v>29</v>
      </c>
      <c r="W74" s="62"/>
      <c r="X74" s="113" t="s">
        <v>63</v>
      </c>
      <c r="Y74" s="75" t="s">
        <v>120</v>
      </c>
      <c r="Z74" s="299"/>
      <c r="AA74" s="40"/>
      <c r="AB74" s="43"/>
      <c r="AC74" s="43"/>
      <c r="AD74" s="43"/>
      <c r="AE74" s="43"/>
      <c r="AF74" s="43"/>
      <c r="AG74" s="43"/>
      <c r="AH74" s="40"/>
    </row>
    <row r="75" spans="1:34" ht="21" customHeight="1" x14ac:dyDescent="0.15">
      <c r="A75" s="1951"/>
      <c r="B75" s="71" t="s">
        <v>23</v>
      </c>
      <c r="C75" s="77" t="s">
        <v>37</v>
      </c>
      <c r="D75" s="73" t="s">
        <v>118</v>
      </c>
      <c r="E75" s="76" t="s">
        <v>72</v>
      </c>
      <c r="F75" s="75"/>
      <c r="G75" s="71" t="s">
        <v>66</v>
      </c>
      <c r="H75" s="76"/>
      <c r="I75" s="264" t="s">
        <v>119</v>
      </c>
      <c r="J75" s="71" t="s">
        <v>121</v>
      </c>
      <c r="K75" s="84" t="s">
        <v>26</v>
      </c>
      <c r="L75" s="66" t="s">
        <v>28</v>
      </c>
      <c r="M75" s="64" t="s">
        <v>27</v>
      </c>
      <c r="N75" s="64"/>
      <c r="O75" s="76" t="s">
        <v>90</v>
      </c>
      <c r="P75" s="75"/>
      <c r="Q75" s="76" t="s">
        <v>65</v>
      </c>
      <c r="R75" s="75"/>
      <c r="S75" s="62" t="s">
        <v>71</v>
      </c>
      <c r="T75" s="63"/>
      <c r="U75" s="76" t="s">
        <v>30</v>
      </c>
      <c r="V75" s="78" t="s">
        <v>29</v>
      </c>
      <c r="W75" s="62"/>
      <c r="X75" s="113" t="s">
        <v>63</v>
      </c>
      <c r="Y75" s="75" t="s">
        <v>120</v>
      </c>
      <c r="Z75" s="299"/>
      <c r="AA75" s="40"/>
      <c r="AB75" s="43"/>
      <c r="AC75" s="43"/>
      <c r="AD75" s="43"/>
      <c r="AE75" s="43"/>
      <c r="AF75" s="43"/>
      <c r="AG75" s="43"/>
      <c r="AH75" s="40"/>
    </row>
    <row r="76" spans="1:34" ht="21" customHeight="1" x14ac:dyDescent="0.15">
      <c r="A76" s="1951"/>
      <c r="B76" s="64" t="s">
        <v>24</v>
      </c>
      <c r="C76" s="77" t="s">
        <v>37</v>
      </c>
      <c r="D76" s="73" t="s">
        <v>118</v>
      </c>
      <c r="E76" s="76" t="s">
        <v>72</v>
      </c>
      <c r="F76" s="75"/>
      <c r="G76" s="71" t="s">
        <v>66</v>
      </c>
      <c r="H76" s="76"/>
      <c r="I76" s="264" t="s">
        <v>119</v>
      </c>
      <c r="J76" s="71" t="s">
        <v>121</v>
      </c>
      <c r="K76" s="84" t="s">
        <v>26</v>
      </c>
      <c r="L76" s="66" t="s">
        <v>28</v>
      </c>
      <c r="M76" s="64" t="s">
        <v>27</v>
      </c>
      <c r="N76" s="64"/>
      <c r="O76" s="76" t="s">
        <v>90</v>
      </c>
      <c r="P76" s="75"/>
      <c r="Q76" s="76" t="s">
        <v>65</v>
      </c>
      <c r="R76" s="75"/>
      <c r="S76" s="62" t="s">
        <v>71</v>
      </c>
      <c r="T76" s="63"/>
      <c r="U76" s="76" t="s">
        <v>30</v>
      </c>
      <c r="V76" s="78" t="s">
        <v>29</v>
      </c>
      <c r="W76" s="62"/>
      <c r="X76" s="113" t="s">
        <v>63</v>
      </c>
      <c r="Y76" s="75" t="s">
        <v>120</v>
      </c>
      <c r="Z76" s="299"/>
      <c r="AA76" s="40"/>
      <c r="AB76" s="43"/>
      <c r="AC76" s="43"/>
      <c r="AD76" s="43"/>
      <c r="AE76" s="43"/>
      <c r="AF76" s="43"/>
      <c r="AG76" s="43"/>
      <c r="AH76" s="40"/>
    </row>
    <row r="77" spans="1:34" ht="21" customHeight="1" x14ac:dyDescent="0.15">
      <c r="A77" s="1951"/>
      <c r="B77" s="64" t="s">
        <v>25</v>
      </c>
      <c r="C77" s="77" t="s">
        <v>37</v>
      </c>
      <c r="D77" s="73" t="s">
        <v>118</v>
      </c>
      <c r="E77" s="76" t="s">
        <v>72</v>
      </c>
      <c r="F77" s="75"/>
      <c r="G77" s="71" t="s">
        <v>66</v>
      </c>
      <c r="H77" s="76"/>
      <c r="I77" s="264" t="s">
        <v>119</v>
      </c>
      <c r="J77" s="71" t="s">
        <v>121</v>
      </c>
      <c r="K77" s="84" t="s">
        <v>26</v>
      </c>
      <c r="L77" s="66" t="s">
        <v>28</v>
      </c>
      <c r="M77" s="64" t="s">
        <v>27</v>
      </c>
      <c r="N77" s="64"/>
      <c r="O77" s="76" t="s">
        <v>90</v>
      </c>
      <c r="P77" s="75"/>
      <c r="Q77" s="76" t="s">
        <v>65</v>
      </c>
      <c r="R77" s="75"/>
      <c r="S77" s="62" t="s">
        <v>71</v>
      </c>
      <c r="T77" s="63"/>
      <c r="U77" s="76" t="s">
        <v>30</v>
      </c>
      <c r="V77" s="78" t="s">
        <v>29</v>
      </c>
      <c r="W77" s="62"/>
      <c r="X77" s="113" t="s">
        <v>63</v>
      </c>
      <c r="Y77" s="75" t="s">
        <v>120</v>
      </c>
      <c r="Z77" s="299"/>
      <c r="AA77" s="40"/>
      <c r="AD77" s="43"/>
      <c r="AE77" s="43"/>
      <c r="AF77" s="43"/>
      <c r="AG77" s="43"/>
      <c r="AH77" s="40"/>
    </row>
    <row r="78" spans="1:34" ht="21" customHeight="1" x14ac:dyDescent="0.15">
      <c r="A78" s="1951"/>
      <c r="B78" s="123" t="s">
        <v>19</v>
      </c>
      <c r="C78" s="199"/>
      <c r="D78" s="200"/>
      <c r="E78" s="201"/>
      <c r="F78" s="202"/>
      <c r="G78" s="244"/>
      <c r="H78" s="201"/>
      <c r="I78" s="266"/>
      <c r="J78" s="244"/>
      <c r="K78" s="204"/>
      <c r="L78" s="245"/>
      <c r="M78" s="205"/>
      <c r="N78" s="244"/>
      <c r="O78" s="201"/>
      <c r="P78" s="202"/>
      <c r="Q78" s="201"/>
      <c r="R78" s="202"/>
      <c r="S78" s="207"/>
      <c r="T78" s="256"/>
      <c r="U78" s="201"/>
      <c r="V78" s="245"/>
      <c r="W78" s="201"/>
      <c r="X78" s="206"/>
      <c r="Y78" s="202"/>
      <c r="Z78" s="299"/>
      <c r="AA78" s="40"/>
      <c r="AD78" s="43"/>
      <c r="AE78" s="43"/>
      <c r="AF78" s="43"/>
      <c r="AG78" s="43"/>
      <c r="AH78" s="40"/>
    </row>
    <row r="79" spans="1:34" ht="21" customHeight="1" x14ac:dyDescent="0.15">
      <c r="A79" s="1951"/>
      <c r="B79" s="71" t="s">
        <v>20</v>
      </c>
      <c r="C79" s="77" t="s">
        <v>121</v>
      </c>
      <c r="D79" s="73" t="s">
        <v>66</v>
      </c>
      <c r="E79" s="76"/>
      <c r="F79" s="75" t="s">
        <v>119</v>
      </c>
      <c r="G79" s="71" t="s">
        <v>72</v>
      </c>
      <c r="H79" s="76"/>
      <c r="I79" s="264" t="s">
        <v>37</v>
      </c>
      <c r="J79" s="71" t="s">
        <v>27</v>
      </c>
      <c r="K79" s="84" t="s">
        <v>26</v>
      </c>
      <c r="L79" s="66" t="s">
        <v>28</v>
      </c>
      <c r="M79" s="64" t="s">
        <v>118</v>
      </c>
      <c r="N79" s="64"/>
      <c r="O79" s="76"/>
      <c r="P79" s="75" t="s">
        <v>90</v>
      </c>
      <c r="Q79" s="76" t="s">
        <v>63</v>
      </c>
      <c r="R79" s="75" t="s">
        <v>65</v>
      </c>
      <c r="S79" s="62" t="s">
        <v>120</v>
      </c>
      <c r="T79" s="63"/>
      <c r="U79" s="76" t="s">
        <v>29</v>
      </c>
      <c r="V79" s="78" t="s">
        <v>30</v>
      </c>
      <c r="W79" s="62" t="s">
        <v>71</v>
      </c>
      <c r="X79" s="113"/>
      <c r="Y79" s="75"/>
      <c r="Z79" s="299"/>
      <c r="AA79" s="40"/>
      <c r="AD79" s="43"/>
      <c r="AE79" s="43"/>
      <c r="AF79" s="43"/>
      <c r="AG79" s="43"/>
      <c r="AH79" s="40"/>
    </row>
    <row r="80" spans="1:34" ht="21" customHeight="1" x14ac:dyDescent="0.15">
      <c r="A80" s="1951"/>
      <c r="B80" s="52" t="s">
        <v>21</v>
      </c>
      <c r="C80" s="77" t="s">
        <v>121</v>
      </c>
      <c r="D80" s="73" t="s">
        <v>66</v>
      </c>
      <c r="E80" s="76"/>
      <c r="F80" s="75" t="s">
        <v>119</v>
      </c>
      <c r="G80" s="71" t="s">
        <v>72</v>
      </c>
      <c r="H80" s="76"/>
      <c r="I80" s="264" t="s">
        <v>37</v>
      </c>
      <c r="J80" s="71" t="s">
        <v>27</v>
      </c>
      <c r="K80" s="84" t="s">
        <v>26</v>
      </c>
      <c r="L80" s="66" t="s">
        <v>28</v>
      </c>
      <c r="M80" s="64" t="s">
        <v>118</v>
      </c>
      <c r="N80" s="64"/>
      <c r="O80" s="76"/>
      <c r="P80" s="75" t="s">
        <v>90</v>
      </c>
      <c r="Q80" s="76" t="s">
        <v>63</v>
      </c>
      <c r="R80" s="75" t="s">
        <v>65</v>
      </c>
      <c r="S80" s="62" t="s">
        <v>120</v>
      </c>
      <c r="T80" s="63"/>
      <c r="U80" s="76" t="s">
        <v>29</v>
      </c>
      <c r="V80" s="78" t="s">
        <v>30</v>
      </c>
      <c r="W80" s="62" t="s">
        <v>71</v>
      </c>
      <c r="X80" s="113"/>
      <c r="Y80" s="75"/>
      <c r="Z80" s="299"/>
      <c r="AA80" s="40"/>
      <c r="AD80" s="43"/>
      <c r="AE80" s="43"/>
      <c r="AF80" s="43"/>
      <c r="AG80" s="43"/>
      <c r="AH80" s="40"/>
    </row>
    <row r="81" spans="1:34" ht="21" customHeight="1" x14ac:dyDescent="0.15">
      <c r="A81" s="1951"/>
      <c r="B81" s="71" t="s">
        <v>22</v>
      </c>
      <c r="C81" s="77" t="s">
        <v>121</v>
      </c>
      <c r="D81" s="73" t="s">
        <v>66</v>
      </c>
      <c r="E81" s="76"/>
      <c r="F81" s="75" t="s">
        <v>119</v>
      </c>
      <c r="G81" s="71" t="s">
        <v>72</v>
      </c>
      <c r="H81" s="76"/>
      <c r="I81" s="264" t="s">
        <v>37</v>
      </c>
      <c r="J81" s="71" t="s">
        <v>27</v>
      </c>
      <c r="K81" s="84" t="s">
        <v>26</v>
      </c>
      <c r="L81" s="66" t="s">
        <v>28</v>
      </c>
      <c r="M81" s="64" t="s">
        <v>118</v>
      </c>
      <c r="N81" s="64"/>
      <c r="O81" s="76"/>
      <c r="P81" s="75" t="s">
        <v>90</v>
      </c>
      <c r="Q81" s="76" t="s">
        <v>63</v>
      </c>
      <c r="R81" s="75" t="s">
        <v>65</v>
      </c>
      <c r="S81" s="62" t="s">
        <v>120</v>
      </c>
      <c r="T81" s="63"/>
      <c r="U81" s="76" t="s">
        <v>29</v>
      </c>
      <c r="V81" s="78" t="s">
        <v>30</v>
      </c>
      <c r="W81" s="62" t="s">
        <v>71</v>
      </c>
      <c r="X81" s="113"/>
      <c r="Y81" s="75"/>
      <c r="Z81" s="299"/>
      <c r="AA81" s="40"/>
      <c r="AD81" s="43"/>
      <c r="AE81" s="43"/>
      <c r="AF81" s="43"/>
      <c r="AG81" s="43"/>
      <c r="AH81" s="40"/>
    </row>
    <row r="82" spans="1:34" ht="21" customHeight="1" x14ac:dyDescent="0.15">
      <c r="A82" s="1951"/>
      <c r="B82" s="71" t="s">
        <v>23</v>
      </c>
      <c r="C82" s="77" t="s">
        <v>121</v>
      </c>
      <c r="D82" s="73" t="s">
        <v>66</v>
      </c>
      <c r="E82" s="76"/>
      <c r="F82" s="75" t="s">
        <v>119</v>
      </c>
      <c r="G82" s="71" t="s">
        <v>72</v>
      </c>
      <c r="H82" s="76"/>
      <c r="I82" s="264" t="s">
        <v>37</v>
      </c>
      <c r="J82" s="71" t="s">
        <v>27</v>
      </c>
      <c r="K82" s="84" t="s">
        <v>26</v>
      </c>
      <c r="L82" s="66" t="s">
        <v>28</v>
      </c>
      <c r="M82" s="64" t="s">
        <v>118</v>
      </c>
      <c r="N82" s="64"/>
      <c r="O82" s="76"/>
      <c r="P82" s="75" t="s">
        <v>90</v>
      </c>
      <c r="Q82" s="76" t="s">
        <v>63</v>
      </c>
      <c r="R82" s="75" t="s">
        <v>65</v>
      </c>
      <c r="S82" s="62" t="s">
        <v>120</v>
      </c>
      <c r="T82" s="63"/>
      <c r="U82" s="76" t="s">
        <v>29</v>
      </c>
      <c r="V82" s="78" t="s">
        <v>30</v>
      </c>
      <c r="W82" s="62" t="s">
        <v>71</v>
      </c>
      <c r="X82" s="113"/>
      <c r="Y82" s="75"/>
      <c r="Z82" s="299"/>
      <c r="AA82" s="40"/>
      <c r="AD82" s="43"/>
      <c r="AE82" s="43"/>
      <c r="AF82" s="43"/>
      <c r="AG82" s="43"/>
      <c r="AH82" s="40"/>
    </row>
    <row r="83" spans="1:34" ht="21" customHeight="1" x14ac:dyDescent="0.15">
      <c r="A83" s="1951"/>
      <c r="B83" s="64" t="s">
        <v>24</v>
      </c>
      <c r="C83" s="77" t="s">
        <v>121</v>
      </c>
      <c r="D83" s="73" t="s">
        <v>66</v>
      </c>
      <c r="E83" s="76"/>
      <c r="F83" s="75" t="s">
        <v>119</v>
      </c>
      <c r="G83" s="71" t="s">
        <v>72</v>
      </c>
      <c r="H83" s="76"/>
      <c r="I83" s="264" t="s">
        <v>37</v>
      </c>
      <c r="J83" s="71" t="s">
        <v>27</v>
      </c>
      <c r="K83" s="84" t="s">
        <v>26</v>
      </c>
      <c r="L83" s="66" t="s">
        <v>28</v>
      </c>
      <c r="M83" s="64" t="s">
        <v>118</v>
      </c>
      <c r="N83" s="64"/>
      <c r="O83" s="76"/>
      <c r="P83" s="75" t="s">
        <v>90</v>
      </c>
      <c r="Q83" s="76" t="s">
        <v>63</v>
      </c>
      <c r="R83" s="75" t="s">
        <v>65</v>
      </c>
      <c r="S83" s="62" t="s">
        <v>120</v>
      </c>
      <c r="T83" s="63"/>
      <c r="U83" s="76" t="s">
        <v>29</v>
      </c>
      <c r="V83" s="78" t="s">
        <v>30</v>
      </c>
      <c r="W83" s="62" t="s">
        <v>71</v>
      </c>
      <c r="X83" s="113"/>
      <c r="Y83" s="75"/>
      <c r="Z83" s="299"/>
      <c r="AA83" s="40"/>
      <c r="AD83" s="43"/>
      <c r="AE83" s="43"/>
      <c r="AF83" s="43"/>
      <c r="AG83" s="43"/>
      <c r="AH83" s="40"/>
    </row>
    <row r="84" spans="1:34" ht="21" customHeight="1" x14ac:dyDescent="0.15">
      <c r="A84" s="1951"/>
      <c r="B84" s="258" t="s">
        <v>25</v>
      </c>
      <c r="C84" s="199"/>
      <c r="D84" s="200"/>
      <c r="E84" s="201"/>
      <c r="F84" s="202"/>
      <c r="G84" s="244"/>
      <c r="H84" s="201"/>
      <c r="I84" s="266"/>
      <c r="J84" s="244"/>
      <c r="K84" s="259"/>
      <c r="L84" s="260"/>
      <c r="M84" s="258"/>
      <c r="N84" s="258"/>
      <c r="O84" s="201"/>
      <c r="P84" s="202"/>
      <c r="Q84" s="201"/>
      <c r="R84" s="202"/>
      <c r="S84" s="207"/>
      <c r="T84" s="256"/>
      <c r="U84" s="201"/>
      <c r="V84" s="245"/>
      <c r="W84" s="207"/>
      <c r="X84" s="206"/>
      <c r="Y84" s="202"/>
      <c r="Z84" s="299"/>
      <c r="AA84" s="40"/>
      <c r="AD84" s="43"/>
      <c r="AE84" s="43"/>
      <c r="AF84" s="43"/>
      <c r="AG84" s="43"/>
      <c r="AH84" s="40"/>
    </row>
    <row r="85" spans="1:34" ht="21" customHeight="1" x14ac:dyDescent="0.15">
      <c r="A85" s="1951"/>
      <c r="B85" s="123" t="s">
        <v>19</v>
      </c>
      <c r="C85" s="199"/>
      <c r="D85" s="200"/>
      <c r="E85" s="201"/>
      <c r="F85" s="202"/>
      <c r="G85" s="244"/>
      <c r="H85" s="201"/>
      <c r="I85" s="266"/>
      <c r="J85" s="244"/>
      <c r="K85" s="204"/>
      <c r="L85" s="245"/>
      <c r="M85" s="205"/>
      <c r="N85" s="244"/>
      <c r="O85" s="201"/>
      <c r="P85" s="202"/>
      <c r="Q85" s="201"/>
      <c r="R85" s="202"/>
      <c r="S85" s="207"/>
      <c r="T85" s="256"/>
      <c r="U85" s="201"/>
      <c r="V85" s="245"/>
      <c r="W85" s="201"/>
      <c r="X85" s="206"/>
      <c r="Y85" s="202"/>
      <c r="Z85" s="299"/>
      <c r="AA85" s="40"/>
      <c r="AD85" s="43"/>
      <c r="AE85" s="43"/>
      <c r="AF85" s="43"/>
      <c r="AG85" s="43"/>
      <c r="AH85" s="40"/>
    </row>
    <row r="86" spans="1:34" ht="21" customHeight="1" x14ac:dyDescent="0.15">
      <c r="A86" s="1951"/>
      <c r="B86" s="71" t="s">
        <v>20</v>
      </c>
      <c r="C86" s="77" t="s">
        <v>27</v>
      </c>
      <c r="D86" s="73" t="s">
        <v>72</v>
      </c>
      <c r="E86" s="76" t="s">
        <v>37</v>
      </c>
      <c r="F86" s="75"/>
      <c r="G86" s="71" t="s">
        <v>119</v>
      </c>
      <c r="H86" s="76"/>
      <c r="I86" s="264" t="s">
        <v>121</v>
      </c>
      <c r="J86" s="71" t="s">
        <v>118</v>
      </c>
      <c r="K86" s="84" t="s">
        <v>26</v>
      </c>
      <c r="L86" s="66" t="s">
        <v>28</v>
      </c>
      <c r="M86" s="64" t="s">
        <v>66</v>
      </c>
      <c r="N86" s="64"/>
      <c r="O86" s="76" t="s">
        <v>90</v>
      </c>
      <c r="P86" s="75"/>
      <c r="Q86" s="76" t="s">
        <v>65</v>
      </c>
      <c r="R86" s="75"/>
      <c r="S86" s="62" t="s">
        <v>63</v>
      </c>
      <c r="T86" s="63"/>
      <c r="U86" s="76" t="s">
        <v>30</v>
      </c>
      <c r="V86" s="78" t="s">
        <v>29</v>
      </c>
      <c r="W86" s="62" t="s">
        <v>71</v>
      </c>
      <c r="X86" s="113"/>
      <c r="Y86" s="75" t="s">
        <v>120</v>
      </c>
      <c r="Z86" s="299"/>
      <c r="AA86" s="40"/>
      <c r="AD86" s="43"/>
      <c r="AE86" s="43"/>
      <c r="AF86" s="43"/>
      <c r="AG86" s="43"/>
      <c r="AH86" s="40"/>
    </row>
    <row r="87" spans="1:34" ht="21" customHeight="1" x14ac:dyDescent="0.15">
      <c r="A87" s="1951"/>
      <c r="B87" s="52" t="s">
        <v>21</v>
      </c>
      <c r="C87" s="77" t="s">
        <v>27</v>
      </c>
      <c r="D87" s="73" t="s">
        <v>72</v>
      </c>
      <c r="E87" s="76" t="s">
        <v>37</v>
      </c>
      <c r="F87" s="75"/>
      <c r="G87" s="71" t="s">
        <v>119</v>
      </c>
      <c r="H87" s="76"/>
      <c r="I87" s="264" t="s">
        <v>121</v>
      </c>
      <c r="J87" s="71" t="s">
        <v>118</v>
      </c>
      <c r="K87" s="84" t="s">
        <v>26</v>
      </c>
      <c r="L87" s="66" t="s">
        <v>28</v>
      </c>
      <c r="M87" s="64" t="s">
        <v>66</v>
      </c>
      <c r="N87" s="64"/>
      <c r="O87" s="76" t="s">
        <v>90</v>
      </c>
      <c r="P87" s="75"/>
      <c r="Q87" s="76" t="s">
        <v>65</v>
      </c>
      <c r="R87" s="75"/>
      <c r="S87" s="62" t="s">
        <v>63</v>
      </c>
      <c r="T87" s="63"/>
      <c r="U87" s="76" t="s">
        <v>30</v>
      </c>
      <c r="V87" s="78" t="s">
        <v>29</v>
      </c>
      <c r="W87" s="62" t="s">
        <v>71</v>
      </c>
      <c r="X87" s="113"/>
      <c r="Y87" s="75" t="s">
        <v>120</v>
      </c>
      <c r="Z87" s="299"/>
      <c r="AA87" s="40"/>
      <c r="AD87" s="43"/>
      <c r="AE87" s="43"/>
      <c r="AF87" s="43"/>
      <c r="AG87" s="43"/>
      <c r="AH87" s="40"/>
    </row>
    <row r="88" spans="1:34" ht="21" customHeight="1" x14ac:dyDescent="0.15">
      <c r="A88" s="1951"/>
      <c r="B88" s="71" t="s">
        <v>22</v>
      </c>
      <c r="C88" s="77" t="s">
        <v>27</v>
      </c>
      <c r="D88" s="73" t="s">
        <v>72</v>
      </c>
      <c r="E88" s="76" t="s">
        <v>37</v>
      </c>
      <c r="F88" s="75"/>
      <c r="G88" s="71" t="s">
        <v>119</v>
      </c>
      <c r="H88" s="76"/>
      <c r="I88" s="264" t="s">
        <v>121</v>
      </c>
      <c r="J88" s="71" t="s">
        <v>118</v>
      </c>
      <c r="K88" s="84" t="s">
        <v>26</v>
      </c>
      <c r="L88" s="66" t="s">
        <v>28</v>
      </c>
      <c r="M88" s="64" t="s">
        <v>66</v>
      </c>
      <c r="N88" s="64"/>
      <c r="O88" s="76" t="s">
        <v>90</v>
      </c>
      <c r="P88" s="75"/>
      <c r="Q88" s="76" t="s">
        <v>65</v>
      </c>
      <c r="R88" s="75"/>
      <c r="S88" s="62" t="s">
        <v>63</v>
      </c>
      <c r="T88" s="63"/>
      <c r="U88" s="76" t="s">
        <v>30</v>
      </c>
      <c r="V88" s="78" t="s">
        <v>29</v>
      </c>
      <c r="W88" s="62" t="s">
        <v>71</v>
      </c>
      <c r="X88" s="113"/>
      <c r="Y88" s="75" t="s">
        <v>120</v>
      </c>
      <c r="Z88" s="299"/>
      <c r="AA88" s="40"/>
      <c r="AD88" s="43"/>
      <c r="AE88" s="43"/>
      <c r="AF88" s="43"/>
      <c r="AG88" s="43"/>
      <c r="AH88" s="40"/>
    </row>
    <row r="89" spans="1:34" ht="21" customHeight="1" x14ac:dyDescent="0.15">
      <c r="A89" s="1951"/>
      <c r="B89" s="71" t="s">
        <v>23</v>
      </c>
      <c r="C89" s="77" t="s">
        <v>27</v>
      </c>
      <c r="D89" s="73" t="s">
        <v>72</v>
      </c>
      <c r="E89" s="76" t="s">
        <v>37</v>
      </c>
      <c r="F89" s="75"/>
      <c r="G89" s="71" t="s">
        <v>119</v>
      </c>
      <c r="H89" s="76"/>
      <c r="I89" s="264" t="s">
        <v>121</v>
      </c>
      <c r="J89" s="71" t="s">
        <v>118</v>
      </c>
      <c r="K89" s="84" t="s">
        <v>26</v>
      </c>
      <c r="L89" s="66" t="s">
        <v>28</v>
      </c>
      <c r="M89" s="64" t="s">
        <v>66</v>
      </c>
      <c r="N89" s="64"/>
      <c r="O89" s="76" t="s">
        <v>90</v>
      </c>
      <c r="P89" s="75"/>
      <c r="Q89" s="76" t="s">
        <v>65</v>
      </c>
      <c r="R89" s="75"/>
      <c r="S89" s="62" t="s">
        <v>63</v>
      </c>
      <c r="T89" s="63"/>
      <c r="U89" s="76" t="s">
        <v>30</v>
      </c>
      <c r="V89" s="78" t="s">
        <v>29</v>
      </c>
      <c r="W89" s="62" t="s">
        <v>71</v>
      </c>
      <c r="X89" s="113"/>
      <c r="Y89" s="75" t="s">
        <v>120</v>
      </c>
      <c r="Z89" s="299"/>
      <c r="AA89" s="40"/>
      <c r="AD89" s="43"/>
      <c r="AE89" s="43"/>
      <c r="AF89" s="43"/>
      <c r="AG89" s="43"/>
      <c r="AH89" s="40"/>
    </row>
    <row r="90" spans="1:34" ht="21" customHeight="1" x14ac:dyDescent="0.15">
      <c r="A90" s="1951"/>
      <c r="B90" s="64" t="s">
        <v>24</v>
      </c>
      <c r="C90" s="77" t="s">
        <v>27</v>
      </c>
      <c r="D90" s="73" t="s">
        <v>72</v>
      </c>
      <c r="E90" s="76" t="s">
        <v>37</v>
      </c>
      <c r="F90" s="75"/>
      <c r="G90" s="71" t="s">
        <v>119</v>
      </c>
      <c r="H90" s="76"/>
      <c r="I90" s="264" t="s">
        <v>121</v>
      </c>
      <c r="J90" s="71" t="s">
        <v>118</v>
      </c>
      <c r="K90" s="84" t="s">
        <v>26</v>
      </c>
      <c r="L90" s="66" t="s">
        <v>28</v>
      </c>
      <c r="M90" s="64" t="s">
        <v>66</v>
      </c>
      <c r="N90" s="64"/>
      <c r="O90" s="76" t="s">
        <v>90</v>
      </c>
      <c r="P90" s="75"/>
      <c r="Q90" s="76" t="s">
        <v>65</v>
      </c>
      <c r="R90" s="75"/>
      <c r="S90" s="62" t="s">
        <v>63</v>
      </c>
      <c r="T90" s="63"/>
      <c r="U90" s="76" t="s">
        <v>30</v>
      </c>
      <c r="V90" s="78" t="s">
        <v>29</v>
      </c>
      <c r="W90" s="62" t="s">
        <v>71</v>
      </c>
      <c r="X90" s="113"/>
      <c r="Y90" s="75" t="s">
        <v>120</v>
      </c>
      <c r="Z90" s="299"/>
      <c r="AA90" s="40"/>
      <c r="AD90" s="43"/>
      <c r="AE90" s="43"/>
      <c r="AF90" s="43"/>
      <c r="AG90" s="43"/>
      <c r="AH90" s="40"/>
    </row>
    <row r="91" spans="1:34" ht="21" customHeight="1" x14ac:dyDescent="0.15">
      <c r="A91" s="1951"/>
      <c r="B91" s="64" t="s">
        <v>25</v>
      </c>
      <c r="C91" s="77" t="s">
        <v>27</v>
      </c>
      <c r="D91" s="73" t="s">
        <v>72</v>
      </c>
      <c r="E91" s="76" t="s">
        <v>37</v>
      </c>
      <c r="F91" s="75"/>
      <c r="G91" s="71" t="s">
        <v>119</v>
      </c>
      <c r="H91" s="76"/>
      <c r="I91" s="264" t="s">
        <v>121</v>
      </c>
      <c r="J91" s="71" t="s">
        <v>118</v>
      </c>
      <c r="K91" s="84" t="s">
        <v>26</v>
      </c>
      <c r="L91" s="66" t="s">
        <v>28</v>
      </c>
      <c r="M91" s="64" t="s">
        <v>66</v>
      </c>
      <c r="N91" s="64"/>
      <c r="O91" s="76" t="s">
        <v>90</v>
      </c>
      <c r="P91" s="75"/>
      <c r="Q91" s="76" t="s">
        <v>65</v>
      </c>
      <c r="R91" s="75"/>
      <c r="S91" s="62" t="s">
        <v>63</v>
      </c>
      <c r="T91" s="63"/>
      <c r="U91" s="76" t="s">
        <v>30</v>
      </c>
      <c r="V91" s="78" t="s">
        <v>29</v>
      </c>
      <c r="W91" s="62" t="s">
        <v>71</v>
      </c>
      <c r="X91" s="113"/>
      <c r="Y91" s="75" t="s">
        <v>120</v>
      </c>
      <c r="Z91" s="299"/>
      <c r="AA91" s="40"/>
      <c r="AD91" s="43"/>
      <c r="AG91" s="43"/>
      <c r="AH91" s="40"/>
    </row>
    <row r="92" spans="1:34" ht="21" customHeight="1" x14ac:dyDescent="0.15">
      <c r="A92" s="1951"/>
      <c r="B92" s="123" t="s">
        <v>19</v>
      </c>
      <c r="C92" s="199"/>
      <c r="D92" s="200"/>
      <c r="E92" s="201"/>
      <c r="F92" s="202"/>
      <c r="G92" s="244"/>
      <c r="H92" s="201"/>
      <c r="I92" s="266"/>
      <c r="J92" s="244"/>
      <c r="K92" s="204"/>
      <c r="L92" s="245"/>
      <c r="M92" s="205"/>
      <c r="N92" s="244"/>
      <c r="O92" s="201"/>
      <c r="P92" s="202"/>
      <c r="Q92" s="201"/>
      <c r="R92" s="202"/>
      <c r="S92" s="207"/>
      <c r="T92" s="256"/>
      <c r="U92" s="201"/>
      <c r="V92" s="245"/>
      <c r="W92" s="201"/>
      <c r="X92" s="206"/>
      <c r="Y92" s="202"/>
      <c r="Z92" s="299"/>
      <c r="AA92" s="40"/>
      <c r="AD92" s="43"/>
      <c r="AG92" s="43"/>
      <c r="AH92" s="40"/>
    </row>
    <row r="93" spans="1:34" ht="21" customHeight="1" x14ac:dyDescent="0.15">
      <c r="A93" s="1951"/>
      <c r="B93" s="71" t="s">
        <v>20</v>
      </c>
      <c r="C93" s="77" t="s">
        <v>118</v>
      </c>
      <c r="D93" s="73" t="s">
        <v>119</v>
      </c>
      <c r="E93" s="76"/>
      <c r="F93" s="75" t="s">
        <v>121</v>
      </c>
      <c r="G93" s="71" t="s">
        <v>37</v>
      </c>
      <c r="H93" s="76"/>
      <c r="I93" s="264" t="s">
        <v>27</v>
      </c>
      <c r="J93" s="71" t="s">
        <v>66</v>
      </c>
      <c r="K93" s="84" t="s">
        <v>26</v>
      </c>
      <c r="L93" s="66" t="s">
        <v>28</v>
      </c>
      <c r="M93" s="64" t="s">
        <v>72</v>
      </c>
      <c r="N93" s="64"/>
      <c r="O93" s="76"/>
      <c r="P93" s="75" t="s">
        <v>90</v>
      </c>
      <c r="Q93" s="76" t="s">
        <v>120</v>
      </c>
      <c r="R93" s="75" t="s">
        <v>65</v>
      </c>
      <c r="S93" s="62" t="s">
        <v>71</v>
      </c>
      <c r="T93" s="63"/>
      <c r="U93" s="76" t="s">
        <v>29</v>
      </c>
      <c r="V93" s="78" t="s">
        <v>30</v>
      </c>
      <c r="W93" s="62"/>
      <c r="X93" s="113" t="s">
        <v>63</v>
      </c>
      <c r="Y93" s="75"/>
      <c r="Z93" s="299"/>
      <c r="AA93" s="40"/>
      <c r="AD93" s="43"/>
      <c r="AG93" s="43"/>
      <c r="AH93" s="40"/>
    </row>
    <row r="94" spans="1:34" ht="21" customHeight="1" x14ac:dyDescent="0.15">
      <c r="A94" s="1951"/>
      <c r="B94" s="52" t="s">
        <v>21</v>
      </c>
      <c r="C94" s="77" t="s">
        <v>118</v>
      </c>
      <c r="D94" s="73" t="s">
        <v>119</v>
      </c>
      <c r="E94" s="76"/>
      <c r="F94" s="75" t="s">
        <v>121</v>
      </c>
      <c r="G94" s="71" t="s">
        <v>37</v>
      </c>
      <c r="H94" s="76"/>
      <c r="I94" s="264" t="s">
        <v>27</v>
      </c>
      <c r="J94" s="71" t="s">
        <v>66</v>
      </c>
      <c r="K94" s="84" t="s">
        <v>26</v>
      </c>
      <c r="L94" s="66" t="s">
        <v>28</v>
      </c>
      <c r="M94" s="64" t="s">
        <v>72</v>
      </c>
      <c r="N94" s="64"/>
      <c r="O94" s="76"/>
      <c r="P94" s="75" t="s">
        <v>90</v>
      </c>
      <c r="Q94" s="76" t="s">
        <v>120</v>
      </c>
      <c r="R94" s="75" t="s">
        <v>65</v>
      </c>
      <c r="S94" s="62" t="s">
        <v>71</v>
      </c>
      <c r="T94" s="63"/>
      <c r="U94" s="76" t="s">
        <v>29</v>
      </c>
      <c r="V94" s="78" t="s">
        <v>30</v>
      </c>
      <c r="W94" s="62"/>
      <c r="X94" s="113" t="s">
        <v>63</v>
      </c>
      <c r="Y94" s="75"/>
      <c r="Z94" s="299"/>
      <c r="AA94" s="40"/>
      <c r="AD94" s="43"/>
      <c r="AG94" s="43"/>
      <c r="AH94" s="40"/>
    </row>
    <row r="95" spans="1:34" ht="21" customHeight="1" x14ac:dyDescent="0.15">
      <c r="A95" s="1951"/>
      <c r="B95" s="71" t="s">
        <v>22</v>
      </c>
      <c r="C95" s="77" t="s">
        <v>118</v>
      </c>
      <c r="D95" s="73" t="s">
        <v>119</v>
      </c>
      <c r="E95" s="76"/>
      <c r="F95" s="75" t="s">
        <v>121</v>
      </c>
      <c r="G95" s="71" t="s">
        <v>37</v>
      </c>
      <c r="H95" s="76"/>
      <c r="I95" s="264" t="s">
        <v>27</v>
      </c>
      <c r="J95" s="71" t="s">
        <v>66</v>
      </c>
      <c r="K95" s="84" t="s">
        <v>26</v>
      </c>
      <c r="L95" s="66" t="s">
        <v>28</v>
      </c>
      <c r="M95" s="64" t="s">
        <v>72</v>
      </c>
      <c r="N95" s="64"/>
      <c r="O95" s="76"/>
      <c r="P95" s="75" t="s">
        <v>90</v>
      </c>
      <c r="Q95" s="76" t="s">
        <v>120</v>
      </c>
      <c r="R95" s="75" t="s">
        <v>65</v>
      </c>
      <c r="S95" s="62" t="s">
        <v>71</v>
      </c>
      <c r="T95" s="63"/>
      <c r="U95" s="76" t="s">
        <v>29</v>
      </c>
      <c r="V95" s="78" t="s">
        <v>30</v>
      </c>
      <c r="W95" s="62"/>
      <c r="X95" s="113" t="s">
        <v>63</v>
      </c>
      <c r="Y95" s="75"/>
      <c r="Z95" s="299"/>
      <c r="AA95" s="40"/>
      <c r="AD95" s="43"/>
      <c r="AG95" s="43"/>
      <c r="AH95" s="40"/>
    </row>
    <row r="96" spans="1:34" ht="21" customHeight="1" x14ac:dyDescent="0.15">
      <c r="A96" s="1951"/>
      <c r="B96" s="71" t="s">
        <v>23</v>
      </c>
      <c r="C96" s="77" t="s">
        <v>118</v>
      </c>
      <c r="D96" s="73" t="s">
        <v>119</v>
      </c>
      <c r="E96" s="76"/>
      <c r="F96" s="75" t="s">
        <v>121</v>
      </c>
      <c r="G96" s="71" t="s">
        <v>37</v>
      </c>
      <c r="H96" s="76"/>
      <c r="I96" s="264" t="s">
        <v>27</v>
      </c>
      <c r="J96" s="71" t="s">
        <v>66</v>
      </c>
      <c r="K96" s="84" t="s">
        <v>26</v>
      </c>
      <c r="L96" s="66" t="s">
        <v>28</v>
      </c>
      <c r="M96" s="64" t="s">
        <v>72</v>
      </c>
      <c r="N96" s="64"/>
      <c r="O96" s="76"/>
      <c r="P96" s="75" t="s">
        <v>90</v>
      </c>
      <c r="Q96" s="76" t="s">
        <v>120</v>
      </c>
      <c r="R96" s="75" t="s">
        <v>65</v>
      </c>
      <c r="S96" s="62" t="s">
        <v>71</v>
      </c>
      <c r="T96" s="63"/>
      <c r="U96" s="76" t="s">
        <v>29</v>
      </c>
      <c r="V96" s="78" t="s">
        <v>30</v>
      </c>
      <c r="W96" s="62"/>
      <c r="X96" s="113" t="s">
        <v>63</v>
      </c>
      <c r="Y96" s="75"/>
      <c r="Z96" s="299"/>
      <c r="AA96" s="40"/>
      <c r="AD96" s="43"/>
      <c r="AG96" s="43"/>
      <c r="AH96" s="40"/>
    </row>
    <row r="97" spans="1:34" ht="21" customHeight="1" x14ac:dyDescent="0.15">
      <c r="A97" s="1951"/>
      <c r="B97" s="64" t="s">
        <v>24</v>
      </c>
      <c r="C97" s="77" t="s">
        <v>118</v>
      </c>
      <c r="D97" s="73" t="s">
        <v>119</v>
      </c>
      <c r="E97" s="76"/>
      <c r="F97" s="75" t="s">
        <v>121</v>
      </c>
      <c r="G97" s="71" t="s">
        <v>37</v>
      </c>
      <c r="H97" s="76"/>
      <c r="I97" s="264" t="s">
        <v>27</v>
      </c>
      <c r="J97" s="71" t="s">
        <v>66</v>
      </c>
      <c r="K97" s="84" t="s">
        <v>26</v>
      </c>
      <c r="L97" s="66" t="s">
        <v>28</v>
      </c>
      <c r="M97" s="64" t="s">
        <v>72</v>
      </c>
      <c r="N97" s="64"/>
      <c r="O97" s="76"/>
      <c r="P97" s="75" t="s">
        <v>90</v>
      </c>
      <c r="Q97" s="76" t="s">
        <v>120</v>
      </c>
      <c r="R97" s="75" t="s">
        <v>65</v>
      </c>
      <c r="S97" s="62" t="s">
        <v>71</v>
      </c>
      <c r="T97" s="63"/>
      <c r="U97" s="76" t="s">
        <v>29</v>
      </c>
      <c r="V97" s="78" t="s">
        <v>30</v>
      </c>
      <c r="W97" s="62"/>
      <c r="X97" s="113" t="s">
        <v>63</v>
      </c>
      <c r="Y97" s="75"/>
      <c r="Z97" s="299"/>
      <c r="AA97" s="40"/>
      <c r="AD97" s="43"/>
      <c r="AG97" s="43"/>
      <c r="AH97" s="40"/>
    </row>
    <row r="98" spans="1:34" ht="21" customHeight="1" x14ac:dyDescent="0.15">
      <c r="A98" s="1945">
        <v>25.6</v>
      </c>
      <c r="B98" s="64" t="s">
        <v>25</v>
      </c>
      <c r="C98" s="77" t="s">
        <v>118</v>
      </c>
      <c r="D98" s="73" t="s">
        <v>119</v>
      </c>
      <c r="E98" s="76"/>
      <c r="F98" s="75" t="s">
        <v>121</v>
      </c>
      <c r="G98" s="71" t="s">
        <v>37</v>
      </c>
      <c r="H98" s="76"/>
      <c r="I98" s="264" t="s">
        <v>30</v>
      </c>
      <c r="J98" s="71" t="s">
        <v>66</v>
      </c>
      <c r="K98" s="84" t="s">
        <v>26</v>
      </c>
      <c r="L98" s="66" t="s">
        <v>28</v>
      </c>
      <c r="M98" s="64" t="s">
        <v>72</v>
      </c>
      <c r="N98" s="64"/>
      <c r="O98" s="76"/>
      <c r="P98" s="75" t="s">
        <v>90</v>
      </c>
      <c r="Q98" s="76" t="s">
        <v>120</v>
      </c>
      <c r="R98" s="75" t="s">
        <v>65</v>
      </c>
      <c r="S98" s="62" t="s">
        <v>71</v>
      </c>
      <c r="T98" s="63"/>
      <c r="U98" s="76" t="s">
        <v>29</v>
      </c>
      <c r="V98" s="78" t="s">
        <v>27</v>
      </c>
      <c r="W98" s="62"/>
      <c r="X98" s="113" t="s">
        <v>63</v>
      </c>
      <c r="Y98" s="75"/>
      <c r="Z98" s="299"/>
      <c r="AA98" s="40"/>
      <c r="AB98" s="43"/>
      <c r="AC98" s="43"/>
      <c r="AD98" s="43"/>
      <c r="AG98" s="43"/>
      <c r="AH98" s="40"/>
    </row>
    <row r="99" spans="1:34" ht="21" customHeight="1" x14ac:dyDescent="0.15">
      <c r="A99" s="1945"/>
      <c r="B99" s="123" t="s">
        <v>19</v>
      </c>
      <c r="C99" s="199"/>
      <c r="D99" s="200"/>
      <c r="E99" s="201"/>
      <c r="F99" s="202"/>
      <c r="G99" s="244"/>
      <c r="H99" s="201"/>
      <c r="I99" s="266"/>
      <c r="J99" s="244"/>
      <c r="K99" s="204"/>
      <c r="L99" s="245"/>
      <c r="M99" s="205"/>
      <c r="N99" s="244"/>
      <c r="O99" s="201"/>
      <c r="P99" s="202"/>
      <c r="Q99" s="201"/>
      <c r="R99" s="202"/>
      <c r="S99" s="207"/>
      <c r="T99" s="256"/>
      <c r="U99" s="201"/>
      <c r="V99" s="245"/>
      <c r="W99" s="201"/>
      <c r="X99" s="206"/>
      <c r="Y99" s="202"/>
      <c r="Z99" s="299"/>
      <c r="AA99" s="40"/>
      <c r="AB99" s="43"/>
      <c r="AC99" s="43"/>
      <c r="AD99" s="43"/>
      <c r="AE99" s="43"/>
      <c r="AF99" s="43"/>
      <c r="AG99" s="43"/>
      <c r="AH99" s="40"/>
    </row>
    <row r="100" spans="1:34" ht="21" customHeight="1" x14ac:dyDescent="0.15">
      <c r="A100" s="1945"/>
      <c r="B100" s="71" t="s">
        <v>20</v>
      </c>
      <c r="C100" s="77" t="s">
        <v>66</v>
      </c>
      <c r="D100" s="73" t="s">
        <v>37</v>
      </c>
      <c r="E100" s="76" t="s">
        <v>30</v>
      </c>
      <c r="F100" s="75"/>
      <c r="G100" s="71" t="s">
        <v>34</v>
      </c>
      <c r="H100" s="76"/>
      <c r="I100" s="264" t="s">
        <v>33</v>
      </c>
      <c r="J100" s="71" t="s">
        <v>72</v>
      </c>
      <c r="K100" s="84" t="s">
        <v>26</v>
      </c>
      <c r="L100" s="66" t="s">
        <v>28</v>
      </c>
      <c r="M100" s="64" t="s">
        <v>38</v>
      </c>
      <c r="N100" s="64"/>
      <c r="O100" s="76" t="s">
        <v>90</v>
      </c>
      <c r="P100" s="75"/>
      <c r="Q100" s="76" t="s">
        <v>65</v>
      </c>
      <c r="R100" s="75"/>
      <c r="S100" s="62" t="s">
        <v>64</v>
      </c>
      <c r="T100" s="63"/>
      <c r="U100" s="76" t="s">
        <v>27</v>
      </c>
      <c r="V100" s="78" t="s">
        <v>29</v>
      </c>
      <c r="W100" s="62" t="s">
        <v>71</v>
      </c>
      <c r="X100" s="113" t="s">
        <v>63</v>
      </c>
      <c r="Y100" s="75"/>
      <c r="Z100" s="299"/>
      <c r="AA100" s="40"/>
      <c r="AB100" s="43"/>
      <c r="AC100" s="43"/>
      <c r="AD100" s="43"/>
      <c r="AE100" s="43"/>
      <c r="AF100" s="43"/>
      <c r="AG100" s="43"/>
      <c r="AH100" s="40"/>
    </row>
    <row r="101" spans="1:34" ht="21" customHeight="1" x14ac:dyDescent="0.15">
      <c r="A101" s="1945"/>
      <c r="B101" s="52" t="s">
        <v>21</v>
      </c>
      <c r="C101" s="77" t="s">
        <v>66</v>
      </c>
      <c r="D101" s="73" t="s">
        <v>37</v>
      </c>
      <c r="E101" s="76" t="s">
        <v>30</v>
      </c>
      <c r="F101" s="75"/>
      <c r="G101" s="71" t="s">
        <v>34</v>
      </c>
      <c r="H101" s="76"/>
      <c r="I101" s="264" t="s">
        <v>33</v>
      </c>
      <c r="J101" s="71" t="s">
        <v>72</v>
      </c>
      <c r="K101" s="84" t="s">
        <v>26</v>
      </c>
      <c r="L101" s="66" t="s">
        <v>28</v>
      </c>
      <c r="M101" s="64" t="s">
        <v>38</v>
      </c>
      <c r="N101" s="64"/>
      <c r="O101" s="76" t="s">
        <v>90</v>
      </c>
      <c r="P101" s="75"/>
      <c r="Q101" s="76" t="s">
        <v>65</v>
      </c>
      <c r="R101" s="75"/>
      <c r="S101" s="62" t="s">
        <v>64</v>
      </c>
      <c r="T101" s="63"/>
      <c r="U101" s="76" t="s">
        <v>27</v>
      </c>
      <c r="V101" s="78" t="s">
        <v>29</v>
      </c>
      <c r="W101" s="62" t="s">
        <v>71</v>
      </c>
      <c r="X101" s="113" t="s">
        <v>63</v>
      </c>
      <c r="Y101" s="75"/>
      <c r="Z101" s="299"/>
      <c r="AA101" s="40"/>
      <c r="AB101" s="43"/>
      <c r="AC101" s="43"/>
      <c r="AD101" s="43"/>
      <c r="AE101" s="43"/>
      <c r="AF101" s="43"/>
      <c r="AG101" s="43"/>
      <c r="AH101" s="40"/>
    </row>
    <row r="102" spans="1:34" ht="21" customHeight="1" x14ac:dyDescent="0.15">
      <c r="A102" s="1945"/>
      <c r="B102" s="71" t="s">
        <v>22</v>
      </c>
      <c r="C102" s="77" t="s">
        <v>66</v>
      </c>
      <c r="D102" s="73" t="s">
        <v>37</v>
      </c>
      <c r="E102" s="76" t="s">
        <v>30</v>
      </c>
      <c r="F102" s="75"/>
      <c r="G102" s="71" t="s">
        <v>34</v>
      </c>
      <c r="H102" s="76"/>
      <c r="I102" s="264" t="s">
        <v>33</v>
      </c>
      <c r="J102" s="71" t="s">
        <v>72</v>
      </c>
      <c r="K102" s="84" t="s">
        <v>26</v>
      </c>
      <c r="L102" s="66" t="s">
        <v>28</v>
      </c>
      <c r="M102" s="64" t="s">
        <v>38</v>
      </c>
      <c r="N102" s="64"/>
      <c r="O102" s="76" t="s">
        <v>90</v>
      </c>
      <c r="P102" s="75"/>
      <c r="Q102" s="76" t="s">
        <v>65</v>
      </c>
      <c r="R102" s="75"/>
      <c r="S102" s="62" t="s">
        <v>64</v>
      </c>
      <c r="T102" s="63"/>
      <c r="U102" s="76" t="s">
        <v>27</v>
      </c>
      <c r="V102" s="78" t="s">
        <v>29</v>
      </c>
      <c r="W102" s="62" t="s">
        <v>71</v>
      </c>
      <c r="X102" s="113" t="s">
        <v>63</v>
      </c>
      <c r="Y102" s="75"/>
      <c r="Z102" s="299"/>
      <c r="AA102" s="40"/>
      <c r="AD102" s="43"/>
      <c r="AE102" s="43"/>
      <c r="AF102" s="43"/>
      <c r="AG102" s="43"/>
      <c r="AH102" s="40"/>
    </row>
    <row r="103" spans="1:34" ht="21" customHeight="1" x14ac:dyDescent="0.15">
      <c r="A103" s="1945"/>
      <c r="B103" s="71" t="s">
        <v>23</v>
      </c>
      <c r="C103" s="77" t="s">
        <v>66</v>
      </c>
      <c r="D103" s="73" t="s">
        <v>37</v>
      </c>
      <c r="E103" s="76" t="s">
        <v>30</v>
      </c>
      <c r="F103" s="75"/>
      <c r="G103" s="71" t="s">
        <v>34</v>
      </c>
      <c r="H103" s="76"/>
      <c r="I103" s="264" t="s">
        <v>33</v>
      </c>
      <c r="J103" s="71" t="s">
        <v>72</v>
      </c>
      <c r="K103" s="84" t="s">
        <v>26</v>
      </c>
      <c r="L103" s="66" t="s">
        <v>28</v>
      </c>
      <c r="M103" s="64" t="s">
        <v>38</v>
      </c>
      <c r="N103" s="64"/>
      <c r="O103" s="76" t="s">
        <v>90</v>
      </c>
      <c r="P103" s="75"/>
      <c r="Q103" s="76" t="s">
        <v>65</v>
      </c>
      <c r="R103" s="75"/>
      <c r="S103" s="62" t="s">
        <v>64</v>
      </c>
      <c r="T103" s="63"/>
      <c r="U103" s="76" t="s">
        <v>27</v>
      </c>
      <c r="V103" s="78" t="s">
        <v>29</v>
      </c>
      <c r="W103" s="62" t="s">
        <v>71</v>
      </c>
      <c r="X103" s="113" t="s">
        <v>63</v>
      </c>
      <c r="Y103" s="75"/>
      <c r="Z103" s="299"/>
      <c r="AA103" s="40"/>
      <c r="AD103" s="43"/>
      <c r="AE103" s="43"/>
      <c r="AF103" s="43"/>
      <c r="AG103" s="43"/>
      <c r="AH103" s="40"/>
    </row>
    <row r="104" spans="1:34" ht="21" customHeight="1" x14ac:dyDescent="0.15">
      <c r="A104" s="1945"/>
      <c r="B104" s="64" t="s">
        <v>24</v>
      </c>
      <c r="C104" s="77" t="s">
        <v>66</v>
      </c>
      <c r="D104" s="73" t="s">
        <v>37</v>
      </c>
      <c r="E104" s="76" t="s">
        <v>30</v>
      </c>
      <c r="F104" s="75"/>
      <c r="G104" s="71" t="s">
        <v>34</v>
      </c>
      <c r="H104" s="76"/>
      <c r="I104" s="264" t="s">
        <v>33</v>
      </c>
      <c r="J104" s="71" t="s">
        <v>72</v>
      </c>
      <c r="K104" s="84" t="s">
        <v>26</v>
      </c>
      <c r="L104" s="66" t="s">
        <v>28</v>
      </c>
      <c r="M104" s="64" t="s">
        <v>38</v>
      </c>
      <c r="N104" s="64"/>
      <c r="O104" s="76" t="s">
        <v>90</v>
      </c>
      <c r="P104" s="75"/>
      <c r="Q104" s="76" t="s">
        <v>65</v>
      </c>
      <c r="R104" s="75"/>
      <c r="S104" s="62" t="s">
        <v>64</v>
      </c>
      <c r="T104" s="63"/>
      <c r="U104" s="76" t="s">
        <v>27</v>
      </c>
      <c r="V104" s="78" t="s">
        <v>29</v>
      </c>
      <c r="W104" s="62" t="s">
        <v>71</v>
      </c>
      <c r="X104" s="113" t="s">
        <v>63</v>
      </c>
      <c r="Y104" s="75"/>
      <c r="Z104" s="299"/>
      <c r="AA104" s="40"/>
      <c r="AD104" s="43"/>
      <c r="AE104" s="43"/>
      <c r="AF104" s="43"/>
      <c r="AG104" s="43"/>
      <c r="AH104" s="40"/>
    </row>
    <row r="105" spans="1:34" ht="21" customHeight="1" x14ac:dyDescent="0.15">
      <c r="A105" s="1945"/>
      <c r="B105" s="64" t="s">
        <v>25</v>
      </c>
      <c r="C105" s="77" t="s">
        <v>66</v>
      </c>
      <c r="D105" s="73" t="s">
        <v>37</v>
      </c>
      <c r="E105" s="76" t="s">
        <v>30</v>
      </c>
      <c r="F105" s="75"/>
      <c r="G105" s="71" t="s">
        <v>34</v>
      </c>
      <c r="H105" s="76"/>
      <c r="I105" s="264" t="s">
        <v>33</v>
      </c>
      <c r="J105" s="71" t="s">
        <v>72</v>
      </c>
      <c r="K105" s="84" t="s">
        <v>26</v>
      </c>
      <c r="L105" s="66" t="s">
        <v>28</v>
      </c>
      <c r="M105" s="64" t="s">
        <v>38</v>
      </c>
      <c r="N105" s="64"/>
      <c r="O105" s="76" t="s">
        <v>90</v>
      </c>
      <c r="P105" s="75"/>
      <c r="Q105" s="76" t="s">
        <v>65</v>
      </c>
      <c r="R105" s="75"/>
      <c r="S105" s="62" t="s">
        <v>64</v>
      </c>
      <c r="T105" s="63"/>
      <c r="U105" s="76" t="s">
        <v>27</v>
      </c>
      <c r="V105" s="78" t="s">
        <v>29</v>
      </c>
      <c r="W105" s="62" t="s">
        <v>71</v>
      </c>
      <c r="X105" s="113" t="s">
        <v>63</v>
      </c>
      <c r="Y105" s="75"/>
      <c r="Z105" s="299"/>
      <c r="AA105" s="40"/>
      <c r="AD105" s="43"/>
      <c r="AE105" s="43"/>
      <c r="AF105" s="43"/>
      <c r="AG105" s="43"/>
      <c r="AH105" s="40"/>
    </row>
    <row r="106" spans="1:34" ht="21" customHeight="1" x14ac:dyDescent="0.15">
      <c r="A106" s="1945"/>
      <c r="B106" s="123" t="s">
        <v>19</v>
      </c>
      <c r="C106" s="199"/>
      <c r="D106" s="200"/>
      <c r="E106" s="201"/>
      <c r="F106" s="202"/>
      <c r="G106" s="244"/>
      <c r="H106" s="201"/>
      <c r="I106" s="266"/>
      <c r="J106" s="244"/>
      <c r="K106" s="204"/>
      <c r="L106" s="245"/>
      <c r="M106" s="205"/>
      <c r="N106" s="244"/>
      <c r="O106" s="201"/>
      <c r="P106" s="202"/>
      <c r="Q106" s="201"/>
      <c r="R106" s="202"/>
      <c r="S106" s="207"/>
      <c r="T106" s="256"/>
      <c r="U106" s="201"/>
      <c r="V106" s="245"/>
      <c r="W106" s="201"/>
      <c r="X106" s="206"/>
      <c r="Y106" s="202"/>
      <c r="Z106" s="299"/>
      <c r="AA106" s="40"/>
      <c r="AD106" s="43"/>
      <c r="AE106" s="43"/>
      <c r="AF106" s="43"/>
      <c r="AG106" s="43"/>
      <c r="AH106" s="40"/>
    </row>
    <row r="107" spans="1:34" ht="21" customHeight="1" x14ac:dyDescent="0.15">
      <c r="A107" s="1945"/>
      <c r="B107" s="71" t="s">
        <v>20</v>
      </c>
      <c r="C107" s="77" t="s">
        <v>72</v>
      </c>
      <c r="D107" s="73" t="s">
        <v>34</v>
      </c>
      <c r="E107" s="76"/>
      <c r="F107" s="75" t="s">
        <v>33</v>
      </c>
      <c r="G107" s="71" t="s">
        <v>30</v>
      </c>
      <c r="H107" s="76"/>
      <c r="I107" s="264" t="s">
        <v>66</v>
      </c>
      <c r="J107" s="71" t="s">
        <v>38</v>
      </c>
      <c r="K107" s="84" t="s">
        <v>26</v>
      </c>
      <c r="L107" s="66" t="s">
        <v>28</v>
      </c>
      <c r="M107" s="64" t="s">
        <v>37</v>
      </c>
      <c r="N107" s="64"/>
      <c r="O107" s="76"/>
      <c r="P107" s="75" t="s">
        <v>90</v>
      </c>
      <c r="Q107" s="76" t="s">
        <v>71</v>
      </c>
      <c r="R107" s="75" t="s">
        <v>65</v>
      </c>
      <c r="S107" s="62" t="s">
        <v>63</v>
      </c>
      <c r="T107" s="63"/>
      <c r="U107" s="76" t="s">
        <v>29</v>
      </c>
      <c r="V107" s="78" t="s">
        <v>27</v>
      </c>
      <c r="W107" s="62"/>
      <c r="X107" s="113"/>
      <c r="Y107" s="75" t="s">
        <v>64</v>
      </c>
      <c r="Z107" s="299"/>
      <c r="AA107" s="40"/>
      <c r="AD107" s="43"/>
      <c r="AE107" s="43"/>
      <c r="AF107" s="43"/>
      <c r="AG107" s="43"/>
      <c r="AH107" s="40"/>
    </row>
    <row r="108" spans="1:34" ht="21" customHeight="1" x14ac:dyDescent="0.15">
      <c r="A108" s="1945"/>
      <c r="B108" s="52" t="s">
        <v>21</v>
      </c>
      <c r="C108" s="77" t="s">
        <v>72</v>
      </c>
      <c r="D108" s="73" t="s">
        <v>34</v>
      </c>
      <c r="E108" s="76"/>
      <c r="F108" s="75" t="s">
        <v>33</v>
      </c>
      <c r="G108" s="71" t="s">
        <v>30</v>
      </c>
      <c r="H108" s="76"/>
      <c r="I108" s="264" t="s">
        <v>66</v>
      </c>
      <c r="J108" s="71" t="s">
        <v>38</v>
      </c>
      <c r="K108" s="84" t="s">
        <v>26</v>
      </c>
      <c r="L108" s="66" t="s">
        <v>28</v>
      </c>
      <c r="M108" s="64" t="s">
        <v>37</v>
      </c>
      <c r="N108" s="64"/>
      <c r="O108" s="76"/>
      <c r="P108" s="75" t="s">
        <v>90</v>
      </c>
      <c r="Q108" s="76" t="s">
        <v>71</v>
      </c>
      <c r="R108" s="75" t="s">
        <v>65</v>
      </c>
      <c r="S108" s="62" t="s">
        <v>63</v>
      </c>
      <c r="T108" s="63"/>
      <c r="U108" s="76" t="s">
        <v>29</v>
      </c>
      <c r="V108" s="78" t="s">
        <v>27</v>
      </c>
      <c r="W108" s="62"/>
      <c r="X108" s="113"/>
      <c r="Y108" s="75" t="s">
        <v>64</v>
      </c>
      <c r="Z108" s="299"/>
      <c r="AA108" s="40"/>
      <c r="AD108" s="43"/>
      <c r="AE108" s="43"/>
      <c r="AF108" s="43"/>
      <c r="AG108" s="43"/>
      <c r="AH108" s="40"/>
    </row>
    <row r="109" spans="1:34" ht="21" customHeight="1" x14ac:dyDescent="0.15">
      <c r="A109" s="1945"/>
      <c r="B109" s="71" t="s">
        <v>22</v>
      </c>
      <c r="C109" s="77" t="s">
        <v>72</v>
      </c>
      <c r="D109" s="73" t="s">
        <v>34</v>
      </c>
      <c r="E109" s="76"/>
      <c r="F109" s="75" t="s">
        <v>33</v>
      </c>
      <c r="G109" s="71" t="s">
        <v>30</v>
      </c>
      <c r="H109" s="76"/>
      <c r="I109" s="264" t="s">
        <v>66</v>
      </c>
      <c r="J109" s="71" t="s">
        <v>38</v>
      </c>
      <c r="K109" s="84" t="s">
        <v>26</v>
      </c>
      <c r="L109" s="66" t="s">
        <v>28</v>
      </c>
      <c r="M109" s="64" t="s">
        <v>37</v>
      </c>
      <c r="N109" s="64"/>
      <c r="O109" s="76"/>
      <c r="P109" s="75" t="s">
        <v>90</v>
      </c>
      <c r="Q109" s="76" t="s">
        <v>71</v>
      </c>
      <c r="R109" s="75" t="s">
        <v>65</v>
      </c>
      <c r="S109" s="62" t="s">
        <v>63</v>
      </c>
      <c r="T109" s="63"/>
      <c r="U109" s="76" t="s">
        <v>29</v>
      </c>
      <c r="V109" s="78" t="s">
        <v>27</v>
      </c>
      <c r="W109" s="62"/>
      <c r="X109" s="113"/>
      <c r="Y109" s="75" t="s">
        <v>64</v>
      </c>
      <c r="Z109" s="299"/>
      <c r="AA109" s="40"/>
      <c r="AD109" s="43"/>
      <c r="AE109" s="43"/>
      <c r="AF109" s="43"/>
      <c r="AG109" s="43"/>
      <c r="AH109" s="40"/>
    </row>
    <row r="110" spans="1:34" ht="21" customHeight="1" x14ac:dyDescent="0.15">
      <c r="A110" s="1945"/>
      <c r="B110" s="71" t="s">
        <v>23</v>
      </c>
      <c r="C110" s="77" t="s">
        <v>72</v>
      </c>
      <c r="D110" s="73" t="s">
        <v>34</v>
      </c>
      <c r="E110" s="76"/>
      <c r="F110" s="75" t="s">
        <v>33</v>
      </c>
      <c r="G110" s="71" t="s">
        <v>30</v>
      </c>
      <c r="H110" s="76"/>
      <c r="I110" s="264" t="s">
        <v>66</v>
      </c>
      <c r="J110" s="71" t="s">
        <v>38</v>
      </c>
      <c r="K110" s="84" t="s">
        <v>26</v>
      </c>
      <c r="L110" s="66" t="s">
        <v>28</v>
      </c>
      <c r="M110" s="64" t="s">
        <v>37</v>
      </c>
      <c r="N110" s="64"/>
      <c r="O110" s="76"/>
      <c r="P110" s="75" t="s">
        <v>90</v>
      </c>
      <c r="Q110" s="76" t="s">
        <v>71</v>
      </c>
      <c r="R110" s="75" t="s">
        <v>65</v>
      </c>
      <c r="S110" s="62" t="s">
        <v>63</v>
      </c>
      <c r="T110" s="63"/>
      <c r="U110" s="76" t="s">
        <v>29</v>
      </c>
      <c r="V110" s="78" t="s">
        <v>27</v>
      </c>
      <c r="W110" s="62"/>
      <c r="X110" s="113"/>
      <c r="Y110" s="75" t="s">
        <v>64</v>
      </c>
      <c r="Z110" s="299"/>
      <c r="AA110" s="40"/>
      <c r="AD110" s="43"/>
      <c r="AE110" s="43"/>
      <c r="AF110" s="43"/>
      <c r="AG110" s="43"/>
      <c r="AH110" s="40"/>
    </row>
    <row r="111" spans="1:34" ht="21" customHeight="1" x14ac:dyDescent="0.15">
      <c r="A111" s="1945"/>
      <c r="B111" s="64" t="s">
        <v>24</v>
      </c>
      <c r="C111" s="77" t="s">
        <v>72</v>
      </c>
      <c r="D111" s="73" t="s">
        <v>34</v>
      </c>
      <c r="E111" s="76"/>
      <c r="F111" s="75" t="s">
        <v>33</v>
      </c>
      <c r="G111" s="71" t="s">
        <v>30</v>
      </c>
      <c r="H111" s="76"/>
      <c r="I111" s="264" t="s">
        <v>66</v>
      </c>
      <c r="J111" s="71" t="s">
        <v>38</v>
      </c>
      <c r="K111" s="84" t="s">
        <v>26</v>
      </c>
      <c r="L111" s="66" t="s">
        <v>28</v>
      </c>
      <c r="M111" s="64" t="s">
        <v>37</v>
      </c>
      <c r="N111" s="64"/>
      <c r="O111" s="76"/>
      <c r="P111" s="75" t="s">
        <v>90</v>
      </c>
      <c r="Q111" s="76" t="s">
        <v>71</v>
      </c>
      <c r="R111" s="75" t="s">
        <v>65</v>
      </c>
      <c r="S111" s="62" t="s">
        <v>63</v>
      </c>
      <c r="T111" s="63"/>
      <c r="U111" s="76" t="s">
        <v>29</v>
      </c>
      <c r="V111" s="78" t="s">
        <v>27</v>
      </c>
      <c r="W111" s="62"/>
      <c r="X111" s="113"/>
      <c r="Y111" s="75" t="s">
        <v>64</v>
      </c>
      <c r="Z111" s="299"/>
      <c r="AA111" s="40"/>
      <c r="AD111" s="43"/>
      <c r="AE111" s="43"/>
      <c r="AF111" s="43"/>
      <c r="AG111" s="43"/>
      <c r="AH111" s="40"/>
    </row>
    <row r="112" spans="1:34" ht="21" customHeight="1" x14ac:dyDescent="0.15">
      <c r="A112" s="1945"/>
      <c r="B112" s="258" t="s">
        <v>25</v>
      </c>
      <c r="C112" s="199"/>
      <c r="D112" s="200"/>
      <c r="E112" s="201"/>
      <c r="F112" s="202"/>
      <c r="G112" s="244"/>
      <c r="H112" s="201"/>
      <c r="I112" s="266"/>
      <c r="J112" s="244"/>
      <c r="K112" s="259"/>
      <c r="L112" s="260"/>
      <c r="M112" s="258"/>
      <c r="N112" s="258"/>
      <c r="O112" s="201"/>
      <c r="P112" s="202"/>
      <c r="Q112" s="201"/>
      <c r="R112" s="202"/>
      <c r="S112" s="207"/>
      <c r="T112" s="256"/>
      <c r="U112" s="201"/>
      <c r="V112" s="245"/>
      <c r="W112" s="207"/>
      <c r="X112" s="206"/>
      <c r="Y112" s="202"/>
      <c r="Z112" s="299"/>
      <c r="AA112" s="40"/>
      <c r="AD112" s="43"/>
      <c r="AE112" s="43"/>
      <c r="AF112" s="43"/>
      <c r="AG112" s="43"/>
      <c r="AH112" s="40"/>
    </row>
    <row r="113" spans="1:34" ht="21" customHeight="1" x14ac:dyDescent="0.15">
      <c r="A113" s="1945"/>
      <c r="B113" s="123" t="s">
        <v>40</v>
      </c>
      <c r="C113" s="254"/>
      <c r="D113" s="255"/>
      <c r="E113" s="207"/>
      <c r="F113" s="256"/>
      <c r="G113" s="244"/>
      <c r="H113" s="201"/>
      <c r="I113" s="266"/>
      <c r="J113" s="258"/>
      <c r="K113" s="259"/>
      <c r="L113" s="260"/>
      <c r="M113" s="258"/>
      <c r="N113" s="258"/>
      <c r="O113" s="207"/>
      <c r="P113" s="256"/>
      <c r="Q113" s="207"/>
      <c r="R113" s="256"/>
      <c r="S113" s="207"/>
      <c r="T113" s="256"/>
      <c r="U113" s="207"/>
      <c r="V113" s="260"/>
      <c r="W113" s="207"/>
      <c r="X113" s="263"/>
      <c r="Y113" s="256"/>
      <c r="Z113" s="299"/>
      <c r="AA113" s="40"/>
      <c r="AD113" s="43"/>
      <c r="AE113" s="43"/>
      <c r="AF113" s="43"/>
      <c r="AG113" s="43"/>
      <c r="AH113" s="40"/>
    </row>
    <row r="114" spans="1:34" ht="21" customHeight="1" x14ac:dyDescent="0.15">
      <c r="A114" s="1945"/>
      <c r="B114" s="71" t="s">
        <v>20</v>
      </c>
      <c r="C114" s="77" t="s">
        <v>38</v>
      </c>
      <c r="D114" s="73" t="s">
        <v>30</v>
      </c>
      <c r="E114" s="76" t="s">
        <v>66</v>
      </c>
      <c r="F114" s="75"/>
      <c r="G114" s="71" t="s">
        <v>33</v>
      </c>
      <c r="H114" s="76"/>
      <c r="I114" s="264" t="s">
        <v>72</v>
      </c>
      <c r="J114" s="71" t="s">
        <v>37</v>
      </c>
      <c r="K114" s="84" t="s">
        <v>26</v>
      </c>
      <c r="L114" s="66" t="s">
        <v>28</v>
      </c>
      <c r="M114" s="64" t="s">
        <v>34</v>
      </c>
      <c r="N114" s="64"/>
      <c r="O114" s="76" t="s">
        <v>90</v>
      </c>
      <c r="P114" s="75"/>
      <c r="Q114" s="76" t="s">
        <v>65</v>
      </c>
      <c r="R114" s="75"/>
      <c r="S114" s="62" t="s">
        <v>71</v>
      </c>
      <c r="T114" s="63"/>
      <c r="U114" s="76" t="s">
        <v>27</v>
      </c>
      <c r="V114" s="78" t="s">
        <v>29</v>
      </c>
      <c r="W114" s="62"/>
      <c r="X114" s="113" t="s">
        <v>63</v>
      </c>
      <c r="Y114" s="75" t="s">
        <v>64</v>
      </c>
      <c r="Z114" s="299"/>
      <c r="AA114" s="40"/>
      <c r="AD114" s="43"/>
      <c r="AE114" s="43"/>
      <c r="AF114" s="43"/>
      <c r="AG114" s="43"/>
      <c r="AH114" s="40"/>
    </row>
    <row r="115" spans="1:34" ht="21" customHeight="1" x14ac:dyDescent="0.15">
      <c r="A115" s="1945"/>
      <c r="B115" s="52" t="s">
        <v>21</v>
      </c>
      <c r="C115" s="77" t="s">
        <v>38</v>
      </c>
      <c r="D115" s="73" t="s">
        <v>30</v>
      </c>
      <c r="E115" s="76" t="s">
        <v>66</v>
      </c>
      <c r="F115" s="75"/>
      <c r="G115" s="71" t="s">
        <v>33</v>
      </c>
      <c r="H115" s="76"/>
      <c r="I115" s="264" t="s">
        <v>72</v>
      </c>
      <c r="J115" s="71" t="s">
        <v>37</v>
      </c>
      <c r="K115" s="84" t="s">
        <v>26</v>
      </c>
      <c r="L115" s="66" t="s">
        <v>28</v>
      </c>
      <c r="M115" s="64" t="s">
        <v>34</v>
      </c>
      <c r="N115" s="64"/>
      <c r="O115" s="76" t="s">
        <v>90</v>
      </c>
      <c r="P115" s="75"/>
      <c r="Q115" s="76" t="s">
        <v>65</v>
      </c>
      <c r="R115" s="75"/>
      <c r="S115" s="62" t="s">
        <v>71</v>
      </c>
      <c r="T115" s="63"/>
      <c r="U115" s="76" t="s">
        <v>27</v>
      </c>
      <c r="V115" s="78" t="s">
        <v>29</v>
      </c>
      <c r="W115" s="62"/>
      <c r="X115" s="113" t="s">
        <v>63</v>
      </c>
      <c r="Y115" s="75" t="s">
        <v>64</v>
      </c>
      <c r="Z115" s="299"/>
      <c r="AA115" s="40"/>
      <c r="AD115" s="43"/>
      <c r="AE115" s="43"/>
      <c r="AF115" s="43"/>
      <c r="AG115" s="43"/>
      <c r="AH115" s="40"/>
    </row>
    <row r="116" spans="1:34" ht="21" customHeight="1" x14ac:dyDescent="0.15">
      <c r="A116" s="1945"/>
      <c r="B116" s="71" t="s">
        <v>22</v>
      </c>
      <c r="C116" s="77" t="s">
        <v>38</v>
      </c>
      <c r="D116" s="73" t="s">
        <v>30</v>
      </c>
      <c r="E116" s="76" t="s">
        <v>66</v>
      </c>
      <c r="F116" s="75"/>
      <c r="G116" s="71" t="s">
        <v>33</v>
      </c>
      <c r="H116" s="76"/>
      <c r="I116" s="264" t="s">
        <v>72</v>
      </c>
      <c r="J116" s="71" t="s">
        <v>37</v>
      </c>
      <c r="K116" s="84" t="s">
        <v>26</v>
      </c>
      <c r="L116" s="66" t="s">
        <v>28</v>
      </c>
      <c r="M116" s="64" t="s">
        <v>34</v>
      </c>
      <c r="N116" s="64"/>
      <c r="O116" s="76" t="s">
        <v>90</v>
      </c>
      <c r="P116" s="75"/>
      <c r="Q116" s="76" t="s">
        <v>65</v>
      </c>
      <c r="R116" s="75"/>
      <c r="S116" s="62" t="s">
        <v>71</v>
      </c>
      <c r="T116" s="63"/>
      <c r="U116" s="76" t="s">
        <v>27</v>
      </c>
      <c r="V116" s="78" t="s">
        <v>29</v>
      </c>
      <c r="W116" s="62"/>
      <c r="X116" s="113" t="s">
        <v>63</v>
      </c>
      <c r="Y116" s="75" t="s">
        <v>64</v>
      </c>
      <c r="Z116" s="299"/>
      <c r="AA116" s="40"/>
      <c r="AD116" s="43"/>
      <c r="AE116" s="43"/>
      <c r="AF116" s="43"/>
      <c r="AG116" s="43"/>
      <c r="AH116" s="40"/>
    </row>
    <row r="117" spans="1:34" ht="21" customHeight="1" x14ac:dyDescent="0.15">
      <c r="A117" s="1945"/>
      <c r="B117" s="71" t="s">
        <v>23</v>
      </c>
      <c r="C117" s="77" t="s">
        <v>38</v>
      </c>
      <c r="D117" s="73" t="s">
        <v>30</v>
      </c>
      <c r="E117" s="76" t="s">
        <v>66</v>
      </c>
      <c r="F117" s="75"/>
      <c r="G117" s="71" t="s">
        <v>33</v>
      </c>
      <c r="H117" s="76"/>
      <c r="I117" s="264" t="s">
        <v>72</v>
      </c>
      <c r="J117" s="71" t="s">
        <v>37</v>
      </c>
      <c r="K117" s="84" t="s">
        <v>26</v>
      </c>
      <c r="L117" s="66" t="s">
        <v>28</v>
      </c>
      <c r="M117" s="64" t="s">
        <v>34</v>
      </c>
      <c r="N117" s="64"/>
      <c r="O117" s="76" t="s">
        <v>90</v>
      </c>
      <c r="P117" s="75"/>
      <c r="Q117" s="76" t="s">
        <v>65</v>
      </c>
      <c r="R117" s="75"/>
      <c r="S117" s="62" t="s">
        <v>71</v>
      </c>
      <c r="T117" s="63"/>
      <c r="U117" s="76" t="s">
        <v>27</v>
      </c>
      <c r="V117" s="78" t="s">
        <v>29</v>
      </c>
      <c r="W117" s="62"/>
      <c r="X117" s="113" t="s">
        <v>63</v>
      </c>
      <c r="Y117" s="75" t="s">
        <v>64</v>
      </c>
      <c r="Z117" s="299"/>
      <c r="AA117" s="40"/>
      <c r="AB117" s="43"/>
      <c r="AC117" s="43"/>
      <c r="AD117" s="43"/>
      <c r="AE117" s="43"/>
      <c r="AF117" s="43"/>
      <c r="AG117" s="43"/>
      <c r="AH117" s="40"/>
    </row>
    <row r="118" spans="1:34" ht="21" customHeight="1" x14ac:dyDescent="0.15">
      <c r="A118" s="1945"/>
      <c r="B118" s="64" t="s">
        <v>24</v>
      </c>
      <c r="C118" s="77" t="s">
        <v>38</v>
      </c>
      <c r="D118" s="73" t="s">
        <v>30</v>
      </c>
      <c r="E118" s="76" t="s">
        <v>66</v>
      </c>
      <c r="F118" s="75"/>
      <c r="G118" s="71" t="s">
        <v>33</v>
      </c>
      <c r="H118" s="76"/>
      <c r="I118" s="264" t="s">
        <v>72</v>
      </c>
      <c r="J118" s="71" t="s">
        <v>37</v>
      </c>
      <c r="K118" s="84" t="s">
        <v>26</v>
      </c>
      <c r="L118" s="66" t="s">
        <v>28</v>
      </c>
      <c r="M118" s="64" t="s">
        <v>34</v>
      </c>
      <c r="N118" s="64"/>
      <c r="O118" s="76" t="s">
        <v>90</v>
      </c>
      <c r="P118" s="75"/>
      <c r="Q118" s="76" t="s">
        <v>65</v>
      </c>
      <c r="R118" s="75"/>
      <c r="S118" s="62" t="s">
        <v>71</v>
      </c>
      <c r="T118" s="63"/>
      <c r="U118" s="76" t="s">
        <v>27</v>
      </c>
      <c r="V118" s="78" t="s">
        <v>29</v>
      </c>
      <c r="W118" s="62"/>
      <c r="X118" s="113" t="s">
        <v>63</v>
      </c>
      <c r="Y118" s="75" t="s">
        <v>64</v>
      </c>
      <c r="Z118" s="299"/>
      <c r="AA118" s="40"/>
      <c r="AB118" s="43"/>
      <c r="AC118" s="43"/>
      <c r="AD118" s="43"/>
      <c r="AE118" s="43"/>
      <c r="AF118" s="43"/>
      <c r="AG118" s="43"/>
      <c r="AH118" s="40"/>
    </row>
    <row r="119" spans="1:34" ht="21" customHeight="1" x14ac:dyDescent="0.15">
      <c r="A119" s="1945"/>
      <c r="B119" s="64" t="s">
        <v>25</v>
      </c>
      <c r="C119" s="77" t="s">
        <v>38</v>
      </c>
      <c r="D119" s="73" t="s">
        <v>30</v>
      </c>
      <c r="E119" s="76" t="s">
        <v>66</v>
      </c>
      <c r="F119" s="75"/>
      <c r="G119" s="71" t="s">
        <v>33</v>
      </c>
      <c r="H119" s="76"/>
      <c r="I119" s="264" t="s">
        <v>72</v>
      </c>
      <c r="J119" s="71" t="s">
        <v>37</v>
      </c>
      <c r="K119" s="84" t="s">
        <v>26</v>
      </c>
      <c r="L119" s="66" t="s">
        <v>28</v>
      </c>
      <c r="M119" s="64" t="s">
        <v>34</v>
      </c>
      <c r="N119" s="64"/>
      <c r="O119" s="76" t="s">
        <v>90</v>
      </c>
      <c r="P119" s="75"/>
      <c r="Q119" s="76" t="s">
        <v>65</v>
      </c>
      <c r="R119" s="75"/>
      <c r="S119" s="62" t="s">
        <v>71</v>
      </c>
      <c r="T119" s="63"/>
      <c r="U119" s="76" t="s">
        <v>27</v>
      </c>
      <c r="V119" s="78" t="s">
        <v>29</v>
      </c>
      <c r="W119" s="62"/>
      <c r="X119" s="113" t="s">
        <v>63</v>
      </c>
      <c r="Y119" s="75" t="s">
        <v>64</v>
      </c>
      <c r="Z119" s="299"/>
      <c r="AA119" s="40"/>
      <c r="AD119" s="43"/>
      <c r="AE119" s="43"/>
      <c r="AF119" s="43"/>
      <c r="AG119" s="43"/>
      <c r="AH119" s="40"/>
    </row>
    <row r="120" spans="1:34" ht="21" customHeight="1" x14ac:dyDescent="0.15">
      <c r="A120" s="1945"/>
      <c r="B120" s="123" t="s">
        <v>19</v>
      </c>
      <c r="C120" s="199"/>
      <c r="D120" s="200"/>
      <c r="E120" s="201"/>
      <c r="F120" s="202"/>
      <c r="G120" s="244"/>
      <c r="H120" s="201"/>
      <c r="I120" s="266"/>
      <c r="J120" s="244"/>
      <c r="K120" s="204"/>
      <c r="L120" s="245"/>
      <c r="M120" s="205"/>
      <c r="N120" s="244"/>
      <c r="O120" s="201"/>
      <c r="P120" s="202"/>
      <c r="Q120" s="201"/>
      <c r="R120" s="202"/>
      <c r="S120" s="207"/>
      <c r="T120" s="256"/>
      <c r="U120" s="201"/>
      <c r="V120" s="245"/>
      <c r="W120" s="201"/>
      <c r="X120" s="206"/>
      <c r="Y120" s="202"/>
      <c r="Z120" s="299"/>
      <c r="AA120" s="40"/>
      <c r="AD120" s="43"/>
      <c r="AE120" s="43"/>
      <c r="AF120" s="43"/>
      <c r="AG120" s="43"/>
      <c r="AH120" s="40"/>
    </row>
    <row r="121" spans="1:34" ht="21" customHeight="1" x14ac:dyDescent="0.15">
      <c r="A121" s="1945"/>
      <c r="B121" s="71" t="s">
        <v>20</v>
      </c>
      <c r="C121" s="77" t="s">
        <v>37</v>
      </c>
      <c r="D121" s="73" t="s">
        <v>33</v>
      </c>
      <c r="E121" s="76"/>
      <c r="F121" s="75" t="s">
        <v>72</v>
      </c>
      <c r="G121" s="71" t="s">
        <v>66</v>
      </c>
      <c r="H121" s="76"/>
      <c r="I121" s="264" t="s">
        <v>38</v>
      </c>
      <c r="J121" s="71" t="s">
        <v>34</v>
      </c>
      <c r="K121" s="84" t="s">
        <v>26</v>
      </c>
      <c r="L121" s="66" t="s">
        <v>28</v>
      </c>
      <c r="M121" s="64" t="s">
        <v>30</v>
      </c>
      <c r="N121" s="64"/>
      <c r="O121" s="76"/>
      <c r="P121" s="75" t="s">
        <v>90</v>
      </c>
      <c r="Q121" s="76" t="s">
        <v>63</v>
      </c>
      <c r="R121" s="75" t="s">
        <v>65</v>
      </c>
      <c r="S121" s="62" t="s">
        <v>64</v>
      </c>
      <c r="T121" s="63"/>
      <c r="U121" s="76" t="s">
        <v>29</v>
      </c>
      <c r="V121" s="78" t="s">
        <v>27</v>
      </c>
      <c r="W121" s="62" t="s">
        <v>71</v>
      </c>
      <c r="X121" s="113"/>
      <c r="Y121" s="75"/>
      <c r="Z121" s="299"/>
      <c r="AA121" s="40"/>
      <c r="AD121" s="43"/>
      <c r="AE121" s="43"/>
      <c r="AF121" s="43"/>
      <c r="AG121" s="43"/>
      <c r="AH121" s="40"/>
    </row>
    <row r="122" spans="1:34" ht="21" customHeight="1" x14ac:dyDescent="0.15">
      <c r="A122" s="1945"/>
      <c r="B122" s="52" t="s">
        <v>21</v>
      </c>
      <c r="C122" s="77" t="s">
        <v>37</v>
      </c>
      <c r="D122" s="73" t="s">
        <v>33</v>
      </c>
      <c r="E122" s="76"/>
      <c r="F122" s="75" t="s">
        <v>72</v>
      </c>
      <c r="G122" s="71" t="s">
        <v>66</v>
      </c>
      <c r="H122" s="76"/>
      <c r="I122" s="264" t="s">
        <v>38</v>
      </c>
      <c r="J122" s="71" t="s">
        <v>34</v>
      </c>
      <c r="K122" s="84" t="s">
        <v>26</v>
      </c>
      <c r="L122" s="66" t="s">
        <v>28</v>
      </c>
      <c r="M122" s="64" t="s">
        <v>30</v>
      </c>
      <c r="N122" s="64"/>
      <c r="O122" s="76"/>
      <c r="P122" s="75" t="s">
        <v>90</v>
      </c>
      <c r="Q122" s="76" t="s">
        <v>63</v>
      </c>
      <c r="R122" s="75" t="s">
        <v>65</v>
      </c>
      <c r="S122" s="62" t="s">
        <v>64</v>
      </c>
      <c r="T122" s="63"/>
      <c r="U122" s="76" t="s">
        <v>29</v>
      </c>
      <c r="V122" s="78" t="s">
        <v>27</v>
      </c>
      <c r="W122" s="62" t="s">
        <v>71</v>
      </c>
      <c r="X122" s="113"/>
      <c r="Y122" s="75"/>
      <c r="Z122" s="299"/>
      <c r="AA122" s="40"/>
      <c r="AD122" s="43"/>
      <c r="AE122" s="43"/>
      <c r="AF122" s="43"/>
      <c r="AG122" s="43"/>
      <c r="AH122" s="40"/>
    </row>
    <row r="123" spans="1:34" ht="21" customHeight="1" x14ac:dyDescent="0.15">
      <c r="A123" s="1945"/>
      <c r="B123" s="71" t="s">
        <v>22</v>
      </c>
      <c r="C123" s="77" t="s">
        <v>37</v>
      </c>
      <c r="D123" s="73" t="s">
        <v>33</v>
      </c>
      <c r="E123" s="76"/>
      <c r="F123" s="75" t="s">
        <v>72</v>
      </c>
      <c r="G123" s="71" t="s">
        <v>66</v>
      </c>
      <c r="H123" s="76"/>
      <c r="I123" s="264" t="s">
        <v>38</v>
      </c>
      <c r="J123" s="71" t="s">
        <v>34</v>
      </c>
      <c r="K123" s="84" t="s">
        <v>26</v>
      </c>
      <c r="L123" s="66" t="s">
        <v>28</v>
      </c>
      <c r="M123" s="64" t="s">
        <v>30</v>
      </c>
      <c r="N123" s="64"/>
      <c r="O123" s="76"/>
      <c r="P123" s="75" t="s">
        <v>90</v>
      </c>
      <c r="Q123" s="76" t="s">
        <v>63</v>
      </c>
      <c r="R123" s="75" t="s">
        <v>65</v>
      </c>
      <c r="S123" s="62" t="s">
        <v>64</v>
      </c>
      <c r="T123" s="63"/>
      <c r="U123" s="76" t="s">
        <v>29</v>
      </c>
      <c r="V123" s="78" t="s">
        <v>27</v>
      </c>
      <c r="W123" s="62" t="s">
        <v>71</v>
      </c>
      <c r="X123" s="113"/>
      <c r="Y123" s="75"/>
      <c r="Z123" s="299"/>
      <c r="AA123" s="40"/>
      <c r="AD123" s="43"/>
      <c r="AE123" s="43"/>
      <c r="AF123" s="43"/>
      <c r="AG123" s="43"/>
      <c r="AH123" s="40"/>
    </row>
    <row r="124" spans="1:34" ht="21" customHeight="1" x14ac:dyDescent="0.15">
      <c r="A124" s="1945"/>
      <c r="B124" s="71" t="s">
        <v>23</v>
      </c>
      <c r="C124" s="77" t="s">
        <v>37</v>
      </c>
      <c r="D124" s="73" t="s">
        <v>33</v>
      </c>
      <c r="E124" s="76"/>
      <c r="F124" s="75" t="s">
        <v>72</v>
      </c>
      <c r="G124" s="71" t="s">
        <v>66</v>
      </c>
      <c r="H124" s="76"/>
      <c r="I124" s="264" t="s">
        <v>38</v>
      </c>
      <c r="J124" s="71" t="s">
        <v>34</v>
      </c>
      <c r="K124" s="84" t="s">
        <v>26</v>
      </c>
      <c r="L124" s="66" t="s">
        <v>28</v>
      </c>
      <c r="M124" s="64" t="s">
        <v>30</v>
      </c>
      <c r="N124" s="64"/>
      <c r="O124" s="76"/>
      <c r="P124" s="75" t="s">
        <v>90</v>
      </c>
      <c r="Q124" s="76" t="s">
        <v>63</v>
      </c>
      <c r="R124" s="75" t="s">
        <v>65</v>
      </c>
      <c r="S124" s="62" t="s">
        <v>64</v>
      </c>
      <c r="T124" s="63"/>
      <c r="U124" s="76" t="s">
        <v>29</v>
      </c>
      <c r="V124" s="78" t="s">
        <v>27</v>
      </c>
      <c r="W124" s="62" t="s">
        <v>71</v>
      </c>
      <c r="X124" s="113"/>
      <c r="Y124" s="75"/>
      <c r="Z124" s="299"/>
      <c r="AA124" s="40"/>
      <c r="AD124" s="43"/>
      <c r="AE124" s="43"/>
      <c r="AF124" s="43"/>
      <c r="AG124" s="43"/>
      <c r="AH124" s="40"/>
    </row>
    <row r="125" spans="1:34" ht="21" customHeight="1" x14ac:dyDescent="0.15">
      <c r="A125" s="1945"/>
      <c r="B125" s="64" t="s">
        <v>24</v>
      </c>
      <c r="C125" s="77" t="s">
        <v>37</v>
      </c>
      <c r="D125" s="73" t="s">
        <v>33</v>
      </c>
      <c r="E125" s="76"/>
      <c r="F125" s="75" t="s">
        <v>72</v>
      </c>
      <c r="G125" s="71" t="s">
        <v>66</v>
      </c>
      <c r="H125" s="76"/>
      <c r="I125" s="264" t="s">
        <v>38</v>
      </c>
      <c r="J125" s="71" t="s">
        <v>34</v>
      </c>
      <c r="K125" s="84" t="s">
        <v>26</v>
      </c>
      <c r="L125" s="66" t="s">
        <v>28</v>
      </c>
      <c r="M125" s="64" t="s">
        <v>30</v>
      </c>
      <c r="N125" s="64"/>
      <c r="O125" s="76"/>
      <c r="P125" s="75" t="s">
        <v>90</v>
      </c>
      <c r="Q125" s="76" t="s">
        <v>63</v>
      </c>
      <c r="R125" s="75" t="s">
        <v>65</v>
      </c>
      <c r="S125" s="62" t="s">
        <v>64</v>
      </c>
      <c r="T125" s="63"/>
      <c r="U125" s="76" t="s">
        <v>29</v>
      </c>
      <c r="V125" s="78" t="s">
        <v>27</v>
      </c>
      <c r="W125" s="62" t="s">
        <v>71</v>
      </c>
      <c r="X125" s="113"/>
      <c r="Y125" s="75"/>
      <c r="Z125" s="299"/>
      <c r="AA125" s="40"/>
      <c r="AD125" s="43"/>
      <c r="AE125" s="43"/>
      <c r="AF125" s="43"/>
      <c r="AG125" s="43"/>
      <c r="AH125" s="40"/>
    </row>
    <row r="126" spans="1:34" ht="21" customHeight="1" x14ac:dyDescent="0.15">
      <c r="A126" s="1945"/>
      <c r="B126" s="64" t="s">
        <v>25</v>
      </c>
      <c r="C126" s="77" t="s">
        <v>37</v>
      </c>
      <c r="D126" s="73" t="s">
        <v>33</v>
      </c>
      <c r="E126" s="76"/>
      <c r="F126" s="75" t="s">
        <v>72</v>
      </c>
      <c r="G126" s="71" t="s">
        <v>66</v>
      </c>
      <c r="H126" s="76"/>
      <c r="I126" s="264" t="s">
        <v>38</v>
      </c>
      <c r="J126" s="71" t="s">
        <v>34</v>
      </c>
      <c r="K126" s="84" t="s">
        <v>26</v>
      </c>
      <c r="L126" s="66" t="s">
        <v>28</v>
      </c>
      <c r="M126" s="64" t="s">
        <v>30</v>
      </c>
      <c r="N126" s="64"/>
      <c r="O126" s="76"/>
      <c r="P126" s="75" t="s">
        <v>90</v>
      </c>
      <c r="Q126" s="76" t="s">
        <v>63</v>
      </c>
      <c r="R126" s="75" t="s">
        <v>65</v>
      </c>
      <c r="S126" s="62" t="s">
        <v>64</v>
      </c>
      <c r="T126" s="63"/>
      <c r="U126" s="76" t="s">
        <v>29</v>
      </c>
      <c r="V126" s="78" t="s">
        <v>27</v>
      </c>
      <c r="W126" s="62" t="s">
        <v>71</v>
      </c>
      <c r="X126" s="113"/>
      <c r="Y126" s="75"/>
      <c r="Z126" s="299"/>
      <c r="AA126" s="40"/>
      <c r="AD126" s="43"/>
      <c r="AE126" s="43"/>
      <c r="AF126" s="43"/>
      <c r="AG126" s="43"/>
      <c r="AH126" s="40"/>
    </row>
    <row r="127" spans="1:34" ht="21" customHeight="1" x14ac:dyDescent="0.15">
      <c r="A127" s="1945"/>
      <c r="B127" s="123" t="s">
        <v>19</v>
      </c>
      <c r="C127" s="199"/>
      <c r="D127" s="200"/>
      <c r="E127" s="201"/>
      <c r="F127" s="202"/>
      <c r="G127" s="244"/>
      <c r="H127" s="201"/>
      <c r="I127" s="266"/>
      <c r="J127" s="244"/>
      <c r="K127" s="259"/>
      <c r="L127" s="260"/>
      <c r="M127" s="258"/>
      <c r="N127" s="258"/>
      <c r="O127" s="201"/>
      <c r="P127" s="202"/>
      <c r="Q127" s="201"/>
      <c r="R127" s="202"/>
      <c r="S127" s="207"/>
      <c r="T127" s="256"/>
      <c r="U127" s="201"/>
      <c r="V127" s="245"/>
      <c r="W127" s="201"/>
      <c r="X127" s="206"/>
      <c r="Y127" s="202"/>
      <c r="Z127" s="299"/>
      <c r="AA127" s="40"/>
      <c r="AD127" s="43"/>
      <c r="AE127" s="43"/>
      <c r="AF127" s="43"/>
      <c r="AG127" s="43"/>
      <c r="AH127" s="40"/>
    </row>
    <row r="128" spans="1:34" ht="21" customHeight="1" x14ac:dyDescent="0.15">
      <c r="A128" s="1946">
        <v>25.7</v>
      </c>
      <c r="B128" s="71" t="s">
        <v>20</v>
      </c>
      <c r="C128" s="77" t="s">
        <v>121</v>
      </c>
      <c r="D128" s="73" t="s">
        <v>27</v>
      </c>
      <c r="E128" s="76" t="s">
        <v>119</v>
      </c>
      <c r="F128" s="75"/>
      <c r="G128" s="71" t="s">
        <v>72</v>
      </c>
      <c r="H128" s="76"/>
      <c r="I128" s="264" t="s">
        <v>37</v>
      </c>
      <c r="J128" s="71" t="s">
        <v>30</v>
      </c>
      <c r="K128" s="84" t="s">
        <v>26</v>
      </c>
      <c r="L128" s="66" t="s">
        <v>28</v>
      </c>
      <c r="M128" s="64" t="s">
        <v>118</v>
      </c>
      <c r="N128" s="64"/>
      <c r="O128" s="76" t="s">
        <v>90</v>
      </c>
      <c r="P128" s="75"/>
      <c r="Q128" s="76" t="s">
        <v>65</v>
      </c>
      <c r="R128" s="75"/>
      <c r="S128" s="62" t="s">
        <v>63</v>
      </c>
      <c r="T128" s="63"/>
      <c r="U128" s="76" t="s">
        <v>66</v>
      </c>
      <c r="V128" s="78" t="s">
        <v>29</v>
      </c>
      <c r="W128" s="62" t="s">
        <v>71</v>
      </c>
      <c r="X128" s="113"/>
      <c r="Y128" s="75" t="s">
        <v>120</v>
      </c>
      <c r="Z128" s="299"/>
      <c r="AA128" s="40"/>
      <c r="AD128" s="43"/>
      <c r="AE128" s="43"/>
      <c r="AF128" s="43"/>
      <c r="AG128" s="43"/>
      <c r="AH128" s="40"/>
    </row>
    <row r="129" spans="1:34" ht="21" customHeight="1" x14ac:dyDescent="0.15">
      <c r="A129" s="1946"/>
      <c r="B129" s="52" t="s">
        <v>21</v>
      </c>
      <c r="C129" s="77" t="s">
        <v>121</v>
      </c>
      <c r="D129" s="73" t="s">
        <v>27</v>
      </c>
      <c r="E129" s="76" t="s">
        <v>119</v>
      </c>
      <c r="F129" s="75"/>
      <c r="G129" s="71" t="s">
        <v>72</v>
      </c>
      <c r="H129" s="76"/>
      <c r="I129" s="264" t="s">
        <v>37</v>
      </c>
      <c r="J129" s="71" t="s">
        <v>30</v>
      </c>
      <c r="K129" s="84" t="s">
        <v>26</v>
      </c>
      <c r="L129" s="66" t="s">
        <v>28</v>
      </c>
      <c r="M129" s="64" t="s">
        <v>118</v>
      </c>
      <c r="N129" s="64"/>
      <c r="O129" s="76" t="s">
        <v>90</v>
      </c>
      <c r="P129" s="75"/>
      <c r="Q129" s="76" t="s">
        <v>65</v>
      </c>
      <c r="R129" s="75"/>
      <c r="S129" s="62" t="s">
        <v>63</v>
      </c>
      <c r="T129" s="63"/>
      <c r="U129" s="76" t="s">
        <v>66</v>
      </c>
      <c r="V129" s="78" t="s">
        <v>29</v>
      </c>
      <c r="W129" s="62" t="s">
        <v>71</v>
      </c>
      <c r="X129" s="113"/>
      <c r="Y129" s="75" t="s">
        <v>120</v>
      </c>
      <c r="Z129" s="299"/>
      <c r="AA129" s="40"/>
      <c r="AB129" s="43"/>
      <c r="AC129" s="43"/>
      <c r="AD129" s="43"/>
      <c r="AE129" s="43"/>
      <c r="AF129" s="43"/>
      <c r="AG129" s="43"/>
      <c r="AH129" s="40"/>
    </row>
    <row r="130" spans="1:34" ht="21" customHeight="1" x14ac:dyDescent="0.15">
      <c r="A130" s="1946"/>
      <c r="B130" s="71" t="s">
        <v>22</v>
      </c>
      <c r="C130" s="77" t="s">
        <v>121</v>
      </c>
      <c r="D130" s="73" t="s">
        <v>27</v>
      </c>
      <c r="E130" s="76" t="s">
        <v>119</v>
      </c>
      <c r="F130" s="75"/>
      <c r="G130" s="71" t="s">
        <v>72</v>
      </c>
      <c r="H130" s="76"/>
      <c r="I130" s="264" t="s">
        <v>37</v>
      </c>
      <c r="J130" s="71" t="s">
        <v>30</v>
      </c>
      <c r="K130" s="84" t="s">
        <v>26</v>
      </c>
      <c r="L130" s="66" t="s">
        <v>28</v>
      </c>
      <c r="M130" s="64" t="s">
        <v>118</v>
      </c>
      <c r="N130" s="64"/>
      <c r="O130" s="76" t="s">
        <v>90</v>
      </c>
      <c r="P130" s="75"/>
      <c r="Q130" s="76" t="s">
        <v>65</v>
      </c>
      <c r="R130" s="75"/>
      <c r="S130" s="62" t="s">
        <v>63</v>
      </c>
      <c r="T130" s="63"/>
      <c r="U130" s="76" t="s">
        <v>66</v>
      </c>
      <c r="V130" s="78" t="s">
        <v>29</v>
      </c>
      <c r="W130" s="62" t="s">
        <v>71</v>
      </c>
      <c r="X130" s="113"/>
      <c r="Y130" s="75" t="s">
        <v>120</v>
      </c>
      <c r="Z130" s="299"/>
      <c r="AA130" s="40"/>
      <c r="AB130" s="43"/>
      <c r="AC130" s="43"/>
      <c r="AD130" s="43"/>
      <c r="AE130" s="43"/>
      <c r="AF130" s="43"/>
      <c r="AG130" s="43"/>
      <c r="AH130" s="40"/>
    </row>
    <row r="131" spans="1:34" ht="21" customHeight="1" x14ac:dyDescent="0.15">
      <c r="A131" s="1946"/>
      <c r="B131" s="71" t="s">
        <v>23</v>
      </c>
      <c r="C131" s="77" t="s">
        <v>121</v>
      </c>
      <c r="D131" s="73" t="s">
        <v>27</v>
      </c>
      <c r="E131" s="76" t="s">
        <v>119</v>
      </c>
      <c r="F131" s="75"/>
      <c r="G131" s="71" t="s">
        <v>72</v>
      </c>
      <c r="H131" s="76"/>
      <c r="I131" s="264" t="s">
        <v>37</v>
      </c>
      <c r="J131" s="71" t="s">
        <v>30</v>
      </c>
      <c r="K131" s="84" t="s">
        <v>26</v>
      </c>
      <c r="L131" s="66" t="s">
        <v>28</v>
      </c>
      <c r="M131" s="64" t="s">
        <v>118</v>
      </c>
      <c r="N131" s="64"/>
      <c r="O131" s="76" t="s">
        <v>90</v>
      </c>
      <c r="P131" s="75"/>
      <c r="Q131" s="76" t="s">
        <v>65</v>
      </c>
      <c r="R131" s="75"/>
      <c r="S131" s="62" t="s">
        <v>63</v>
      </c>
      <c r="T131" s="63"/>
      <c r="U131" s="76" t="s">
        <v>66</v>
      </c>
      <c r="V131" s="78" t="s">
        <v>29</v>
      </c>
      <c r="W131" s="62" t="s">
        <v>71</v>
      </c>
      <c r="X131" s="113"/>
      <c r="Y131" s="75" t="s">
        <v>120</v>
      </c>
      <c r="Z131" s="299"/>
      <c r="AA131" s="40"/>
      <c r="AD131" s="43"/>
      <c r="AE131" s="43"/>
      <c r="AF131" s="43"/>
      <c r="AG131" s="43"/>
      <c r="AH131" s="40"/>
    </row>
    <row r="132" spans="1:34" ht="21" customHeight="1" x14ac:dyDescent="0.15">
      <c r="A132" s="1946"/>
      <c r="B132" s="64" t="s">
        <v>24</v>
      </c>
      <c r="C132" s="77" t="s">
        <v>121</v>
      </c>
      <c r="D132" s="73" t="s">
        <v>27</v>
      </c>
      <c r="E132" s="76" t="s">
        <v>119</v>
      </c>
      <c r="F132" s="75"/>
      <c r="G132" s="71" t="s">
        <v>72</v>
      </c>
      <c r="H132" s="76"/>
      <c r="I132" s="264" t="s">
        <v>37</v>
      </c>
      <c r="J132" s="71" t="s">
        <v>30</v>
      </c>
      <c r="K132" s="84" t="s">
        <v>26</v>
      </c>
      <c r="L132" s="66" t="s">
        <v>28</v>
      </c>
      <c r="M132" s="64" t="s">
        <v>118</v>
      </c>
      <c r="N132" s="64"/>
      <c r="O132" s="76" t="s">
        <v>90</v>
      </c>
      <c r="P132" s="75"/>
      <c r="Q132" s="76" t="s">
        <v>65</v>
      </c>
      <c r="R132" s="75"/>
      <c r="S132" s="62" t="s">
        <v>63</v>
      </c>
      <c r="T132" s="63"/>
      <c r="U132" s="76" t="s">
        <v>66</v>
      </c>
      <c r="V132" s="78" t="s">
        <v>29</v>
      </c>
      <c r="W132" s="62" t="s">
        <v>71</v>
      </c>
      <c r="X132" s="113"/>
      <c r="Y132" s="75" t="s">
        <v>120</v>
      </c>
      <c r="Z132" s="299"/>
      <c r="AA132" s="40"/>
      <c r="AD132" s="43"/>
      <c r="AE132" s="43"/>
      <c r="AF132" s="43"/>
      <c r="AG132" s="43"/>
      <c r="AH132" s="40"/>
    </row>
    <row r="133" spans="1:34" ht="21" customHeight="1" x14ac:dyDescent="0.15">
      <c r="A133" s="1946"/>
      <c r="B133" s="64" t="s">
        <v>25</v>
      </c>
      <c r="C133" s="77" t="s">
        <v>121</v>
      </c>
      <c r="D133" s="73" t="s">
        <v>27</v>
      </c>
      <c r="E133" s="76" t="s">
        <v>119</v>
      </c>
      <c r="F133" s="75"/>
      <c r="G133" s="71" t="s">
        <v>72</v>
      </c>
      <c r="H133" s="76"/>
      <c r="I133" s="264" t="s">
        <v>37</v>
      </c>
      <c r="J133" s="71" t="s">
        <v>30</v>
      </c>
      <c r="K133" s="84" t="s">
        <v>26</v>
      </c>
      <c r="L133" s="66" t="s">
        <v>28</v>
      </c>
      <c r="M133" s="64" t="s">
        <v>118</v>
      </c>
      <c r="N133" s="64"/>
      <c r="O133" s="76" t="s">
        <v>90</v>
      </c>
      <c r="P133" s="75"/>
      <c r="Q133" s="76" t="s">
        <v>65</v>
      </c>
      <c r="R133" s="75"/>
      <c r="S133" s="62" t="s">
        <v>63</v>
      </c>
      <c r="T133" s="63"/>
      <c r="U133" s="76" t="s">
        <v>66</v>
      </c>
      <c r="V133" s="78" t="s">
        <v>29</v>
      </c>
      <c r="W133" s="62" t="s">
        <v>71</v>
      </c>
      <c r="X133" s="113"/>
      <c r="Y133" s="75" t="s">
        <v>120</v>
      </c>
      <c r="Z133" s="299"/>
      <c r="AA133" s="40"/>
      <c r="AD133" s="43"/>
      <c r="AE133" s="43"/>
      <c r="AF133" s="40"/>
    </row>
    <row r="134" spans="1:34" ht="21" customHeight="1" x14ac:dyDescent="0.15">
      <c r="A134" s="1946"/>
      <c r="B134" s="123" t="s">
        <v>19</v>
      </c>
      <c r="C134" s="199"/>
      <c r="D134" s="200"/>
      <c r="E134" s="201"/>
      <c r="F134" s="202"/>
      <c r="G134" s="244"/>
      <c r="H134" s="201"/>
      <c r="I134" s="266"/>
      <c r="J134" s="244"/>
      <c r="K134" s="259"/>
      <c r="L134" s="260"/>
      <c r="M134" s="258"/>
      <c r="N134" s="258"/>
      <c r="O134" s="201"/>
      <c r="P134" s="202"/>
      <c r="Q134" s="201"/>
      <c r="R134" s="202"/>
      <c r="S134" s="207"/>
      <c r="T134" s="256"/>
      <c r="U134" s="201"/>
      <c r="V134" s="245"/>
      <c r="W134" s="207"/>
      <c r="X134" s="206"/>
      <c r="Y134" s="202"/>
      <c r="Z134" s="299"/>
      <c r="AA134" s="40"/>
      <c r="AD134" s="43"/>
      <c r="AE134" s="43"/>
      <c r="AF134" s="40"/>
    </row>
    <row r="135" spans="1:34" ht="21" customHeight="1" x14ac:dyDescent="0.15">
      <c r="A135" s="1946"/>
      <c r="B135" s="71" t="s">
        <v>20</v>
      </c>
      <c r="C135" s="77" t="s">
        <v>30</v>
      </c>
      <c r="D135" s="73" t="s">
        <v>72</v>
      </c>
      <c r="E135" s="76"/>
      <c r="F135" s="75" t="s">
        <v>37</v>
      </c>
      <c r="G135" s="71" t="s">
        <v>119</v>
      </c>
      <c r="H135" s="76"/>
      <c r="I135" s="264" t="s">
        <v>121</v>
      </c>
      <c r="J135" s="71" t="s">
        <v>118</v>
      </c>
      <c r="K135" s="84" t="s">
        <v>26</v>
      </c>
      <c r="L135" s="66" t="s">
        <v>28</v>
      </c>
      <c r="M135" s="64" t="s">
        <v>27</v>
      </c>
      <c r="N135" s="64"/>
      <c r="O135" s="76"/>
      <c r="P135" s="75" t="s">
        <v>90</v>
      </c>
      <c r="Q135" s="76" t="s">
        <v>120</v>
      </c>
      <c r="R135" s="75" t="s">
        <v>65</v>
      </c>
      <c r="S135" s="62" t="s">
        <v>71</v>
      </c>
      <c r="T135" s="63"/>
      <c r="U135" s="76" t="s">
        <v>29</v>
      </c>
      <c r="V135" s="78" t="s">
        <v>66</v>
      </c>
      <c r="W135" s="62"/>
      <c r="X135" s="113" t="s">
        <v>63</v>
      </c>
      <c r="Y135" s="75"/>
      <c r="Z135" s="299"/>
      <c r="AA135" s="40"/>
      <c r="AD135" s="43"/>
      <c r="AE135" s="43"/>
      <c r="AF135" s="40"/>
    </row>
    <row r="136" spans="1:34" ht="21" customHeight="1" x14ac:dyDescent="0.15">
      <c r="A136" s="1946"/>
      <c r="B136" s="52" t="s">
        <v>21</v>
      </c>
      <c r="C136" s="77" t="s">
        <v>30</v>
      </c>
      <c r="D136" s="73" t="s">
        <v>72</v>
      </c>
      <c r="E136" s="76"/>
      <c r="F136" s="75" t="s">
        <v>37</v>
      </c>
      <c r="G136" s="71" t="s">
        <v>119</v>
      </c>
      <c r="H136" s="76"/>
      <c r="I136" s="264" t="s">
        <v>121</v>
      </c>
      <c r="J136" s="71" t="s">
        <v>118</v>
      </c>
      <c r="K136" s="84" t="s">
        <v>26</v>
      </c>
      <c r="L136" s="66" t="s">
        <v>28</v>
      </c>
      <c r="M136" s="64" t="s">
        <v>27</v>
      </c>
      <c r="N136" s="64"/>
      <c r="O136" s="76"/>
      <c r="P136" s="75" t="s">
        <v>90</v>
      </c>
      <c r="Q136" s="76" t="s">
        <v>120</v>
      </c>
      <c r="R136" s="75" t="s">
        <v>65</v>
      </c>
      <c r="S136" s="62" t="s">
        <v>71</v>
      </c>
      <c r="T136" s="63"/>
      <c r="U136" s="76" t="s">
        <v>29</v>
      </c>
      <c r="V136" s="78" t="s">
        <v>66</v>
      </c>
      <c r="W136" s="62"/>
      <c r="X136" s="113" t="s">
        <v>63</v>
      </c>
      <c r="Y136" s="75"/>
      <c r="Z136" s="299"/>
      <c r="AA136" s="40"/>
      <c r="AD136" s="43"/>
      <c r="AE136" s="43"/>
      <c r="AF136" s="40"/>
    </row>
    <row r="137" spans="1:34" ht="21" customHeight="1" x14ac:dyDescent="0.15">
      <c r="A137" s="1946"/>
      <c r="B137" s="71" t="s">
        <v>22</v>
      </c>
      <c r="C137" s="77" t="s">
        <v>30</v>
      </c>
      <c r="D137" s="73" t="s">
        <v>72</v>
      </c>
      <c r="E137" s="76"/>
      <c r="F137" s="75" t="s">
        <v>37</v>
      </c>
      <c r="G137" s="71" t="s">
        <v>119</v>
      </c>
      <c r="H137" s="76"/>
      <c r="I137" s="264" t="s">
        <v>121</v>
      </c>
      <c r="J137" s="71" t="s">
        <v>118</v>
      </c>
      <c r="K137" s="84" t="s">
        <v>26</v>
      </c>
      <c r="L137" s="66" t="s">
        <v>28</v>
      </c>
      <c r="M137" s="64" t="s">
        <v>27</v>
      </c>
      <c r="N137" s="64"/>
      <c r="O137" s="76"/>
      <c r="P137" s="75" t="s">
        <v>90</v>
      </c>
      <c r="Q137" s="76" t="s">
        <v>120</v>
      </c>
      <c r="R137" s="75" t="s">
        <v>65</v>
      </c>
      <c r="S137" s="62" t="s">
        <v>71</v>
      </c>
      <c r="T137" s="63"/>
      <c r="U137" s="76" t="s">
        <v>29</v>
      </c>
      <c r="V137" s="78" t="s">
        <v>66</v>
      </c>
      <c r="W137" s="62"/>
      <c r="X137" s="113" t="s">
        <v>63</v>
      </c>
      <c r="Y137" s="75"/>
      <c r="Z137" s="299"/>
      <c r="AA137" s="40"/>
      <c r="AD137" s="43"/>
      <c r="AE137" s="43"/>
      <c r="AF137" s="40"/>
    </row>
    <row r="138" spans="1:34" ht="21" customHeight="1" x14ac:dyDescent="0.15">
      <c r="A138" s="1946"/>
      <c r="B138" s="71" t="s">
        <v>23</v>
      </c>
      <c r="C138" s="77" t="s">
        <v>30</v>
      </c>
      <c r="D138" s="73" t="s">
        <v>72</v>
      </c>
      <c r="E138" s="76"/>
      <c r="F138" s="75" t="s">
        <v>37</v>
      </c>
      <c r="G138" s="71" t="s">
        <v>119</v>
      </c>
      <c r="H138" s="76"/>
      <c r="I138" s="264" t="s">
        <v>121</v>
      </c>
      <c r="J138" s="71" t="s">
        <v>118</v>
      </c>
      <c r="K138" s="84" t="s">
        <v>26</v>
      </c>
      <c r="L138" s="66" t="s">
        <v>28</v>
      </c>
      <c r="M138" s="64" t="s">
        <v>27</v>
      </c>
      <c r="N138" s="64"/>
      <c r="O138" s="76"/>
      <c r="P138" s="75" t="s">
        <v>90</v>
      </c>
      <c r="Q138" s="76" t="s">
        <v>120</v>
      </c>
      <c r="R138" s="75" t="s">
        <v>65</v>
      </c>
      <c r="S138" s="62" t="s">
        <v>71</v>
      </c>
      <c r="T138" s="63"/>
      <c r="U138" s="76" t="s">
        <v>29</v>
      </c>
      <c r="V138" s="78" t="s">
        <v>66</v>
      </c>
      <c r="W138" s="62"/>
      <c r="X138" s="113" t="s">
        <v>63</v>
      </c>
      <c r="Y138" s="75"/>
      <c r="Z138" s="299"/>
      <c r="AA138" s="40"/>
      <c r="AD138" s="43"/>
      <c r="AE138" s="43"/>
      <c r="AF138" s="40"/>
    </row>
    <row r="139" spans="1:34" ht="21" customHeight="1" x14ac:dyDescent="0.15">
      <c r="A139" s="1946"/>
      <c r="B139" s="64" t="s">
        <v>24</v>
      </c>
      <c r="C139" s="77" t="s">
        <v>30</v>
      </c>
      <c r="D139" s="73" t="s">
        <v>72</v>
      </c>
      <c r="E139" s="76"/>
      <c r="F139" s="75" t="s">
        <v>37</v>
      </c>
      <c r="G139" s="71" t="s">
        <v>119</v>
      </c>
      <c r="H139" s="76"/>
      <c r="I139" s="264" t="s">
        <v>121</v>
      </c>
      <c r="J139" s="71" t="s">
        <v>118</v>
      </c>
      <c r="K139" s="84" t="s">
        <v>26</v>
      </c>
      <c r="L139" s="66" t="s">
        <v>28</v>
      </c>
      <c r="M139" s="64" t="s">
        <v>27</v>
      </c>
      <c r="N139" s="64"/>
      <c r="O139" s="76"/>
      <c r="P139" s="75" t="s">
        <v>90</v>
      </c>
      <c r="Q139" s="76" t="s">
        <v>120</v>
      </c>
      <c r="R139" s="75" t="s">
        <v>65</v>
      </c>
      <c r="S139" s="62" t="s">
        <v>71</v>
      </c>
      <c r="T139" s="63"/>
      <c r="U139" s="76" t="s">
        <v>29</v>
      </c>
      <c r="V139" s="78" t="s">
        <v>66</v>
      </c>
      <c r="W139" s="62"/>
      <c r="X139" s="113" t="s">
        <v>63</v>
      </c>
      <c r="Y139" s="75"/>
      <c r="Z139" s="299"/>
      <c r="AA139" s="40"/>
      <c r="AB139" s="43"/>
      <c r="AC139" s="43"/>
      <c r="AD139" s="43"/>
      <c r="AE139" s="43"/>
      <c r="AF139" s="40"/>
    </row>
    <row r="140" spans="1:34" ht="21" customHeight="1" x14ac:dyDescent="0.15">
      <c r="A140" s="1946"/>
      <c r="B140" s="64" t="s">
        <v>25</v>
      </c>
      <c r="C140" s="77" t="s">
        <v>30</v>
      </c>
      <c r="D140" s="73" t="s">
        <v>72</v>
      </c>
      <c r="E140" s="76"/>
      <c r="F140" s="75" t="s">
        <v>37</v>
      </c>
      <c r="G140" s="71" t="s">
        <v>119</v>
      </c>
      <c r="H140" s="76"/>
      <c r="I140" s="264" t="s">
        <v>121</v>
      </c>
      <c r="J140" s="71" t="s">
        <v>118</v>
      </c>
      <c r="K140" s="84" t="s">
        <v>26</v>
      </c>
      <c r="L140" s="66" t="s">
        <v>28</v>
      </c>
      <c r="M140" s="64" t="s">
        <v>27</v>
      </c>
      <c r="N140" s="64"/>
      <c r="O140" s="76"/>
      <c r="P140" s="75" t="s">
        <v>90</v>
      </c>
      <c r="Q140" s="76" t="s">
        <v>120</v>
      </c>
      <c r="R140" s="75" t="s">
        <v>65</v>
      </c>
      <c r="S140" s="62" t="s">
        <v>71</v>
      </c>
      <c r="T140" s="63"/>
      <c r="U140" s="76" t="s">
        <v>29</v>
      </c>
      <c r="V140" s="78" t="s">
        <v>66</v>
      </c>
      <c r="W140" s="62"/>
      <c r="X140" s="113" t="s">
        <v>63</v>
      </c>
      <c r="Y140" s="75"/>
      <c r="Z140" s="299"/>
      <c r="AA140" s="40"/>
      <c r="AB140" s="43"/>
      <c r="AC140" s="43"/>
      <c r="AD140" s="43"/>
      <c r="AE140" s="43"/>
      <c r="AF140" s="40"/>
    </row>
    <row r="141" spans="1:34" ht="21" customHeight="1" x14ac:dyDescent="0.15">
      <c r="A141" s="1946"/>
      <c r="B141" s="123" t="s">
        <v>19</v>
      </c>
      <c r="C141" s="199"/>
      <c r="D141" s="200"/>
      <c r="E141" s="201"/>
      <c r="F141" s="202"/>
      <c r="G141" s="244"/>
      <c r="H141" s="201"/>
      <c r="I141" s="266"/>
      <c r="J141" s="244"/>
      <c r="K141" s="259"/>
      <c r="L141" s="260"/>
      <c r="M141" s="258"/>
      <c r="N141" s="258"/>
      <c r="O141" s="201"/>
      <c r="P141" s="202"/>
      <c r="Q141" s="201"/>
      <c r="R141" s="202"/>
      <c r="S141" s="207"/>
      <c r="T141" s="256"/>
      <c r="U141" s="201"/>
      <c r="V141" s="245"/>
      <c r="W141" s="207"/>
      <c r="X141" s="206"/>
      <c r="Y141" s="202"/>
      <c r="Z141" s="299"/>
      <c r="AA141" s="40"/>
      <c r="AB141" s="43"/>
      <c r="AC141" s="43"/>
      <c r="AD141" s="43"/>
      <c r="AE141" s="43"/>
      <c r="AF141" s="43"/>
      <c r="AG141" s="43"/>
      <c r="AH141" s="40"/>
    </row>
    <row r="142" spans="1:34" ht="21" customHeight="1" x14ac:dyDescent="0.15">
      <c r="A142" s="1946"/>
      <c r="B142" s="244" t="s">
        <v>20</v>
      </c>
      <c r="C142" s="199"/>
      <c r="D142" s="200"/>
      <c r="E142" s="201"/>
      <c r="F142" s="202"/>
      <c r="G142" s="244"/>
      <c r="H142" s="201"/>
      <c r="I142" s="266"/>
      <c r="J142" s="244"/>
      <c r="K142" s="259"/>
      <c r="L142" s="260"/>
      <c r="M142" s="258"/>
      <c r="N142" s="258"/>
      <c r="O142" s="201"/>
      <c r="P142" s="202"/>
      <c r="Q142" s="201"/>
      <c r="R142" s="202"/>
      <c r="S142" s="207"/>
      <c r="T142" s="256"/>
      <c r="U142" s="201"/>
      <c r="V142" s="245"/>
      <c r="W142" s="207"/>
      <c r="X142" s="206"/>
      <c r="Y142" s="202"/>
      <c r="Z142" s="299"/>
      <c r="AA142" s="40"/>
      <c r="AB142" s="43"/>
      <c r="AC142" s="43"/>
      <c r="AD142" s="43"/>
      <c r="AE142" s="43"/>
      <c r="AF142" s="43"/>
      <c r="AG142" s="43"/>
      <c r="AH142" s="40"/>
    </row>
    <row r="143" spans="1:34" ht="21" customHeight="1" x14ac:dyDescent="0.15">
      <c r="A143" s="1946"/>
      <c r="B143" s="52" t="s">
        <v>21</v>
      </c>
      <c r="C143" s="77" t="s">
        <v>118</v>
      </c>
      <c r="D143" s="73" t="s">
        <v>119</v>
      </c>
      <c r="E143" s="76" t="s">
        <v>121</v>
      </c>
      <c r="F143" s="75"/>
      <c r="G143" s="71" t="s">
        <v>37</v>
      </c>
      <c r="H143" s="76"/>
      <c r="I143" s="264" t="s">
        <v>30</v>
      </c>
      <c r="J143" s="71" t="s">
        <v>27</v>
      </c>
      <c r="K143" s="84" t="s">
        <v>26</v>
      </c>
      <c r="L143" s="66" t="s">
        <v>28</v>
      </c>
      <c r="M143" s="64" t="s">
        <v>72</v>
      </c>
      <c r="N143" s="64"/>
      <c r="O143" s="76" t="s">
        <v>90</v>
      </c>
      <c r="P143" s="75"/>
      <c r="Q143" s="76" t="s">
        <v>65</v>
      </c>
      <c r="R143" s="75"/>
      <c r="S143" s="62" t="s">
        <v>120</v>
      </c>
      <c r="T143" s="63"/>
      <c r="U143" s="76" t="s">
        <v>66</v>
      </c>
      <c r="V143" s="78" t="s">
        <v>29</v>
      </c>
      <c r="W143" s="62"/>
      <c r="X143" s="113" t="s">
        <v>63</v>
      </c>
      <c r="Y143" s="75" t="s">
        <v>120</v>
      </c>
      <c r="Z143" s="299"/>
      <c r="AA143" s="40"/>
      <c r="AB143" s="43"/>
      <c r="AC143" s="43"/>
      <c r="AD143" s="43"/>
      <c r="AE143" s="43"/>
      <c r="AF143" s="43"/>
      <c r="AG143" s="43"/>
      <c r="AH143" s="40"/>
    </row>
    <row r="144" spans="1:34" ht="21" customHeight="1" x14ac:dyDescent="0.15">
      <c r="A144" s="1946"/>
      <c r="B144" s="71" t="s">
        <v>22</v>
      </c>
      <c r="C144" s="77" t="s">
        <v>118</v>
      </c>
      <c r="D144" s="73" t="s">
        <v>119</v>
      </c>
      <c r="E144" s="76" t="s">
        <v>121</v>
      </c>
      <c r="F144" s="75"/>
      <c r="G144" s="71" t="s">
        <v>37</v>
      </c>
      <c r="H144" s="76"/>
      <c r="I144" s="264" t="s">
        <v>30</v>
      </c>
      <c r="J144" s="71" t="s">
        <v>27</v>
      </c>
      <c r="K144" s="84" t="s">
        <v>26</v>
      </c>
      <c r="L144" s="66" t="s">
        <v>28</v>
      </c>
      <c r="M144" s="64" t="s">
        <v>72</v>
      </c>
      <c r="N144" s="64"/>
      <c r="O144" s="76" t="s">
        <v>90</v>
      </c>
      <c r="P144" s="75"/>
      <c r="Q144" s="76" t="s">
        <v>65</v>
      </c>
      <c r="R144" s="75"/>
      <c r="S144" s="62" t="s">
        <v>120</v>
      </c>
      <c r="T144" s="63"/>
      <c r="U144" s="76" t="s">
        <v>66</v>
      </c>
      <c r="V144" s="78" t="s">
        <v>29</v>
      </c>
      <c r="W144" s="62"/>
      <c r="X144" s="113" t="s">
        <v>63</v>
      </c>
      <c r="Y144" s="75" t="s">
        <v>120</v>
      </c>
      <c r="Z144" s="299"/>
      <c r="AA144" s="40"/>
      <c r="AD144" s="43"/>
      <c r="AE144" s="43"/>
      <c r="AF144" s="43"/>
      <c r="AG144" s="43"/>
      <c r="AH144" s="40"/>
    </row>
    <row r="145" spans="1:34" ht="21" customHeight="1" x14ac:dyDescent="0.15">
      <c r="A145" s="1946"/>
      <c r="B145" s="71" t="s">
        <v>23</v>
      </c>
      <c r="C145" s="77" t="s">
        <v>118</v>
      </c>
      <c r="D145" s="73" t="s">
        <v>119</v>
      </c>
      <c r="E145" s="76" t="s">
        <v>121</v>
      </c>
      <c r="F145" s="75"/>
      <c r="G145" s="71" t="s">
        <v>37</v>
      </c>
      <c r="H145" s="76"/>
      <c r="I145" s="264" t="s">
        <v>30</v>
      </c>
      <c r="J145" s="71" t="s">
        <v>27</v>
      </c>
      <c r="K145" s="84" t="s">
        <v>26</v>
      </c>
      <c r="L145" s="66" t="s">
        <v>28</v>
      </c>
      <c r="M145" s="64" t="s">
        <v>72</v>
      </c>
      <c r="N145" s="64"/>
      <c r="O145" s="76" t="s">
        <v>90</v>
      </c>
      <c r="P145" s="75"/>
      <c r="Q145" s="76" t="s">
        <v>65</v>
      </c>
      <c r="R145" s="75"/>
      <c r="S145" s="62" t="s">
        <v>120</v>
      </c>
      <c r="T145" s="63"/>
      <c r="U145" s="76" t="s">
        <v>66</v>
      </c>
      <c r="V145" s="78" t="s">
        <v>29</v>
      </c>
      <c r="W145" s="62"/>
      <c r="X145" s="113" t="s">
        <v>63</v>
      </c>
      <c r="Y145" s="75" t="s">
        <v>120</v>
      </c>
      <c r="Z145" s="299"/>
      <c r="AA145" s="40"/>
      <c r="AD145" s="43"/>
      <c r="AE145" s="43"/>
      <c r="AF145" s="43"/>
      <c r="AG145" s="43"/>
      <c r="AH145" s="40"/>
    </row>
    <row r="146" spans="1:34" ht="21" customHeight="1" x14ac:dyDescent="0.15">
      <c r="A146" s="1946"/>
      <c r="B146" s="64" t="s">
        <v>24</v>
      </c>
      <c r="C146" s="77" t="s">
        <v>118</v>
      </c>
      <c r="D146" s="73" t="s">
        <v>119</v>
      </c>
      <c r="E146" s="76" t="s">
        <v>121</v>
      </c>
      <c r="F146" s="75"/>
      <c r="G146" s="71" t="s">
        <v>37</v>
      </c>
      <c r="H146" s="76"/>
      <c r="I146" s="264" t="s">
        <v>30</v>
      </c>
      <c r="J146" s="71" t="s">
        <v>27</v>
      </c>
      <c r="K146" s="84" t="s">
        <v>26</v>
      </c>
      <c r="L146" s="66" t="s">
        <v>28</v>
      </c>
      <c r="M146" s="64" t="s">
        <v>72</v>
      </c>
      <c r="N146" s="64"/>
      <c r="O146" s="76" t="s">
        <v>90</v>
      </c>
      <c r="P146" s="75"/>
      <c r="Q146" s="76" t="s">
        <v>65</v>
      </c>
      <c r="R146" s="75"/>
      <c r="S146" s="62" t="s">
        <v>120</v>
      </c>
      <c r="T146" s="63"/>
      <c r="U146" s="76" t="s">
        <v>66</v>
      </c>
      <c r="V146" s="78" t="s">
        <v>29</v>
      </c>
      <c r="W146" s="62"/>
      <c r="X146" s="113" t="s">
        <v>63</v>
      </c>
      <c r="Y146" s="75" t="s">
        <v>120</v>
      </c>
      <c r="Z146" s="299"/>
      <c r="AA146" s="40"/>
      <c r="AD146" s="43"/>
      <c r="AE146" s="43"/>
      <c r="AF146" s="43"/>
      <c r="AG146" s="43"/>
      <c r="AH146" s="40"/>
    </row>
    <row r="147" spans="1:34" ht="21" customHeight="1" x14ac:dyDescent="0.15">
      <c r="A147" s="1946"/>
      <c r="B147" s="258" t="s">
        <v>25</v>
      </c>
      <c r="C147" s="199"/>
      <c r="D147" s="200"/>
      <c r="E147" s="201"/>
      <c r="F147" s="202"/>
      <c r="G147" s="244"/>
      <c r="H147" s="201"/>
      <c r="I147" s="266"/>
      <c r="J147" s="244"/>
      <c r="K147" s="259"/>
      <c r="L147" s="260"/>
      <c r="M147" s="258"/>
      <c r="N147" s="258"/>
      <c r="O147" s="201"/>
      <c r="P147" s="202"/>
      <c r="Q147" s="201"/>
      <c r="R147" s="202"/>
      <c r="S147" s="207"/>
      <c r="T147" s="256"/>
      <c r="U147" s="201"/>
      <c r="V147" s="245"/>
      <c r="W147" s="207"/>
      <c r="X147" s="206"/>
      <c r="Y147" s="202"/>
      <c r="Z147" s="299"/>
      <c r="AA147" s="40"/>
      <c r="AD147" s="43"/>
      <c r="AE147" s="43"/>
      <c r="AF147" s="43"/>
      <c r="AG147" s="43"/>
      <c r="AH147" s="40"/>
    </row>
    <row r="148" spans="1:34" ht="21" customHeight="1" x14ac:dyDescent="0.15">
      <c r="A148" s="1946"/>
      <c r="B148" s="123" t="s">
        <v>19</v>
      </c>
      <c r="C148" s="199"/>
      <c r="D148" s="200"/>
      <c r="E148" s="201"/>
      <c r="F148" s="202"/>
      <c r="G148" s="244"/>
      <c r="H148" s="201"/>
      <c r="I148" s="266"/>
      <c r="J148" s="244"/>
      <c r="K148" s="259"/>
      <c r="L148" s="260"/>
      <c r="M148" s="258"/>
      <c r="N148" s="258"/>
      <c r="O148" s="201"/>
      <c r="P148" s="202"/>
      <c r="Q148" s="201"/>
      <c r="R148" s="202"/>
      <c r="S148" s="207"/>
      <c r="T148" s="256"/>
      <c r="U148" s="201"/>
      <c r="V148" s="245"/>
      <c r="W148" s="207"/>
      <c r="X148" s="206"/>
      <c r="Y148" s="202"/>
      <c r="Z148" s="299"/>
      <c r="AA148" s="40"/>
      <c r="AD148" s="43"/>
      <c r="AE148" s="43"/>
      <c r="AF148" s="43"/>
      <c r="AG148" s="43"/>
      <c r="AH148" s="40"/>
    </row>
    <row r="149" spans="1:34" ht="21" customHeight="1" x14ac:dyDescent="0.15">
      <c r="A149" s="1946"/>
      <c r="B149" s="71" t="s">
        <v>20</v>
      </c>
      <c r="C149" s="77" t="s">
        <v>27</v>
      </c>
      <c r="D149" s="73" t="s">
        <v>37</v>
      </c>
      <c r="E149" s="76"/>
      <c r="F149" s="75" t="s">
        <v>30</v>
      </c>
      <c r="G149" s="71" t="s">
        <v>121</v>
      </c>
      <c r="H149" s="76"/>
      <c r="I149" s="264" t="s">
        <v>118</v>
      </c>
      <c r="J149" s="71" t="s">
        <v>72</v>
      </c>
      <c r="K149" s="84" t="s">
        <v>26</v>
      </c>
      <c r="L149" s="66" t="s">
        <v>28</v>
      </c>
      <c r="M149" s="64" t="s">
        <v>119</v>
      </c>
      <c r="N149" s="64"/>
      <c r="O149" s="76"/>
      <c r="P149" s="75" t="s">
        <v>90</v>
      </c>
      <c r="Q149" s="76" t="s">
        <v>71</v>
      </c>
      <c r="R149" s="75" t="s">
        <v>65</v>
      </c>
      <c r="S149" s="62" t="s">
        <v>63</v>
      </c>
      <c r="T149" s="63"/>
      <c r="U149" s="76" t="s">
        <v>29</v>
      </c>
      <c r="V149" s="78" t="s">
        <v>66</v>
      </c>
      <c r="W149" s="62"/>
      <c r="X149" s="113"/>
      <c r="Y149" s="75" t="s">
        <v>120</v>
      </c>
      <c r="Z149" s="299"/>
      <c r="AA149" s="40"/>
      <c r="AD149" s="43"/>
      <c r="AE149" s="43"/>
      <c r="AF149" s="43"/>
      <c r="AG149" s="43"/>
      <c r="AH149" s="40"/>
    </row>
    <row r="150" spans="1:34" ht="21" customHeight="1" x14ac:dyDescent="0.15">
      <c r="A150" s="1946"/>
      <c r="B150" s="52" t="s">
        <v>21</v>
      </c>
      <c r="C150" s="77" t="s">
        <v>27</v>
      </c>
      <c r="D150" s="73" t="s">
        <v>37</v>
      </c>
      <c r="E150" s="76"/>
      <c r="F150" s="75" t="s">
        <v>30</v>
      </c>
      <c r="G150" s="71" t="s">
        <v>121</v>
      </c>
      <c r="H150" s="76"/>
      <c r="I150" s="264" t="s">
        <v>118</v>
      </c>
      <c r="J150" s="71" t="s">
        <v>72</v>
      </c>
      <c r="K150" s="84" t="s">
        <v>26</v>
      </c>
      <c r="L150" s="66" t="s">
        <v>28</v>
      </c>
      <c r="M150" s="64" t="s">
        <v>119</v>
      </c>
      <c r="N150" s="64"/>
      <c r="O150" s="76"/>
      <c r="P150" s="75" t="s">
        <v>90</v>
      </c>
      <c r="Q150" s="76" t="s">
        <v>71</v>
      </c>
      <c r="R150" s="75" t="s">
        <v>65</v>
      </c>
      <c r="S150" s="62" t="s">
        <v>63</v>
      </c>
      <c r="T150" s="63"/>
      <c r="U150" s="76" t="s">
        <v>29</v>
      </c>
      <c r="V150" s="78" t="s">
        <v>66</v>
      </c>
      <c r="W150" s="62"/>
      <c r="X150" s="113"/>
      <c r="Y150" s="75" t="s">
        <v>120</v>
      </c>
      <c r="Z150" s="299"/>
      <c r="AA150" s="40"/>
      <c r="AD150" s="43"/>
      <c r="AE150" s="43"/>
      <c r="AF150" s="43"/>
      <c r="AG150" s="43"/>
      <c r="AH150" s="40"/>
    </row>
    <row r="151" spans="1:34" ht="21" customHeight="1" x14ac:dyDescent="0.15">
      <c r="A151" s="1946"/>
      <c r="B151" s="71" t="s">
        <v>22</v>
      </c>
      <c r="C151" s="77" t="s">
        <v>27</v>
      </c>
      <c r="D151" s="73" t="s">
        <v>37</v>
      </c>
      <c r="E151" s="76"/>
      <c r="F151" s="75" t="s">
        <v>30</v>
      </c>
      <c r="G151" s="71" t="s">
        <v>121</v>
      </c>
      <c r="H151" s="76"/>
      <c r="I151" s="264" t="s">
        <v>118</v>
      </c>
      <c r="J151" s="71" t="s">
        <v>72</v>
      </c>
      <c r="K151" s="84" t="s">
        <v>26</v>
      </c>
      <c r="L151" s="66" t="s">
        <v>28</v>
      </c>
      <c r="M151" s="64" t="s">
        <v>119</v>
      </c>
      <c r="N151" s="64"/>
      <c r="O151" s="76"/>
      <c r="P151" s="75" t="s">
        <v>90</v>
      </c>
      <c r="Q151" s="76" t="s">
        <v>71</v>
      </c>
      <c r="R151" s="75" t="s">
        <v>65</v>
      </c>
      <c r="S151" s="62" t="s">
        <v>63</v>
      </c>
      <c r="T151" s="63"/>
      <c r="U151" s="76" t="s">
        <v>29</v>
      </c>
      <c r="V151" s="78" t="s">
        <v>66</v>
      </c>
      <c r="W151" s="62"/>
      <c r="X151" s="113"/>
      <c r="Y151" s="75" t="s">
        <v>120</v>
      </c>
      <c r="Z151" s="299"/>
      <c r="AA151" s="40"/>
      <c r="AD151" s="43"/>
      <c r="AE151" s="43"/>
      <c r="AF151" s="43"/>
      <c r="AG151" s="43"/>
      <c r="AH151" s="40"/>
    </row>
    <row r="152" spans="1:34" ht="21" customHeight="1" x14ac:dyDescent="0.15">
      <c r="A152" s="1946"/>
      <c r="B152" s="71" t="s">
        <v>23</v>
      </c>
      <c r="C152" s="77" t="s">
        <v>27</v>
      </c>
      <c r="D152" s="73" t="s">
        <v>37</v>
      </c>
      <c r="E152" s="76"/>
      <c r="F152" s="75" t="s">
        <v>30</v>
      </c>
      <c r="G152" s="71" t="s">
        <v>121</v>
      </c>
      <c r="H152" s="76"/>
      <c r="I152" s="264" t="s">
        <v>118</v>
      </c>
      <c r="J152" s="71" t="s">
        <v>72</v>
      </c>
      <c r="K152" s="84" t="s">
        <v>26</v>
      </c>
      <c r="L152" s="66" t="s">
        <v>28</v>
      </c>
      <c r="M152" s="64" t="s">
        <v>119</v>
      </c>
      <c r="N152" s="64"/>
      <c r="O152" s="76"/>
      <c r="P152" s="75" t="s">
        <v>90</v>
      </c>
      <c r="Q152" s="76" t="s">
        <v>71</v>
      </c>
      <c r="R152" s="75" t="s">
        <v>65</v>
      </c>
      <c r="S152" s="62" t="s">
        <v>63</v>
      </c>
      <c r="T152" s="63"/>
      <c r="U152" s="76" t="s">
        <v>29</v>
      </c>
      <c r="V152" s="78" t="s">
        <v>66</v>
      </c>
      <c r="W152" s="62"/>
      <c r="X152" s="113"/>
      <c r="Y152" s="75" t="s">
        <v>120</v>
      </c>
      <c r="Z152" s="299"/>
      <c r="AA152" s="40"/>
      <c r="AD152" s="43"/>
      <c r="AE152" s="43"/>
      <c r="AF152" s="43"/>
      <c r="AG152" s="43"/>
      <c r="AH152" s="40"/>
    </row>
    <row r="153" spans="1:34" ht="21" customHeight="1" x14ac:dyDescent="0.15">
      <c r="A153" s="1946"/>
      <c r="B153" s="64" t="s">
        <v>24</v>
      </c>
      <c r="C153" s="77" t="s">
        <v>27</v>
      </c>
      <c r="D153" s="73" t="s">
        <v>37</v>
      </c>
      <c r="E153" s="76"/>
      <c r="F153" s="75" t="s">
        <v>30</v>
      </c>
      <c r="G153" s="71" t="s">
        <v>121</v>
      </c>
      <c r="H153" s="76"/>
      <c r="I153" s="264" t="s">
        <v>118</v>
      </c>
      <c r="J153" s="71" t="s">
        <v>72</v>
      </c>
      <c r="K153" s="84" t="s">
        <v>26</v>
      </c>
      <c r="L153" s="66" t="s">
        <v>28</v>
      </c>
      <c r="M153" s="64" t="s">
        <v>119</v>
      </c>
      <c r="N153" s="64"/>
      <c r="O153" s="76"/>
      <c r="P153" s="75" t="s">
        <v>90</v>
      </c>
      <c r="Q153" s="76" t="s">
        <v>71</v>
      </c>
      <c r="R153" s="75" t="s">
        <v>65</v>
      </c>
      <c r="S153" s="62" t="s">
        <v>63</v>
      </c>
      <c r="T153" s="63"/>
      <c r="U153" s="76" t="s">
        <v>29</v>
      </c>
      <c r="V153" s="78" t="s">
        <v>66</v>
      </c>
      <c r="W153" s="62"/>
      <c r="X153" s="113"/>
      <c r="Y153" s="75" t="s">
        <v>120</v>
      </c>
      <c r="Z153" s="299"/>
      <c r="AA153" s="40"/>
      <c r="AD153" s="43"/>
      <c r="AE153" s="43"/>
      <c r="AF153" s="43"/>
      <c r="AG153" s="43"/>
      <c r="AH153" s="40"/>
    </row>
    <row r="154" spans="1:34" ht="21" customHeight="1" x14ac:dyDescent="0.15">
      <c r="A154" s="1946"/>
      <c r="B154" s="64" t="s">
        <v>25</v>
      </c>
      <c r="C154" s="77" t="s">
        <v>27</v>
      </c>
      <c r="D154" s="73" t="s">
        <v>37</v>
      </c>
      <c r="E154" s="76"/>
      <c r="F154" s="75" t="s">
        <v>30</v>
      </c>
      <c r="G154" s="71" t="s">
        <v>121</v>
      </c>
      <c r="H154" s="76"/>
      <c r="I154" s="264" t="s">
        <v>118</v>
      </c>
      <c r="J154" s="71" t="s">
        <v>72</v>
      </c>
      <c r="K154" s="84" t="s">
        <v>26</v>
      </c>
      <c r="L154" s="66" t="s">
        <v>28</v>
      </c>
      <c r="M154" s="64" t="s">
        <v>119</v>
      </c>
      <c r="N154" s="64"/>
      <c r="O154" s="76"/>
      <c r="P154" s="75" t="s">
        <v>90</v>
      </c>
      <c r="Q154" s="76" t="s">
        <v>71</v>
      </c>
      <c r="R154" s="75" t="s">
        <v>65</v>
      </c>
      <c r="S154" s="62" t="s">
        <v>63</v>
      </c>
      <c r="T154" s="63"/>
      <c r="U154" s="76" t="s">
        <v>29</v>
      </c>
      <c r="V154" s="78" t="s">
        <v>66</v>
      </c>
      <c r="W154" s="62"/>
      <c r="X154" s="113"/>
      <c r="Y154" s="75" t="s">
        <v>120</v>
      </c>
      <c r="Z154" s="299"/>
      <c r="AA154" s="40"/>
      <c r="AD154" s="43"/>
      <c r="AE154" s="43"/>
      <c r="AF154" s="43"/>
      <c r="AG154" s="43"/>
      <c r="AH154" s="40"/>
    </row>
    <row r="155" spans="1:34" ht="21" customHeight="1" x14ac:dyDescent="0.15">
      <c r="A155" s="1946"/>
      <c r="B155" s="123" t="s">
        <v>19</v>
      </c>
      <c r="C155" s="199"/>
      <c r="D155" s="200"/>
      <c r="E155" s="201"/>
      <c r="F155" s="202"/>
      <c r="G155" s="244"/>
      <c r="H155" s="201"/>
      <c r="I155" s="266"/>
      <c r="J155" s="244"/>
      <c r="K155" s="259"/>
      <c r="L155" s="260"/>
      <c r="M155" s="258"/>
      <c r="N155" s="258"/>
      <c r="O155" s="201"/>
      <c r="P155" s="202"/>
      <c r="Q155" s="201"/>
      <c r="R155" s="202"/>
      <c r="S155" s="207"/>
      <c r="T155" s="256"/>
      <c r="U155" s="201"/>
      <c r="V155" s="245"/>
      <c r="W155" s="207"/>
      <c r="X155" s="206"/>
      <c r="Y155" s="202"/>
      <c r="Z155" s="299"/>
      <c r="AA155" s="40"/>
      <c r="AD155" s="43"/>
      <c r="AE155" s="43"/>
      <c r="AF155" s="43"/>
      <c r="AG155" s="43"/>
      <c r="AH155" s="40"/>
    </row>
    <row r="156" spans="1:34" ht="21" customHeight="1" x14ac:dyDescent="0.15">
      <c r="A156" s="1946"/>
      <c r="B156" s="71" t="s">
        <v>20</v>
      </c>
      <c r="C156" s="77" t="s">
        <v>72</v>
      </c>
      <c r="D156" s="73" t="s">
        <v>121</v>
      </c>
      <c r="E156" s="76" t="s">
        <v>118</v>
      </c>
      <c r="F156" s="75"/>
      <c r="G156" s="71" t="s">
        <v>30</v>
      </c>
      <c r="H156" s="76"/>
      <c r="I156" s="264" t="s">
        <v>27</v>
      </c>
      <c r="J156" s="71" t="s">
        <v>119</v>
      </c>
      <c r="K156" s="84" t="s">
        <v>26</v>
      </c>
      <c r="L156" s="66" t="s">
        <v>28</v>
      </c>
      <c r="M156" s="64" t="s">
        <v>37</v>
      </c>
      <c r="N156" s="64"/>
      <c r="O156" s="76" t="s">
        <v>90</v>
      </c>
      <c r="P156" s="75"/>
      <c r="Q156" s="76" t="s">
        <v>65</v>
      </c>
      <c r="R156" s="75"/>
      <c r="S156" s="62" t="s">
        <v>71</v>
      </c>
      <c r="T156" s="63"/>
      <c r="U156" s="76" t="s">
        <v>66</v>
      </c>
      <c r="V156" s="78" t="s">
        <v>29</v>
      </c>
      <c r="W156" s="62"/>
      <c r="X156" s="113" t="s">
        <v>63</v>
      </c>
      <c r="Y156" s="75" t="s">
        <v>120</v>
      </c>
      <c r="Z156" s="299"/>
      <c r="AA156" s="40"/>
      <c r="AD156" s="43"/>
      <c r="AE156" s="43"/>
      <c r="AF156" s="43"/>
      <c r="AG156" s="43"/>
      <c r="AH156" s="40"/>
    </row>
    <row r="157" spans="1:34" ht="21" customHeight="1" x14ac:dyDescent="0.15">
      <c r="A157" s="1946"/>
      <c r="B157" s="52" t="s">
        <v>21</v>
      </c>
      <c r="C157" s="77" t="s">
        <v>72</v>
      </c>
      <c r="D157" s="73" t="s">
        <v>121</v>
      </c>
      <c r="E157" s="76" t="s">
        <v>118</v>
      </c>
      <c r="F157" s="75"/>
      <c r="G157" s="71" t="s">
        <v>30</v>
      </c>
      <c r="H157" s="76"/>
      <c r="I157" s="264" t="s">
        <v>27</v>
      </c>
      <c r="J157" s="71" t="s">
        <v>119</v>
      </c>
      <c r="K157" s="84" t="s">
        <v>26</v>
      </c>
      <c r="L157" s="66" t="s">
        <v>28</v>
      </c>
      <c r="M157" s="64" t="s">
        <v>37</v>
      </c>
      <c r="N157" s="64"/>
      <c r="O157" s="76" t="s">
        <v>90</v>
      </c>
      <c r="P157" s="75"/>
      <c r="Q157" s="76" t="s">
        <v>65</v>
      </c>
      <c r="R157" s="75"/>
      <c r="S157" s="62" t="s">
        <v>71</v>
      </c>
      <c r="T157" s="63"/>
      <c r="U157" s="76" t="s">
        <v>66</v>
      </c>
      <c r="V157" s="78" t="s">
        <v>29</v>
      </c>
      <c r="W157" s="62"/>
      <c r="X157" s="113" t="s">
        <v>63</v>
      </c>
      <c r="Y157" s="75" t="s">
        <v>120</v>
      </c>
      <c r="Z157" s="299"/>
      <c r="AA157" s="40"/>
      <c r="AB157" s="43"/>
      <c r="AC157" s="43"/>
      <c r="AD157" s="43"/>
      <c r="AE157" s="43"/>
      <c r="AF157" s="43"/>
      <c r="AG157" s="43"/>
      <c r="AH157" s="40"/>
    </row>
    <row r="158" spans="1:34" ht="21" customHeight="1" x14ac:dyDescent="0.15">
      <c r="A158" s="1946"/>
      <c r="B158" s="71" t="s">
        <v>22</v>
      </c>
      <c r="C158" s="77" t="s">
        <v>72</v>
      </c>
      <c r="D158" s="73" t="s">
        <v>121</v>
      </c>
      <c r="E158" s="76" t="s">
        <v>118</v>
      </c>
      <c r="F158" s="75"/>
      <c r="G158" s="71" t="s">
        <v>30</v>
      </c>
      <c r="H158" s="76"/>
      <c r="I158" s="264" t="s">
        <v>27</v>
      </c>
      <c r="J158" s="71" t="s">
        <v>119</v>
      </c>
      <c r="K158" s="84" t="s">
        <v>26</v>
      </c>
      <c r="L158" s="66" t="s">
        <v>28</v>
      </c>
      <c r="M158" s="64" t="s">
        <v>37</v>
      </c>
      <c r="N158" s="64"/>
      <c r="O158" s="76" t="s">
        <v>90</v>
      </c>
      <c r="P158" s="75"/>
      <c r="Q158" s="76" t="s">
        <v>65</v>
      </c>
      <c r="R158" s="75"/>
      <c r="S158" s="62" t="s">
        <v>71</v>
      </c>
      <c r="T158" s="63"/>
      <c r="U158" s="76" t="s">
        <v>66</v>
      </c>
      <c r="V158" s="78" t="s">
        <v>29</v>
      </c>
      <c r="W158" s="62"/>
      <c r="X158" s="113" t="s">
        <v>63</v>
      </c>
      <c r="Y158" s="75" t="s">
        <v>120</v>
      </c>
      <c r="Z158" s="299"/>
      <c r="AA158" s="40"/>
      <c r="AB158" s="43"/>
      <c r="AC158" s="43"/>
      <c r="AD158" s="43"/>
      <c r="AE158" s="43"/>
      <c r="AF158" s="43"/>
      <c r="AG158" s="43"/>
      <c r="AH158" s="40"/>
    </row>
    <row r="159" spans="1:34" ht="21" customHeight="1" x14ac:dyDescent="0.15">
      <c r="A159" s="1947">
        <v>25.8</v>
      </c>
      <c r="B159" s="71" t="s">
        <v>108</v>
      </c>
      <c r="C159" s="77" t="s">
        <v>72</v>
      </c>
      <c r="D159" s="73" t="s">
        <v>66</v>
      </c>
      <c r="E159" s="76" t="s">
        <v>118</v>
      </c>
      <c r="F159" s="75"/>
      <c r="G159" s="71" t="s">
        <v>30</v>
      </c>
      <c r="H159" s="76"/>
      <c r="I159" s="264" t="s">
        <v>27</v>
      </c>
      <c r="J159" s="71" t="s">
        <v>119</v>
      </c>
      <c r="K159" s="84" t="s">
        <v>26</v>
      </c>
      <c r="L159" s="66" t="s">
        <v>28</v>
      </c>
      <c r="M159" s="64" t="s">
        <v>37</v>
      </c>
      <c r="N159" s="64"/>
      <c r="O159" s="76" t="s">
        <v>90</v>
      </c>
      <c r="P159" s="75"/>
      <c r="Q159" s="76" t="s">
        <v>65</v>
      </c>
      <c r="R159" s="75"/>
      <c r="S159" s="62" t="s">
        <v>71</v>
      </c>
      <c r="T159" s="63"/>
      <c r="U159" s="76" t="s">
        <v>121</v>
      </c>
      <c r="V159" s="78" t="s">
        <v>29</v>
      </c>
      <c r="W159" s="62"/>
      <c r="X159" s="113" t="s">
        <v>63</v>
      </c>
      <c r="Y159" s="75" t="s">
        <v>120</v>
      </c>
      <c r="Z159" s="299"/>
      <c r="AA159" s="40"/>
      <c r="AB159" s="43"/>
      <c r="AC159" s="43"/>
      <c r="AD159" s="43"/>
      <c r="AE159" s="43"/>
      <c r="AF159" s="43"/>
      <c r="AG159" s="43"/>
      <c r="AH159" s="40"/>
    </row>
    <row r="160" spans="1:34" ht="21" customHeight="1" x14ac:dyDescent="0.15">
      <c r="A160" s="1947"/>
      <c r="B160" s="64" t="s">
        <v>24</v>
      </c>
      <c r="C160" s="77" t="s">
        <v>72</v>
      </c>
      <c r="D160" s="73" t="s">
        <v>66</v>
      </c>
      <c r="E160" s="76" t="s">
        <v>118</v>
      </c>
      <c r="F160" s="75"/>
      <c r="G160" s="71" t="s">
        <v>30</v>
      </c>
      <c r="H160" s="76"/>
      <c r="I160" s="264" t="s">
        <v>27</v>
      </c>
      <c r="J160" s="71" t="s">
        <v>119</v>
      </c>
      <c r="K160" s="84" t="s">
        <v>26</v>
      </c>
      <c r="L160" s="66" t="s">
        <v>28</v>
      </c>
      <c r="M160" s="64" t="s">
        <v>37</v>
      </c>
      <c r="N160" s="64"/>
      <c r="O160" s="76" t="s">
        <v>90</v>
      </c>
      <c r="P160" s="75"/>
      <c r="Q160" s="76" t="s">
        <v>65</v>
      </c>
      <c r="R160" s="75"/>
      <c r="S160" s="62" t="s">
        <v>71</v>
      </c>
      <c r="T160" s="63"/>
      <c r="U160" s="76" t="s">
        <v>121</v>
      </c>
      <c r="V160" s="78" t="s">
        <v>29</v>
      </c>
      <c r="W160" s="62"/>
      <c r="X160" s="113" t="s">
        <v>63</v>
      </c>
      <c r="Y160" s="75" t="s">
        <v>120</v>
      </c>
      <c r="Z160" s="299"/>
      <c r="AA160" s="40"/>
      <c r="AB160" s="43"/>
      <c r="AC160" s="43"/>
      <c r="AD160" s="43"/>
      <c r="AE160" s="43"/>
      <c r="AF160" s="43"/>
      <c r="AG160" s="43"/>
      <c r="AH160" s="40"/>
    </row>
    <row r="161" spans="1:34" ht="21" customHeight="1" x14ac:dyDescent="0.15">
      <c r="A161" s="1947"/>
      <c r="B161" s="64" t="s">
        <v>25</v>
      </c>
      <c r="C161" s="77" t="s">
        <v>72</v>
      </c>
      <c r="D161" s="73" t="s">
        <v>66</v>
      </c>
      <c r="E161" s="76" t="s">
        <v>118</v>
      </c>
      <c r="F161" s="75"/>
      <c r="G161" s="71" t="s">
        <v>30</v>
      </c>
      <c r="H161" s="76"/>
      <c r="I161" s="264" t="s">
        <v>27</v>
      </c>
      <c r="J161" s="71" t="s">
        <v>119</v>
      </c>
      <c r="K161" s="84" t="s">
        <v>26</v>
      </c>
      <c r="L161" s="66" t="s">
        <v>28</v>
      </c>
      <c r="M161" s="64" t="s">
        <v>37</v>
      </c>
      <c r="N161" s="64"/>
      <c r="O161" s="76" t="s">
        <v>90</v>
      </c>
      <c r="P161" s="75"/>
      <c r="Q161" s="76" t="s">
        <v>65</v>
      </c>
      <c r="R161" s="75"/>
      <c r="S161" s="62" t="s">
        <v>71</v>
      </c>
      <c r="T161" s="63"/>
      <c r="U161" s="76" t="s">
        <v>121</v>
      </c>
      <c r="V161" s="78" t="s">
        <v>29</v>
      </c>
      <c r="W161" s="62"/>
      <c r="X161" s="113" t="s">
        <v>63</v>
      </c>
      <c r="Y161" s="75" t="s">
        <v>120</v>
      </c>
      <c r="Z161" s="299"/>
      <c r="AA161" s="40"/>
      <c r="AB161" s="43"/>
      <c r="AC161" s="43"/>
      <c r="AD161" s="43"/>
      <c r="AE161" s="43"/>
      <c r="AF161" s="43"/>
      <c r="AG161" s="43"/>
      <c r="AH161" s="40"/>
    </row>
    <row r="162" spans="1:34" ht="21" customHeight="1" x14ac:dyDescent="0.15">
      <c r="A162" s="1947"/>
      <c r="B162" s="123" t="s">
        <v>19</v>
      </c>
      <c r="C162" s="199"/>
      <c r="D162" s="200"/>
      <c r="E162" s="201"/>
      <c r="F162" s="202"/>
      <c r="G162" s="244"/>
      <c r="H162" s="201"/>
      <c r="I162" s="266"/>
      <c r="J162" s="244"/>
      <c r="K162" s="259"/>
      <c r="L162" s="260"/>
      <c r="M162" s="258"/>
      <c r="N162" s="258"/>
      <c r="O162" s="201"/>
      <c r="P162" s="202"/>
      <c r="Q162" s="201"/>
      <c r="R162" s="202"/>
      <c r="S162" s="207"/>
      <c r="T162" s="256"/>
      <c r="U162" s="201"/>
      <c r="V162" s="245"/>
      <c r="W162" s="207"/>
      <c r="X162" s="206"/>
      <c r="Y162" s="202"/>
      <c r="Z162" s="299"/>
      <c r="AA162" s="40"/>
      <c r="AD162" s="43"/>
      <c r="AE162" s="43"/>
      <c r="AF162" s="43"/>
      <c r="AG162" s="43"/>
      <c r="AH162" s="40"/>
    </row>
    <row r="163" spans="1:34" ht="21" customHeight="1" x14ac:dyDescent="0.15">
      <c r="A163" s="1947"/>
      <c r="B163" s="71" t="s">
        <v>20</v>
      </c>
      <c r="C163" s="77" t="s">
        <v>38</v>
      </c>
      <c r="D163" s="73" t="s">
        <v>30</v>
      </c>
      <c r="E163" s="76"/>
      <c r="F163" s="75" t="s">
        <v>27</v>
      </c>
      <c r="G163" s="71" t="s">
        <v>33</v>
      </c>
      <c r="H163" s="76"/>
      <c r="I163" s="264" t="s">
        <v>72</v>
      </c>
      <c r="J163" s="71" t="s">
        <v>37</v>
      </c>
      <c r="K163" s="84" t="s">
        <v>26</v>
      </c>
      <c r="L163" s="66" t="s">
        <v>28</v>
      </c>
      <c r="M163" s="64" t="s">
        <v>66</v>
      </c>
      <c r="N163" s="64"/>
      <c r="O163" s="76"/>
      <c r="P163" s="75" t="s">
        <v>90</v>
      </c>
      <c r="Q163" s="76" t="s">
        <v>63</v>
      </c>
      <c r="R163" s="75" t="s">
        <v>65</v>
      </c>
      <c r="S163" s="62" t="s">
        <v>64</v>
      </c>
      <c r="T163" s="63"/>
      <c r="U163" s="76" t="s">
        <v>29</v>
      </c>
      <c r="V163" s="78" t="s">
        <v>34</v>
      </c>
      <c r="W163" s="62" t="s">
        <v>71</v>
      </c>
      <c r="X163" s="113"/>
      <c r="Y163" s="75"/>
      <c r="Z163" s="299"/>
      <c r="AA163" s="40"/>
      <c r="AD163" s="43"/>
      <c r="AE163" s="43"/>
      <c r="AF163" s="43"/>
      <c r="AG163" s="43"/>
      <c r="AH163" s="40"/>
    </row>
    <row r="164" spans="1:34" ht="21" customHeight="1" x14ac:dyDescent="0.15">
      <c r="A164" s="1947"/>
      <c r="B164" s="52" t="s">
        <v>21</v>
      </c>
      <c r="C164" s="77" t="s">
        <v>38</v>
      </c>
      <c r="D164" s="73" t="s">
        <v>30</v>
      </c>
      <c r="E164" s="76"/>
      <c r="F164" s="75" t="s">
        <v>27</v>
      </c>
      <c r="G164" s="71" t="s">
        <v>33</v>
      </c>
      <c r="H164" s="76"/>
      <c r="I164" s="264" t="s">
        <v>72</v>
      </c>
      <c r="J164" s="71" t="s">
        <v>37</v>
      </c>
      <c r="K164" s="84" t="s">
        <v>26</v>
      </c>
      <c r="L164" s="66" t="s">
        <v>28</v>
      </c>
      <c r="M164" s="64" t="s">
        <v>66</v>
      </c>
      <c r="N164" s="64"/>
      <c r="O164" s="76"/>
      <c r="P164" s="75" t="s">
        <v>90</v>
      </c>
      <c r="Q164" s="76" t="s">
        <v>63</v>
      </c>
      <c r="R164" s="75" t="s">
        <v>65</v>
      </c>
      <c r="S164" s="62" t="s">
        <v>64</v>
      </c>
      <c r="T164" s="63"/>
      <c r="U164" s="76" t="s">
        <v>29</v>
      </c>
      <c r="V164" s="78" t="s">
        <v>34</v>
      </c>
      <c r="W164" s="62" t="s">
        <v>71</v>
      </c>
      <c r="X164" s="113"/>
      <c r="Y164" s="75"/>
      <c r="Z164" s="299"/>
      <c r="AA164" s="40"/>
      <c r="AD164" s="43"/>
      <c r="AE164" s="43"/>
      <c r="AF164" s="43"/>
      <c r="AG164" s="43"/>
      <c r="AH164" s="40"/>
    </row>
    <row r="165" spans="1:34" ht="21" customHeight="1" x14ac:dyDescent="0.15">
      <c r="A165" s="1947"/>
      <c r="B165" s="71" t="s">
        <v>22</v>
      </c>
      <c r="C165" s="77" t="s">
        <v>38</v>
      </c>
      <c r="D165" s="73" t="s">
        <v>30</v>
      </c>
      <c r="E165" s="76"/>
      <c r="F165" s="75" t="s">
        <v>27</v>
      </c>
      <c r="G165" s="71" t="s">
        <v>33</v>
      </c>
      <c r="H165" s="76"/>
      <c r="I165" s="264" t="s">
        <v>72</v>
      </c>
      <c r="J165" s="71" t="s">
        <v>37</v>
      </c>
      <c r="K165" s="84" t="s">
        <v>26</v>
      </c>
      <c r="L165" s="66" t="s">
        <v>28</v>
      </c>
      <c r="M165" s="64" t="s">
        <v>66</v>
      </c>
      <c r="N165" s="64"/>
      <c r="O165" s="76"/>
      <c r="P165" s="75" t="s">
        <v>90</v>
      </c>
      <c r="Q165" s="76" t="s">
        <v>63</v>
      </c>
      <c r="R165" s="75" t="s">
        <v>65</v>
      </c>
      <c r="S165" s="62" t="s">
        <v>64</v>
      </c>
      <c r="T165" s="63"/>
      <c r="U165" s="76" t="s">
        <v>29</v>
      </c>
      <c r="V165" s="78" t="s">
        <v>34</v>
      </c>
      <c r="W165" s="62" t="s">
        <v>71</v>
      </c>
      <c r="X165" s="113"/>
      <c r="Y165" s="75"/>
      <c r="Z165" s="299"/>
      <c r="AA165" s="40"/>
      <c r="AD165" s="43"/>
      <c r="AE165" s="43"/>
      <c r="AF165" s="43"/>
      <c r="AG165" s="43"/>
      <c r="AH165" s="40"/>
    </row>
    <row r="166" spans="1:34" ht="21" customHeight="1" x14ac:dyDescent="0.15">
      <c r="A166" s="1947"/>
      <c r="B166" s="71" t="s">
        <v>23</v>
      </c>
      <c r="C166" s="77" t="s">
        <v>38</v>
      </c>
      <c r="D166" s="73" t="s">
        <v>30</v>
      </c>
      <c r="E166" s="76"/>
      <c r="F166" s="75" t="s">
        <v>27</v>
      </c>
      <c r="G166" s="71" t="s">
        <v>33</v>
      </c>
      <c r="H166" s="76"/>
      <c r="I166" s="264" t="s">
        <v>72</v>
      </c>
      <c r="J166" s="71" t="s">
        <v>37</v>
      </c>
      <c r="K166" s="84" t="s">
        <v>26</v>
      </c>
      <c r="L166" s="66" t="s">
        <v>28</v>
      </c>
      <c r="M166" s="64" t="s">
        <v>66</v>
      </c>
      <c r="N166" s="64"/>
      <c r="O166" s="76"/>
      <c r="P166" s="75" t="s">
        <v>90</v>
      </c>
      <c r="Q166" s="76" t="s">
        <v>63</v>
      </c>
      <c r="R166" s="75" t="s">
        <v>65</v>
      </c>
      <c r="S166" s="62" t="s">
        <v>64</v>
      </c>
      <c r="T166" s="63"/>
      <c r="U166" s="76" t="s">
        <v>29</v>
      </c>
      <c r="V166" s="78" t="s">
        <v>34</v>
      </c>
      <c r="W166" s="62" t="s">
        <v>71</v>
      </c>
      <c r="X166" s="113"/>
      <c r="Y166" s="75"/>
      <c r="Z166" s="299"/>
      <c r="AA166" s="40"/>
      <c r="AD166" s="43"/>
      <c r="AE166" s="43"/>
      <c r="AF166" s="43"/>
      <c r="AG166" s="43"/>
      <c r="AH166" s="40"/>
    </row>
    <row r="167" spans="1:34" ht="21" customHeight="1" x14ac:dyDescent="0.15">
      <c r="A167" s="1947"/>
      <c r="B167" s="64" t="s">
        <v>24</v>
      </c>
      <c r="C167" s="77" t="s">
        <v>38</v>
      </c>
      <c r="D167" s="73" t="s">
        <v>30</v>
      </c>
      <c r="E167" s="76"/>
      <c r="F167" s="75" t="s">
        <v>27</v>
      </c>
      <c r="G167" s="71" t="s">
        <v>33</v>
      </c>
      <c r="H167" s="76"/>
      <c r="I167" s="264" t="s">
        <v>72</v>
      </c>
      <c r="J167" s="71" t="s">
        <v>37</v>
      </c>
      <c r="K167" s="84" t="s">
        <v>26</v>
      </c>
      <c r="L167" s="66" t="s">
        <v>28</v>
      </c>
      <c r="M167" s="64" t="s">
        <v>66</v>
      </c>
      <c r="N167" s="64"/>
      <c r="O167" s="76"/>
      <c r="P167" s="75" t="s">
        <v>90</v>
      </c>
      <c r="Q167" s="76" t="s">
        <v>63</v>
      </c>
      <c r="R167" s="75" t="s">
        <v>65</v>
      </c>
      <c r="S167" s="62" t="s">
        <v>64</v>
      </c>
      <c r="T167" s="63"/>
      <c r="U167" s="76" t="s">
        <v>29</v>
      </c>
      <c r="V167" s="78" t="s">
        <v>34</v>
      </c>
      <c r="W167" s="62" t="s">
        <v>71</v>
      </c>
      <c r="X167" s="113"/>
      <c r="Y167" s="75"/>
      <c r="Z167" s="299"/>
      <c r="AA167" s="40"/>
      <c r="AD167" s="43"/>
      <c r="AE167" s="43"/>
      <c r="AF167" s="43"/>
      <c r="AG167" s="43"/>
      <c r="AH167" s="40"/>
    </row>
    <row r="168" spans="1:34" ht="21" customHeight="1" x14ac:dyDescent="0.15">
      <c r="A168" s="1947"/>
      <c r="B168" s="64" t="s">
        <v>25</v>
      </c>
      <c r="C168" s="77" t="s">
        <v>38</v>
      </c>
      <c r="D168" s="73" t="s">
        <v>30</v>
      </c>
      <c r="E168" s="76"/>
      <c r="F168" s="75" t="s">
        <v>27</v>
      </c>
      <c r="G168" s="71" t="s">
        <v>33</v>
      </c>
      <c r="H168" s="76"/>
      <c r="I168" s="264" t="s">
        <v>72</v>
      </c>
      <c r="J168" s="71" t="s">
        <v>37</v>
      </c>
      <c r="K168" s="84" t="s">
        <v>26</v>
      </c>
      <c r="L168" s="66" t="s">
        <v>28</v>
      </c>
      <c r="M168" s="64" t="s">
        <v>66</v>
      </c>
      <c r="N168" s="64"/>
      <c r="O168" s="76"/>
      <c r="P168" s="75" t="s">
        <v>90</v>
      </c>
      <c r="Q168" s="76" t="s">
        <v>63</v>
      </c>
      <c r="R168" s="75" t="s">
        <v>65</v>
      </c>
      <c r="S168" s="62" t="s">
        <v>64</v>
      </c>
      <c r="T168" s="63"/>
      <c r="U168" s="76" t="s">
        <v>29</v>
      </c>
      <c r="V168" s="78" t="s">
        <v>34</v>
      </c>
      <c r="W168" s="62" t="s">
        <v>71</v>
      </c>
      <c r="X168" s="113"/>
      <c r="Y168" s="75"/>
      <c r="Z168" s="299"/>
      <c r="AA168" s="40"/>
      <c r="AD168" s="43"/>
      <c r="AE168" s="43"/>
      <c r="AF168" s="43"/>
      <c r="AG168" s="43"/>
      <c r="AH168" s="40"/>
    </row>
    <row r="169" spans="1:34" ht="21" customHeight="1" x14ac:dyDescent="0.15">
      <c r="A169" s="1947"/>
      <c r="B169" s="123" t="s">
        <v>40</v>
      </c>
      <c r="C169" s="199"/>
      <c r="D169" s="200"/>
      <c r="E169" s="201"/>
      <c r="F169" s="202"/>
      <c r="G169" s="244"/>
      <c r="H169" s="201"/>
      <c r="I169" s="266"/>
      <c r="J169" s="244"/>
      <c r="K169" s="259"/>
      <c r="L169" s="260"/>
      <c r="M169" s="258"/>
      <c r="N169" s="258"/>
      <c r="O169" s="201"/>
      <c r="P169" s="202"/>
      <c r="Q169" s="201"/>
      <c r="R169" s="202"/>
      <c r="S169" s="207"/>
      <c r="T169" s="256"/>
      <c r="U169" s="201"/>
      <c r="V169" s="245"/>
      <c r="W169" s="207"/>
      <c r="X169" s="206"/>
      <c r="Y169" s="202"/>
      <c r="Z169" s="299"/>
      <c r="AA169" s="40"/>
      <c r="AD169" s="43"/>
      <c r="AE169" s="43"/>
      <c r="AF169" s="43"/>
      <c r="AG169" s="43"/>
      <c r="AH169" s="40"/>
    </row>
    <row r="170" spans="1:34" ht="21" customHeight="1" x14ac:dyDescent="0.15">
      <c r="A170" s="1947"/>
      <c r="B170" s="71" t="s">
        <v>20</v>
      </c>
      <c r="C170" s="77" t="s">
        <v>37</v>
      </c>
      <c r="D170" s="73" t="s">
        <v>33</v>
      </c>
      <c r="E170" s="76" t="s">
        <v>72</v>
      </c>
      <c r="F170" s="75"/>
      <c r="G170" s="71" t="s">
        <v>27</v>
      </c>
      <c r="H170" s="76"/>
      <c r="I170" s="264" t="s">
        <v>38</v>
      </c>
      <c r="J170" s="71" t="s">
        <v>66</v>
      </c>
      <c r="K170" s="84" t="s">
        <v>26</v>
      </c>
      <c r="L170" s="66" t="s">
        <v>28</v>
      </c>
      <c r="M170" s="64" t="s">
        <v>30</v>
      </c>
      <c r="N170" s="64"/>
      <c r="O170" s="76" t="s">
        <v>90</v>
      </c>
      <c r="P170" s="75"/>
      <c r="Q170" s="76" t="s">
        <v>65</v>
      </c>
      <c r="R170" s="75"/>
      <c r="S170" s="62" t="s">
        <v>63</v>
      </c>
      <c r="T170" s="63"/>
      <c r="U170" s="76" t="s">
        <v>34</v>
      </c>
      <c r="V170" s="78" t="s">
        <v>29</v>
      </c>
      <c r="W170" s="62" t="s">
        <v>71</v>
      </c>
      <c r="X170" s="113"/>
      <c r="Y170" s="75" t="s">
        <v>64</v>
      </c>
      <c r="Z170" s="299"/>
      <c r="AA170" s="40"/>
      <c r="AD170" s="43"/>
      <c r="AE170" s="43"/>
      <c r="AF170" s="43"/>
      <c r="AG170" s="43"/>
      <c r="AH170" s="40"/>
    </row>
    <row r="171" spans="1:34" ht="21" customHeight="1" x14ac:dyDescent="0.15">
      <c r="A171" s="1947"/>
      <c r="B171" s="52" t="s">
        <v>21</v>
      </c>
      <c r="C171" s="77" t="s">
        <v>37</v>
      </c>
      <c r="D171" s="73" t="s">
        <v>33</v>
      </c>
      <c r="E171" s="76" t="s">
        <v>72</v>
      </c>
      <c r="F171" s="75"/>
      <c r="G171" s="71" t="s">
        <v>27</v>
      </c>
      <c r="H171" s="76"/>
      <c r="I171" s="264" t="s">
        <v>38</v>
      </c>
      <c r="J171" s="71" t="s">
        <v>66</v>
      </c>
      <c r="K171" s="84" t="s">
        <v>26</v>
      </c>
      <c r="L171" s="66" t="s">
        <v>28</v>
      </c>
      <c r="M171" s="64" t="s">
        <v>30</v>
      </c>
      <c r="N171" s="64"/>
      <c r="O171" s="76" t="s">
        <v>90</v>
      </c>
      <c r="P171" s="75"/>
      <c r="Q171" s="76" t="s">
        <v>65</v>
      </c>
      <c r="R171" s="75"/>
      <c r="S171" s="62" t="s">
        <v>63</v>
      </c>
      <c r="T171" s="63"/>
      <c r="U171" s="76" t="s">
        <v>34</v>
      </c>
      <c r="V171" s="78" t="s">
        <v>29</v>
      </c>
      <c r="W171" s="62" t="s">
        <v>71</v>
      </c>
      <c r="X171" s="113"/>
      <c r="Y171" s="75" t="s">
        <v>64</v>
      </c>
      <c r="Z171" s="299"/>
      <c r="AA171" s="40"/>
      <c r="AD171" s="43"/>
      <c r="AE171" s="43"/>
      <c r="AF171" s="43"/>
      <c r="AG171" s="43"/>
      <c r="AH171" s="40"/>
    </row>
    <row r="172" spans="1:34" ht="21" customHeight="1" x14ac:dyDescent="0.15">
      <c r="A172" s="1947"/>
      <c r="B172" s="71" t="s">
        <v>22</v>
      </c>
      <c r="C172" s="77" t="s">
        <v>37</v>
      </c>
      <c r="D172" s="73" t="s">
        <v>33</v>
      </c>
      <c r="E172" s="76" t="s">
        <v>72</v>
      </c>
      <c r="F172" s="75"/>
      <c r="G172" s="71" t="s">
        <v>27</v>
      </c>
      <c r="H172" s="76"/>
      <c r="I172" s="264" t="s">
        <v>38</v>
      </c>
      <c r="J172" s="71" t="s">
        <v>66</v>
      </c>
      <c r="K172" s="84" t="s">
        <v>26</v>
      </c>
      <c r="L172" s="66" t="s">
        <v>28</v>
      </c>
      <c r="M172" s="64" t="s">
        <v>30</v>
      </c>
      <c r="N172" s="64"/>
      <c r="O172" s="76" t="s">
        <v>90</v>
      </c>
      <c r="P172" s="75"/>
      <c r="Q172" s="76" t="s">
        <v>65</v>
      </c>
      <c r="R172" s="75"/>
      <c r="S172" s="62" t="s">
        <v>63</v>
      </c>
      <c r="T172" s="63"/>
      <c r="U172" s="76" t="s">
        <v>34</v>
      </c>
      <c r="V172" s="78" t="s">
        <v>29</v>
      </c>
      <c r="W172" s="62" t="s">
        <v>71</v>
      </c>
      <c r="X172" s="113"/>
      <c r="Y172" s="75" t="s">
        <v>64</v>
      </c>
      <c r="Z172" s="299"/>
      <c r="AA172" s="40"/>
      <c r="AD172" s="43"/>
      <c r="AE172" s="43"/>
      <c r="AF172" s="43"/>
      <c r="AG172" s="43"/>
      <c r="AH172" s="40"/>
    </row>
    <row r="173" spans="1:34" ht="21" customHeight="1" x14ac:dyDescent="0.15">
      <c r="A173" s="1947"/>
      <c r="B173" s="71" t="s">
        <v>23</v>
      </c>
      <c r="C173" s="77" t="s">
        <v>37</v>
      </c>
      <c r="D173" s="73" t="s">
        <v>33</v>
      </c>
      <c r="E173" s="76" t="s">
        <v>72</v>
      </c>
      <c r="F173" s="75"/>
      <c r="G173" s="71" t="s">
        <v>27</v>
      </c>
      <c r="H173" s="76"/>
      <c r="I173" s="264" t="s">
        <v>38</v>
      </c>
      <c r="J173" s="71" t="s">
        <v>66</v>
      </c>
      <c r="K173" s="84" t="s">
        <v>26</v>
      </c>
      <c r="L173" s="66" t="s">
        <v>28</v>
      </c>
      <c r="M173" s="64" t="s">
        <v>30</v>
      </c>
      <c r="N173" s="64"/>
      <c r="O173" s="76" t="s">
        <v>90</v>
      </c>
      <c r="P173" s="75"/>
      <c r="Q173" s="76" t="s">
        <v>65</v>
      </c>
      <c r="R173" s="75"/>
      <c r="S173" s="62" t="s">
        <v>63</v>
      </c>
      <c r="T173" s="63"/>
      <c r="U173" s="76" t="s">
        <v>34</v>
      </c>
      <c r="V173" s="78" t="s">
        <v>29</v>
      </c>
      <c r="W173" s="62" t="s">
        <v>71</v>
      </c>
      <c r="X173" s="113"/>
      <c r="Y173" s="75" t="s">
        <v>64</v>
      </c>
      <c r="Z173" s="299"/>
      <c r="AA173" s="40"/>
      <c r="AD173" s="43"/>
      <c r="AE173" s="43"/>
      <c r="AF173" s="43"/>
      <c r="AG173" s="43"/>
      <c r="AH173" s="40"/>
    </row>
    <row r="174" spans="1:34" ht="21" customHeight="1" x14ac:dyDescent="0.15">
      <c r="A174" s="1947"/>
      <c r="B174" s="64" t="s">
        <v>24</v>
      </c>
      <c r="C174" s="77" t="s">
        <v>37</v>
      </c>
      <c r="D174" s="73" t="s">
        <v>33</v>
      </c>
      <c r="E174" s="76" t="s">
        <v>72</v>
      </c>
      <c r="F174" s="75"/>
      <c r="G174" s="71" t="s">
        <v>27</v>
      </c>
      <c r="H174" s="76"/>
      <c r="I174" s="264" t="s">
        <v>38</v>
      </c>
      <c r="J174" s="71" t="s">
        <v>66</v>
      </c>
      <c r="K174" s="84" t="s">
        <v>26</v>
      </c>
      <c r="L174" s="66" t="s">
        <v>28</v>
      </c>
      <c r="M174" s="64" t="s">
        <v>30</v>
      </c>
      <c r="N174" s="64"/>
      <c r="O174" s="76" t="s">
        <v>90</v>
      </c>
      <c r="P174" s="75"/>
      <c r="Q174" s="76" t="s">
        <v>65</v>
      </c>
      <c r="R174" s="75"/>
      <c r="S174" s="62" t="s">
        <v>63</v>
      </c>
      <c r="T174" s="63"/>
      <c r="U174" s="76" t="s">
        <v>34</v>
      </c>
      <c r="V174" s="78" t="s">
        <v>29</v>
      </c>
      <c r="W174" s="62" t="s">
        <v>71</v>
      </c>
      <c r="X174" s="113"/>
      <c r="Y174" s="75" t="s">
        <v>64</v>
      </c>
      <c r="Z174" s="299"/>
      <c r="AA174" s="40"/>
      <c r="AB174" s="43"/>
      <c r="AC174" s="43"/>
      <c r="AD174" s="43"/>
      <c r="AE174" s="43"/>
      <c r="AF174" s="43"/>
      <c r="AG174" s="43"/>
      <c r="AH174" s="40"/>
    </row>
    <row r="175" spans="1:34" ht="21" customHeight="1" x14ac:dyDescent="0.15">
      <c r="A175" s="1947"/>
      <c r="B175" s="258" t="s">
        <v>25</v>
      </c>
      <c r="C175" s="199"/>
      <c r="D175" s="200"/>
      <c r="E175" s="201"/>
      <c r="F175" s="202"/>
      <c r="G175" s="244"/>
      <c r="H175" s="201"/>
      <c r="I175" s="266"/>
      <c r="J175" s="244"/>
      <c r="K175" s="259"/>
      <c r="L175" s="260"/>
      <c r="M175" s="258"/>
      <c r="N175" s="258"/>
      <c r="O175" s="201"/>
      <c r="P175" s="202"/>
      <c r="Q175" s="201"/>
      <c r="R175" s="202"/>
      <c r="S175" s="207"/>
      <c r="T175" s="256"/>
      <c r="U175" s="201"/>
      <c r="V175" s="245"/>
      <c r="W175" s="207"/>
      <c r="X175" s="206"/>
      <c r="Y175" s="202"/>
      <c r="Z175" s="299"/>
      <c r="AA175" s="40"/>
      <c r="AB175" s="43"/>
      <c r="AC175" s="43"/>
      <c r="AD175" s="43"/>
      <c r="AE175" s="43"/>
      <c r="AF175" s="43"/>
      <c r="AG175" s="43"/>
      <c r="AH175" s="40"/>
    </row>
    <row r="176" spans="1:34" ht="21" customHeight="1" x14ac:dyDescent="0.15">
      <c r="A176" s="1947"/>
      <c r="B176" s="123" t="s">
        <v>19</v>
      </c>
      <c r="C176" s="199"/>
      <c r="D176" s="200"/>
      <c r="E176" s="201"/>
      <c r="F176" s="202"/>
      <c r="G176" s="244"/>
      <c r="H176" s="201"/>
      <c r="I176" s="266"/>
      <c r="J176" s="244"/>
      <c r="K176" s="259"/>
      <c r="L176" s="260"/>
      <c r="M176" s="258"/>
      <c r="N176" s="258"/>
      <c r="O176" s="201"/>
      <c r="P176" s="202"/>
      <c r="Q176" s="201"/>
      <c r="R176" s="202"/>
      <c r="S176" s="207"/>
      <c r="T176" s="256"/>
      <c r="U176" s="201"/>
      <c r="V176" s="245"/>
      <c r="W176" s="207"/>
      <c r="X176" s="206"/>
      <c r="Y176" s="202"/>
      <c r="Z176" s="299"/>
      <c r="AA176" s="40"/>
      <c r="AB176" s="43"/>
      <c r="AC176" s="43"/>
      <c r="AD176" s="43"/>
      <c r="AE176" s="43"/>
      <c r="AF176" s="43"/>
      <c r="AG176" s="43"/>
      <c r="AH176" s="40"/>
    </row>
    <row r="177" spans="1:34" ht="21" customHeight="1" x14ac:dyDescent="0.15">
      <c r="A177" s="1947"/>
      <c r="B177" s="71" t="s">
        <v>20</v>
      </c>
      <c r="C177" s="77" t="s">
        <v>66</v>
      </c>
      <c r="D177" s="73" t="s">
        <v>27</v>
      </c>
      <c r="E177" s="76"/>
      <c r="F177" s="75" t="s">
        <v>38</v>
      </c>
      <c r="G177" s="71" t="s">
        <v>72</v>
      </c>
      <c r="H177" s="76"/>
      <c r="I177" s="264" t="s">
        <v>37</v>
      </c>
      <c r="J177" s="71" t="s">
        <v>30</v>
      </c>
      <c r="K177" s="84" t="s">
        <v>26</v>
      </c>
      <c r="L177" s="66" t="s">
        <v>28</v>
      </c>
      <c r="M177" s="64" t="s">
        <v>33</v>
      </c>
      <c r="N177" s="64"/>
      <c r="O177" s="76"/>
      <c r="P177" s="75" t="s">
        <v>90</v>
      </c>
      <c r="Q177" s="76" t="s">
        <v>64</v>
      </c>
      <c r="R177" s="75" t="s">
        <v>65</v>
      </c>
      <c r="S177" s="62" t="s">
        <v>71</v>
      </c>
      <c r="T177" s="63"/>
      <c r="U177" s="76" t="s">
        <v>29</v>
      </c>
      <c r="V177" s="78" t="s">
        <v>34</v>
      </c>
      <c r="W177" s="62"/>
      <c r="X177" s="113" t="s">
        <v>63</v>
      </c>
      <c r="Y177" s="75"/>
      <c r="Z177" s="299"/>
      <c r="AA177" s="40"/>
      <c r="AB177" s="43"/>
      <c r="AC177" s="43"/>
      <c r="AD177" s="43"/>
      <c r="AE177" s="43"/>
      <c r="AF177" s="43"/>
      <c r="AG177" s="43"/>
      <c r="AH177" s="40"/>
    </row>
    <row r="178" spans="1:34" ht="21" customHeight="1" x14ac:dyDescent="0.15">
      <c r="A178" s="1947"/>
      <c r="B178" s="52" t="s">
        <v>21</v>
      </c>
      <c r="C178" s="77" t="s">
        <v>66</v>
      </c>
      <c r="D178" s="73" t="s">
        <v>27</v>
      </c>
      <c r="E178" s="76"/>
      <c r="F178" s="75" t="s">
        <v>38</v>
      </c>
      <c r="G178" s="71" t="s">
        <v>72</v>
      </c>
      <c r="H178" s="76"/>
      <c r="I178" s="264" t="s">
        <v>37</v>
      </c>
      <c r="J178" s="71" t="s">
        <v>30</v>
      </c>
      <c r="K178" s="84" t="s">
        <v>26</v>
      </c>
      <c r="L178" s="66" t="s">
        <v>28</v>
      </c>
      <c r="M178" s="64" t="s">
        <v>33</v>
      </c>
      <c r="N178" s="64"/>
      <c r="O178" s="76"/>
      <c r="P178" s="75" t="s">
        <v>90</v>
      </c>
      <c r="Q178" s="76" t="s">
        <v>64</v>
      </c>
      <c r="R178" s="75" t="s">
        <v>65</v>
      </c>
      <c r="S178" s="62" t="s">
        <v>71</v>
      </c>
      <c r="T178" s="63"/>
      <c r="U178" s="76" t="s">
        <v>29</v>
      </c>
      <c r="V178" s="78" t="s">
        <v>34</v>
      </c>
      <c r="W178" s="62"/>
      <c r="X178" s="113" t="s">
        <v>63</v>
      </c>
      <c r="Y178" s="75"/>
      <c r="Z178" s="299"/>
      <c r="AA178" s="40"/>
      <c r="AD178" s="43"/>
      <c r="AE178" s="43"/>
      <c r="AF178" s="43"/>
      <c r="AG178" s="43"/>
      <c r="AH178" s="40"/>
    </row>
    <row r="179" spans="1:34" ht="21" customHeight="1" x14ac:dyDescent="0.15">
      <c r="A179" s="1947"/>
      <c r="B179" s="71" t="s">
        <v>22</v>
      </c>
      <c r="C179" s="77" t="s">
        <v>66</v>
      </c>
      <c r="D179" s="73" t="s">
        <v>27</v>
      </c>
      <c r="E179" s="76"/>
      <c r="F179" s="75" t="s">
        <v>38</v>
      </c>
      <c r="G179" s="71" t="s">
        <v>72</v>
      </c>
      <c r="H179" s="76"/>
      <c r="I179" s="264" t="s">
        <v>37</v>
      </c>
      <c r="J179" s="71" t="s">
        <v>30</v>
      </c>
      <c r="K179" s="84" t="s">
        <v>26</v>
      </c>
      <c r="L179" s="66" t="s">
        <v>28</v>
      </c>
      <c r="M179" s="64" t="s">
        <v>33</v>
      </c>
      <c r="N179" s="64"/>
      <c r="O179" s="76"/>
      <c r="P179" s="75" t="s">
        <v>90</v>
      </c>
      <c r="Q179" s="76" t="s">
        <v>64</v>
      </c>
      <c r="R179" s="75" t="s">
        <v>65</v>
      </c>
      <c r="S179" s="62" t="s">
        <v>71</v>
      </c>
      <c r="T179" s="63"/>
      <c r="U179" s="76" t="s">
        <v>29</v>
      </c>
      <c r="V179" s="78" t="s">
        <v>34</v>
      </c>
      <c r="W179" s="62"/>
      <c r="X179" s="113" t="s">
        <v>63</v>
      </c>
      <c r="Y179" s="75"/>
      <c r="Z179" s="299"/>
      <c r="AA179" s="40"/>
      <c r="AD179" s="43"/>
      <c r="AE179" s="43"/>
      <c r="AF179" s="43"/>
      <c r="AG179" s="43"/>
      <c r="AH179" s="40"/>
    </row>
    <row r="180" spans="1:34" ht="21" customHeight="1" x14ac:dyDescent="0.15">
      <c r="A180" s="1947"/>
      <c r="B180" s="71" t="s">
        <v>23</v>
      </c>
      <c r="C180" s="77" t="s">
        <v>66</v>
      </c>
      <c r="D180" s="73" t="s">
        <v>27</v>
      </c>
      <c r="E180" s="76"/>
      <c r="F180" s="75" t="s">
        <v>38</v>
      </c>
      <c r="G180" s="71" t="s">
        <v>72</v>
      </c>
      <c r="H180" s="76"/>
      <c r="I180" s="264" t="s">
        <v>37</v>
      </c>
      <c r="J180" s="71" t="s">
        <v>30</v>
      </c>
      <c r="K180" s="84" t="s">
        <v>26</v>
      </c>
      <c r="L180" s="66" t="s">
        <v>28</v>
      </c>
      <c r="M180" s="64" t="s">
        <v>33</v>
      </c>
      <c r="N180" s="64"/>
      <c r="O180" s="76"/>
      <c r="P180" s="75" t="s">
        <v>90</v>
      </c>
      <c r="Q180" s="76" t="s">
        <v>64</v>
      </c>
      <c r="R180" s="75" t="s">
        <v>65</v>
      </c>
      <c r="S180" s="62" t="s">
        <v>71</v>
      </c>
      <c r="T180" s="63"/>
      <c r="U180" s="76" t="s">
        <v>29</v>
      </c>
      <c r="V180" s="78" t="s">
        <v>34</v>
      </c>
      <c r="W180" s="62"/>
      <c r="X180" s="113" t="s">
        <v>63</v>
      </c>
      <c r="Y180" s="75"/>
      <c r="Z180" s="299"/>
      <c r="AA180" s="40"/>
      <c r="AD180" s="43"/>
      <c r="AE180" s="43"/>
      <c r="AF180" s="43"/>
      <c r="AG180" s="43"/>
      <c r="AH180" s="40"/>
    </row>
    <row r="181" spans="1:34" ht="21" customHeight="1" x14ac:dyDescent="0.15">
      <c r="A181" s="1947"/>
      <c r="B181" s="64" t="s">
        <v>24</v>
      </c>
      <c r="C181" s="77" t="s">
        <v>66</v>
      </c>
      <c r="D181" s="73" t="s">
        <v>27</v>
      </c>
      <c r="E181" s="76"/>
      <c r="F181" s="75" t="s">
        <v>38</v>
      </c>
      <c r="G181" s="71" t="s">
        <v>72</v>
      </c>
      <c r="H181" s="76"/>
      <c r="I181" s="264" t="s">
        <v>37</v>
      </c>
      <c r="J181" s="71" t="s">
        <v>30</v>
      </c>
      <c r="K181" s="84" t="s">
        <v>26</v>
      </c>
      <c r="L181" s="66" t="s">
        <v>28</v>
      </c>
      <c r="M181" s="64" t="s">
        <v>33</v>
      </c>
      <c r="N181" s="64"/>
      <c r="O181" s="76"/>
      <c r="P181" s="75" t="s">
        <v>90</v>
      </c>
      <c r="Q181" s="76" t="s">
        <v>64</v>
      </c>
      <c r="R181" s="75" t="s">
        <v>65</v>
      </c>
      <c r="S181" s="62" t="s">
        <v>71</v>
      </c>
      <c r="T181" s="63"/>
      <c r="U181" s="76" t="s">
        <v>29</v>
      </c>
      <c r="V181" s="78" t="s">
        <v>34</v>
      </c>
      <c r="W181" s="62"/>
      <c r="X181" s="113" t="s">
        <v>63</v>
      </c>
      <c r="Y181" s="75"/>
      <c r="Z181" s="299"/>
      <c r="AA181" s="40"/>
      <c r="AD181" s="43"/>
      <c r="AE181" s="43"/>
      <c r="AF181" s="43"/>
      <c r="AG181" s="43"/>
      <c r="AH181" s="40"/>
    </row>
    <row r="182" spans="1:34" ht="21" customHeight="1" x14ac:dyDescent="0.15">
      <c r="A182" s="1947"/>
      <c r="B182" s="64" t="s">
        <v>25</v>
      </c>
      <c r="C182" s="77" t="s">
        <v>66</v>
      </c>
      <c r="D182" s="73" t="s">
        <v>27</v>
      </c>
      <c r="E182" s="76"/>
      <c r="F182" s="75" t="s">
        <v>38</v>
      </c>
      <c r="G182" s="71" t="s">
        <v>72</v>
      </c>
      <c r="H182" s="76"/>
      <c r="I182" s="264" t="s">
        <v>37</v>
      </c>
      <c r="J182" s="71" t="s">
        <v>30</v>
      </c>
      <c r="K182" s="84" t="s">
        <v>26</v>
      </c>
      <c r="L182" s="66" t="s">
        <v>28</v>
      </c>
      <c r="M182" s="64" t="s">
        <v>33</v>
      </c>
      <c r="N182" s="64"/>
      <c r="O182" s="76"/>
      <c r="P182" s="75" t="s">
        <v>90</v>
      </c>
      <c r="Q182" s="76" t="s">
        <v>64</v>
      </c>
      <c r="R182" s="75" t="s">
        <v>65</v>
      </c>
      <c r="S182" s="62" t="s">
        <v>71</v>
      </c>
      <c r="T182" s="63"/>
      <c r="U182" s="76" t="s">
        <v>29</v>
      </c>
      <c r="V182" s="78" t="s">
        <v>34</v>
      </c>
      <c r="W182" s="62"/>
      <c r="X182" s="113" t="s">
        <v>63</v>
      </c>
      <c r="Y182" s="75"/>
      <c r="Z182" s="299"/>
      <c r="AA182" s="40"/>
      <c r="AD182" s="43"/>
      <c r="AE182" s="43"/>
      <c r="AF182" s="43"/>
      <c r="AG182" s="43"/>
      <c r="AH182" s="40"/>
    </row>
    <row r="183" spans="1:34" ht="21" customHeight="1" x14ac:dyDescent="0.15">
      <c r="A183" s="1947"/>
      <c r="B183" s="123" t="s">
        <v>19</v>
      </c>
      <c r="C183" s="199"/>
      <c r="D183" s="200"/>
      <c r="E183" s="201"/>
      <c r="F183" s="202"/>
      <c r="G183" s="244"/>
      <c r="H183" s="201"/>
      <c r="I183" s="266"/>
      <c r="J183" s="244"/>
      <c r="K183" s="259"/>
      <c r="L183" s="260"/>
      <c r="M183" s="258"/>
      <c r="N183" s="258"/>
      <c r="O183" s="201"/>
      <c r="P183" s="202"/>
      <c r="Q183" s="201"/>
      <c r="R183" s="202"/>
      <c r="S183" s="207"/>
      <c r="T183" s="256"/>
      <c r="U183" s="201"/>
      <c r="V183" s="245"/>
      <c r="W183" s="207"/>
      <c r="X183" s="206"/>
      <c r="Y183" s="202"/>
      <c r="Z183" s="299"/>
      <c r="AA183" s="40"/>
      <c r="AD183" s="43"/>
      <c r="AE183" s="43"/>
      <c r="AF183" s="43"/>
      <c r="AG183" s="43"/>
      <c r="AH183" s="40"/>
    </row>
    <row r="184" spans="1:34" ht="21" customHeight="1" x14ac:dyDescent="0.15">
      <c r="A184" s="1947"/>
      <c r="B184" s="71" t="s">
        <v>20</v>
      </c>
      <c r="C184" s="77" t="s">
        <v>30</v>
      </c>
      <c r="D184" s="73" t="s">
        <v>72</v>
      </c>
      <c r="E184" s="76" t="s">
        <v>37</v>
      </c>
      <c r="F184" s="75"/>
      <c r="G184" s="71" t="s">
        <v>38</v>
      </c>
      <c r="H184" s="76"/>
      <c r="I184" s="264" t="s">
        <v>66</v>
      </c>
      <c r="J184" s="71" t="s">
        <v>33</v>
      </c>
      <c r="K184" s="84" t="s">
        <v>26</v>
      </c>
      <c r="L184" s="66" t="s">
        <v>28</v>
      </c>
      <c r="M184" s="64" t="s">
        <v>27</v>
      </c>
      <c r="N184" s="64"/>
      <c r="O184" s="76" t="s">
        <v>90</v>
      </c>
      <c r="P184" s="75"/>
      <c r="Q184" s="76" t="s">
        <v>65</v>
      </c>
      <c r="R184" s="75"/>
      <c r="S184" s="62" t="s">
        <v>64</v>
      </c>
      <c r="T184" s="63"/>
      <c r="U184" s="76" t="s">
        <v>34</v>
      </c>
      <c r="V184" s="78" t="s">
        <v>29</v>
      </c>
      <c r="W184" s="62" t="s">
        <v>71</v>
      </c>
      <c r="X184" s="113" t="s">
        <v>63</v>
      </c>
      <c r="Y184" s="75"/>
      <c r="Z184" s="299"/>
      <c r="AA184" s="40"/>
      <c r="AD184" s="43"/>
      <c r="AE184" s="43"/>
      <c r="AF184" s="43"/>
      <c r="AG184" s="43"/>
      <c r="AH184" s="40"/>
    </row>
    <row r="185" spans="1:34" ht="21" customHeight="1" x14ac:dyDescent="0.15">
      <c r="A185" s="1947"/>
      <c r="B185" s="52" t="s">
        <v>21</v>
      </c>
      <c r="C185" s="77" t="s">
        <v>30</v>
      </c>
      <c r="D185" s="73" t="s">
        <v>72</v>
      </c>
      <c r="E185" s="76" t="s">
        <v>37</v>
      </c>
      <c r="F185" s="75"/>
      <c r="G185" s="71" t="s">
        <v>38</v>
      </c>
      <c r="H185" s="76"/>
      <c r="I185" s="264" t="s">
        <v>66</v>
      </c>
      <c r="J185" s="71" t="s">
        <v>33</v>
      </c>
      <c r="K185" s="84" t="s">
        <v>26</v>
      </c>
      <c r="L185" s="66" t="s">
        <v>28</v>
      </c>
      <c r="M185" s="64" t="s">
        <v>27</v>
      </c>
      <c r="N185" s="64"/>
      <c r="O185" s="76" t="s">
        <v>90</v>
      </c>
      <c r="P185" s="75"/>
      <c r="Q185" s="76" t="s">
        <v>65</v>
      </c>
      <c r="R185" s="75"/>
      <c r="S185" s="62" t="s">
        <v>64</v>
      </c>
      <c r="T185" s="63"/>
      <c r="U185" s="76" t="s">
        <v>34</v>
      </c>
      <c r="V185" s="78" t="s">
        <v>29</v>
      </c>
      <c r="W185" s="62" t="s">
        <v>71</v>
      </c>
      <c r="X185" s="113" t="s">
        <v>63</v>
      </c>
      <c r="Y185" s="75"/>
      <c r="Z185" s="299"/>
      <c r="AA185" s="40"/>
      <c r="AB185" s="43"/>
      <c r="AC185" s="43"/>
      <c r="AD185" s="43"/>
      <c r="AE185" s="43"/>
      <c r="AF185" s="43"/>
      <c r="AG185" s="43"/>
      <c r="AH185" s="40"/>
    </row>
    <row r="186" spans="1:34" ht="21" customHeight="1" x14ac:dyDescent="0.15">
      <c r="A186" s="1947"/>
      <c r="B186" s="71" t="s">
        <v>22</v>
      </c>
      <c r="C186" s="77" t="s">
        <v>30</v>
      </c>
      <c r="D186" s="73" t="s">
        <v>72</v>
      </c>
      <c r="E186" s="76" t="s">
        <v>37</v>
      </c>
      <c r="F186" s="75"/>
      <c r="G186" s="71" t="s">
        <v>38</v>
      </c>
      <c r="H186" s="76"/>
      <c r="I186" s="264" t="s">
        <v>66</v>
      </c>
      <c r="J186" s="71" t="s">
        <v>33</v>
      </c>
      <c r="K186" s="84" t="s">
        <v>26</v>
      </c>
      <c r="L186" s="66" t="s">
        <v>28</v>
      </c>
      <c r="M186" s="64" t="s">
        <v>27</v>
      </c>
      <c r="N186" s="64"/>
      <c r="O186" s="76" t="s">
        <v>90</v>
      </c>
      <c r="P186" s="75"/>
      <c r="Q186" s="76" t="s">
        <v>65</v>
      </c>
      <c r="R186" s="75"/>
      <c r="S186" s="62" t="s">
        <v>64</v>
      </c>
      <c r="T186" s="63"/>
      <c r="U186" s="76" t="s">
        <v>34</v>
      </c>
      <c r="V186" s="78" t="s">
        <v>29</v>
      </c>
      <c r="W186" s="62" t="s">
        <v>71</v>
      </c>
      <c r="X186" s="113" t="s">
        <v>63</v>
      </c>
      <c r="Y186" s="75"/>
      <c r="Z186" s="299"/>
      <c r="AA186" s="40"/>
      <c r="AB186" s="43"/>
      <c r="AC186" s="43"/>
      <c r="AD186" s="43"/>
      <c r="AE186" s="43"/>
      <c r="AF186" s="43"/>
      <c r="AG186" s="43"/>
      <c r="AH186" s="40"/>
    </row>
    <row r="187" spans="1:34" ht="21" customHeight="1" x14ac:dyDescent="0.15">
      <c r="A187" s="1947"/>
      <c r="B187" s="71" t="s">
        <v>23</v>
      </c>
      <c r="C187" s="77" t="s">
        <v>30</v>
      </c>
      <c r="D187" s="73" t="s">
        <v>72</v>
      </c>
      <c r="E187" s="76" t="s">
        <v>37</v>
      </c>
      <c r="F187" s="75"/>
      <c r="G187" s="71" t="s">
        <v>38</v>
      </c>
      <c r="H187" s="76"/>
      <c r="I187" s="264" t="s">
        <v>66</v>
      </c>
      <c r="J187" s="71" t="s">
        <v>33</v>
      </c>
      <c r="K187" s="84" t="s">
        <v>26</v>
      </c>
      <c r="L187" s="66" t="s">
        <v>28</v>
      </c>
      <c r="M187" s="64" t="s">
        <v>27</v>
      </c>
      <c r="N187" s="64"/>
      <c r="O187" s="76" t="s">
        <v>90</v>
      </c>
      <c r="P187" s="75"/>
      <c r="Q187" s="76" t="s">
        <v>65</v>
      </c>
      <c r="R187" s="75"/>
      <c r="S187" s="62" t="s">
        <v>64</v>
      </c>
      <c r="T187" s="63"/>
      <c r="U187" s="76" t="s">
        <v>34</v>
      </c>
      <c r="V187" s="78" t="s">
        <v>29</v>
      </c>
      <c r="W187" s="62" t="s">
        <v>71</v>
      </c>
      <c r="X187" s="113" t="s">
        <v>63</v>
      </c>
      <c r="Y187" s="75"/>
      <c r="Z187" s="299"/>
      <c r="AA187" s="40"/>
      <c r="AB187" s="43"/>
      <c r="AC187" s="43"/>
      <c r="AD187" s="43"/>
      <c r="AE187" s="43"/>
      <c r="AF187" s="43"/>
      <c r="AG187" s="43"/>
      <c r="AH187" s="40"/>
    </row>
    <row r="188" spans="1:34" ht="21" customHeight="1" x14ac:dyDescent="0.15">
      <c r="A188" s="1947"/>
      <c r="B188" s="64" t="s">
        <v>24</v>
      </c>
      <c r="C188" s="77" t="s">
        <v>30</v>
      </c>
      <c r="D188" s="73" t="s">
        <v>72</v>
      </c>
      <c r="E188" s="76" t="s">
        <v>37</v>
      </c>
      <c r="F188" s="75"/>
      <c r="G188" s="71" t="s">
        <v>38</v>
      </c>
      <c r="H188" s="76"/>
      <c r="I188" s="264" t="s">
        <v>66</v>
      </c>
      <c r="J188" s="71" t="s">
        <v>33</v>
      </c>
      <c r="K188" s="84" t="s">
        <v>26</v>
      </c>
      <c r="L188" s="66" t="s">
        <v>28</v>
      </c>
      <c r="M188" s="64" t="s">
        <v>27</v>
      </c>
      <c r="N188" s="64"/>
      <c r="O188" s="76" t="s">
        <v>90</v>
      </c>
      <c r="P188" s="75"/>
      <c r="Q188" s="76" t="s">
        <v>65</v>
      </c>
      <c r="R188" s="75"/>
      <c r="S188" s="62" t="s">
        <v>64</v>
      </c>
      <c r="T188" s="63"/>
      <c r="U188" s="76" t="s">
        <v>34</v>
      </c>
      <c r="V188" s="78" t="s">
        <v>29</v>
      </c>
      <c r="W188" s="62" t="s">
        <v>71</v>
      </c>
      <c r="X188" s="113" t="s">
        <v>63</v>
      </c>
      <c r="Y188" s="75"/>
      <c r="Z188" s="299"/>
      <c r="AA188" s="40"/>
      <c r="AB188" s="43"/>
      <c r="AC188" s="43"/>
      <c r="AD188" s="43"/>
      <c r="AE188" s="43"/>
      <c r="AF188" s="43"/>
      <c r="AG188" s="43"/>
      <c r="AH188" s="40"/>
    </row>
    <row r="189" spans="1:34" ht="21" customHeight="1" x14ac:dyDescent="0.15">
      <c r="A189" s="1947"/>
      <c r="B189" s="64" t="s">
        <v>25</v>
      </c>
      <c r="C189" s="77" t="s">
        <v>30</v>
      </c>
      <c r="D189" s="73" t="s">
        <v>72</v>
      </c>
      <c r="E189" s="76" t="s">
        <v>37</v>
      </c>
      <c r="F189" s="75"/>
      <c r="G189" s="71" t="s">
        <v>38</v>
      </c>
      <c r="H189" s="76"/>
      <c r="I189" s="264" t="s">
        <v>66</v>
      </c>
      <c r="J189" s="71" t="s">
        <v>33</v>
      </c>
      <c r="K189" s="84" t="s">
        <v>26</v>
      </c>
      <c r="L189" s="66" t="s">
        <v>28</v>
      </c>
      <c r="M189" s="64" t="s">
        <v>27</v>
      </c>
      <c r="N189" s="64"/>
      <c r="O189" s="76" t="s">
        <v>90</v>
      </c>
      <c r="P189" s="75"/>
      <c r="Q189" s="76" t="s">
        <v>65</v>
      </c>
      <c r="R189" s="75"/>
      <c r="S189" s="62" t="s">
        <v>64</v>
      </c>
      <c r="T189" s="63"/>
      <c r="U189" s="76" t="s">
        <v>34</v>
      </c>
      <c r="V189" s="78" t="s">
        <v>29</v>
      </c>
      <c r="W189" s="62" t="s">
        <v>71</v>
      </c>
      <c r="X189" s="113" t="s">
        <v>63</v>
      </c>
      <c r="Y189" s="75"/>
      <c r="Z189" s="299"/>
      <c r="AA189" s="40"/>
      <c r="AB189" s="43"/>
      <c r="AC189" s="43"/>
      <c r="AD189" s="43"/>
      <c r="AE189" s="43"/>
      <c r="AF189" s="43"/>
      <c r="AG189" s="43"/>
      <c r="AH189" s="40"/>
    </row>
    <row r="190" spans="1:34" ht="21" customHeight="1" x14ac:dyDescent="0.15">
      <c r="A190" s="1948">
        <v>25.9</v>
      </c>
      <c r="B190" s="123" t="s">
        <v>19</v>
      </c>
      <c r="C190" s="199"/>
      <c r="D190" s="200"/>
      <c r="E190" s="201"/>
      <c r="F190" s="202"/>
      <c r="G190" s="244"/>
      <c r="H190" s="201"/>
      <c r="I190" s="266"/>
      <c r="J190" s="244"/>
      <c r="K190" s="259"/>
      <c r="L190" s="260"/>
      <c r="M190" s="258"/>
      <c r="N190" s="258"/>
      <c r="O190" s="201"/>
      <c r="P190" s="202"/>
      <c r="Q190" s="201"/>
      <c r="R190" s="202"/>
      <c r="S190" s="207"/>
      <c r="T190" s="256"/>
      <c r="U190" s="201"/>
      <c r="V190" s="245"/>
      <c r="W190" s="207"/>
      <c r="X190" s="206"/>
      <c r="Y190" s="202"/>
      <c r="Z190" s="299"/>
      <c r="AA190" s="40"/>
      <c r="AD190" s="43"/>
      <c r="AE190" s="43"/>
      <c r="AF190" s="43"/>
      <c r="AG190" s="43"/>
      <c r="AH190" s="40"/>
    </row>
    <row r="191" spans="1:34" ht="21" customHeight="1" x14ac:dyDescent="0.15">
      <c r="A191" s="1948"/>
      <c r="B191" s="71" t="s">
        <v>20</v>
      </c>
      <c r="C191" s="77" t="s">
        <v>34</v>
      </c>
      <c r="D191" s="73" t="s">
        <v>38</v>
      </c>
      <c r="E191" s="76"/>
      <c r="F191" s="75" t="s">
        <v>66</v>
      </c>
      <c r="G191" s="71" t="s">
        <v>37</v>
      </c>
      <c r="H191" s="76"/>
      <c r="I191" s="264" t="s">
        <v>30</v>
      </c>
      <c r="J191" s="71" t="s">
        <v>27</v>
      </c>
      <c r="K191" s="84" t="s">
        <v>26</v>
      </c>
      <c r="L191" s="66" t="s">
        <v>28</v>
      </c>
      <c r="M191" s="64" t="s">
        <v>72</v>
      </c>
      <c r="N191" s="64"/>
      <c r="O191" s="76"/>
      <c r="P191" s="75" t="s">
        <v>90</v>
      </c>
      <c r="Q191" s="76" t="s">
        <v>71</v>
      </c>
      <c r="R191" s="75" t="s">
        <v>65</v>
      </c>
      <c r="S191" s="62" t="s">
        <v>63</v>
      </c>
      <c r="T191" s="63"/>
      <c r="U191" s="76" t="s">
        <v>29</v>
      </c>
      <c r="V191" s="78" t="s">
        <v>33</v>
      </c>
      <c r="W191" s="62"/>
      <c r="X191" s="113"/>
      <c r="Y191" s="75" t="s">
        <v>64</v>
      </c>
      <c r="Z191" s="299"/>
      <c r="AA191" s="40"/>
      <c r="AD191" s="43"/>
      <c r="AE191" s="43"/>
      <c r="AF191" s="43"/>
      <c r="AG191" s="43"/>
      <c r="AH191" s="40"/>
    </row>
    <row r="192" spans="1:34" ht="21" customHeight="1" x14ac:dyDescent="0.15">
      <c r="A192" s="1948"/>
      <c r="B192" s="52" t="s">
        <v>21</v>
      </c>
      <c r="C192" s="77" t="s">
        <v>34</v>
      </c>
      <c r="D192" s="73" t="s">
        <v>38</v>
      </c>
      <c r="E192" s="76"/>
      <c r="F192" s="75" t="s">
        <v>66</v>
      </c>
      <c r="G192" s="71" t="s">
        <v>37</v>
      </c>
      <c r="H192" s="76"/>
      <c r="I192" s="264" t="s">
        <v>30</v>
      </c>
      <c r="J192" s="71" t="s">
        <v>27</v>
      </c>
      <c r="K192" s="84" t="s">
        <v>26</v>
      </c>
      <c r="L192" s="66" t="s">
        <v>28</v>
      </c>
      <c r="M192" s="64" t="s">
        <v>72</v>
      </c>
      <c r="N192" s="64"/>
      <c r="O192" s="76"/>
      <c r="P192" s="75" t="s">
        <v>90</v>
      </c>
      <c r="Q192" s="76" t="s">
        <v>71</v>
      </c>
      <c r="R192" s="75" t="s">
        <v>65</v>
      </c>
      <c r="S192" s="62" t="s">
        <v>63</v>
      </c>
      <c r="T192" s="63"/>
      <c r="U192" s="76" t="s">
        <v>29</v>
      </c>
      <c r="V192" s="78" t="s">
        <v>33</v>
      </c>
      <c r="W192" s="62"/>
      <c r="X192" s="113"/>
      <c r="Y192" s="75" t="s">
        <v>64</v>
      </c>
      <c r="Z192" s="299"/>
      <c r="AA192" s="40"/>
      <c r="AD192" s="43"/>
      <c r="AE192" s="43"/>
      <c r="AF192" s="43"/>
      <c r="AG192" s="43"/>
      <c r="AH192" s="40"/>
    </row>
    <row r="193" spans="1:34" ht="21" customHeight="1" x14ac:dyDescent="0.15">
      <c r="A193" s="1948"/>
      <c r="B193" s="71" t="s">
        <v>22</v>
      </c>
      <c r="C193" s="77" t="s">
        <v>34</v>
      </c>
      <c r="D193" s="73" t="s">
        <v>38</v>
      </c>
      <c r="E193" s="76"/>
      <c r="F193" s="75" t="s">
        <v>66</v>
      </c>
      <c r="G193" s="71" t="s">
        <v>37</v>
      </c>
      <c r="H193" s="76"/>
      <c r="I193" s="264" t="s">
        <v>30</v>
      </c>
      <c r="J193" s="71" t="s">
        <v>27</v>
      </c>
      <c r="K193" s="84" t="s">
        <v>26</v>
      </c>
      <c r="L193" s="66" t="s">
        <v>28</v>
      </c>
      <c r="M193" s="64" t="s">
        <v>72</v>
      </c>
      <c r="N193" s="64"/>
      <c r="O193" s="76"/>
      <c r="P193" s="75" t="s">
        <v>90</v>
      </c>
      <c r="Q193" s="76" t="s">
        <v>71</v>
      </c>
      <c r="R193" s="75" t="s">
        <v>65</v>
      </c>
      <c r="S193" s="62" t="s">
        <v>63</v>
      </c>
      <c r="T193" s="63"/>
      <c r="U193" s="76" t="s">
        <v>29</v>
      </c>
      <c r="V193" s="78" t="s">
        <v>33</v>
      </c>
      <c r="W193" s="62"/>
      <c r="X193" s="113"/>
      <c r="Y193" s="75" t="s">
        <v>64</v>
      </c>
      <c r="Z193" s="299"/>
      <c r="AA193" s="40"/>
      <c r="AD193" s="43"/>
      <c r="AE193" s="43"/>
      <c r="AF193" s="43"/>
      <c r="AG193" s="43"/>
      <c r="AH193" s="40"/>
    </row>
    <row r="194" spans="1:34" ht="21" customHeight="1" x14ac:dyDescent="0.15">
      <c r="A194" s="1948"/>
      <c r="B194" s="71" t="s">
        <v>23</v>
      </c>
      <c r="C194" s="77" t="s">
        <v>34</v>
      </c>
      <c r="D194" s="73" t="s">
        <v>38</v>
      </c>
      <c r="E194" s="76"/>
      <c r="F194" s="75" t="s">
        <v>66</v>
      </c>
      <c r="G194" s="71" t="s">
        <v>37</v>
      </c>
      <c r="H194" s="76"/>
      <c r="I194" s="264" t="s">
        <v>30</v>
      </c>
      <c r="J194" s="71" t="s">
        <v>27</v>
      </c>
      <c r="K194" s="84" t="s">
        <v>26</v>
      </c>
      <c r="L194" s="66" t="s">
        <v>28</v>
      </c>
      <c r="M194" s="64" t="s">
        <v>72</v>
      </c>
      <c r="N194" s="64"/>
      <c r="O194" s="76"/>
      <c r="P194" s="75" t="s">
        <v>90</v>
      </c>
      <c r="Q194" s="76" t="s">
        <v>71</v>
      </c>
      <c r="R194" s="75" t="s">
        <v>65</v>
      </c>
      <c r="S194" s="62" t="s">
        <v>63</v>
      </c>
      <c r="T194" s="63"/>
      <c r="U194" s="76" t="s">
        <v>29</v>
      </c>
      <c r="V194" s="78" t="s">
        <v>33</v>
      </c>
      <c r="W194" s="62"/>
      <c r="X194" s="113"/>
      <c r="Y194" s="75" t="s">
        <v>64</v>
      </c>
      <c r="Z194" s="299"/>
      <c r="AA194" s="40"/>
      <c r="AD194" s="43"/>
      <c r="AE194" s="43"/>
      <c r="AF194" s="43"/>
      <c r="AG194" s="43"/>
      <c r="AH194" s="40"/>
    </row>
    <row r="195" spans="1:34" ht="21" customHeight="1" x14ac:dyDescent="0.15">
      <c r="A195" s="1948"/>
      <c r="B195" s="64" t="s">
        <v>24</v>
      </c>
      <c r="C195" s="77" t="s">
        <v>34</v>
      </c>
      <c r="D195" s="73" t="s">
        <v>38</v>
      </c>
      <c r="E195" s="76"/>
      <c r="F195" s="75" t="s">
        <v>66</v>
      </c>
      <c r="G195" s="71" t="s">
        <v>37</v>
      </c>
      <c r="H195" s="76"/>
      <c r="I195" s="264" t="s">
        <v>30</v>
      </c>
      <c r="J195" s="71" t="s">
        <v>27</v>
      </c>
      <c r="K195" s="84" t="s">
        <v>26</v>
      </c>
      <c r="L195" s="66" t="s">
        <v>28</v>
      </c>
      <c r="M195" s="64" t="s">
        <v>72</v>
      </c>
      <c r="N195" s="64"/>
      <c r="O195" s="76"/>
      <c r="P195" s="75" t="s">
        <v>90</v>
      </c>
      <c r="Q195" s="76" t="s">
        <v>71</v>
      </c>
      <c r="R195" s="75" t="s">
        <v>65</v>
      </c>
      <c r="S195" s="62" t="s">
        <v>63</v>
      </c>
      <c r="T195" s="63"/>
      <c r="U195" s="76" t="s">
        <v>29</v>
      </c>
      <c r="V195" s="78" t="s">
        <v>33</v>
      </c>
      <c r="W195" s="62"/>
      <c r="X195" s="113"/>
      <c r="Y195" s="75" t="s">
        <v>64</v>
      </c>
      <c r="Z195" s="299"/>
      <c r="AA195" s="40"/>
      <c r="AD195" s="43"/>
      <c r="AE195" s="43"/>
      <c r="AF195" s="43"/>
      <c r="AG195" s="43"/>
      <c r="AH195" s="40"/>
    </row>
    <row r="196" spans="1:34" ht="21" customHeight="1" x14ac:dyDescent="0.15">
      <c r="A196" s="1948"/>
      <c r="B196" s="64" t="s">
        <v>25</v>
      </c>
      <c r="C196" s="77" t="s">
        <v>34</v>
      </c>
      <c r="D196" s="73" t="s">
        <v>38</v>
      </c>
      <c r="E196" s="76"/>
      <c r="F196" s="75" t="s">
        <v>66</v>
      </c>
      <c r="G196" s="71" t="s">
        <v>37</v>
      </c>
      <c r="H196" s="76"/>
      <c r="I196" s="264" t="s">
        <v>30</v>
      </c>
      <c r="J196" s="71" t="s">
        <v>27</v>
      </c>
      <c r="K196" s="84" t="s">
        <v>26</v>
      </c>
      <c r="L196" s="66" t="s">
        <v>28</v>
      </c>
      <c r="M196" s="64" t="s">
        <v>72</v>
      </c>
      <c r="N196" s="64"/>
      <c r="O196" s="76"/>
      <c r="P196" s="75" t="s">
        <v>90</v>
      </c>
      <c r="Q196" s="76" t="s">
        <v>71</v>
      </c>
      <c r="R196" s="75" t="s">
        <v>65</v>
      </c>
      <c r="S196" s="62" t="s">
        <v>63</v>
      </c>
      <c r="T196" s="63"/>
      <c r="U196" s="76" t="s">
        <v>29</v>
      </c>
      <c r="V196" s="78" t="s">
        <v>33</v>
      </c>
      <c r="W196" s="62"/>
      <c r="X196" s="113"/>
      <c r="Y196" s="75" t="s">
        <v>64</v>
      </c>
      <c r="Z196" s="299"/>
      <c r="AA196" s="40"/>
      <c r="AD196" s="43"/>
      <c r="AE196" s="43"/>
      <c r="AF196" s="43"/>
      <c r="AG196" s="43"/>
      <c r="AH196" s="40"/>
    </row>
    <row r="197" spans="1:34" ht="21" customHeight="1" x14ac:dyDescent="0.15">
      <c r="A197" s="1948"/>
      <c r="B197" s="123" t="s">
        <v>19</v>
      </c>
      <c r="C197" s="199"/>
      <c r="D197" s="200"/>
      <c r="E197" s="201"/>
      <c r="F197" s="202"/>
      <c r="G197" s="244"/>
      <c r="H197" s="201"/>
      <c r="I197" s="266"/>
      <c r="J197" s="244"/>
      <c r="K197" s="259"/>
      <c r="L197" s="260"/>
      <c r="M197" s="258"/>
      <c r="N197" s="258"/>
      <c r="O197" s="201"/>
      <c r="P197" s="202"/>
      <c r="Q197" s="201"/>
      <c r="R197" s="202"/>
      <c r="S197" s="207"/>
      <c r="T197" s="256"/>
      <c r="U197" s="201"/>
      <c r="V197" s="245"/>
      <c r="W197" s="207"/>
      <c r="X197" s="206"/>
      <c r="Y197" s="202"/>
      <c r="Z197" s="299"/>
      <c r="AA197" s="40"/>
      <c r="AD197" s="43"/>
      <c r="AE197" s="43"/>
      <c r="AF197" s="43"/>
      <c r="AG197" s="43"/>
      <c r="AH197" s="40"/>
    </row>
    <row r="198" spans="1:34" ht="21" customHeight="1" x14ac:dyDescent="0.15">
      <c r="A198" s="1948"/>
      <c r="B198" s="71" t="s">
        <v>20</v>
      </c>
      <c r="C198" s="77" t="s">
        <v>27</v>
      </c>
      <c r="D198" s="73" t="s">
        <v>37</v>
      </c>
      <c r="E198" s="76" t="s">
        <v>30</v>
      </c>
      <c r="F198" s="75"/>
      <c r="G198" s="71" t="s">
        <v>66</v>
      </c>
      <c r="H198" s="76"/>
      <c r="I198" s="264" t="s">
        <v>34</v>
      </c>
      <c r="J198" s="71" t="s">
        <v>72</v>
      </c>
      <c r="K198" s="84" t="s">
        <v>26</v>
      </c>
      <c r="L198" s="66" t="s">
        <v>28</v>
      </c>
      <c r="M198" s="64" t="s">
        <v>38</v>
      </c>
      <c r="N198" s="64"/>
      <c r="O198" s="76" t="s">
        <v>90</v>
      </c>
      <c r="P198" s="75"/>
      <c r="Q198" s="76" t="s">
        <v>65</v>
      </c>
      <c r="R198" s="75"/>
      <c r="S198" s="62" t="s">
        <v>71</v>
      </c>
      <c r="T198" s="63"/>
      <c r="U198" s="76" t="s">
        <v>33</v>
      </c>
      <c r="V198" s="78" t="s">
        <v>29</v>
      </c>
      <c r="W198" s="62"/>
      <c r="X198" s="113" t="s">
        <v>63</v>
      </c>
      <c r="Y198" s="75" t="s">
        <v>64</v>
      </c>
      <c r="Z198" s="299"/>
      <c r="AA198" s="40"/>
      <c r="AD198" s="43"/>
      <c r="AE198" s="43"/>
      <c r="AF198" s="43"/>
      <c r="AG198" s="43"/>
      <c r="AH198" s="40"/>
    </row>
    <row r="199" spans="1:34" ht="21" customHeight="1" x14ac:dyDescent="0.15">
      <c r="A199" s="1948"/>
      <c r="B199" s="52" t="s">
        <v>21</v>
      </c>
      <c r="C199" s="77" t="s">
        <v>27</v>
      </c>
      <c r="D199" s="73" t="s">
        <v>37</v>
      </c>
      <c r="E199" s="76" t="s">
        <v>30</v>
      </c>
      <c r="F199" s="75"/>
      <c r="G199" s="71" t="s">
        <v>66</v>
      </c>
      <c r="H199" s="76"/>
      <c r="I199" s="264" t="s">
        <v>34</v>
      </c>
      <c r="J199" s="71" t="s">
        <v>72</v>
      </c>
      <c r="K199" s="84" t="s">
        <v>26</v>
      </c>
      <c r="L199" s="66" t="s">
        <v>28</v>
      </c>
      <c r="M199" s="64" t="s">
        <v>38</v>
      </c>
      <c r="N199" s="64"/>
      <c r="O199" s="76" t="s">
        <v>90</v>
      </c>
      <c r="P199" s="75"/>
      <c r="Q199" s="76" t="s">
        <v>65</v>
      </c>
      <c r="R199" s="75"/>
      <c r="S199" s="62" t="s">
        <v>71</v>
      </c>
      <c r="T199" s="63"/>
      <c r="U199" s="76" t="s">
        <v>33</v>
      </c>
      <c r="V199" s="78" t="s">
        <v>29</v>
      </c>
      <c r="W199" s="62"/>
      <c r="X199" s="113" t="s">
        <v>63</v>
      </c>
      <c r="Y199" s="75" t="s">
        <v>64</v>
      </c>
      <c r="Z199" s="299"/>
      <c r="AA199" s="40"/>
      <c r="AD199" s="43"/>
      <c r="AE199" s="43"/>
      <c r="AF199" s="43"/>
      <c r="AG199" s="43"/>
      <c r="AH199" s="40"/>
    </row>
    <row r="200" spans="1:34" ht="21" customHeight="1" x14ac:dyDescent="0.15">
      <c r="A200" s="1948"/>
      <c r="B200" s="71" t="s">
        <v>22</v>
      </c>
      <c r="C200" s="77" t="s">
        <v>27</v>
      </c>
      <c r="D200" s="73" t="s">
        <v>37</v>
      </c>
      <c r="E200" s="76" t="s">
        <v>30</v>
      </c>
      <c r="F200" s="75"/>
      <c r="G200" s="71" t="s">
        <v>66</v>
      </c>
      <c r="H200" s="76"/>
      <c r="I200" s="264" t="s">
        <v>34</v>
      </c>
      <c r="J200" s="71" t="s">
        <v>72</v>
      </c>
      <c r="K200" s="84" t="s">
        <v>26</v>
      </c>
      <c r="L200" s="66" t="s">
        <v>28</v>
      </c>
      <c r="M200" s="64" t="s">
        <v>38</v>
      </c>
      <c r="N200" s="64"/>
      <c r="O200" s="76" t="s">
        <v>90</v>
      </c>
      <c r="P200" s="75"/>
      <c r="Q200" s="76" t="s">
        <v>65</v>
      </c>
      <c r="R200" s="75"/>
      <c r="S200" s="62" t="s">
        <v>71</v>
      </c>
      <c r="T200" s="63"/>
      <c r="U200" s="76" t="s">
        <v>33</v>
      </c>
      <c r="V200" s="78" t="s">
        <v>29</v>
      </c>
      <c r="W200" s="62"/>
      <c r="X200" s="113" t="s">
        <v>63</v>
      </c>
      <c r="Y200" s="75" t="s">
        <v>64</v>
      </c>
      <c r="Z200" s="299"/>
      <c r="AA200" s="40"/>
      <c r="AB200" s="43"/>
      <c r="AC200" s="43"/>
      <c r="AD200" s="43"/>
      <c r="AE200" s="43"/>
      <c r="AF200" s="43"/>
      <c r="AG200" s="43"/>
      <c r="AH200" s="40"/>
    </row>
    <row r="201" spans="1:34" ht="21" customHeight="1" x14ac:dyDescent="0.15">
      <c r="A201" s="1948"/>
      <c r="B201" s="71" t="s">
        <v>23</v>
      </c>
      <c r="C201" s="77" t="s">
        <v>27</v>
      </c>
      <c r="D201" s="73" t="s">
        <v>37</v>
      </c>
      <c r="E201" s="76" t="s">
        <v>30</v>
      </c>
      <c r="F201" s="75"/>
      <c r="G201" s="71" t="s">
        <v>66</v>
      </c>
      <c r="H201" s="76"/>
      <c r="I201" s="264" t="s">
        <v>34</v>
      </c>
      <c r="J201" s="71" t="s">
        <v>72</v>
      </c>
      <c r="K201" s="84" t="s">
        <v>26</v>
      </c>
      <c r="L201" s="66" t="s">
        <v>28</v>
      </c>
      <c r="M201" s="64" t="s">
        <v>38</v>
      </c>
      <c r="N201" s="64"/>
      <c r="O201" s="76" t="s">
        <v>90</v>
      </c>
      <c r="P201" s="75"/>
      <c r="Q201" s="76" t="s">
        <v>65</v>
      </c>
      <c r="R201" s="75"/>
      <c r="S201" s="62" t="s">
        <v>71</v>
      </c>
      <c r="T201" s="63"/>
      <c r="U201" s="76" t="s">
        <v>33</v>
      </c>
      <c r="V201" s="78" t="s">
        <v>29</v>
      </c>
      <c r="W201" s="62"/>
      <c r="X201" s="113" t="s">
        <v>63</v>
      </c>
      <c r="Y201" s="75" t="s">
        <v>64</v>
      </c>
      <c r="Z201" s="299"/>
      <c r="AA201" s="40"/>
      <c r="AB201" s="43"/>
      <c r="AC201" s="43"/>
      <c r="AD201" s="43"/>
      <c r="AE201" s="43"/>
      <c r="AF201" s="43"/>
      <c r="AG201" s="43"/>
      <c r="AH201" s="40"/>
    </row>
    <row r="202" spans="1:34" ht="21" customHeight="1" x14ac:dyDescent="0.15">
      <c r="A202" s="1948"/>
      <c r="B202" s="64" t="s">
        <v>24</v>
      </c>
      <c r="C202" s="77" t="s">
        <v>27</v>
      </c>
      <c r="D202" s="73" t="s">
        <v>37</v>
      </c>
      <c r="E202" s="76" t="s">
        <v>30</v>
      </c>
      <c r="F202" s="75"/>
      <c r="G202" s="71" t="s">
        <v>66</v>
      </c>
      <c r="H202" s="76"/>
      <c r="I202" s="264" t="s">
        <v>34</v>
      </c>
      <c r="J202" s="71" t="s">
        <v>72</v>
      </c>
      <c r="K202" s="84" t="s">
        <v>26</v>
      </c>
      <c r="L202" s="66" t="s">
        <v>28</v>
      </c>
      <c r="M202" s="64" t="s">
        <v>38</v>
      </c>
      <c r="N202" s="64"/>
      <c r="O202" s="76" t="s">
        <v>90</v>
      </c>
      <c r="P202" s="75"/>
      <c r="Q202" s="76" t="s">
        <v>65</v>
      </c>
      <c r="R202" s="75"/>
      <c r="S202" s="62" t="s">
        <v>71</v>
      </c>
      <c r="T202" s="63"/>
      <c r="U202" s="76" t="s">
        <v>33</v>
      </c>
      <c r="V202" s="78" t="s">
        <v>29</v>
      </c>
      <c r="W202" s="62"/>
      <c r="X202" s="113" t="s">
        <v>63</v>
      </c>
      <c r="Y202" s="75" t="s">
        <v>64</v>
      </c>
      <c r="Z202" s="299"/>
      <c r="AA202" s="40"/>
      <c r="AB202" s="43"/>
      <c r="AC202" s="43"/>
      <c r="AD202" s="43"/>
      <c r="AE202" s="43"/>
      <c r="AF202" s="43"/>
      <c r="AG202" s="43"/>
      <c r="AH202" s="40"/>
    </row>
    <row r="203" spans="1:34" ht="21" customHeight="1" x14ac:dyDescent="0.15">
      <c r="A203" s="1948"/>
      <c r="B203" s="64" t="s">
        <v>25</v>
      </c>
      <c r="C203" s="77" t="s">
        <v>27</v>
      </c>
      <c r="D203" s="73" t="s">
        <v>37</v>
      </c>
      <c r="E203" s="76" t="s">
        <v>30</v>
      </c>
      <c r="F203" s="75"/>
      <c r="G203" s="71" t="s">
        <v>66</v>
      </c>
      <c r="H203" s="76"/>
      <c r="I203" s="264" t="s">
        <v>34</v>
      </c>
      <c r="J203" s="71" t="s">
        <v>72</v>
      </c>
      <c r="K203" s="84" t="s">
        <v>26</v>
      </c>
      <c r="L203" s="66" t="s">
        <v>28</v>
      </c>
      <c r="M203" s="64" t="s">
        <v>38</v>
      </c>
      <c r="N203" s="64"/>
      <c r="O203" s="76" t="s">
        <v>90</v>
      </c>
      <c r="P203" s="75"/>
      <c r="Q203" s="76" t="s">
        <v>65</v>
      </c>
      <c r="R203" s="75"/>
      <c r="S203" s="62" t="s">
        <v>71</v>
      </c>
      <c r="T203" s="63"/>
      <c r="U203" s="76" t="s">
        <v>33</v>
      </c>
      <c r="V203" s="78" t="s">
        <v>29</v>
      </c>
      <c r="W203" s="62"/>
      <c r="X203" s="113" t="s">
        <v>63</v>
      </c>
      <c r="Y203" s="75" t="s">
        <v>64</v>
      </c>
      <c r="Z203" s="299"/>
      <c r="AA203" s="40"/>
      <c r="AB203" s="43"/>
      <c r="AC203" s="43"/>
      <c r="AD203" s="43"/>
      <c r="AE203" s="43"/>
      <c r="AF203" s="43"/>
      <c r="AG203" s="43"/>
      <c r="AH203" s="40"/>
    </row>
    <row r="204" spans="1:34" ht="21" customHeight="1" x14ac:dyDescent="0.15">
      <c r="A204" s="1948"/>
      <c r="B204" s="123" t="s">
        <v>19</v>
      </c>
      <c r="C204" s="199"/>
      <c r="D204" s="200"/>
      <c r="E204" s="201"/>
      <c r="F204" s="202"/>
      <c r="G204" s="244"/>
      <c r="H204" s="201"/>
      <c r="I204" s="266"/>
      <c r="J204" s="244"/>
      <c r="K204" s="259"/>
      <c r="L204" s="260"/>
      <c r="M204" s="258"/>
      <c r="N204" s="258"/>
      <c r="O204" s="201"/>
      <c r="P204" s="202"/>
      <c r="Q204" s="201"/>
      <c r="R204" s="202"/>
      <c r="S204" s="207"/>
      <c r="T204" s="256"/>
      <c r="U204" s="201"/>
      <c r="V204" s="245"/>
      <c r="W204" s="207"/>
      <c r="X204" s="206"/>
      <c r="Y204" s="202"/>
      <c r="Z204" s="299"/>
      <c r="AA204" s="40"/>
      <c r="AB204" s="43"/>
      <c r="AC204" s="43"/>
      <c r="AD204" s="43"/>
      <c r="AE204" s="43"/>
      <c r="AF204" s="43"/>
      <c r="AG204" s="43"/>
      <c r="AH204" s="40"/>
    </row>
    <row r="205" spans="1:34" ht="21" customHeight="1" x14ac:dyDescent="0.15">
      <c r="A205" s="1948"/>
      <c r="B205" s="244" t="s">
        <v>20</v>
      </c>
      <c r="C205" s="199"/>
      <c r="D205" s="200"/>
      <c r="E205" s="201"/>
      <c r="F205" s="202"/>
      <c r="G205" s="244"/>
      <c r="H205" s="201"/>
      <c r="I205" s="266"/>
      <c r="J205" s="244"/>
      <c r="K205" s="259"/>
      <c r="L205" s="260"/>
      <c r="M205" s="258"/>
      <c r="N205" s="258"/>
      <c r="O205" s="201"/>
      <c r="P205" s="202"/>
      <c r="Q205" s="201"/>
      <c r="R205" s="202"/>
      <c r="S205" s="207"/>
      <c r="T205" s="256"/>
      <c r="U205" s="201"/>
      <c r="V205" s="245"/>
      <c r="W205" s="207"/>
      <c r="X205" s="206"/>
      <c r="Y205" s="202"/>
      <c r="Z205" s="299"/>
      <c r="AA205" s="40"/>
      <c r="AB205" s="43"/>
      <c r="AC205" s="43"/>
      <c r="AD205" s="43"/>
      <c r="AE205" s="43"/>
      <c r="AF205" s="43"/>
      <c r="AG205" s="43"/>
      <c r="AH205" s="40"/>
    </row>
    <row r="206" spans="1:34" ht="21" customHeight="1" x14ac:dyDescent="0.15">
      <c r="A206" s="1948"/>
      <c r="B206" s="52" t="s">
        <v>21</v>
      </c>
      <c r="C206" s="77" t="s">
        <v>72</v>
      </c>
      <c r="D206" s="73" t="s">
        <v>66</v>
      </c>
      <c r="E206" s="76"/>
      <c r="F206" s="75" t="s">
        <v>34</v>
      </c>
      <c r="G206" s="71" t="s">
        <v>30</v>
      </c>
      <c r="H206" s="76"/>
      <c r="I206" s="264" t="s">
        <v>27</v>
      </c>
      <c r="J206" s="71" t="s">
        <v>38</v>
      </c>
      <c r="K206" s="84" t="s">
        <v>26</v>
      </c>
      <c r="L206" s="66" t="s">
        <v>28</v>
      </c>
      <c r="M206" s="64" t="s">
        <v>37</v>
      </c>
      <c r="N206" s="64"/>
      <c r="O206" s="76"/>
      <c r="P206" s="75" t="s">
        <v>90</v>
      </c>
      <c r="Q206" s="76" t="s">
        <v>63</v>
      </c>
      <c r="R206" s="75" t="s">
        <v>65</v>
      </c>
      <c r="S206" s="62" t="s">
        <v>64</v>
      </c>
      <c r="T206" s="63"/>
      <c r="U206" s="76" t="s">
        <v>29</v>
      </c>
      <c r="V206" s="78" t="s">
        <v>33</v>
      </c>
      <c r="W206" s="62" t="s">
        <v>71</v>
      </c>
      <c r="X206" s="113"/>
      <c r="Y206" s="75"/>
      <c r="Z206" s="299"/>
      <c r="AA206" s="40"/>
      <c r="AB206" s="43"/>
      <c r="AC206" s="43"/>
      <c r="AD206" s="43"/>
      <c r="AE206" s="43"/>
      <c r="AF206" s="43"/>
      <c r="AG206" s="43"/>
      <c r="AH206" s="40"/>
    </row>
    <row r="207" spans="1:34" ht="21" customHeight="1" x14ac:dyDescent="0.15">
      <c r="A207" s="1948"/>
      <c r="B207" s="71" t="s">
        <v>22</v>
      </c>
      <c r="C207" s="77" t="s">
        <v>72</v>
      </c>
      <c r="D207" s="73" t="s">
        <v>66</v>
      </c>
      <c r="E207" s="76"/>
      <c r="F207" s="75" t="s">
        <v>34</v>
      </c>
      <c r="G207" s="71" t="s">
        <v>30</v>
      </c>
      <c r="H207" s="76"/>
      <c r="I207" s="264" t="s">
        <v>27</v>
      </c>
      <c r="J207" s="71" t="s">
        <v>38</v>
      </c>
      <c r="K207" s="84" t="s">
        <v>26</v>
      </c>
      <c r="L207" s="66" t="s">
        <v>28</v>
      </c>
      <c r="M207" s="64" t="s">
        <v>37</v>
      </c>
      <c r="N207" s="64"/>
      <c r="O207" s="76"/>
      <c r="P207" s="75" t="s">
        <v>90</v>
      </c>
      <c r="Q207" s="76" t="s">
        <v>63</v>
      </c>
      <c r="R207" s="75" t="s">
        <v>65</v>
      </c>
      <c r="S207" s="62" t="s">
        <v>64</v>
      </c>
      <c r="T207" s="63"/>
      <c r="U207" s="76" t="s">
        <v>29</v>
      </c>
      <c r="V207" s="78" t="s">
        <v>33</v>
      </c>
      <c r="W207" s="62" t="s">
        <v>71</v>
      </c>
      <c r="X207" s="113"/>
      <c r="Y207" s="75"/>
      <c r="Z207" s="299"/>
      <c r="AA207" s="40"/>
      <c r="AB207" s="43"/>
      <c r="AC207" s="43"/>
      <c r="AD207" s="43"/>
      <c r="AE207" s="43"/>
      <c r="AF207" s="43"/>
      <c r="AG207" s="43"/>
      <c r="AH207" s="40"/>
    </row>
    <row r="208" spans="1:34" ht="21" customHeight="1" x14ac:dyDescent="0.15">
      <c r="A208" s="1948"/>
      <c r="B208" s="71" t="s">
        <v>23</v>
      </c>
      <c r="C208" s="77" t="s">
        <v>72</v>
      </c>
      <c r="D208" s="73" t="s">
        <v>66</v>
      </c>
      <c r="E208" s="76"/>
      <c r="F208" s="75" t="s">
        <v>34</v>
      </c>
      <c r="G208" s="71" t="s">
        <v>30</v>
      </c>
      <c r="H208" s="76"/>
      <c r="I208" s="264" t="s">
        <v>27</v>
      </c>
      <c r="J208" s="71" t="s">
        <v>38</v>
      </c>
      <c r="K208" s="84" t="s">
        <v>26</v>
      </c>
      <c r="L208" s="66" t="s">
        <v>28</v>
      </c>
      <c r="M208" s="64" t="s">
        <v>37</v>
      </c>
      <c r="N208" s="64"/>
      <c r="O208" s="76"/>
      <c r="P208" s="75" t="s">
        <v>90</v>
      </c>
      <c r="Q208" s="76" t="s">
        <v>63</v>
      </c>
      <c r="R208" s="75" t="s">
        <v>65</v>
      </c>
      <c r="S208" s="62" t="s">
        <v>64</v>
      </c>
      <c r="T208" s="63"/>
      <c r="U208" s="76" t="s">
        <v>29</v>
      </c>
      <c r="V208" s="78" t="s">
        <v>33</v>
      </c>
      <c r="W208" s="62" t="s">
        <v>71</v>
      </c>
      <c r="X208" s="113"/>
      <c r="Y208" s="75"/>
      <c r="Z208" s="299"/>
      <c r="AA208" s="40"/>
      <c r="AB208" s="43"/>
      <c r="AC208" s="43"/>
      <c r="AD208" s="43"/>
      <c r="AE208" s="43"/>
      <c r="AF208" s="43"/>
      <c r="AG208" s="43"/>
      <c r="AH208" s="40"/>
    </row>
    <row r="209" spans="1:34" ht="21" customHeight="1" x14ac:dyDescent="0.15">
      <c r="A209" s="1948"/>
      <c r="B209" s="64" t="s">
        <v>24</v>
      </c>
      <c r="C209" s="77" t="s">
        <v>72</v>
      </c>
      <c r="D209" s="73" t="s">
        <v>66</v>
      </c>
      <c r="E209" s="76"/>
      <c r="F209" s="75" t="s">
        <v>34</v>
      </c>
      <c r="G209" s="71" t="s">
        <v>30</v>
      </c>
      <c r="H209" s="76"/>
      <c r="I209" s="264" t="s">
        <v>27</v>
      </c>
      <c r="J209" s="71" t="s">
        <v>38</v>
      </c>
      <c r="K209" s="84" t="s">
        <v>26</v>
      </c>
      <c r="L209" s="66" t="s">
        <v>28</v>
      </c>
      <c r="M209" s="64" t="s">
        <v>37</v>
      </c>
      <c r="N209" s="64"/>
      <c r="O209" s="76"/>
      <c r="P209" s="75" t="s">
        <v>90</v>
      </c>
      <c r="Q209" s="76" t="s">
        <v>63</v>
      </c>
      <c r="R209" s="75" t="s">
        <v>65</v>
      </c>
      <c r="S209" s="62" t="s">
        <v>64</v>
      </c>
      <c r="T209" s="63"/>
      <c r="U209" s="76" t="s">
        <v>29</v>
      </c>
      <c r="V209" s="78" t="s">
        <v>33</v>
      </c>
      <c r="W209" s="62" t="s">
        <v>71</v>
      </c>
      <c r="X209" s="113"/>
      <c r="Y209" s="75"/>
      <c r="Z209" s="299"/>
      <c r="AA209" s="40"/>
      <c r="AB209" s="43"/>
      <c r="AC209" s="43"/>
      <c r="AD209" s="43"/>
      <c r="AE209" s="43"/>
      <c r="AF209" s="43"/>
      <c r="AG209" s="43"/>
      <c r="AH209" s="40"/>
    </row>
    <row r="210" spans="1:34" ht="21" customHeight="1" x14ac:dyDescent="0.15">
      <c r="A210" s="1948"/>
      <c r="B210" s="258" t="s">
        <v>25</v>
      </c>
      <c r="C210" s="199"/>
      <c r="D210" s="200"/>
      <c r="E210" s="201"/>
      <c r="F210" s="202"/>
      <c r="G210" s="244"/>
      <c r="H210" s="201"/>
      <c r="I210" s="266"/>
      <c r="J210" s="244"/>
      <c r="K210" s="259"/>
      <c r="L210" s="260"/>
      <c r="M210" s="258"/>
      <c r="N210" s="258"/>
      <c r="O210" s="201"/>
      <c r="P210" s="202"/>
      <c r="Q210" s="201"/>
      <c r="R210" s="202"/>
      <c r="S210" s="207"/>
      <c r="T210" s="256"/>
      <c r="U210" s="201"/>
      <c r="V210" s="245"/>
      <c r="W210" s="207"/>
      <c r="X210" s="206"/>
      <c r="Y210" s="202"/>
      <c r="Z210" s="299"/>
      <c r="AA210" s="40"/>
      <c r="AB210" s="43"/>
      <c r="AC210" s="43"/>
      <c r="AD210" s="43"/>
      <c r="AE210" s="43"/>
      <c r="AF210" s="43"/>
      <c r="AG210" s="43"/>
      <c r="AH210" s="40"/>
    </row>
    <row r="211" spans="1:34" ht="21" customHeight="1" x14ac:dyDescent="0.15">
      <c r="A211" s="1948"/>
      <c r="B211" s="123" t="s">
        <v>19</v>
      </c>
      <c r="C211" s="199"/>
      <c r="D211" s="200"/>
      <c r="E211" s="201"/>
      <c r="F211" s="202"/>
      <c r="G211" s="244"/>
      <c r="H211" s="201"/>
      <c r="I211" s="266"/>
      <c r="J211" s="244"/>
      <c r="K211" s="259"/>
      <c r="L211" s="260"/>
      <c r="M211" s="258"/>
      <c r="N211" s="258"/>
      <c r="O211" s="201"/>
      <c r="P211" s="202"/>
      <c r="Q211" s="201"/>
      <c r="R211" s="202"/>
      <c r="S211" s="207"/>
      <c r="T211" s="256"/>
      <c r="U211" s="201"/>
      <c r="V211" s="245"/>
      <c r="W211" s="207"/>
      <c r="X211" s="206"/>
      <c r="Y211" s="202"/>
      <c r="Z211" s="299"/>
      <c r="AA211" s="40"/>
      <c r="AD211" s="43"/>
      <c r="AE211" s="43"/>
      <c r="AF211" s="43"/>
      <c r="AG211" s="43"/>
      <c r="AH211" s="40"/>
    </row>
    <row r="212" spans="1:34" ht="21" customHeight="1" x14ac:dyDescent="0.15">
      <c r="A212" s="1948"/>
      <c r="B212" s="244" t="s">
        <v>20</v>
      </c>
      <c r="C212" s="199"/>
      <c r="D212" s="200"/>
      <c r="E212" s="201"/>
      <c r="F212" s="202"/>
      <c r="G212" s="244"/>
      <c r="H212" s="201"/>
      <c r="I212" s="266"/>
      <c r="J212" s="244"/>
      <c r="K212" s="259"/>
      <c r="L212" s="260"/>
      <c r="M212" s="258"/>
      <c r="N212" s="258"/>
      <c r="O212" s="201"/>
      <c r="P212" s="202"/>
      <c r="Q212" s="201"/>
      <c r="R212" s="202"/>
      <c r="S212" s="207"/>
      <c r="T212" s="256"/>
      <c r="U212" s="201"/>
      <c r="V212" s="245"/>
      <c r="W212" s="207"/>
      <c r="X212" s="206"/>
      <c r="Y212" s="202"/>
      <c r="Z212" s="299"/>
      <c r="AA212" s="40"/>
      <c r="AD212" s="43"/>
      <c r="AE212" s="43"/>
      <c r="AF212" s="43"/>
      <c r="AG212" s="43"/>
      <c r="AH212" s="40"/>
    </row>
    <row r="213" spans="1:34" ht="21" customHeight="1" x14ac:dyDescent="0.15">
      <c r="A213" s="1948"/>
      <c r="B213" s="52" t="s">
        <v>21</v>
      </c>
      <c r="C213" s="77" t="s">
        <v>38</v>
      </c>
      <c r="D213" s="73" t="s">
        <v>30</v>
      </c>
      <c r="E213" s="76" t="s">
        <v>27</v>
      </c>
      <c r="F213" s="75"/>
      <c r="G213" s="71" t="s">
        <v>34</v>
      </c>
      <c r="H213" s="76"/>
      <c r="I213" s="264" t="s">
        <v>72</v>
      </c>
      <c r="J213" s="71" t="s">
        <v>37</v>
      </c>
      <c r="K213" s="84" t="s">
        <v>26</v>
      </c>
      <c r="L213" s="66" t="s">
        <v>28</v>
      </c>
      <c r="M213" s="64" t="s">
        <v>66</v>
      </c>
      <c r="N213" s="64"/>
      <c r="O213" s="76" t="s">
        <v>90</v>
      </c>
      <c r="P213" s="75"/>
      <c r="Q213" s="76" t="s">
        <v>65</v>
      </c>
      <c r="R213" s="75"/>
      <c r="S213" s="62" t="s">
        <v>63</v>
      </c>
      <c r="T213" s="63"/>
      <c r="U213" s="76" t="s">
        <v>33</v>
      </c>
      <c r="V213" s="78" t="s">
        <v>29</v>
      </c>
      <c r="W213" s="62" t="s">
        <v>71</v>
      </c>
      <c r="X213" s="113"/>
      <c r="Y213" s="75" t="s">
        <v>64</v>
      </c>
      <c r="Z213" s="299"/>
      <c r="AA213" s="40"/>
      <c r="AD213" s="43"/>
      <c r="AE213" s="43"/>
      <c r="AF213" s="43"/>
      <c r="AG213" s="43"/>
      <c r="AH213" s="40"/>
    </row>
    <row r="214" spans="1:34" ht="21" customHeight="1" x14ac:dyDescent="0.15">
      <c r="A214" s="1948"/>
      <c r="B214" s="71" t="s">
        <v>22</v>
      </c>
      <c r="C214" s="77" t="s">
        <v>38</v>
      </c>
      <c r="D214" s="73" t="s">
        <v>30</v>
      </c>
      <c r="E214" s="76" t="s">
        <v>27</v>
      </c>
      <c r="F214" s="75"/>
      <c r="G214" s="71" t="s">
        <v>34</v>
      </c>
      <c r="H214" s="76"/>
      <c r="I214" s="264" t="s">
        <v>72</v>
      </c>
      <c r="J214" s="71" t="s">
        <v>37</v>
      </c>
      <c r="K214" s="84" t="s">
        <v>26</v>
      </c>
      <c r="L214" s="66" t="s">
        <v>28</v>
      </c>
      <c r="M214" s="64" t="s">
        <v>66</v>
      </c>
      <c r="N214" s="64"/>
      <c r="O214" s="76" t="s">
        <v>90</v>
      </c>
      <c r="P214" s="75"/>
      <c r="Q214" s="76" t="s">
        <v>65</v>
      </c>
      <c r="R214" s="75"/>
      <c r="S214" s="62" t="s">
        <v>63</v>
      </c>
      <c r="T214" s="63"/>
      <c r="U214" s="76" t="s">
        <v>33</v>
      </c>
      <c r="V214" s="78" t="s">
        <v>29</v>
      </c>
      <c r="W214" s="62" t="s">
        <v>71</v>
      </c>
      <c r="X214" s="113"/>
      <c r="Y214" s="75" t="s">
        <v>64</v>
      </c>
      <c r="Z214" s="299"/>
      <c r="AA214" s="40"/>
      <c r="AD214" s="43"/>
      <c r="AE214" s="43"/>
      <c r="AF214" s="43"/>
      <c r="AG214" s="43"/>
      <c r="AH214" s="40"/>
    </row>
    <row r="215" spans="1:34" ht="21" customHeight="1" x14ac:dyDescent="0.15">
      <c r="A215" s="1948"/>
      <c r="B215" s="71" t="s">
        <v>23</v>
      </c>
      <c r="C215" s="77" t="s">
        <v>38</v>
      </c>
      <c r="D215" s="73" t="s">
        <v>30</v>
      </c>
      <c r="E215" s="76" t="s">
        <v>27</v>
      </c>
      <c r="F215" s="75"/>
      <c r="G215" s="71" t="s">
        <v>34</v>
      </c>
      <c r="H215" s="76"/>
      <c r="I215" s="264" t="s">
        <v>72</v>
      </c>
      <c r="J215" s="71" t="s">
        <v>37</v>
      </c>
      <c r="K215" s="84" t="s">
        <v>26</v>
      </c>
      <c r="L215" s="66" t="s">
        <v>28</v>
      </c>
      <c r="M215" s="64" t="s">
        <v>66</v>
      </c>
      <c r="N215" s="64"/>
      <c r="O215" s="76" t="s">
        <v>90</v>
      </c>
      <c r="P215" s="75"/>
      <c r="Q215" s="76" t="s">
        <v>65</v>
      </c>
      <c r="R215" s="75"/>
      <c r="S215" s="62" t="s">
        <v>63</v>
      </c>
      <c r="T215" s="63"/>
      <c r="U215" s="76" t="s">
        <v>33</v>
      </c>
      <c r="V215" s="78" t="s">
        <v>29</v>
      </c>
      <c r="W215" s="62" t="s">
        <v>71</v>
      </c>
      <c r="X215" s="113"/>
      <c r="Y215" s="75" t="s">
        <v>64</v>
      </c>
      <c r="Z215" s="299"/>
      <c r="AA215" s="40"/>
      <c r="AD215" s="43"/>
      <c r="AE215" s="43"/>
      <c r="AF215" s="43"/>
      <c r="AG215" s="43"/>
      <c r="AH215" s="40"/>
    </row>
    <row r="216" spans="1:34" ht="21" customHeight="1" x14ac:dyDescent="0.15">
      <c r="A216" s="1948"/>
      <c r="B216" s="64" t="s">
        <v>24</v>
      </c>
      <c r="C216" s="77" t="s">
        <v>38</v>
      </c>
      <c r="D216" s="73" t="s">
        <v>30</v>
      </c>
      <c r="E216" s="76" t="s">
        <v>27</v>
      </c>
      <c r="F216" s="75"/>
      <c r="G216" s="71" t="s">
        <v>34</v>
      </c>
      <c r="H216" s="76"/>
      <c r="I216" s="264" t="s">
        <v>72</v>
      </c>
      <c r="J216" s="71" t="s">
        <v>37</v>
      </c>
      <c r="K216" s="84" t="s">
        <v>26</v>
      </c>
      <c r="L216" s="66" t="s">
        <v>28</v>
      </c>
      <c r="M216" s="64" t="s">
        <v>66</v>
      </c>
      <c r="N216" s="64"/>
      <c r="O216" s="76" t="s">
        <v>90</v>
      </c>
      <c r="P216" s="75"/>
      <c r="Q216" s="76" t="s">
        <v>65</v>
      </c>
      <c r="R216" s="75"/>
      <c r="S216" s="62" t="s">
        <v>63</v>
      </c>
      <c r="T216" s="63"/>
      <c r="U216" s="76" t="s">
        <v>33</v>
      </c>
      <c r="V216" s="78" t="s">
        <v>29</v>
      </c>
      <c r="W216" s="62" t="s">
        <v>71</v>
      </c>
      <c r="X216" s="113"/>
      <c r="Y216" s="75" t="s">
        <v>64</v>
      </c>
      <c r="Z216" s="299"/>
      <c r="AA216" s="40"/>
      <c r="AD216" s="43"/>
      <c r="AE216" s="43"/>
      <c r="AF216" s="43"/>
      <c r="AG216" s="43"/>
      <c r="AH216" s="40"/>
    </row>
    <row r="217" spans="1:34" ht="21" customHeight="1" x14ac:dyDescent="0.15">
      <c r="A217" s="1948"/>
      <c r="B217" s="64" t="s">
        <v>25</v>
      </c>
      <c r="C217" s="77" t="s">
        <v>38</v>
      </c>
      <c r="D217" s="73" t="s">
        <v>30</v>
      </c>
      <c r="E217" s="76" t="s">
        <v>27</v>
      </c>
      <c r="F217" s="75"/>
      <c r="G217" s="71" t="s">
        <v>34</v>
      </c>
      <c r="H217" s="76"/>
      <c r="I217" s="264" t="s">
        <v>72</v>
      </c>
      <c r="J217" s="71" t="s">
        <v>37</v>
      </c>
      <c r="K217" s="84" t="s">
        <v>26</v>
      </c>
      <c r="L217" s="66" t="s">
        <v>28</v>
      </c>
      <c r="M217" s="64" t="s">
        <v>66</v>
      </c>
      <c r="N217" s="64"/>
      <c r="O217" s="76" t="s">
        <v>90</v>
      </c>
      <c r="P217" s="75"/>
      <c r="Q217" s="76" t="s">
        <v>65</v>
      </c>
      <c r="R217" s="75"/>
      <c r="S217" s="62" t="s">
        <v>63</v>
      </c>
      <c r="T217" s="63"/>
      <c r="U217" s="76" t="s">
        <v>33</v>
      </c>
      <c r="V217" s="78" t="s">
        <v>29</v>
      </c>
      <c r="W217" s="62" t="s">
        <v>71</v>
      </c>
      <c r="X217" s="113"/>
      <c r="Y217" s="75" t="s">
        <v>64</v>
      </c>
      <c r="Z217" s="299"/>
      <c r="AA217" s="40"/>
      <c r="AD217" s="43"/>
      <c r="AE217" s="43"/>
      <c r="AF217" s="43"/>
      <c r="AG217" s="43"/>
      <c r="AH217" s="40"/>
    </row>
    <row r="218" spans="1:34" ht="21" customHeight="1" x14ac:dyDescent="0.15">
      <c r="A218" s="1948"/>
      <c r="B218" s="123" t="s">
        <v>19</v>
      </c>
      <c r="C218" s="199"/>
      <c r="D218" s="200"/>
      <c r="E218" s="201"/>
      <c r="F218" s="202"/>
      <c r="G218" s="244"/>
      <c r="H218" s="201"/>
      <c r="I218" s="266"/>
      <c r="J218" s="244"/>
      <c r="K218" s="259"/>
      <c r="L218" s="260"/>
      <c r="M218" s="258"/>
      <c r="N218" s="258"/>
      <c r="O218" s="201"/>
      <c r="P218" s="202"/>
      <c r="Q218" s="201"/>
      <c r="R218" s="202"/>
      <c r="S218" s="207"/>
      <c r="T218" s="256"/>
      <c r="U218" s="201"/>
      <c r="V218" s="245"/>
      <c r="W218" s="207"/>
      <c r="X218" s="206"/>
      <c r="Y218" s="202"/>
      <c r="Z218" s="299"/>
      <c r="AA218" s="40"/>
      <c r="AD218" s="43"/>
      <c r="AE218" s="43"/>
      <c r="AF218" s="43"/>
      <c r="AG218" s="43"/>
      <c r="AH218" s="40"/>
    </row>
    <row r="219" spans="1:34" ht="21" customHeight="1" x14ac:dyDescent="0.15">
      <c r="A219" s="1948"/>
      <c r="B219" s="71" t="s">
        <v>20</v>
      </c>
      <c r="C219" s="77" t="s">
        <v>37</v>
      </c>
      <c r="D219" s="73" t="s">
        <v>34</v>
      </c>
      <c r="E219" s="76"/>
      <c r="F219" s="75" t="s">
        <v>72</v>
      </c>
      <c r="G219" s="71" t="s">
        <v>27</v>
      </c>
      <c r="H219" s="76"/>
      <c r="I219" s="264" t="s">
        <v>38</v>
      </c>
      <c r="J219" s="71" t="s">
        <v>66</v>
      </c>
      <c r="K219" s="84" t="s">
        <v>26</v>
      </c>
      <c r="L219" s="66" t="s">
        <v>28</v>
      </c>
      <c r="M219" s="64" t="s">
        <v>30</v>
      </c>
      <c r="N219" s="64"/>
      <c r="O219" s="76"/>
      <c r="P219" s="75" t="s">
        <v>90</v>
      </c>
      <c r="Q219" s="76" t="s">
        <v>64</v>
      </c>
      <c r="R219" s="75" t="s">
        <v>65</v>
      </c>
      <c r="S219" s="62" t="s">
        <v>71</v>
      </c>
      <c r="T219" s="63"/>
      <c r="U219" s="76" t="s">
        <v>29</v>
      </c>
      <c r="V219" s="78" t="s">
        <v>33</v>
      </c>
      <c r="W219" s="62"/>
      <c r="X219" s="113" t="s">
        <v>63</v>
      </c>
      <c r="Y219" s="75"/>
      <c r="Z219" s="299"/>
      <c r="AA219" s="40"/>
      <c r="AD219" s="43"/>
      <c r="AE219" s="43"/>
      <c r="AF219" s="43"/>
      <c r="AG219" s="43"/>
      <c r="AH219" s="40"/>
    </row>
    <row r="220" spans="1:34" ht="21" customHeight="1" x14ac:dyDescent="0.15">
      <c r="A220" s="1949" t="s">
        <v>126</v>
      </c>
      <c r="B220" s="52" t="s">
        <v>21</v>
      </c>
      <c r="C220" s="77" t="s">
        <v>37</v>
      </c>
      <c r="D220" s="73" t="s">
        <v>34</v>
      </c>
      <c r="E220" s="76"/>
      <c r="F220" s="75" t="s">
        <v>72</v>
      </c>
      <c r="G220" s="71" t="s">
        <v>27</v>
      </c>
      <c r="H220" s="76"/>
      <c r="I220" s="264" t="s">
        <v>38</v>
      </c>
      <c r="J220" s="71" t="s">
        <v>66</v>
      </c>
      <c r="K220" s="84" t="s">
        <v>26</v>
      </c>
      <c r="L220" s="66" t="s">
        <v>28</v>
      </c>
      <c r="M220" s="64" t="s">
        <v>33</v>
      </c>
      <c r="N220" s="64"/>
      <c r="O220" s="76"/>
      <c r="P220" s="75" t="s">
        <v>90</v>
      </c>
      <c r="Q220" s="76" t="s">
        <v>64</v>
      </c>
      <c r="R220" s="75" t="s">
        <v>65</v>
      </c>
      <c r="S220" s="62" t="s">
        <v>71</v>
      </c>
      <c r="T220" s="63"/>
      <c r="U220" s="76" t="s">
        <v>29</v>
      </c>
      <c r="V220" s="78" t="s">
        <v>30</v>
      </c>
      <c r="W220" s="62"/>
      <c r="X220" s="113" t="s">
        <v>63</v>
      </c>
      <c r="Y220" s="75"/>
      <c r="Z220" s="299"/>
      <c r="AA220" s="40"/>
      <c r="AD220" s="43"/>
      <c r="AE220" s="43"/>
      <c r="AF220" s="43"/>
      <c r="AG220" s="43"/>
      <c r="AH220" s="40"/>
    </row>
    <row r="221" spans="1:34" ht="21" customHeight="1" x14ac:dyDescent="0.15">
      <c r="A221" s="1949"/>
      <c r="B221" s="71" t="s">
        <v>22</v>
      </c>
      <c r="C221" s="77" t="s">
        <v>37</v>
      </c>
      <c r="D221" s="73" t="s">
        <v>34</v>
      </c>
      <c r="E221" s="76"/>
      <c r="F221" s="75" t="s">
        <v>72</v>
      </c>
      <c r="G221" s="71" t="s">
        <v>27</v>
      </c>
      <c r="H221" s="76"/>
      <c r="I221" s="264" t="s">
        <v>38</v>
      </c>
      <c r="J221" s="71" t="s">
        <v>66</v>
      </c>
      <c r="K221" s="84" t="s">
        <v>26</v>
      </c>
      <c r="L221" s="66" t="s">
        <v>28</v>
      </c>
      <c r="M221" s="64" t="s">
        <v>33</v>
      </c>
      <c r="N221" s="64"/>
      <c r="O221" s="76"/>
      <c r="P221" s="75" t="s">
        <v>90</v>
      </c>
      <c r="Q221" s="76" t="s">
        <v>64</v>
      </c>
      <c r="R221" s="75" t="s">
        <v>65</v>
      </c>
      <c r="S221" s="62" t="s">
        <v>71</v>
      </c>
      <c r="T221" s="63"/>
      <c r="U221" s="76" t="s">
        <v>29</v>
      </c>
      <c r="V221" s="78" t="s">
        <v>30</v>
      </c>
      <c r="W221" s="62"/>
      <c r="X221" s="113" t="s">
        <v>63</v>
      </c>
      <c r="Y221" s="75"/>
      <c r="Z221" s="299"/>
      <c r="AA221" s="40"/>
      <c r="AD221" s="43"/>
      <c r="AE221" s="43"/>
      <c r="AF221" s="43"/>
      <c r="AG221" s="43"/>
      <c r="AH221" s="40"/>
    </row>
    <row r="222" spans="1:34" ht="21" customHeight="1" x14ac:dyDescent="0.15">
      <c r="A222" s="1949"/>
      <c r="B222" s="71" t="s">
        <v>23</v>
      </c>
      <c r="C222" s="77" t="s">
        <v>37</v>
      </c>
      <c r="D222" s="73" t="s">
        <v>34</v>
      </c>
      <c r="E222" s="76"/>
      <c r="F222" s="75" t="s">
        <v>72</v>
      </c>
      <c r="G222" s="71" t="s">
        <v>27</v>
      </c>
      <c r="H222" s="76"/>
      <c r="I222" s="264" t="s">
        <v>38</v>
      </c>
      <c r="J222" s="71" t="s">
        <v>66</v>
      </c>
      <c r="K222" s="84" t="s">
        <v>26</v>
      </c>
      <c r="L222" s="66" t="s">
        <v>28</v>
      </c>
      <c r="M222" s="64" t="s">
        <v>33</v>
      </c>
      <c r="N222" s="64"/>
      <c r="O222" s="76"/>
      <c r="P222" s="75" t="s">
        <v>90</v>
      </c>
      <c r="Q222" s="76" t="s">
        <v>64</v>
      </c>
      <c r="R222" s="75" t="s">
        <v>65</v>
      </c>
      <c r="S222" s="62" t="s">
        <v>71</v>
      </c>
      <c r="T222" s="63"/>
      <c r="U222" s="76" t="s">
        <v>29</v>
      </c>
      <c r="V222" s="78" t="s">
        <v>30</v>
      </c>
      <c r="W222" s="62"/>
      <c r="X222" s="113" t="s">
        <v>63</v>
      </c>
      <c r="Y222" s="75"/>
      <c r="Z222" s="299"/>
      <c r="AA222" s="40"/>
      <c r="AB222" s="43"/>
      <c r="AC222" s="43"/>
      <c r="AD222" s="43"/>
      <c r="AE222" s="43"/>
      <c r="AF222" s="43"/>
      <c r="AG222" s="43"/>
      <c r="AH222" s="40"/>
    </row>
    <row r="223" spans="1:34" ht="21" customHeight="1" x14ac:dyDescent="0.15">
      <c r="A223" s="1949"/>
      <c r="B223" s="64" t="s">
        <v>24</v>
      </c>
      <c r="C223" s="77" t="s">
        <v>37</v>
      </c>
      <c r="D223" s="73" t="s">
        <v>34</v>
      </c>
      <c r="E223" s="76"/>
      <c r="F223" s="75" t="s">
        <v>72</v>
      </c>
      <c r="G223" s="71" t="s">
        <v>27</v>
      </c>
      <c r="H223" s="76"/>
      <c r="I223" s="264" t="s">
        <v>38</v>
      </c>
      <c r="J223" s="71" t="s">
        <v>66</v>
      </c>
      <c r="K223" s="84" t="s">
        <v>26</v>
      </c>
      <c r="L223" s="66" t="s">
        <v>28</v>
      </c>
      <c r="M223" s="64" t="s">
        <v>33</v>
      </c>
      <c r="N223" s="64"/>
      <c r="O223" s="76"/>
      <c r="P223" s="75" t="s">
        <v>90</v>
      </c>
      <c r="Q223" s="76" t="s">
        <v>64</v>
      </c>
      <c r="R223" s="75" t="s">
        <v>65</v>
      </c>
      <c r="S223" s="62" t="s">
        <v>71</v>
      </c>
      <c r="T223" s="63"/>
      <c r="U223" s="76" t="s">
        <v>29</v>
      </c>
      <c r="V223" s="78" t="s">
        <v>30</v>
      </c>
      <c r="W223" s="62"/>
      <c r="X223" s="113" t="s">
        <v>63</v>
      </c>
      <c r="Y223" s="75"/>
      <c r="Z223" s="299"/>
      <c r="AA223" s="40"/>
      <c r="AB223" s="43"/>
      <c r="AC223" s="43"/>
      <c r="AD223" s="43"/>
      <c r="AE223" s="43"/>
      <c r="AF223" s="43"/>
      <c r="AG223" s="43"/>
      <c r="AH223" s="40"/>
    </row>
    <row r="224" spans="1:34" ht="21" customHeight="1" x14ac:dyDescent="0.15">
      <c r="A224" s="1949"/>
      <c r="B224" s="64" t="s">
        <v>25</v>
      </c>
      <c r="C224" s="77" t="s">
        <v>37</v>
      </c>
      <c r="D224" s="73" t="s">
        <v>34</v>
      </c>
      <c r="E224" s="76"/>
      <c r="F224" s="75" t="s">
        <v>72</v>
      </c>
      <c r="G224" s="71" t="s">
        <v>27</v>
      </c>
      <c r="H224" s="76"/>
      <c r="I224" s="264" t="s">
        <v>38</v>
      </c>
      <c r="J224" s="71" t="s">
        <v>66</v>
      </c>
      <c r="K224" s="84" t="s">
        <v>26</v>
      </c>
      <c r="L224" s="66" t="s">
        <v>28</v>
      </c>
      <c r="M224" s="64" t="s">
        <v>33</v>
      </c>
      <c r="N224" s="64"/>
      <c r="O224" s="76"/>
      <c r="P224" s="75" t="s">
        <v>90</v>
      </c>
      <c r="Q224" s="76" t="s">
        <v>64</v>
      </c>
      <c r="R224" s="75" t="s">
        <v>65</v>
      </c>
      <c r="S224" s="62" t="s">
        <v>71</v>
      </c>
      <c r="T224" s="63"/>
      <c r="U224" s="76" t="s">
        <v>29</v>
      </c>
      <c r="V224" s="78" t="s">
        <v>30</v>
      </c>
      <c r="W224" s="62"/>
      <c r="X224" s="113" t="s">
        <v>63</v>
      </c>
      <c r="Y224" s="75"/>
      <c r="Z224" s="299"/>
      <c r="AA224" s="40"/>
      <c r="AB224" s="43"/>
      <c r="AC224" s="43"/>
      <c r="AD224" s="43"/>
      <c r="AE224" s="43"/>
      <c r="AF224" s="43"/>
      <c r="AG224" s="43"/>
      <c r="AH224" s="40"/>
    </row>
    <row r="225" spans="1:34" ht="21" customHeight="1" x14ac:dyDescent="0.15">
      <c r="A225" s="1949"/>
      <c r="B225" s="123" t="s">
        <v>40</v>
      </c>
      <c r="C225" s="199"/>
      <c r="D225" s="200"/>
      <c r="E225" s="201"/>
      <c r="F225" s="202"/>
      <c r="G225" s="244"/>
      <c r="H225" s="201"/>
      <c r="I225" s="266"/>
      <c r="J225" s="244"/>
      <c r="K225" s="259"/>
      <c r="L225" s="260"/>
      <c r="M225" s="258"/>
      <c r="N225" s="258"/>
      <c r="O225" s="201"/>
      <c r="P225" s="202"/>
      <c r="Q225" s="201"/>
      <c r="R225" s="202"/>
      <c r="S225" s="207"/>
      <c r="T225" s="256"/>
      <c r="U225" s="201"/>
      <c r="V225" s="245"/>
      <c r="W225" s="207"/>
      <c r="X225" s="206"/>
      <c r="Y225" s="202"/>
      <c r="Z225" s="299"/>
      <c r="AA225" s="40"/>
      <c r="AB225" s="43"/>
      <c r="AC225" s="43"/>
      <c r="AD225" s="43"/>
      <c r="AE225" s="43"/>
      <c r="AF225" s="43"/>
      <c r="AG225" s="43"/>
      <c r="AH225" s="40"/>
    </row>
    <row r="226" spans="1:34" ht="21" customHeight="1" x14ac:dyDescent="0.15">
      <c r="A226" s="1949"/>
      <c r="B226" s="71" t="s">
        <v>20</v>
      </c>
      <c r="C226" s="77" t="s">
        <v>66</v>
      </c>
      <c r="D226" s="73" t="s">
        <v>27</v>
      </c>
      <c r="E226" s="76" t="s">
        <v>119</v>
      </c>
      <c r="F226" s="75"/>
      <c r="G226" s="71" t="s">
        <v>72</v>
      </c>
      <c r="H226" s="76"/>
      <c r="I226" s="264" t="s">
        <v>37</v>
      </c>
      <c r="J226" s="71" t="s">
        <v>118</v>
      </c>
      <c r="K226" s="84" t="s">
        <v>26</v>
      </c>
      <c r="L226" s="66" t="s">
        <v>28</v>
      </c>
      <c r="M226" s="64" t="s">
        <v>121</v>
      </c>
      <c r="N226" s="64"/>
      <c r="O226" s="76" t="s">
        <v>90</v>
      </c>
      <c r="P226" s="75"/>
      <c r="Q226" s="76" t="s">
        <v>65</v>
      </c>
      <c r="R226" s="75"/>
      <c r="S226" s="62" t="s">
        <v>120</v>
      </c>
      <c r="T226" s="63"/>
      <c r="U226" s="76" t="s">
        <v>30</v>
      </c>
      <c r="V226" s="78" t="s">
        <v>29</v>
      </c>
      <c r="W226" s="62" t="s">
        <v>71</v>
      </c>
      <c r="X226" s="113" t="s">
        <v>63</v>
      </c>
      <c r="Y226" s="75"/>
      <c r="Z226" s="299"/>
      <c r="AA226" s="40"/>
      <c r="AB226" s="43"/>
      <c r="AC226" s="43"/>
      <c r="AD226" s="43"/>
      <c r="AE226" s="43"/>
      <c r="AF226" s="43"/>
      <c r="AG226" s="43"/>
      <c r="AH226" s="40"/>
    </row>
    <row r="227" spans="1:34" ht="21" customHeight="1" x14ac:dyDescent="0.15">
      <c r="A227" s="1949"/>
      <c r="B227" s="52" t="s">
        <v>21</v>
      </c>
      <c r="C227" s="77" t="s">
        <v>66</v>
      </c>
      <c r="D227" s="73" t="s">
        <v>27</v>
      </c>
      <c r="E227" s="76" t="s">
        <v>119</v>
      </c>
      <c r="F227" s="75"/>
      <c r="G227" s="71" t="s">
        <v>72</v>
      </c>
      <c r="H227" s="76"/>
      <c r="I227" s="264" t="s">
        <v>37</v>
      </c>
      <c r="J227" s="71" t="s">
        <v>118</v>
      </c>
      <c r="K227" s="84" t="s">
        <v>26</v>
      </c>
      <c r="L227" s="66" t="s">
        <v>28</v>
      </c>
      <c r="M227" s="64" t="s">
        <v>121</v>
      </c>
      <c r="N227" s="64"/>
      <c r="O227" s="76" t="s">
        <v>90</v>
      </c>
      <c r="P227" s="75"/>
      <c r="Q227" s="76" t="s">
        <v>65</v>
      </c>
      <c r="R227" s="75"/>
      <c r="S227" s="62" t="s">
        <v>120</v>
      </c>
      <c r="T227" s="63"/>
      <c r="U227" s="76" t="s">
        <v>30</v>
      </c>
      <c r="V227" s="78" t="s">
        <v>29</v>
      </c>
      <c r="W227" s="62" t="s">
        <v>71</v>
      </c>
      <c r="X227" s="113" t="s">
        <v>63</v>
      </c>
      <c r="Y227" s="75"/>
      <c r="Z227" s="299"/>
      <c r="AA227" s="40"/>
      <c r="AB227" s="43"/>
      <c r="AC227" s="43"/>
      <c r="AD227" s="43"/>
      <c r="AE227" s="43"/>
      <c r="AF227" s="43"/>
      <c r="AG227" s="43"/>
      <c r="AH227" s="40"/>
    </row>
    <row r="228" spans="1:34" ht="21" customHeight="1" x14ac:dyDescent="0.15">
      <c r="A228" s="1949"/>
      <c r="B228" s="71" t="s">
        <v>22</v>
      </c>
      <c r="C228" s="77" t="s">
        <v>66</v>
      </c>
      <c r="D228" s="73" t="s">
        <v>27</v>
      </c>
      <c r="E228" s="76" t="s">
        <v>119</v>
      </c>
      <c r="F228" s="75"/>
      <c r="G228" s="71" t="s">
        <v>72</v>
      </c>
      <c r="H228" s="76"/>
      <c r="I228" s="264" t="s">
        <v>37</v>
      </c>
      <c r="J228" s="71" t="s">
        <v>118</v>
      </c>
      <c r="K228" s="84" t="s">
        <v>26</v>
      </c>
      <c r="L228" s="66" t="s">
        <v>28</v>
      </c>
      <c r="M228" s="64" t="s">
        <v>121</v>
      </c>
      <c r="N228" s="64"/>
      <c r="O228" s="76" t="s">
        <v>90</v>
      </c>
      <c r="P228" s="75"/>
      <c r="Q228" s="76" t="s">
        <v>65</v>
      </c>
      <c r="R228" s="75"/>
      <c r="S228" s="62" t="s">
        <v>120</v>
      </c>
      <c r="T228" s="63"/>
      <c r="U228" s="76" t="s">
        <v>30</v>
      </c>
      <c r="V228" s="78" t="s">
        <v>29</v>
      </c>
      <c r="W228" s="62" t="s">
        <v>71</v>
      </c>
      <c r="X228" s="113" t="s">
        <v>63</v>
      </c>
      <c r="Y228" s="75"/>
      <c r="Z228" s="299"/>
      <c r="AA228" s="40"/>
      <c r="AB228" s="43"/>
      <c r="AC228" s="43"/>
      <c r="AD228" s="43"/>
      <c r="AE228" s="43"/>
      <c r="AF228" s="43"/>
      <c r="AG228" s="43"/>
      <c r="AH228" s="40"/>
    </row>
    <row r="229" spans="1:34" ht="21" customHeight="1" x14ac:dyDescent="0.15">
      <c r="A229" s="1949"/>
      <c r="B229" s="71" t="s">
        <v>23</v>
      </c>
      <c r="C229" s="77" t="s">
        <v>66</v>
      </c>
      <c r="D229" s="73" t="s">
        <v>27</v>
      </c>
      <c r="E229" s="76" t="s">
        <v>119</v>
      </c>
      <c r="F229" s="75"/>
      <c r="G229" s="71" t="s">
        <v>72</v>
      </c>
      <c r="H229" s="76"/>
      <c r="I229" s="264" t="s">
        <v>37</v>
      </c>
      <c r="J229" s="71" t="s">
        <v>118</v>
      </c>
      <c r="K229" s="84" t="s">
        <v>26</v>
      </c>
      <c r="L229" s="66" t="s">
        <v>28</v>
      </c>
      <c r="M229" s="64" t="s">
        <v>121</v>
      </c>
      <c r="N229" s="64"/>
      <c r="O229" s="76" t="s">
        <v>90</v>
      </c>
      <c r="P229" s="75"/>
      <c r="Q229" s="76" t="s">
        <v>65</v>
      </c>
      <c r="R229" s="75"/>
      <c r="S229" s="62" t="s">
        <v>120</v>
      </c>
      <c r="T229" s="63"/>
      <c r="U229" s="76" t="s">
        <v>30</v>
      </c>
      <c r="V229" s="78" t="s">
        <v>29</v>
      </c>
      <c r="W229" s="62" t="s">
        <v>71</v>
      </c>
      <c r="X229" s="113" t="s">
        <v>63</v>
      </c>
      <c r="Y229" s="75"/>
      <c r="Z229" s="299"/>
      <c r="AA229" s="40"/>
      <c r="AB229" s="43"/>
      <c r="AC229" s="43"/>
      <c r="AD229" s="43"/>
      <c r="AE229" s="43"/>
      <c r="AF229" s="43"/>
      <c r="AG229" s="43"/>
      <c r="AH229" s="40"/>
    </row>
    <row r="230" spans="1:34" ht="21" customHeight="1" x14ac:dyDescent="0.15">
      <c r="A230" s="1949"/>
      <c r="B230" s="64" t="s">
        <v>24</v>
      </c>
      <c r="C230" s="77" t="s">
        <v>66</v>
      </c>
      <c r="D230" s="73" t="s">
        <v>27</v>
      </c>
      <c r="E230" s="76" t="s">
        <v>119</v>
      </c>
      <c r="F230" s="75"/>
      <c r="G230" s="71" t="s">
        <v>72</v>
      </c>
      <c r="H230" s="76"/>
      <c r="I230" s="264" t="s">
        <v>37</v>
      </c>
      <c r="J230" s="71" t="s">
        <v>118</v>
      </c>
      <c r="K230" s="84" t="s">
        <v>26</v>
      </c>
      <c r="L230" s="66" t="s">
        <v>28</v>
      </c>
      <c r="M230" s="64" t="s">
        <v>121</v>
      </c>
      <c r="N230" s="64"/>
      <c r="O230" s="76" t="s">
        <v>90</v>
      </c>
      <c r="P230" s="75"/>
      <c r="Q230" s="76" t="s">
        <v>65</v>
      </c>
      <c r="R230" s="75"/>
      <c r="S230" s="62" t="s">
        <v>120</v>
      </c>
      <c r="T230" s="63"/>
      <c r="U230" s="76" t="s">
        <v>30</v>
      </c>
      <c r="V230" s="78" t="s">
        <v>29</v>
      </c>
      <c r="W230" s="62" t="s">
        <v>71</v>
      </c>
      <c r="X230" s="113" t="s">
        <v>63</v>
      </c>
      <c r="Y230" s="75"/>
      <c r="Z230" s="299"/>
      <c r="AA230" s="40"/>
      <c r="AB230" s="43"/>
      <c r="AC230" s="43"/>
      <c r="AD230" s="43"/>
      <c r="AE230" s="43"/>
      <c r="AF230" s="43"/>
      <c r="AG230" s="43"/>
      <c r="AH230" s="40"/>
    </row>
    <row r="231" spans="1:34" ht="21" customHeight="1" x14ac:dyDescent="0.15">
      <c r="A231" s="1949"/>
      <c r="B231" s="64" t="s">
        <v>25</v>
      </c>
      <c r="C231" s="77" t="s">
        <v>66</v>
      </c>
      <c r="D231" s="73" t="s">
        <v>27</v>
      </c>
      <c r="E231" s="76" t="s">
        <v>119</v>
      </c>
      <c r="F231" s="75"/>
      <c r="G231" s="71" t="s">
        <v>72</v>
      </c>
      <c r="H231" s="76"/>
      <c r="I231" s="264" t="s">
        <v>37</v>
      </c>
      <c r="J231" s="71" t="s">
        <v>118</v>
      </c>
      <c r="K231" s="84" t="s">
        <v>26</v>
      </c>
      <c r="L231" s="66" t="s">
        <v>28</v>
      </c>
      <c r="M231" s="64" t="s">
        <v>121</v>
      </c>
      <c r="N231" s="64"/>
      <c r="O231" s="76" t="s">
        <v>90</v>
      </c>
      <c r="P231" s="75"/>
      <c r="Q231" s="76" t="s">
        <v>65</v>
      </c>
      <c r="R231" s="75"/>
      <c r="S231" s="62" t="s">
        <v>120</v>
      </c>
      <c r="T231" s="63"/>
      <c r="U231" s="76" t="s">
        <v>30</v>
      </c>
      <c r="V231" s="78" t="s">
        <v>29</v>
      </c>
      <c r="W231" s="62" t="s">
        <v>71</v>
      </c>
      <c r="X231" s="113" t="s">
        <v>63</v>
      </c>
      <c r="Y231" s="75"/>
      <c r="Z231" s="299"/>
      <c r="AA231" s="40"/>
      <c r="AB231" s="43"/>
      <c r="AC231" s="43"/>
      <c r="AD231" s="43"/>
      <c r="AE231" s="43"/>
      <c r="AF231" s="43"/>
      <c r="AG231" s="43"/>
      <c r="AH231" s="40"/>
    </row>
    <row r="232" spans="1:34" ht="21" customHeight="1" x14ac:dyDescent="0.15">
      <c r="A232" s="1949"/>
      <c r="B232" s="123" t="s">
        <v>19</v>
      </c>
      <c r="C232" s="199"/>
      <c r="D232" s="200"/>
      <c r="E232" s="201"/>
      <c r="F232" s="202"/>
      <c r="G232" s="244"/>
      <c r="H232" s="201"/>
      <c r="I232" s="266"/>
      <c r="J232" s="244"/>
      <c r="K232" s="259"/>
      <c r="L232" s="260"/>
      <c r="M232" s="258"/>
      <c r="N232" s="258"/>
      <c r="O232" s="201"/>
      <c r="P232" s="202"/>
      <c r="Q232" s="201"/>
      <c r="R232" s="202"/>
      <c r="S232" s="207"/>
      <c r="T232" s="256"/>
      <c r="U232" s="201"/>
      <c r="V232" s="245"/>
      <c r="W232" s="207"/>
      <c r="X232" s="206"/>
      <c r="Y232" s="202"/>
      <c r="Z232" s="299"/>
      <c r="AA232" s="40"/>
      <c r="AB232" s="43"/>
      <c r="AC232" s="43"/>
      <c r="AD232" s="43"/>
      <c r="AE232" s="43"/>
      <c r="AF232" s="43"/>
      <c r="AG232" s="43"/>
      <c r="AH232" s="40"/>
    </row>
    <row r="233" spans="1:34" ht="21" customHeight="1" x14ac:dyDescent="0.15">
      <c r="A233" s="1949"/>
      <c r="B233" s="244" t="s">
        <v>20</v>
      </c>
      <c r="C233" s="199"/>
      <c r="D233" s="200"/>
      <c r="E233" s="201"/>
      <c r="F233" s="202"/>
      <c r="G233" s="244"/>
      <c r="H233" s="201"/>
      <c r="I233" s="266"/>
      <c r="J233" s="244"/>
      <c r="K233" s="259"/>
      <c r="L233" s="260"/>
      <c r="M233" s="258"/>
      <c r="N233" s="258"/>
      <c r="O233" s="201"/>
      <c r="P233" s="202"/>
      <c r="Q233" s="201"/>
      <c r="R233" s="202"/>
      <c r="S233" s="207"/>
      <c r="T233" s="256"/>
      <c r="U233" s="201"/>
      <c r="V233" s="245"/>
      <c r="W233" s="207"/>
      <c r="X233" s="206"/>
      <c r="Y233" s="202"/>
      <c r="Z233" s="299"/>
      <c r="AA233" s="40"/>
      <c r="AB233" s="43"/>
      <c r="AC233" s="43"/>
      <c r="AD233" s="43"/>
      <c r="AE233" s="43"/>
      <c r="AF233" s="43"/>
      <c r="AG233" s="43"/>
      <c r="AH233" s="40"/>
    </row>
    <row r="234" spans="1:34" ht="21" customHeight="1" x14ac:dyDescent="0.15">
      <c r="A234" s="1949"/>
      <c r="B234" s="52" t="s">
        <v>21</v>
      </c>
      <c r="C234" s="77" t="s">
        <v>118</v>
      </c>
      <c r="D234" s="73" t="s">
        <v>72</v>
      </c>
      <c r="E234" s="76"/>
      <c r="F234" s="75" t="s">
        <v>37</v>
      </c>
      <c r="G234" s="71" t="s">
        <v>119</v>
      </c>
      <c r="H234" s="76"/>
      <c r="I234" s="264" t="s">
        <v>66</v>
      </c>
      <c r="J234" s="71" t="s">
        <v>34</v>
      </c>
      <c r="K234" s="84" t="s">
        <v>26</v>
      </c>
      <c r="L234" s="66" t="s">
        <v>28</v>
      </c>
      <c r="M234" s="64" t="s">
        <v>27</v>
      </c>
      <c r="N234" s="64"/>
      <c r="O234" s="76"/>
      <c r="P234" s="75" t="s">
        <v>90</v>
      </c>
      <c r="Q234" s="76" t="s">
        <v>71</v>
      </c>
      <c r="R234" s="75" t="s">
        <v>65</v>
      </c>
      <c r="S234" s="62" t="s">
        <v>63</v>
      </c>
      <c r="T234" s="63"/>
      <c r="U234" s="76" t="s">
        <v>29</v>
      </c>
      <c r="V234" s="78" t="s">
        <v>30</v>
      </c>
      <c r="W234" s="62"/>
      <c r="X234" s="113"/>
      <c r="Y234" s="75" t="s">
        <v>120</v>
      </c>
      <c r="Z234" s="299"/>
      <c r="AA234" s="40"/>
      <c r="AB234" s="43"/>
      <c r="AC234" s="43"/>
      <c r="AD234" s="43"/>
      <c r="AE234" s="43"/>
      <c r="AF234" s="43"/>
      <c r="AG234" s="43"/>
      <c r="AH234" s="40"/>
    </row>
    <row r="235" spans="1:34" ht="21" customHeight="1" x14ac:dyDescent="0.15">
      <c r="A235" s="1949"/>
      <c r="B235" s="71" t="s">
        <v>22</v>
      </c>
      <c r="C235" s="77" t="s">
        <v>118</v>
      </c>
      <c r="D235" s="73" t="s">
        <v>72</v>
      </c>
      <c r="E235" s="76"/>
      <c r="F235" s="75" t="s">
        <v>37</v>
      </c>
      <c r="G235" s="71" t="s">
        <v>119</v>
      </c>
      <c r="H235" s="76"/>
      <c r="I235" s="264" t="s">
        <v>66</v>
      </c>
      <c r="J235" s="71" t="s">
        <v>34</v>
      </c>
      <c r="K235" s="84" t="s">
        <v>26</v>
      </c>
      <c r="L235" s="66" t="s">
        <v>28</v>
      </c>
      <c r="M235" s="64" t="s">
        <v>27</v>
      </c>
      <c r="N235" s="64"/>
      <c r="O235" s="76"/>
      <c r="P235" s="75" t="s">
        <v>90</v>
      </c>
      <c r="Q235" s="76" t="s">
        <v>71</v>
      </c>
      <c r="R235" s="75" t="s">
        <v>65</v>
      </c>
      <c r="S235" s="62" t="s">
        <v>63</v>
      </c>
      <c r="T235" s="63"/>
      <c r="U235" s="76" t="s">
        <v>29</v>
      </c>
      <c r="V235" s="78" t="s">
        <v>30</v>
      </c>
      <c r="W235" s="62"/>
      <c r="X235" s="113"/>
      <c r="Y235" s="75" t="s">
        <v>120</v>
      </c>
      <c r="Z235" s="299"/>
      <c r="AA235" s="40"/>
      <c r="AB235" s="43"/>
      <c r="AC235" s="43"/>
      <c r="AD235" s="43"/>
      <c r="AE235" s="43"/>
      <c r="AF235" s="43"/>
      <c r="AG235" s="43"/>
      <c r="AH235" s="40"/>
    </row>
    <row r="236" spans="1:34" ht="21" customHeight="1" x14ac:dyDescent="0.15">
      <c r="A236" s="1949"/>
      <c r="B236" s="71" t="s">
        <v>23</v>
      </c>
      <c r="C236" s="77" t="s">
        <v>118</v>
      </c>
      <c r="D236" s="73" t="s">
        <v>72</v>
      </c>
      <c r="E236" s="76"/>
      <c r="F236" s="75" t="s">
        <v>37</v>
      </c>
      <c r="G236" s="71" t="s">
        <v>119</v>
      </c>
      <c r="H236" s="76"/>
      <c r="I236" s="264" t="s">
        <v>66</v>
      </c>
      <c r="J236" s="71" t="s">
        <v>34</v>
      </c>
      <c r="K236" s="84" t="s">
        <v>26</v>
      </c>
      <c r="L236" s="66" t="s">
        <v>28</v>
      </c>
      <c r="M236" s="64" t="s">
        <v>27</v>
      </c>
      <c r="N236" s="64"/>
      <c r="O236" s="76"/>
      <c r="P236" s="75" t="s">
        <v>90</v>
      </c>
      <c r="Q236" s="76" t="s">
        <v>71</v>
      </c>
      <c r="R236" s="75" t="s">
        <v>65</v>
      </c>
      <c r="S236" s="62" t="s">
        <v>63</v>
      </c>
      <c r="T236" s="63"/>
      <c r="U236" s="76" t="s">
        <v>29</v>
      </c>
      <c r="V236" s="78" t="s">
        <v>30</v>
      </c>
      <c r="W236" s="62"/>
      <c r="X236" s="113"/>
      <c r="Y236" s="75" t="s">
        <v>120</v>
      </c>
      <c r="Z236" s="299"/>
      <c r="AA236" s="40"/>
      <c r="AB236" s="43"/>
      <c r="AC236" s="43"/>
      <c r="AD236" s="43"/>
      <c r="AE236" s="43"/>
      <c r="AF236" s="43"/>
      <c r="AG236" s="43"/>
      <c r="AH236" s="40"/>
    </row>
    <row r="237" spans="1:34" ht="21" customHeight="1" x14ac:dyDescent="0.15">
      <c r="A237" s="1949"/>
      <c r="B237" s="64" t="s">
        <v>24</v>
      </c>
      <c r="C237" s="77" t="s">
        <v>118</v>
      </c>
      <c r="D237" s="73" t="s">
        <v>72</v>
      </c>
      <c r="E237" s="76"/>
      <c r="F237" s="75" t="s">
        <v>37</v>
      </c>
      <c r="G237" s="71" t="s">
        <v>119</v>
      </c>
      <c r="H237" s="76"/>
      <c r="I237" s="264" t="s">
        <v>66</v>
      </c>
      <c r="J237" s="71" t="s">
        <v>34</v>
      </c>
      <c r="K237" s="84" t="s">
        <v>26</v>
      </c>
      <c r="L237" s="66" t="s">
        <v>28</v>
      </c>
      <c r="M237" s="64" t="s">
        <v>27</v>
      </c>
      <c r="N237" s="64"/>
      <c r="O237" s="76"/>
      <c r="P237" s="75" t="s">
        <v>90</v>
      </c>
      <c r="Q237" s="76" t="s">
        <v>71</v>
      </c>
      <c r="R237" s="75" t="s">
        <v>65</v>
      </c>
      <c r="S237" s="62" t="s">
        <v>63</v>
      </c>
      <c r="T237" s="63"/>
      <c r="U237" s="76" t="s">
        <v>29</v>
      </c>
      <c r="V237" s="78" t="s">
        <v>30</v>
      </c>
      <c r="W237" s="62"/>
      <c r="X237" s="113"/>
      <c r="Y237" s="75" t="s">
        <v>120</v>
      </c>
      <c r="Z237" s="299"/>
      <c r="AA237" s="40"/>
      <c r="AB237" s="43"/>
      <c r="AC237" s="43"/>
      <c r="AD237" s="43"/>
      <c r="AE237" s="43"/>
      <c r="AF237" s="43"/>
      <c r="AG237" s="43"/>
      <c r="AH237" s="40"/>
    </row>
    <row r="238" spans="1:34" ht="21" customHeight="1" x14ac:dyDescent="0.15">
      <c r="A238" s="1949"/>
      <c r="B238" s="258" t="s">
        <v>25</v>
      </c>
      <c r="C238" s="199"/>
      <c r="D238" s="200"/>
      <c r="E238" s="201"/>
      <c r="F238" s="202"/>
      <c r="G238" s="244"/>
      <c r="H238" s="201"/>
      <c r="I238" s="266"/>
      <c r="J238" s="244"/>
      <c r="K238" s="259"/>
      <c r="L238" s="260"/>
      <c r="M238" s="258"/>
      <c r="N238" s="258"/>
      <c r="O238" s="201"/>
      <c r="P238" s="202"/>
      <c r="Q238" s="201"/>
      <c r="R238" s="202"/>
      <c r="S238" s="207"/>
      <c r="T238" s="256"/>
      <c r="U238" s="201"/>
      <c r="V238" s="245"/>
      <c r="W238" s="207"/>
      <c r="X238" s="206"/>
      <c r="Y238" s="202"/>
      <c r="Z238" s="299"/>
      <c r="AA238" s="40"/>
      <c r="AE238" s="43"/>
      <c r="AF238" s="43"/>
      <c r="AG238" s="43"/>
      <c r="AH238" s="40"/>
    </row>
    <row r="239" spans="1:34" ht="21" customHeight="1" x14ac:dyDescent="0.15">
      <c r="A239" s="1949"/>
      <c r="B239" s="123" t="s">
        <v>19</v>
      </c>
      <c r="C239" s="199"/>
      <c r="D239" s="200"/>
      <c r="E239" s="201"/>
      <c r="F239" s="202"/>
      <c r="G239" s="244"/>
      <c r="H239" s="201"/>
      <c r="I239" s="266"/>
      <c r="J239" s="244"/>
      <c r="K239" s="259"/>
      <c r="L239" s="260"/>
      <c r="M239" s="258"/>
      <c r="N239" s="258"/>
      <c r="O239" s="201"/>
      <c r="P239" s="202"/>
      <c r="Q239" s="201"/>
      <c r="R239" s="202"/>
      <c r="S239" s="207"/>
      <c r="T239" s="256"/>
      <c r="U239" s="201"/>
      <c r="V239" s="245"/>
      <c r="W239" s="207"/>
      <c r="X239" s="206"/>
      <c r="Y239" s="202"/>
      <c r="Z239" s="299"/>
      <c r="AA239" s="40"/>
      <c r="AE239" s="43"/>
      <c r="AF239" s="43"/>
      <c r="AG239" s="43"/>
      <c r="AH239" s="40"/>
    </row>
    <row r="240" spans="1:34" ht="21" customHeight="1" x14ac:dyDescent="0.15">
      <c r="A240" s="1949"/>
      <c r="B240" s="71" t="s">
        <v>20</v>
      </c>
      <c r="C240" s="77" t="s">
        <v>121</v>
      </c>
      <c r="D240" s="73" t="s">
        <v>119</v>
      </c>
      <c r="E240" s="76" t="s">
        <v>66</v>
      </c>
      <c r="F240" s="75"/>
      <c r="G240" s="71" t="s">
        <v>37</v>
      </c>
      <c r="H240" s="76"/>
      <c r="I240" s="264" t="s">
        <v>118</v>
      </c>
      <c r="J240" s="71" t="s">
        <v>27</v>
      </c>
      <c r="K240" s="84" t="s">
        <v>26</v>
      </c>
      <c r="L240" s="66" t="s">
        <v>28</v>
      </c>
      <c r="M240" s="64" t="s">
        <v>72</v>
      </c>
      <c r="N240" s="64"/>
      <c r="O240" s="76" t="s">
        <v>90</v>
      </c>
      <c r="P240" s="75"/>
      <c r="Q240" s="76" t="s">
        <v>65</v>
      </c>
      <c r="R240" s="75"/>
      <c r="S240" s="62" t="s">
        <v>71</v>
      </c>
      <c r="T240" s="63"/>
      <c r="U240" s="76" t="s">
        <v>30</v>
      </c>
      <c r="V240" s="78" t="s">
        <v>29</v>
      </c>
      <c r="W240" s="62"/>
      <c r="X240" s="113" t="s">
        <v>63</v>
      </c>
      <c r="Y240" s="75" t="s">
        <v>120</v>
      </c>
      <c r="Z240" s="299"/>
      <c r="AA240" s="40"/>
      <c r="AE240" s="43"/>
      <c r="AF240" s="43"/>
      <c r="AG240" s="43"/>
      <c r="AH240" s="40"/>
    </row>
    <row r="241" spans="1:34" ht="21" customHeight="1" x14ac:dyDescent="0.15">
      <c r="A241" s="1949"/>
      <c r="B241" s="52" t="s">
        <v>21</v>
      </c>
      <c r="C241" s="77" t="s">
        <v>121</v>
      </c>
      <c r="D241" s="73" t="s">
        <v>119</v>
      </c>
      <c r="E241" s="76" t="s">
        <v>66</v>
      </c>
      <c r="F241" s="75"/>
      <c r="G241" s="71" t="s">
        <v>37</v>
      </c>
      <c r="H241" s="76"/>
      <c r="I241" s="264" t="s">
        <v>118</v>
      </c>
      <c r="J241" s="71" t="s">
        <v>27</v>
      </c>
      <c r="K241" s="84" t="s">
        <v>26</v>
      </c>
      <c r="L241" s="66" t="s">
        <v>28</v>
      </c>
      <c r="M241" s="64" t="s">
        <v>72</v>
      </c>
      <c r="N241" s="64"/>
      <c r="O241" s="76" t="s">
        <v>90</v>
      </c>
      <c r="P241" s="75"/>
      <c r="Q241" s="76" t="s">
        <v>65</v>
      </c>
      <c r="R241" s="75"/>
      <c r="S241" s="62" t="s">
        <v>71</v>
      </c>
      <c r="T241" s="63"/>
      <c r="U241" s="76" t="s">
        <v>30</v>
      </c>
      <c r="V241" s="78" t="s">
        <v>29</v>
      </c>
      <c r="W241" s="62"/>
      <c r="X241" s="113" t="s">
        <v>63</v>
      </c>
      <c r="Y241" s="75" t="s">
        <v>120</v>
      </c>
      <c r="Z241" s="299"/>
      <c r="AA241" s="40"/>
      <c r="AE241" s="43"/>
      <c r="AF241" s="43"/>
      <c r="AG241" s="43"/>
      <c r="AH241" s="40"/>
    </row>
    <row r="242" spans="1:34" ht="21" customHeight="1" x14ac:dyDescent="0.15">
      <c r="A242" s="1949"/>
      <c r="B242" s="71" t="s">
        <v>22</v>
      </c>
      <c r="C242" s="77" t="s">
        <v>121</v>
      </c>
      <c r="D242" s="73" t="s">
        <v>119</v>
      </c>
      <c r="E242" s="76" t="s">
        <v>66</v>
      </c>
      <c r="F242" s="75"/>
      <c r="G242" s="71" t="s">
        <v>37</v>
      </c>
      <c r="H242" s="76"/>
      <c r="I242" s="264" t="s">
        <v>118</v>
      </c>
      <c r="J242" s="71" t="s">
        <v>27</v>
      </c>
      <c r="K242" s="84" t="s">
        <v>26</v>
      </c>
      <c r="L242" s="66" t="s">
        <v>28</v>
      </c>
      <c r="M242" s="64" t="s">
        <v>72</v>
      </c>
      <c r="N242" s="64"/>
      <c r="O242" s="76" t="s">
        <v>90</v>
      </c>
      <c r="P242" s="75"/>
      <c r="Q242" s="76" t="s">
        <v>65</v>
      </c>
      <c r="R242" s="75"/>
      <c r="S242" s="62" t="s">
        <v>71</v>
      </c>
      <c r="T242" s="63"/>
      <c r="U242" s="76" t="s">
        <v>30</v>
      </c>
      <c r="V242" s="78" t="s">
        <v>29</v>
      </c>
      <c r="W242" s="62"/>
      <c r="X242" s="113" t="s">
        <v>63</v>
      </c>
      <c r="Y242" s="75" t="s">
        <v>120</v>
      </c>
      <c r="Z242" s="299"/>
      <c r="AA242" s="40"/>
      <c r="AE242" s="43"/>
      <c r="AF242" s="43"/>
      <c r="AG242" s="43"/>
      <c r="AH242" s="40"/>
    </row>
    <row r="243" spans="1:34" ht="21" customHeight="1" x14ac:dyDescent="0.15">
      <c r="A243" s="1949"/>
      <c r="B243" s="71" t="s">
        <v>23</v>
      </c>
      <c r="C243" s="77" t="s">
        <v>121</v>
      </c>
      <c r="D243" s="73" t="s">
        <v>119</v>
      </c>
      <c r="E243" s="76" t="s">
        <v>66</v>
      </c>
      <c r="F243" s="75"/>
      <c r="G243" s="71" t="s">
        <v>37</v>
      </c>
      <c r="H243" s="76"/>
      <c r="I243" s="264" t="s">
        <v>118</v>
      </c>
      <c r="J243" s="71" t="s">
        <v>27</v>
      </c>
      <c r="K243" s="84" t="s">
        <v>26</v>
      </c>
      <c r="L243" s="66" t="s">
        <v>28</v>
      </c>
      <c r="M243" s="64" t="s">
        <v>72</v>
      </c>
      <c r="N243" s="64"/>
      <c r="O243" s="76" t="s">
        <v>90</v>
      </c>
      <c r="P243" s="75"/>
      <c r="Q243" s="76" t="s">
        <v>65</v>
      </c>
      <c r="R243" s="75"/>
      <c r="S243" s="62" t="s">
        <v>71</v>
      </c>
      <c r="T243" s="63"/>
      <c r="U243" s="76" t="s">
        <v>30</v>
      </c>
      <c r="V243" s="78" t="s">
        <v>29</v>
      </c>
      <c r="W243" s="62"/>
      <c r="X243" s="113" t="s">
        <v>63</v>
      </c>
      <c r="Y243" s="75" t="s">
        <v>120</v>
      </c>
      <c r="Z243" s="299"/>
      <c r="AA243" s="40"/>
      <c r="AE243" s="43"/>
      <c r="AF243" s="43"/>
      <c r="AG243" s="43"/>
      <c r="AH243" s="40"/>
    </row>
    <row r="244" spans="1:34" ht="21" customHeight="1" x14ac:dyDescent="0.15">
      <c r="A244" s="1949"/>
      <c r="B244" s="64" t="s">
        <v>24</v>
      </c>
      <c r="C244" s="77" t="s">
        <v>121</v>
      </c>
      <c r="D244" s="73" t="s">
        <v>119</v>
      </c>
      <c r="E244" s="76" t="s">
        <v>66</v>
      </c>
      <c r="F244" s="75"/>
      <c r="G244" s="71" t="s">
        <v>37</v>
      </c>
      <c r="H244" s="76"/>
      <c r="I244" s="264" t="s">
        <v>118</v>
      </c>
      <c r="J244" s="71" t="s">
        <v>27</v>
      </c>
      <c r="K244" s="84" t="s">
        <v>26</v>
      </c>
      <c r="L244" s="66" t="s">
        <v>28</v>
      </c>
      <c r="M244" s="64" t="s">
        <v>72</v>
      </c>
      <c r="N244" s="64"/>
      <c r="O244" s="76" t="s">
        <v>90</v>
      </c>
      <c r="P244" s="75"/>
      <c r="Q244" s="76" t="s">
        <v>65</v>
      </c>
      <c r="R244" s="75"/>
      <c r="S244" s="62" t="s">
        <v>71</v>
      </c>
      <c r="T244" s="63"/>
      <c r="U244" s="76" t="s">
        <v>30</v>
      </c>
      <c r="V244" s="78" t="s">
        <v>29</v>
      </c>
      <c r="W244" s="62"/>
      <c r="X244" s="113" t="s">
        <v>63</v>
      </c>
      <c r="Y244" s="75" t="s">
        <v>120</v>
      </c>
      <c r="Z244" s="299"/>
      <c r="AA244" s="40"/>
      <c r="AE244" s="43"/>
      <c r="AF244" s="43"/>
      <c r="AG244" s="43"/>
      <c r="AH244" s="40"/>
    </row>
    <row r="245" spans="1:34" ht="21" customHeight="1" x14ac:dyDescent="0.15">
      <c r="A245" s="1949"/>
      <c r="B245" s="64" t="s">
        <v>25</v>
      </c>
      <c r="C245" s="77" t="s">
        <v>121</v>
      </c>
      <c r="D245" s="73" t="s">
        <v>119</v>
      </c>
      <c r="E245" s="76" t="s">
        <v>66</v>
      </c>
      <c r="F245" s="75"/>
      <c r="G245" s="71" t="s">
        <v>37</v>
      </c>
      <c r="H245" s="76"/>
      <c r="I245" s="264" t="s">
        <v>118</v>
      </c>
      <c r="J245" s="71" t="s">
        <v>27</v>
      </c>
      <c r="K245" s="84" t="s">
        <v>26</v>
      </c>
      <c r="L245" s="66" t="s">
        <v>28</v>
      </c>
      <c r="M245" s="64" t="s">
        <v>72</v>
      </c>
      <c r="N245" s="64"/>
      <c r="O245" s="76" t="s">
        <v>90</v>
      </c>
      <c r="P245" s="75"/>
      <c r="Q245" s="76" t="s">
        <v>65</v>
      </c>
      <c r="R245" s="75"/>
      <c r="S245" s="62" t="s">
        <v>71</v>
      </c>
      <c r="T245" s="63"/>
      <c r="U245" s="76" t="s">
        <v>30</v>
      </c>
      <c r="V245" s="78" t="s">
        <v>29</v>
      </c>
      <c r="W245" s="62"/>
      <c r="X245" s="113" t="s">
        <v>63</v>
      </c>
      <c r="Y245" s="75" t="s">
        <v>120</v>
      </c>
      <c r="Z245" s="299"/>
      <c r="AA245" s="40"/>
      <c r="AB245" s="43"/>
      <c r="AC245" s="43"/>
      <c r="AD245" s="43"/>
      <c r="AE245" s="43"/>
      <c r="AF245" s="43"/>
      <c r="AG245" s="43"/>
      <c r="AH245" s="40"/>
    </row>
    <row r="246" spans="1:34" ht="21" customHeight="1" x14ac:dyDescent="0.15">
      <c r="A246" s="1949"/>
      <c r="B246" s="123" t="s">
        <v>19</v>
      </c>
      <c r="C246" s="199"/>
      <c r="D246" s="200"/>
      <c r="E246" s="201"/>
      <c r="F246" s="202"/>
      <c r="G246" s="244"/>
      <c r="H246" s="201"/>
      <c r="I246" s="266"/>
      <c r="J246" s="244"/>
      <c r="K246" s="259"/>
      <c r="L246" s="260"/>
      <c r="M246" s="258"/>
      <c r="N246" s="258"/>
      <c r="O246" s="201"/>
      <c r="P246" s="202"/>
      <c r="Q246" s="201"/>
      <c r="R246" s="202"/>
      <c r="S246" s="207"/>
      <c r="T246" s="256"/>
      <c r="U246" s="201"/>
      <c r="V246" s="245"/>
      <c r="W246" s="207"/>
      <c r="X246" s="206"/>
      <c r="Y246" s="202"/>
      <c r="Z246" s="299"/>
      <c r="AA246" s="40"/>
      <c r="AB246" s="43"/>
      <c r="AC246" s="43"/>
      <c r="AD246" s="43"/>
      <c r="AE246" s="43"/>
      <c r="AF246" s="43"/>
      <c r="AG246" s="43"/>
      <c r="AH246" s="40"/>
    </row>
    <row r="247" spans="1:34" ht="21" customHeight="1" x14ac:dyDescent="0.15">
      <c r="A247" s="1949"/>
      <c r="B247" s="71" t="s">
        <v>20</v>
      </c>
      <c r="C247" s="77" t="s">
        <v>27</v>
      </c>
      <c r="D247" s="73" t="s">
        <v>37</v>
      </c>
      <c r="E247" s="76"/>
      <c r="F247" s="75" t="s">
        <v>118</v>
      </c>
      <c r="G247" s="71" t="s">
        <v>66</v>
      </c>
      <c r="H247" s="76"/>
      <c r="I247" s="264" t="s">
        <v>121</v>
      </c>
      <c r="J247" s="71" t="s">
        <v>72</v>
      </c>
      <c r="K247" s="84" t="s">
        <v>26</v>
      </c>
      <c r="L247" s="66" t="s">
        <v>28</v>
      </c>
      <c r="M247" s="64" t="s">
        <v>119</v>
      </c>
      <c r="N247" s="64"/>
      <c r="O247" s="76"/>
      <c r="P247" s="75" t="s">
        <v>90</v>
      </c>
      <c r="Q247" s="76" t="s">
        <v>63</v>
      </c>
      <c r="R247" s="75" t="s">
        <v>65</v>
      </c>
      <c r="S247" s="62" t="s">
        <v>120</v>
      </c>
      <c r="T247" s="63"/>
      <c r="U247" s="76" t="s">
        <v>29</v>
      </c>
      <c r="V247" s="78" t="s">
        <v>30</v>
      </c>
      <c r="W247" s="62" t="s">
        <v>71</v>
      </c>
      <c r="X247" s="113"/>
      <c r="Y247" s="75"/>
      <c r="Z247" s="299"/>
      <c r="AA247" s="40"/>
      <c r="AB247" s="43"/>
      <c r="AC247" s="43"/>
      <c r="AD247" s="43"/>
      <c r="AE247" s="43"/>
      <c r="AF247" s="43"/>
      <c r="AG247" s="43"/>
      <c r="AH247" s="40"/>
    </row>
    <row r="248" spans="1:34" ht="21" customHeight="1" x14ac:dyDescent="0.15">
      <c r="A248" s="1949"/>
      <c r="B248" s="52" t="s">
        <v>21</v>
      </c>
      <c r="C248" s="77" t="s">
        <v>27</v>
      </c>
      <c r="D248" s="73" t="s">
        <v>37</v>
      </c>
      <c r="E248" s="76"/>
      <c r="F248" s="75" t="s">
        <v>118</v>
      </c>
      <c r="G248" s="71" t="s">
        <v>66</v>
      </c>
      <c r="H248" s="76"/>
      <c r="I248" s="264" t="s">
        <v>121</v>
      </c>
      <c r="J248" s="71" t="s">
        <v>72</v>
      </c>
      <c r="K248" s="84" t="s">
        <v>26</v>
      </c>
      <c r="L248" s="66" t="s">
        <v>28</v>
      </c>
      <c r="M248" s="64" t="s">
        <v>119</v>
      </c>
      <c r="N248" s="64"/>
      <c r="O248" s="76"/>
      <c r="P248" s="75" t="s">
        <v>90</v>
      </c>
      <c r="Q248" s="76" t="s">
        <v>63</v>
      </c>
      <c r="R248" s="75" t="s">
        <v>65</v>
      </c>
      <c r="S248" s="62" t="s">
        <v>120</v>
      </c>
      <c r="T248" s="63"/>
      <c r="U248" s="76" t="s">
        <v>29</v>
      </c>
      <c r="V248" s="78" t="s">
        <v>30</v>
      </c>
      <c r="W248" s="62" t="s">
        <v>71</v>
      </c>
      <c r="X248" s="113"/>
      <c r="Y248" s="75"/>
      <c r="Z248" s="299"/>
      <c r="AA248" s="40"/>
      <c r="AB248" s="43"/>
      <c r="AC248" s="43"/>
      <c r="AD248" s="43"/>
      <c r="AE248" s="43"/>
      <c r="AF248" s="43"/>
      <c r="AG248" s="43"/>
      <c r="AH248" s="40"/>
    </row>
    <row r="249" spans="1:34" ht="21" customHeight="1" x14ac:dyDescent="0.15">
      <c r="A249" s="1949"/>
      <c r="B249" s="71" t="s">
        <v>22</v>
      </c>
      <c r="C249" s="77" t="s">
        <v>27</v>
      </c>
      <c r="D249" s="73" t="s">
        <v>37</v>
      </c>
      <c r="E249" s="76"/>
      <c r="F249" s="75" t="s">
        <v>118</v>
      </c>
      <c r="G249" s="71" t="s">
        <v>66</v>
      </c>
      <c r="H249" s="76"/>
      <c r="I249" s="264" t="s">
        <v>121</v>
      </c>
      <c r="J249" s="71" t="s">
        <v>72</v>
      </c>
      <c r="K249" s="84" t="s">
        <v>26</v>
      </c>
      <c r="L249" s="66" t="s">
        <v>28</v>
      </c>
      <c r="M249" s="64" t="s">
        <v>119</v>
      </c>
      <c r="N249" s="64"/>
      <c r="O249" s="76"/>
      <c r="P249" s="75" t="s">
        <v>90</v>
      </c>
      <c r="Q249" s="76" t="s">
        <v>63</v>
      </c>
      <c r="R249" s="75" t="s">
        <v>65</v>
      </c>
      <c r="S249" s="62" t="s">
        <v>120</v>
      </c>
      <c r="T249" s="63"/>
      <c r="U249" s="76" t="s">
        <v>29</v>
      </c>
      <c r="V249" s="78" t="s">
        <v>30</v>
      </c>
      <c r="W249" s="62" t="s">
        <v>71</v>
      </c>
      <c r="X249" s="113"/>
      <c r="Y249" s="75"/>
      <c r="Z249" s="299"/>
      <c r="AA249" s="40"/>
      <c r="AB249" s="43"/>
      <c r="AC249" s="43"/>
      <c r="AD249" s="43"/>
      <c r="AE249" s="43"/>
      <c r="AF249" s="43"/>
      <c r="AG249" s="43"/>
      <c r="AH249" s="40"/>
    </row>
    <row r="250" spans="1:34" ht="21" customHeight="1" x14ac:dyDescent="0.15">
      <c r="A250" s="1949"/>
      <c r="B250" s="71" t="s">
        <v>23</v>
      </c>
      <c r="C250" s="77" t="s">
        <v>27</v>
      </c>
      <c r="D250" s="73" t="s">
        <v>37</v>
      </c>
      <c r="E250" s="76"/>
      <c r="F250" s="75" t="s">
        <v>118</v>
      </c>
      <c r="G250" s="71" t="s">
        <v>66</v>
      </c>
      <c r="H250" s="76"/>
      <c r="I250" s="264" t="s">
        <v>121</v>
      </c>
      <c r="J250" s="71" t="s">
        <v>72</v>
      </c>
      <c r="K250" s="84" t="s">
        <v>26</v>
      </c>
      <c r="L250" s="66" t="s">
        <v>28</v>
      </c>
      <c r="M250" s="64" t="s">
        <v>119</v>
      </c>
      <c r="N250" s="64"/>
      <c r="O250" s="76"/>
      <c r="P250" s="75" t="s">
        <v>90</v>
      </c>
      <c r="Q250" s="76" t="s">
        <v>63</v>
      </c>
      <c r="R250" s="75" t="s">
        <v>65</v>
      </c>
      <c r="S250" s="62" t="s">
        <v>120</v>
      </c>
      <c r="T250" s="63"/>
      <c r="U250" s="76" t="s">
        <v>29</v>
      </c>
      <c r="V250" s="78" t="s">
        <v>30</v>
      </c>
      <c r="W250" s="62" t="s">
        <v>71</v>
      </c>
      <c r="X250" s="113"/>
      <c r="Y250" s="75"/>
      <c r="Z250" s="299"/>
      <c r="AA250" s="40"/>
      <c r="AB250" s="43"/>
      <c r="AC250" s="43"/>
      <c r="AD250" s="43"/>
      <c r="AE250" s="43"/>
      <c r="AF250" s="43"/>
      <c r="AG250" s="43"/>
      <c r="AH250" s="40"/>
    </row>
    <row r="251" spans="1:34" ht="21" customHeight="1" x14ac:dyDescent="0.15">
      <c r="A251" s="1945" t="s">
        <v>129</v>
      </c>
      <c r="B251" s="64" t="s">
        <v>24</v>
      </c>
      <c r="C251" s="77" t="s">
        <v>30</v>
      </c>
      <c r="D251" s="73" t="s">
        <v>37</v>
      </c>
      <c r="E251" s="76"/>
      <c r="F251" s="75" t="s">
        <v>118</v>
      </c>
      <c r="G251" s="71" t="s">
        <v>66</v>
      </c>
      <c r="H251" s="76"/>
      <c r="I251" s="264" t="s">
        <v>121</v>
      </c>
      <c r="J251" s="71" t="s">
        <v>72</v>
      </c>
      <c r="K251" s="84" t="s">
        <v>26</v>
      </c>
      <c r="L251" s="66" t="s">
        <v>28</v>
      </c>
      <c r="M251" s="64" t="s">
        <v>119</v>
      </c>
      <c r="N251" s="64"/>
      <c r="O251" s="76"/>
      <c r="P251" s="75" t="s">
        <v>90</v>
      </c>
      <c r="Q251" s="76" t="s">
        <v>63</v>
      </c>
      <c r="R251" s="75" t="s">
        <v>65</v>
      </c>
      <c r="S251" s="62" t="s">
        <v>120</v>
      </c>
      <c r="T251" s="63"/>
      <c r="U251" s="76" t="s">
        <v>29</v>
      </c>
      <c r="V251" s="78" t="s">
        <v>27</v>
      </c>
      <c r="W251" s="62" t="s">
        <v>71</v>
      </c>
      <c r="X251" s="113"/>
      <c r="Y251" s="75"/>
      <c r="Z251" s="299"/>
      <c r="AA251" s="40"/>
      <c r="AB251" s="43"/>
      <c r="AC251" s="43"/>
      <c r="AD251" s="43"/>
      <c r="AE251" s="43"/>
      <c r="AF251" s="43"/>
      <c r="AG251" s="43"/>
      <c r="AH251" s="40"/>
    </row>
    <row r="252" spans="1:34" ht="21" customHeight="1" x14ac:dyDescent="0.15">
      <c r="A252" s="1945"/>
      <c r="B252" s="64" t="s">
        <v>25</v>
      </c>
      <c r="C252" s="77" t="s">
        <v>30</v>
      </c>
      <c r="D252" s="73" t="s">
        <v>37</v>
      </c>
      <c r="E252" s="76"/>
      <c r="F252" s="75" t="s">
        <v>118</v>
      </c>
      <c r="G252" s="71" t="s">
        <v>66</v>
      </c>
      <c r="H252" s="76"/>
      <c r="I252" s="264" t="s">
        <v>121</v>
      </c>
      <c r="J252" s="71" t="s">
        <v>72</v>
      </c>
      <c r="K252" s="84" t="s">
        <v>26</v>
      </c>
      <c r="L252" s="66" t="s">
        <v>28</v>
      </c>
      <c r="M252" s="64" t="s">
        <v>119</v>
      </c>
      <c r="N252" s="64"/>
      <c r="O252" s="76"/>
      <c r="P252" s="75" t="s">
        <v>90</v>
      </c>
      <c r="Q252" s="76" t="s">
        <v>63</v>
      </c>
      <c r="R252" s="75" t="s">
        <v>65</v>
      </c>
      <c r="S252" s="62" t="s">
        <v>120</v>
      </c>
      <c r="T252" s="63"/>
      <c r="U252" s="76" t="s">
        <v>29</v>
      </c>
      <c r="V252" s="78" t="s">
        <v>27</v>
      </c>
      <c r="W252" s="62" t="s">
        <v>71</v>
      </c>
      <c r="X252" s="113"/>
      <c r="Y252" s="75"/>
      <c r="Z252" s="299"/>
      <c r="AA252" s="40"/>
      <c r="AB252" s="43"/>
      <c r="AC252" s="43"/>
      <c r="AD252" s="43"/>
      <c r="AE252" s="43"/>
      <c r="AF252" s="43"/>
      <c r="AG252" s="43"/>
      <c r="AH252" s="40"/>
    </row>
    <row r="253" spans="1:34" ht="21" customHeight="1" x14ac:dyDescent="0.15">
      <c r="A253" s="1945"/>
      <c r="B253" s="123" t="s">
        <v>19</v>
      </c>
      <c r="C253" s="199"/>
      <c r="D253" s="200"/>
      <c r="E253" s="201"/>
      <c r="F253" s="202"/>
      <c r="G253" s="244"/>
      <c r="H253" s="201"/>
      <c r="I253" s="266"/>
      <c r="J253" s="244"/>
      <c r="K253" s="259"/>
      <c r="L253" s="260"/>
      <c r="M253" s="258"/>
      <c r="N253" s="258"/>
      <c r="O253" s="201"/>
      <c r="P253" s="202"/>
      <c r="Q253" s="201"/>
      <c r="R253" s="202"/>
      <c r="S253" s="207"/>
      <c r="T253" s="256"/>
      <c r="U253" s="201"/>
      <c r="V253" s="245"/>
      <c r="W253" s="207"/>
      <c r="X253" s="206"/>
      <c r="Y253" s="202"/>
      <c r="Z253" s="299"/>
      <c r="AA253" s="40"/>
      <c r="AB253" s="43"/>
      <c r="AC253" s="43"/>
      <c r="AD253" s="43"/>
      <c r="AE253" s="43"/>
      <c r="AF253" s="43"/>
      <c r="AG253" s="43"/>
      <c r="AH253" s="40"/>
    </row>
    <row r="254" spans="1:34" ht="21" customHeight="1" x14ac:dyDescent="0.15">
      <c r="A254" s="1945"/>
      <c r="B254" s="244" t="s">
        <v>20</v>
      </c>
      <c r="C254" s="199"/>
      <c r="D254" s="200"/>
      <c r="E254" s="201"/>
      <c r="F254" s="202"/>
      <c r="G254" s="244"/>
      <c r="H254" s="201"/>
      <c r="I254" s="266"/>
      <c r="J254" s="244"/>
      <c r="K254" s="259"/>
      <c r="L254" s="260"/>
      <c r="M254" s="258"/>
      <c r="N254" s="258"/>
      <c r="O254" s="201"/>
      <c r="P254" s="202"/>
      <c r="Q254" s="201"/>
      <c r="R254" s="202"/>
      <c r="S254" s="207"/>
      <c r="T254" s="256"/>
      <c r="U254" s="201"/>
      <c r="V254" s="245"/>
      <c r="W254" s="207"/>
      <c r="X254" s="206"/>
      <c r="Y254" s="202"/>
      <c r="Z254" s="299"/>
      <c r="AA254" s="40"/>
      <c r="AB254" s="43"/>
      <c r="AC254" s="43"/>
      <c r="AD254" s="43"/>
      <c r="AE254" s="43"/>
      <c r="AF254" s="43"/>
      <c r="AG254" s="43"/>
      <c r="AH254" s="40"/>
    </row>
    <row r="255" spans="1:34" ht="21" customHeight="1" x14ac:dyDescent="0.15">
      <c r="A255" s="1945"/>
      <c r="B255" s="52" t="s">
        <v>21</v>
      </c>
      <c r="C255" s="77" t="s">
        <v>72</v>
      </c>
      <c r="D255" s="73" t="s">
        <v>66</v>
      </c>
      <c r="E255" s="76" t="s">
        <v>34</v>
      </c>
      <c r="F255" s="75"/>
      <c r="G255" s="71" t="s">
        <v>33</v>
      </c>
      <c r="H255" s="76"/>
      <c r="I255" s="264" t="s">
        <v>30</v>
      </c>
      <c r="J255" s="71" t="s">
        <v>38</v>
      </c>
      <c r="K255" s="84" t="s">
        <v>26</v>
      </c>
      <c r="L255" s="66" t="s">
        <v>28</v>
      </c>
      <c r="M255" s="64" t="s">
        <v>37</v>
      </c>
      <c r="N255" s="64"/>
      <c r="O255" s="76" t="s">
        <v>90</v>
      </c>
      <c r="P255" s="75"/>
      <c r="Q255" s="76" t="s">
        <v>65</v>
      </c>
      <c r="R255" s="75"/>
      <c r="S255" s="62" t="s">
        <v>63</v>
      </c>
      <c r="T255" s="63"/>
      <c r="U255" s="76" t="s">
        <v>27</v>
      </c>
      <c r="V255" s="78" t="s">
        <v>29</v>
      </c>
      <c r="W255" s="62" t="s">
        <v>71</v>
      </c>
      <c r="X255" s="113"/>
      <c r="Y255" s="75" t="s">
        <v>64</v>
      </c>
      <c r="Z255" s="299"/>
      <c r="AA255" s="40"/>
      <c r="AB255" s="43"/>
      <c r="AC255" s="43"/>
      <c r="AD255" s="43"/>
      <c r="AE255" s="43"/>
      <c r="AF255" s="43"/>
      <c r="AG255" s="43"/>
      <c r="AH255" s="40"/>
    </row>
    <row r="256" spans="1:34" ht="21" customHeight="1" x14ac:dyDescent="0.15">
      <c r="A256" s="1945"/>
      <c r="B256" s="71" t="s">
        <v>22</v>
      </c>
      <c r="C256" s="77" t="s">
        <v>72</v>
      </c>
      <c r="D256" s="73" t="s">
        <v>66</v>
      </c>
      <c r="E256" s="76" t="s">
        <v>34</v>
      </c>
      <c r="F256" s="75"/>
      <c r="G256" s="71" t="s">
        <v>33</v>
      </c>
      <c r="H256" s="76"/>
      <c r="I256" s="264" t="s">
        <v>30</v>
      </c>
      <c r="J256" s="71" t="s">
        <v>38</v>
      </c>
      <c r="K256" s="84" t="s">
        <v>26</v>
      </c>
      <c r="L256" s="66" t="s">
        <v>28</v>
      </c>
      <c r="M256" s="64" t="s">
        <v>37</v>
      </c>
      <c r="N256" s="64"/>
      <c r="O256" s="76" t="s">
        <v>90</v>
      </c>
      <c r="P256" s="75"/>
      <c r="Q256" s="76" t="s">
        <v>65</v>
      </c>
      <c r="R256" s="75"/>
      <c r="S256" s="62" t="s">
        <v>63</v>
      </c>
      <c r="T256" s="63"/>
      <c r="U256" s="76" t="s">
        <v>27</v>
      </c>
      <c r="V256" s="78" t="s">
        <v>29</v>
      </c>
      <c r="W256" s="62" t="s">
        <v>71</v>
      </c>
      <c r="X256" s="113"/>
      <c r="Y256" s="75" t="s">
        <v>64</v>
      </c>
      <c r="Z256" s="299"/>
      <c r="AA256" s="40"/>
      <c r="AB256" s="43"/>
      <c r="AC256" s="43"/>
      <c r="AD256" s="43"/>
      <c r="AE256" s="43"/>
      <c r="AF256" s="43"/>
      <c r="AG256" s="43"/>
      <c r="AH256" s="40"/>
    </row>
    <row r="257" spans="1:34" ht="21" customHeight="1" x14ac:dyDescent="0.15">
      <c r="A257" s="1945"/>
      <c r="B257" s="71" t="s">
        <v>23</v>
      </c>
      <c r="C257" s="77" t="s">
        <v>72</v>
      </c>
      <c r="D257" s="73" t="s">
        <v>66</v>
      </c>
      <c r="E257" s="76" t="s">
        <v>34</v>
      </c>
      <c r="F257" s="75"/>
      <c r="G257" s="71" t="s">
        <v>33</v>
      </c>
      <c r="H257" s="76"/>
      <c r="I257" s="264" t="s">
        <v>30</v>
      </c>
      <c r="J257" s="71" t="s">
        <v>38</v>
      </c>
      <c r="K257" s="84" t="s">
        <v>26</v>
      </c>
      <c r="L257" s="66" t="s">
        <v>28</v>
      </c>
      <c r="M257" s="64" t="s">
        <v>37</v>
      </c>
      <c r="N257" s="64"/>
      <c r="O257" s="76" t="s">
        <v>90</v>
      </c>
      <c r="P257" s="75"/>
      <c r="Q257" s="76" t="s">
        <v>65</v>
      </c>
      <c r="R257" s="75"/>
      <c r="S257" s="62" t="s">
        <v>63</v>
      </c>
      <c r="T257" s="63"/>
      <c r="U257" s="76" t="s">
        <v>27</v>
      </c>
      <c r="V257" s="78" t="s">
        <v>29</v>
      </c>
      <c r="W257" s="62" t="s">
        <v>71</v>
      </c>
      <c r="X257" s="113"/>
      <c r="Y257" s="75" t="s">
        <v>64</v>
      </c>
      <c r="Z257" s="299"/>
      <c r="AA257" s="40"/>
      <c r="AB257" s="43"/>
      <c r="AC257" s="43"/>
      <c r="AD257" s="43"/>
      <c r="AE257" s="43"/>
      <c r="AF257" s="43"/>
      <c r="AG257" s="43"/>
      <c r="AH257" s="40"/>
    </row>
    <row r="258" spans="1:34" ht="21" customHeight="1" x14ac:dyDescent="0.15">
      <c r="A258" s="1945"/>
      <c r="B258" s="64" t="s">
        <v>24</v>
      </c>
      <c r="C258" s="77" t="s">
        <v>72</v>
      </c>
      <c r="D258" s="73" t="s">
        <v>66</v>
      </c>
      <c r="E258" s="76" t="s">
        <v>34</v>
      </c>
      <c r="F258" s="75"/>
      <c r="G258" s="71" t="s">
        <v>33</v>
      </c>
      <c r="H258" s="76"/>
      <c r="I258" s="264" t="s">
        <v>30</v>
      </c>
      <c r="J258" s="71" t="s">
        <v>38</v>
      </c>
      <c r="K258" s="84" t="s">
        <v>26</v>
      </c>
      <c r="L258" s="66" t="s">
        <v>28</v>
      </c>
      <c r="M258" s="64" t="s">
        <v>37</v>
      </c>
      <c r="N258" s="64"/>
      <c r="O258" s="76" t="s">
        <v>90</v>
      </c>
      <c r="P258" s="75"/>
      <c r="Q258" s="76" t="s">
        <v>65</v>
      </c>
      <c r="R258" s="75"/>
      <c r="S258" s="62" t="s">
        <v>63</v>
      </c>
      <c r="T258" s="63"/>
      <c r="U258" s="76" t="s">
        <v>27</v>
      </c>
      <c r="V258" s="78" t="s">
        <v>29</v>
      </c>
      <c r="W258" s="62" t="s">
        <v>71</v>
      </c>
      <c r="X258" s="113"/>
      <c r="Y258" s="75" t="s">
        <v>64</v>
      </c>
      <c r="Z258" s="299"/>
      <c r="AA258" s="40"/>
      <c r="AB258" s="43"/>
      <c r="AC258" s="43"/>
      <c r="AD258" s="43"/>
      <c r="AE258" s="43"/>
      <c r="AF258" s="43"/>
      <c r="AG258" s="43"/>
      <c r="AH258" s="40"/>
    </row>
    <row r="259" spans="1:34" ht="21" customHeight="1" x14ac:dyDescent="0.15">
      <c r="A259" s="1945"/>
      <c r="B259" s="64" t="s">
        <v>25</v>
      </c>
      <c r="C259" s="77" t="s">
        <v>72</v>
      </c>
      <c r="D259" s="73" t="s">
        <v>66</v>
      </c>
      <c r="E259" s="76" t="s">
        <v>34</v>
      </c>
      <c r="F259" s="75"/>
      <c r="G259" s="71" t="s">
        <v>33</v>
      </c>
      <c r="H259" s="76"/>
      <c r="I259" s="264" t="s">
        <v>30</v>
      </c>
      <c r="J259" s="71" t="s">
        <v>38</v>
      </c>
      <c r="K259" s="84" t="s">
        <v>26</v>
      </c>
      <c r="L259" s="66" t="s">
        <v>28</v>
      </c>
      <c r="M259" s="64" t="s">
        <v>37</v>
      </c>
      <c r="N259" s="64"/>
      <c r="O259" s="76" t="s">
        <v>90</v>
      </c>
      <c r="P259" s="75"/>
      <c r="Q259" s="76" t="s">
        <v>65</v>
      </c>
      <c r="R259" s="75"/>
      <c r="S259" s="62" t="s">
        <v>63</v>
      </c>
      <c r="T259" s="63"/>
      <c r="U259" s="76" t="s">
        <v>27</v>
      </c>
      <c r="V259" s="78" t="s">
        <v>29</v>
      </c>
      <c r="W259" s="62" t="s">
        <v>71</v>
      </c>
      <c r="X259" s="113"/>
      <c r="Y259" s="75" t="s">
        <v>64</v>
      </c>
      <c r="Z259" s="299"/>
      <c r="AA259" s="40"/>
      <c r="AB259" s="43"/>
      <c r="AC259" s="43"/>
      <c r="AD259" s="43"/>
      <c r="AE259" s="43"/>
      <c r="AF259" s="43"/>
      <c r="AG259" s="43"/>
      <c r="AH259" s="40"/>
    </row>
    <row r="260" spans="1:34" ht="21" customHeight="1" x14ac:dyDescent="0.15">
      <c r="A260" s="1945"/>
      <c r="B260" s="123" t="s">
        <v>19</v>
      </c>
      <c r="C260" s="199"/>
      <c r="D260" s="200"/>
      <c r="E260" s="201"/>
      <c r="F260" s="202"/>
      <c r="G260" s="244"/>
      <c r="H260" s="201"/>
      <c r="I260" s="266"/>
      <c r="J260" s="244"/>
      <c r="K260" s="259"/>
      <c r="L260" s="260"/>
      <c r="M260" s="258"/>
      <c r="N260" s="258"/>
      <c r="O260" s="201"/>
      <c r="P260" s="202"/>
      <c r="Q260" s="201"/>
      <c r="R260" s="202"/>
      <c r="S260" s="207"/>
      <c r="T260" s="256"/>
      <c r="U260" s="201"/>
      <c r="V260" s="245"/>
      <c r="W260" s="207"/>
      <c r="X260" s="206"/>
      <c r="Y260" s="202"/>
      <c r="Z260" s="299"/>
      <c r="AA260" s="40"/>
      <c r="AB260" s="43"/>
      <c r="AC260" s="43"/>
      <c r="AD260" s="43"/>
      <c r="AE260" s="43"/>
      <c r="AF260" s="43"/>
      <c r="AG260" s="43"/>
      <c r="AH260" s="40"/>
    </row>
    <row r="261" spans="1:34" ht="21" customHeight="1" x14ac:dyDescent="0.15">
      <c r="A261" s="1945"/>
      <c r="B261" s="71" t="s">
        <v>20</v>
      </c>
      <c r="C261" s="77" t="s">
        <v>38</v>
      </c>
      <c r="D261" s="73" t="s">
        <v>33</v>
      </c>
      <c r="E261" s="76"/>
      <c r="F261" s="75" t="s">
        <v>30</v>
      </c>
      <c r="G261" s="71" t="s">
        <v>34</v>
      </c>
      <c r="H261" s="76"/>
      <c r="I261" s="264" t="s">
        <v>72</v>
      </c>
      <c r="J261" s="71" t="s">
        <v>37</v>
      </c>
      <c r="K261" s="84" t="s">
        <v>26</v>
      </c>
      <c r="L261" s="66" t="s">
        <v>28</v>
      </c>
      <c r="M261" s="64" t="s">
        <v>66</v>
      </c>
      <c r="N261" s="64"/>
      <c r="O261" s="76"/>
      <c r="P261" s="75" t="s">
        <v>90</v>
      </c>
      <c r="Q261" s="76" t="s">
        <v>64</v>
      </c>
      <c r="R261" s="75" t="s">
        <v>65</v>
      </c>
      <c r="S261" s="62" t="s">
        <v>71</v>
      </c>
      <c r="T261" s="63"/>
      <c r="U261" s="76" t="s">
        <v>29</v>
      </c>
      <c r="V261" s="78" t="s">
        <v>27</v>
      </c>
      <c r="W261" s="62"/>
      <c r="X261" s="113" t="s">
        <v>63</v>
      </c>
      <c r="Y261" s="75"/>
      <c r="Z261" s="299"/>
      <c r="AA261" s="40"/>
      <c r="AB261" s="43"/>
      <c r="AC261" s="43"/>
      <c r="AD261" s="43"/>
      <c r="AE261" s="43"/>
      <c r="AF261" s="43"/>
      <c r="AG261" s="43"/>
      <c r="AH261" s="40"/>
    </row>
    <row r="262" spans="1:34" ht="21" customHeight="1" x14ac:dyDescent="0.15">
      <c r="A262" s="1945"/>
      <c r="B262" s="52" t="s">
        <v>21</v>
      </c>
      <c r="C262" s="77" t="s">
        <v>38</v>
      </c>
      <c r="D262" s="73" t="s">
        <v>33</v>
      </c>
      <c r="E262" s="76"/>
      <c r="F262" s="75" t="s">
        <v>30</v>
      </c>
      <c r="G262" s="71" t="s">
        <v>34</v>
      </c>
      <c r="H262" s="76"/>
      <c r="I262" s="264" t="s">
        <v>72</v>
      </c>
      <c r="J262" s="71" t="s">
        <v>37</v>
      </c>
      <c r="K262" s="84" t="s">
        <v>26</v>
      </c>
      <c r="L262" s="66" t="s">
        <v>28</v>
      </c>
      <c r="M262" s="64" t="s">
        <v>66</v>
      </c>
      <c r="N262" s="64"/>
      <c r="O262" s="76"/>
      <c r="P262" s="75" t="s">
        <v>90</v>
      </c>
      <c r="Q262" s="76" t="s">
        <v>64</v>
      </c>
      <c r="R262" s="75" t="s">
        <v>65</v>
      </c>
      <c r="S262" s="62" t="s">
        <v>71</v>
      </c>
      <c r="T262" s="63"/>
      <c r="U262" s="76" t="s">
        <v>29</v>
      </c>
      <c r="V262" s="78" t="s">
        <v>27</v>
      </c>
      <c r="W262" s="62"/>
      <c r="X262" s="113" t="s">
        <v>63</v>
      </c>
      <c r="Y262" s="75"/>
      <c r="Z262" s="299"/>
      <c r="AA262" s="40"/>
      <c r="AB262" s="43"/>
      <c r="AC262" s="43"/>
      <c r="AD262" s="43"/>
      <c r="AE262" s="43"/>
      <c r="AF262" s="43"/>
      <c r="AG262" s="43"/>
      <c r="AH262" s="40"/>
    </row>
    <row r="263" spans="1:34" ht="21" customHeight="1" x14ac:dyDescent="0.15">
      <c r="A263" s="1945"/>
      <c r="B263" s="71" t="s">
        <v>22</v>
      </c>
      <c r="C263" s="77" t="s">
        <v>38</v>
      </c>
      <c r="D263" s="73" t="s">
        <v>33</v>
      </c>
      <c r="E263" s="76"/>
      <c r="F263" s="75" t="s">
        <v>30</v>
      </c>
      <c r="G263" s="71" t="s">
        <v>34</v>
      </c>
      <c r="H263" s="76"/>
      <c r="I263" s="264" t="s">
        <v>72</v>
      </c>
      <c r="J263" s="71" t="s">
        <v>37</v>
      </c>
      <c r="K263" s="84" t="s">
        <v>26</v>
      </c>
      <c r="L263" s="66" t="s">
        <v>28</v>
      </c>
      <c r="M263" s="64" t="s">
        <v>66</v>
      </c>
      <c r="N263" s="64"/>
      <c r="O263" s="76"/>
      <c r="P263" s="75" t="s">
        <v>90</v>
      </c>
      <c r="Q263" s="76" t="s">
        <v>64</v>
      </c>
      <c r="R263" s="75" t="s">
        <v>65</v>
      </c>
      <c r="S263" s="62" t="s">
        <v>71</v>
      </c>
      <c r="T263" s="63"/>
      <c r="U263" s="76" t="s">
        <v>29</v>
      </c>
      <c r="V263" s="78" t="s">
        <v>27</v>
      </c>
      <c r="W263" s="62"/>
      <c r="X263" s="113" t="s">
        <v>63</v>
      </c>
      <c r="Y263" s="75"/>
      <c r="Z263" s="299"/>
      <c r="AA263" s="40"/>
      <c r="AB263" s="43"/>
      <c r="AC263" s="43"/>
      <c r="AD263" s="43"/>
      <c r="AE263" s="43"/>
      <c r="AF263" s="43"/>
      <c r="AG263" s="43"/>
      <c r="AH263" s="40"/>
    </row>
    <row r="264" spans="1:34" ht="21" customHeight="1" x14ac:dyDescent="0.15">
      <c r="A264" s="1945"/>
      <c r="B264" s="71" t="s">
        <v>23</v>
      </c>
      <c r="C264" s="77" t="s">
        <v>38</v>
      </c>
      <c r="D264" s="73" t="s">
        <v>33</v>
      </c>
      <c r="E264" s="76"/>
      <c r="F264" s="75" t="s">
        <v>30</v>
      </c>
      <c r="G264" s="71" t="s">
        <v>34</v>
      </c>
      <c r="H264" s="76"/>
      <c r="I264" s="264" t="s">
        <v>72</v>
      </c>
      <c r="J264" s="71" t="s">
        <v>37</v>
      </c>
      <c r="K264" s="84" t="s">
        <v>26</v>
      </c>
      <c r="L264" s="66" t="s">
        <v>28</v>
      </c>
      <c r="M264" s="64" t="s">
        <v>66</v>
      </c>
      <c r="N264" s="64"/>
      <c r="O264" s="76"/>
      <c r="P264" s="75" t="s">
        <v>90</v>
      </c>
      <c r="Q264" s="76" t="s">
        <v>64</v>
      </c>
      <c r="R264" s="75" t="s">
        <v>65</v>
      </c>
      <c r="S264" s="62" t="s">
        <v>71</v>
      </c>
      <c r="T264" s="63"/>
      <c r="U264" s="76" t="s">
        <v>29</v>
      </c>
      <c r="V264" s="78" t="s">
        <v>27</v>
      </c>
      <c r="W264" s="62"/>
      <c r="X264" s="113" t="s">
        <v>63</v>
      </c>
      <c r="Y264" s="75"/>
      <c r="Z264" s="299"/>
      <c r="AA264" s="40"/>
      <c r="AB264" s="43"/>
      <c r="AC264" s="43"/>
      <c r="AD264" s="43"/>
      <c r="AE264" s="43"/>
      <c r="AF264" s="43"/>
      <c r="AG264" s="43"/>
      <c r="AH264" s="40"/>
    </row>
    <row r="265" spans="1:34" ht="21" customHeight="1" x14ac:dyDescent="0.15">
      <c r="A265" s="1945"/>
      <c r="B265" s="64" t="s">
        <v>24</v>
      </c>
      <c r="C265" s="77" t="s">
        <v>38</v>
      </c>
      <c r="D265" s="73" t="s">
        <v>33</v>
      </c>
      <c r="E265" s="76"/>
      <c r="F265" s="75" t="s">
        <v>30</v>
      </c>
      <c r="G265" s="71" t="s">
        <v>34</v>
      </c>
      <c r="H265" s="76"/>
      <c r="I265" s="264" t="s">
        <v>72</v>
      </c>
      <c r="J265" s="71" t="s">
        <v>37</v>
      </c>
      <c r="K265" s="84" t="s">
        <v>26</v>
      </c>
      <c r="L265" s="66" t="s">
        <v>28</v>
      </c>
      <c r="M265" s="64" t="s">
        <v>66</v>
      </c>
      <c r="N265" s="64"/>
      <c r="O265" s="76"/>
      <c r="P265" s="75" t="s">
        <v>90</v>
      </c>
      <c r="Q265" s="76" t="s">
        <v>64</v>
      </c>
      <c r="R265" s="75" t="s">
        <v>65</v>
      </c>
      <c r="S265" s="62" t="s">
        <v>71</v>
      </c>
      <c r="T265" s="63"/>
      <c r="U265" s="76" t="s">
        <v>29</v>
      </c>
      <c r="V265" s="78" t="s">
        <v>27</v>
      </c>
      <c r="W265" s="62"/>
      <c r="X265" s="113" t="s">
        <v>63</v>
      </c>
      <c r="Y265" s="75"/>
      <c r="Z265" s="299"/>
      <c r="AA265" s="40"/>
      <c r="AB265" s="43"/>
      <c r="AC265" s="43"/>
      <c r="AD265" s="43"/>
      <c r="AE265" s="43"/>
      <c r="AF265" s="43"/>
      <c r="AG265" s="43"/>
      <c r="AH265" s="40"/>
    </row>
    <row r="266" spans="1:34" ht="21" customHeight="1" x14ac:dyDescent="0.15">
      <c r="A266" s="1945"/>
      <c r="B266" s="258" t="s">
        <v>25</v>
      </c>
      <c r="C266" s="199"/>
      <c r="D266" s="200"/>
      <c r="E266" s="201"/>
      <c r="F266" s="202"/>
      <c r="G266" s="244"/>
      <c r="H266" s="201"/>
      <c r="I266" s="266"/>
      <c r="J266" s="244"/>
      <c r="K266" s="259"/>
      <c r="L266" s="260"/>
      <c r="M266" s="258"/>
      <c r="N266" s="258"/>
      <c r="O266" s="201"/>
      <c r="P266" s="202"/>
      <c r="Q266" s="201"/>
      <c r="R266" s="202"/>
      <c r="S266" s="207"/>
      <c r="T266" s="256"/>
      <c r="U266" s="201"/>
      <c r="V266" s="245"/>
      <c r="W266" s="207"/>
      <c r="X266" s="206"/>
      <c r="Y266" s="202"/>
      <c r="Z266" s="299"/>
      <c r="AA266" s="40"/>
      <c r="AB266" s="43"/>
      <c r="AC266" s="148" t="s">
        <v>94</v>
      </c>
      <c r="AD266" s="148" t="s">
        <v>52</v>
      </c>
      <c r="AE266" s="43"/>
      <c r="AF266" s="43"/>
      <c r="AG266" s="43"/>
      <c r="AH266" s="40"/>
    </row>
    <row r="267" spans="1:34" ht="21" customHeight="1" x14ac:dyDescent="0.15">
      <c r="A267" s="1945"/>
      <c r="B267" s="123" t="s">
        <v>19</v>
      </c>
      <c r="C267" s="199"/>
      <c r="D267" s="200"/>
      <c r="E267" s="201"/>
      <c r="F267" s="202"/>
      <c r="G267" s="244"/>
      <c r="H267" s="201"/>
      <c r="I267" s="266"/>
      <c r="J267" s="244"/>
      <c r="K267" s="259"/>
      <c r="L267" s="260"/>
      <c r="M267" s="258"/>
      <c r="N267" s="258"/>
      <c r="O267" s="201"/>
      <c r="P267" s="202"/>
      <c r="Q267" s="201"/>
      <c r="R267" s="202"/>
      <c r="S267" s="207"/>
      <c r="T267" s="256"/>
      <c r="U267" s="201"/>
      <c r="V267" s="245"/>
      <c r="W267" s="207"/>
      <c r="X267" s="206"/>
      <c r="Y267" s="202"/>
      <c r="Z267" s="299"/>
      <c r="AA267" s="40"/>
      <c r="AB267" s="43"/>
      <c r="AC267" s="148" t="s">
        <v>95</v>
      </c>
      <c r="AD267" s="148" t="s">
        <v>113</v>
      </c>
      <c r="AE267" s="43"/>
      <c r="AF267" s="43"/>
      <c r="AG267" s="43"/>
      <c r="AH267" s="40"/>
    </row>
    <row r="268" spans="1:34" ht="21" customHeight="1" x14ac:dyDescent="0.15">
      <c r="A268" s="1945"/>
      <c r="B268" s="71" t="s">
        <v>20</v>
      </c>
      <c r="C268" s="77" t="s">
        <v>37</v>
      </c>
      <c r="D268" s="73" t="s">
        <v>34</v>
      </c>
      <c r="E268" s="76" t="s">
        <v>72</v>
      </c>
      <c r="F268" s="75"/>
      <c r="G268" s="71" t="s">
        <v>30</v>
      </c>
      <c r="H268" s="76"/>
      <c r="I268" s="264" t="s">
        <v>38</v>
      </c>
      <c r="J268" s="71" t="s">
        <v>66</v>
      </c>
      <c r="K268" s="84" t="s">
        <v>26</v>
      </c>
      <c r="L268" s="66" t="s">
        <v>28</v>
      </c>
      <c r="M268" s="64" t="s">
        <v>33</v>
      </c>
      <c r="N268" s="64"/>
      <c r="O268" s="76" t="s">
        <v>90</v>
      </c>
      <c r="P268" s="75"/>
      <c r="Q268" s="76" t="s">
        <v>65</v>
      </c>
      <c r="R268" s="75"/>
      <c r="S268" s="62" t="s">
        <v>64</v>
      </c>
      <c r="T268" s="63"/>
      <c r="U268" s="76" t="s">
        <v>27</v>
      </c>
      <c r="V268" s="78" t="s">
        <v>29</v>
      </c>
      <c r="W268" s="62" t="s">
        <v>71</v>
      </c>
      <c r="X268" s="113" t="s">
        <v>63</v>
      </c>
      <c r="Y268" s="75"/>
      <c r="Z268" s="299"/>
      <c r="AA268" s="40"/>
      <c r="AB268" s="43"/>
      <c r="AC268" s="148" t="s">
        <v>98</v>
      </c>
      <c r="AD268" s="148" t="s">
        <v>43</v>
      </c>
      <c r="AE268" s="43"/>
      <c r="AF268" s="43"/>
      <c r="AG268" s="43"/>
      <c r="AH268" s="40"/>
    </row>
    <row r="269" spans="1:34" ht="21" customHeight="1" x14ac:dyDescent="0.15">
      <c r="A269" s="1945"/>
      <c r="B269" s="52" t="s">
        <v>21</v>
      </c>
      <c r="C269" s="77" t="s">
        <v>37</v>
      </c>
      <c r="D269" s="73" t="s">
        <v>34</v>
      </c>
      <c r="E269" s="76" t="s">
        <v>72</v>
      </c>
      <c r="F269" s="75"/>
      <c r="G269" s="71" t="s">
        <v>30</v>
      </c>
      <c r="H269" s="76"/>
      <c r="I269" s="264" t="s">
        <v>38</v>
      </c>
      <c r="J269" s="71" t="s">
        <v>66</v>
      </c>
      <c r="K269" s="84" t="s">
        <v>26</v>
      </c>
      <c r="L269" s="66" t="s">
        <v>28</v>
      </c>
      <c r="M269" s="64" t="s">
        <v>33</v>
      </c>
      <c r="N269" s="64"/>
      <c r="O269" s="76" t="s">
        <v>90</v>
      </c>
      <c r="P269" s="75"/>
      <c r="Q269" s="76" t="s">
        <v>65</v>
      </c>
      <c r="R269" s="75"/>
      <c r="S269" s="62" t="s">
        <v>64</v>
      </c>
      <c r="T269" s="63"/>
      <c r="U269" s="76" t="s">
        <v>27</v>
      </c>
      <c r="V269" s="78" t="s">
        <v>29</v>
      </c>
      <c r="W269" s="62" t="s">
        <v>71</v>
      </c>
      <c r="X269" s="113" t="s">
        <v>63</v>
      </c>
      <c r="Y269" s="75"/>
      <c r="Z269" s="299"/>
      <c r="AA269" s="40"/>
      <c r="AB269" s="43"/>
      <c r="AC269" s="148" t="s">
        <v>43</v>
      </c>
      <c r="AD269" s="148" t="s">
        <v>95</v>
      </c>
      <c r="AE269" s="43"/>
      <c r="AF269" s="40"/>
    </row>
    <row r="270" spans="1:34" ht="21" customHeight="1" x14ac:dyDescent="0.15">
      <c r="A270" s="1945"/>
      <c r="B270" s="71" t="s">
        <v>22</v>
      </c>
      <c r="C270" s="77" t="s">
        <v>37</v>
      </c>
      <c r="D270" s="73" t="s">
        <v>34</v>
      </c>
      <c r="E270" s="76" t="s">
        <v>72</v>
      </c>
      <c r="F270" s="75"/>
      <c r="G270" s="71" t="s">
        <v>30</v>
      </c>
      <c r="H270" s="76"/>
      <c r="I270" s="264" t="s">
        <v>38</v>
      </c>
      <c r="J270" s="71" t="s">
        <v>66</v>
      </c>
      <c r="K270" s="84" t="s">
        <v>26</v>
      </c>
      <c r="L270" s="66" t="s">
        <v>28</v>
      </c>
      <c r="M270" s="64" t="s">
        <v>33</v>
      </c>
      <c r="N270" s="64"/>
      <c r="O270" s="76" t="s">
        <v>90</v>
      </c>
      <c r="P270" s="75"/>
      <c r="Q270" s="76" t="s">
        <v>65</v>
      </c>
      <c r="R270" s="75"/>
      <c r="S270" s="62" t="s">
        <v>64</v>
      </c>
      <c r="T270" s="63"/>
      <c r="U270" s="76" t="s">
        <v>27</v>
      </c>
      <c r="V270" s="78" t="s">
        <v>29</v>
      </c>
      <c r="W270" s="62" t="s">
        <v>71</v>
      </c>
      <c r="X270" s="113" t="s">
        <v>63</v>
      </c>
      <c r="Y270" s="75"/>
      <c r="Z270" s="299"/>
      <c r="AA270" s="40"/>
      <c r="AB270" s="43"/>
      <c r="AC270" s="148" t="s">
        <v>52</v>
      </c>
      <c r="AD270" s="148" t="s">
        <v>98</v>
      </c>
      <c r="AE270" s="43"/>
      <c r="AF270" s="40"/>
    </row>
    <row r="271" spans="1:34" ht="21" customHeight="1" x14ac:dyDescent="0.15">
      <c r="A271" s="1945"/>
      <c r="B271" s="71" t="s">
        <v>23</v>
      </c>
      <c r="C271" s="77" t="s">
        <v>37</v>
      </c>
      <c r="D271" s="73" t="s">
        <v>34</v>
      </c>
      <c r="E271" s="76" t="s">
        <v>72</v>
      </c>
      <c r="F271" s="75"/>
      <c r="G271" s="71" t="s">
        <v>30</v>
      </c>
      <c r="H271" s="76"/>
      <c r="I271" s="264" t="s">
        <v>38</v>
      </c>
      <c r="J271" s="71" t="s">
        <v>66</v>
      </c>
      <c r="K271" s="84" t="s">
        <v>26</v>
      </c>
      <c r="L271" s="66" t="s">
        <v>28</v>
      </c>
      <c r="M271" s="64" t="s">
        <v>33</v>
      </c>
      <c r="N271" s="64"/>
      <c r="O271" s="76" t="s">
        <v>90</v>
      </c>
      <c r="P271" s="75"/>
      <c r="Q271" s="76" t="s">
        <v>65</v>
      </c>
      <c r="R271" s="75"/>
      <c r="S271" s="62" t="s">
        <v>64</v>
      </c>
      <c r="T271" s="63"/>
      <c r="U271" s="76" t="s">
        <v>27</v>
      </c>
      <c r="V271" s="78" t="s">
        <v>29</v>
      </c>
      <c r="W271" s="62" t="s">
        <v>71</v>
      </c>
      <c r="X271" s="113" t="s">
        <v>63</v>
      </c>
      <c r="Y271" s="75"/>
      <c r="Z271" s="299"/>
      <c r="AA271" s="40"/>
      <c r="AB271" s="43"/>
      <c r="AC271" s="148" t="s">
        <v>80</v>
      </c>
      <c r="AD271" s="148" t="s">
        <v>94</v>
      </c>
      <c r="AE271" s="43"/>
      <c r="AF271" s="40"/>
    </row>
    <row r="272" spans="1:34" ht="21" customHeight="1" x14ac:dyDescent="0.15">
      <c r="A272" s="1945"/>
      <c r="B272" s="64" t="s">
        <v>24</v>
      </c>
      <c r="C272" s="77" t="s">
        <v>37</v>
      </c>
      <c r="D272" s="73" t="s">
        <v>34</v>
      </c>
      <c r="E272" s="76" t="s">
        <v>72</v>
      </c>
      <c r="F272" s="75"/>
      <c r="G272" s="71" t="s">
        <v>30</v>
      </c>
      <c r="H272" s="76"/>
      <c r="I272" s="264" t="s">
        <v>38</v>
      </c>
      <c r="J272" s="71" t="s">
        <v>66</v>
      </c>
      <c r="K272" s="84" t="s">
        <v>26</v>
      </c>
      <c r="L272" s="66" t="s">
        <v>28</v>
      </c>
      <c r="M272" s="64" t="s">
        <v>33</v>
      </c>
      <c r="N272" s="64"/>
      <c r="O272" s="76" t="s">
        <v>90</v>
      </c>
      <c r="P272" s="75"/>
      <c r="Q272" s="76" t="s">
        <v>65</v>
      </c>
      <c r="R272" s="75"/>
      <c r="S272" s="62" t="s">
        <v>64</v>
      </c>
      <c r="T272" s="63"/>
      <c r="U272" s="76" t="s">
        <v>27</v>
      </c>
      <c r="V272" s="78" t="s">
        <v>29</v>
      </c>
      <c r="W272" s="62" t="s">
        <v>71</v>
      </c>
      <c r="X272" s="113" t="s">
        <v>63</v>
      </c>
      <c r="Y272" s="75"/>
      <c r="Z272" s="299"/>
      <c r="AA272" s="40"/>
      <c r="AB272" s="43"/>
      <c r="AC272" s="148" t="s">
        <v>113</v>
      </c>
      <c r="AD272" s="148" t="s">
        <v>80</v>
      </c>
      <c r="AE272" s="43"/>
      <c r="AF272" s="40"/>
    </row>
    <row r="273" spans="1:34" ht="21" customHeight="1" x14ac:dyDescent="0.15">
      <c r="A273" s="1945"/>
      <c r="B273" s="258" t="s">
        <v>25</v>
      </c>
      <c r="C273" s="199"/>
      <c r="D273" s="200"/>
      <c r="E273" s="201"/>
      <c r="F273" s="202"/>
      <c r="G273" s="244"/>
      <c r="H273" s="201"/>
      <c r="I273" s="266"/>
      <c r="J273" s="244"/>
      <c r="K273" s="259"/>
      <c r="L273" s="260"/>
      <c r="M273" s="258"/>
      <c r="N273" s="258"/>
      <c r="O273" s="201"/>
      <c r="P273" s="202"/>
      <c r="Q273" s="201"/>
      <c r="R273" s="202"/>
      <c r="S273" s="207"/>
      <c r="T273" s="256"/>
      <c r="U273" s="201"/>
      <c r="V273" s="245"/>
      <c r="W273" s="207"/>
      <c r="X273" s="206"/>
      <c r="Y273" s="202"/>
      <c r="Z273" s="299"/>
      <c r="AA273" s="40"/>
      <c r="AB273" s="43"/>
      <c r="AC273" s="43"/>
      <c r="AD273" s="43"/>
      <c r="AE273" s="43"/>
      <c r="AF273" s="40"/>
    </row>
    <row r="274" spans="1:34" ht="21" customHeight="1" x14ac:dyDescent="0.15">
      <c r="A274" s="1945"/>
      <c r="B274" s="123" t="s">
        <v>19</v>
      </c>
      <c r="C274" s="199"/>
      <c r="D274" s="200"/>
      <c r="E274" s="201"/>
      <c r="F274" s="202"/>
      <c r="G274" s="244"/>
      <c r="H274" s="201"/>
      <c r="I274" s="266"/>
      <c r="J274" s="244"/>
      <c r="K274" s="259"/>
      <c r="L274" s="260"/>
      <c r="M274" s="258"/>
      <c r="N274" s="258"/>
      <c r="O274" s="201"/>
      <c r="P274" s="202"/>
      <c r="Q274" s="201"/>
      <c r="R274" s="202"/>
      <c r="S274" s="207"/>
      <c r="T274" s="256"/>
      <c r="U274" s="201"/>
      <c r="V274" s="245"/>
      <c r="W274" s="207"/>
      <c r="X274" s="206"/>
      <c r="Y274" s="202"/>
      <c r="Z274" s="299"/>
      <c r="AA274" s="40"/>
      <c r="AB274" s="43"/>
      <c r="AC274" s="43"/>
      <c r="AD274" s="43"/>
      <c r="AE274" s="43"/>
      <c r="AF274" s="40"/>
    </row>
    <row r="275" spans="1:34" ht="21" customHeight="1" x14ac:dyDescent="0.15">
      <c r="A275" s="1945"/>
      <c r="B275" s="71" t="s">
        <v>20</v>
      </c>
      <c r="C275" s="77" t="s">
        <v>66</v>
      </c>
      <c r="D275" s="73" t="s">
        <v>30</v>
      </c>
      <c r="E275" s="76"/>
      <c r="F275" s="75" t="s">
        <v>38</v>
      </c>
      <c r="G275" s="71" t="s">
        <v>72</v>
      </c>
      <c r="H275" s="76"/>
      <c r="I275" s="264" t="s">
        <v>37</v>
      </c>
      <c r="J275" s="71" t="s">
        <v>33</v>
      </c>
      <c r="K275" s="84" t="s">
        <v>26</v>
      </c>
      <c r="L275" s="66" t="s">
        <v>28</v>
      </c>
      <c r="M275" s="64" t="s">
        <v>34</v>
      </c>
      <c r="N275" s="64"/>
      <c r="O275" s="76"/>
      <c r="P275" s="75" t="s">
        <v>90</v>
      </c>
      <c r="Q275" s="76" t="s">
        <v>71</v>
      </c>
      <c r="R275" s="75" t="s">
        <v>65</v>
      </c>
      <c r="S275" s="62" t="s">
        <v>63</v>
      </c>
      <c r="T275" s="63"/>
      <c r="U275" s="76" t="s">
        <v>29</v>
      </c>
      <c r="V275" s="78" t="s">
        <v>27</v>
      </c>
      <c r="W275" s="62"/>
      <c r="X275" s="113"/>
      <c r="Y275" s="75" t="s">
        <v>64</v>
      </c>
      <c r="Z275" s="299"/>
      <c r="AA275" s="40"/>
      <c r="AB275" s="43"/>
      <c r="AC275" s="43"/>
      <c r="AD275" s="43"/>
      <c r="AE275" s="43"/>
      <c r="AF275" s="40"/>
    </row>
    <row r="276" spans="1:34" ht="21" customHeight="1" x14ac:dyDescent="0.15">
      <c r="A276" s="1945"/>
      <c r="B276" s="52" t="s">
        <v>21</v>
      </c>
      <c r="C276" s="77" t="s">
        <v>66</v>
      </c>
      <c r="D276" s="73" t="s">
        <v>30</v>
      </c>
      <c r="E276" s="76"/>
      <c r="F276" s="75" t="s">
        <v>38</v>
      </c>
      <c r="G276" s="71" t="s">
        <v>72</v>
      </c>
      <c r="H276" s="76"/>
      <c r="I276" s="264" t="s">
        <v>37</v>
      </c>
      <c r="J276" s="71" t="s">
        <v>33</v>
      </c>
      <c r="K276" s="84" t="s">
        <v>26</v>
      </c>
      <c r="L276" s="66" t="s">
        <v>28</v>
      </c>
      <c r="M276" s="64" t="s">
        <v>34</v>
      </c>
      <c r="N276" s="64"/>
      <c r="O276" s="76"/>
      <c r="P276" s="75" t="s">
        <v>90</v>
      </c>
      <c r="Q276" s="76" t="s">
        <v>71</v>
      </c>
      <c r="R276" s="75" t="s">
        <v>65</v>
      </c>
      <c r="S276" s="62" t="s">
        <v>63</v>
      </c>
      <c r="T276" s="63"/>
      <c r="U276" s="76" t="s">
        <v>29</v>
      </c>
      <c r="V276" s="78" t="s">
        <v>27</v>
      </c>
      <c r="W276" s="62"/>
      <c r="X276" s="113"/>
      <c r="Y276" s="75" t="s">
        <v>64</v>
      </c>
      <c r="Z276" s="299"/>
      <c r="AA276" s="40"/>
      <c r="AB276" s="43"/>
      <c r="AC276" s="43"/>
      <c r="AD276" s="43"/>
      <c r="AE276" s="43"/>
      <c r="AF276" s="43"/>
      <c r="AG276" s="43"/>
      <c r="AH276" s="40"/>
    </row>
    <row r="277" spans="1:34" ht="21" customHeight="1" x14ac:dyDescent="0.15">
      <c r="A277" s="1945"/>
      <c r="B277" s="71" t="s">
        <v>22</v>
      </c>
      <c r="C277" s="77" t="s">
        <v>66</v>
      </c>
      <c r="D277" s="73" t="s">
        <v>30</v>
      </c>
      <c r="E277" s="76"/>
      <c r="F277" s="75" t="s">
        <v>38</v>
      </c>
      <c r="G277" s="71" t="s">
        <v>72</v>
      </c>
      <c r="H277" s="76"/>
      <c r="I277" s="264" t="s">
        <v>37</v>
      </c>
      <c r="J277" s="71" t="s">
        <v>33</v>
      </c>
      <c r="K277" s="84" t="s">
        <v>26</v>
      </c>
      <c r="L277" s="66" t="s">
        <v>28</v>
      </c>
      <c r="M277" s="64" t="s">
        <v>34</v>
      </c>
      <c r="N277" s="64"/>
      <c r="O277" s="76"/>
      <c r="P277" s="75" t="s">
        <v>90</v>
      </c>
      <c r="Q277" s="76" t="s">
        <v>71</v>
      </c>
      <c r="R277" s="75" t="s">
        <v>65</v>
      </c>
      <c r="S277" s="62" t="s">
        <v>63</v>
      </c>
      <c r="T277" s="63"/>
      <c r="U277" s="76" t="s">
        <v>29</v>
      </c>
      <c r="V277" s="78" t="s">
        <v>27</v>
      </c>
      <c r="W277" s="62"/>
      <c r="X277" s="113"/>
      <c r="Y277" s="75" t="s">
        <v>64</v>
      </c>
      <c r="Z277" s="299"/>
      <c r="AA277" s="40"/>
      <c r="AB277" s="43"/>
      <c r="AC277" s="43"/>
      <c r="AD277" s="43"/>
      <c r="AE277" s="43"/>
      <c r="AF277" s="43"/>
      <c r="AG277" s="43"/>
      <c r="AH277" s="40"/>
    </row>
    <row r="278" spans="1:34" ht="21" customHeight="1" x14ac:dyDescent="0.15">
      <c r="A278" s="1945"/>
      <c r="B278" s="71" t="s">
        <v>23</v>
      </c>
      <c r="C278" s="77" t="s">
        <v>66</v>
      </c>
      <c r="D278" s="73" t="s">
        <v>30</v>
      </c>
      <c r="E278" s="76"/>
      <c r="F278" s="75" t="s">
        <v>38</v>
      </c>
      <c r="G278" s="71" t="s">
        <v>72</v>
      </c>
      <c r="H278" s="76"/>
      <c r="I278" s="264" t="s">
        <v>37</v>
      </c>
      <c r="J278" s="71" t="s">
        <v>33</v>
      </c>
      <c r="K278" s="84" t="s">
        <v>26</v>
      </c>
      <c r="L278" s="66" t="s">
        <v>28</v>
      </c>
      <c r="M278" s="64" t="s">
        <v>34</v>
      </c>
      <c r="N278" s="64"/>
      <c r="O278" s="76"/>
      <c r="P278" s="75" t="s">
        <v>90</v>
      </c>
      <c r="Q278" s="76" t="s">
        <v>71</v>
      </c>
      <c r="R278" s="75" t="s">
        <v>65</v>
      </c>
      <c r="S278" s="62" t="s">
        <v>63</v>
      </c>
      <c r="T278" s="63"/>
      <c r="U278" s="76" t="s">
        <v>29</v>
      </c>
      <c r="V278" s="78" t="s">
        <v>27</v>
      </c>
      <c r="W278" s="62"/>
      <c r="X278" s="113"/>
      <c r="Y278" s="75" t="s">
        <v>64</v>
      </c>
      <c r="Z278" s="299"/>
      <c r="AA278" s="40"/>
      <c r="AB278" s="43"/>
      <c r="AC278" s="43"/>
      <c r="AD278" s="43"/>
      <c r="AE278" s="43"/>
      <c r="AF278" s="43"/>
      <c r="AG278" s="43"/>
      <c r="AH278" s="40"/>
    </row>
    <row r="279" spans="1:34" ht="21" customHeight="1" x14ac:dyDescent="0.15">
      <c r="A279" s="1945"/>
      <c r="B279" s="64" t="s">
        <v>24</v>
      </c>
      <c r="C279" s="77" t="s">
        <v>66</v>
      </c>
      <c r="D279" s="73" t="s">
        <v>30</v>
      </c>
      <c r="E279" s="76"/>
      <c r="F279" s="75" t="s">
        <v>38</v>
      </c>
      <c r="G279" s="71" t="s">
        <v>72</v>
      </c>
      <c r="H279" s="76"/>
      <c r="I279" s="264" t="s">
        <v>37</v>
      </c>
      <c r="J279" s="71" t="s">
        <v>33</v>
      </c>
      <c r="K279" s="84" t="s">
        <v>26</v>
      </c>
      <c r="L279" s="66" t="s">
        <v>28</v>
      </c>
      <c r="M279" s="64" t="s">
        <v>34</v>
      </c>
      <c r="N279" s="64"/>
      <c r="O279" s="76"/>
      <c r="P279" s="75" t="s">
        <v>90</v>
      </c>
      <c r="Q279" s="76" t="s">
        <v>71</v>
      </c>
      <c r="R279" s="75" t="s">
        <v>65</v>
      </c>
      <c r="S279" s="62" t="s">
        <v>63</v>
      </c>
      <c r="T279" s="63"/>
      <c r="U279" s="76" t="s">
        <v>29</v>
      </c>
      <c r="V279" s="78" t="s">
        <v>27</v>
      </c>
      <c r="W279" s="62"/>
      <c r="X279" s="113"/>
      <c r="Y279" s="75" t="s">
        <v>64</v>
      </c>
      <c r="Z279" s="299"/>
      <c r="AA279" s="40"/>
      <c r="AB279" s="43"/>
      <c r="AC279" s="43"/>
      <c r="AD279" s="43"/>
      <c r="AE279" s="43"/>
      <c r="AF279" s="43"/>
      <c r="AG279" s="43"/>
      <c r="AH279" s="40"/>
    </row>
    <row r="280" spans="1:34" ht="21" customHeight="1" x14ac:dyDescent="0.15">
      <c r="A280" s="1945"/>
      <c r="B280" s="64" t="s">
        <v>25</v>
      </c>
      <c r="C280" s="77" t="s">
        <v>66</v>
      </c>
      <c r="D280" s="73" t="s">
        <v>30</v>
      </c>
      <c r="E280" s="76"/>
      <c r="F280" s="75" t="s">
        <v>38</v>
      </c>
      <c r="G280" s="71" t="s">
        <v>72</v>
      </c>
      <c r="H280" s="76"/>
      <c r="I280" s="264" t="s">
        <v>37</v>
      </c>
      <c r="J280" s="71" t="s">
        <v>33</v>
      </c>
      <c r="K280" s="84" t="s">
        <v>26</v>
      </c>
      <c r="L280" s="66" t="s">
        <v>28</v>
      </c>
      <c r="M280" s="64" t="s">
        <v>34</v>
      </c>
      <c r="N280" s="64"/>
      <c r="O280" s="76"/>
      <c r="P280" s="75" t="s">
        <v>90</v>
      </c>
      <c r="Q280" s="76" t="s">
        <v>71</v>
      </c>
      <c r="R280" s="75" t="s">
        <v>65</v>
      </c>
      <c r="S280" s="62" t="s">
        <v>63</v>
      </c>
      <c r="T280" s="63"/>
      <c r="U280" s="76" t="s">
        <v>29</v>
      </c>
      <c r="V280" s="78" t="s">
        <v>27</v>
      </c>
      <c r="W280" s="62"/>
      <c r="X280" s="113"/>
      <c r="Y280" s="75" t="s">
        <v>64</v>
      </c>
      <c r="Z280" s="299"/>
      <c r="AA280" s="40"/>
      <c r="AB280" s="43"/>
      <c r="AC280" s="43"/>
      <c r="AD280" s="43"/>
      <c r="AE280" s="43"/>
      <c r="AF280" s="43"/>
      <c r="AG280" s="43"/>
      <c r="AH280" s="40"/>
    </row>
    <row r="281" spans="1:34" ht="21" customHeight="1" x14ac:dyDescent="0.15">
      <c r="A281" s="292"/>
      <c r="B281" s="123" t="s">
        <v>40</v>
      </c>
      <c r="C281" s="199"/>
      <c r="D281" s="200"/>
      <c r="E281" s="201"/>
      <c r="F281" s="202"/>
      <c r="G281" s="244"/>
      <c r="H281" s="201"/>
      <c r="I281" s="266"/>
      <c r="J281" s="244"/>
      <c r="K281" s="259"/>
      <c r="L281" s="260"/>
      <c r="M281" s="258"/>
      <c r="N281" s="258"/>
      <c r="O281" s="201"/>
      <c r="P281" s="202"/>
      <c r="Q281" s="201"/>
      <c r="R281" s="202"/>
      <c r="S281" s="207"/>
      <c r="T281" s="256"/>
      <c r="U281" s="201"/>
      <c r="V281" s="245"/>
      <c r="W281" s="207"/>
      <c r="X281" s="206"/>
      <c r="Y281" s="202"/>
      <c r="Z281" s="299"/>
      <c r="AA281" s="40"/>
      <c r="AB281" s="43"/>
      <c r="AC281" s="43"/>
      <c r="AD281" s="43"/>
      <c r="AE281" s="43"/>
      <c r="AF281" s="43"/>
      <c r="AG281" s="43"/>
      <c r="AH281" s="40"/>
    </row>
    <row r="282" spans="1:34" ht="21" customHeight="1" x14ac:dyDescent="0.15">
      <c r="A282" s="292"/>
      <c r="B282" s="71" t="s">
        <v>20</v>
      </c>
      <c r="C282" s="77"/>
      <c r="D282" s="73"/>
      <c r="E282" s="76"/>
      <c r="F282" s="75"/>
      <c r="G282" s="71"/>
      <c r="H282" s="76"/>
      <c r="I282" s="264"/>
      <c r="J282" s="71"/>
      <c r="K282" s="84" t="s">
        <v>26</v>
      </c>
      <c r="L282" s="66" t="s">
        <v>28</v>
      </c>
      <c r="M282" s="64"/>
      <c r="N282" s="64"/>
      <c r="O282" s="76"/>
      <c r="P282" s="75"/>
      <c r="Q282" s="76"/>
      <c r="R282" s="75"/>
      <c r="S282" s="62"/>
      <c r="T282" s="63"/>
      <c r="U282" s="76"/>
      <c r="V282" s="78"/>
      <c r="W282" s="62"/>
      <c r="X282" s="113"/>
      <c r="Y282" s="75"/>
      <c r="Z282" s="299"/>
      <c r="AA282" s="40"/>
      <c r="AB282" s="43"/>
      <c r="AC282" s="43"/>
      <c r="AD282" s="43"/>
      <c r="AE282" s="43"/>
      <c r="AF282" s="43"/>
      <c r="AG282" s="43"/>
      <c r="AH282" s="40"/>
    </row>
    <row r="283" spans="1:34" ht="21" customHeight="1" x14ac:dyDescent="0.15">
      <c r="A283" s="292"/>
      <c r="B283" s="52" t="s">
        <v>21</v>
      </c>
      <c r="C283" s="77"/>
      <c r="D283" s="73"/>
      <c r="E283" s="76"/>
      <c r="F283" s="75"/>
      <c r="G283" s="71"/>
      <c r="H283" s="76"/>
      <c r="I283" s="264"/>
      <c r="J283" s="71"/>
      <c r="K283" s="84"/>
      <c r="L283" s="66"/>
      <c r="M283" s="64"/>
      <c r="N283" s="64"/>
      <c r="O283" s="76"/>
      <c r="P283" s="75"/>
      <c r="Q283" s="76"/>
      <c r="R283" s="75"/>
      <c r="S283" s="62"/>
      <c r="T283" s="63"/>
      <c r="U283" s="76"/>
      <c r="V283" s="78"/>
      <c r="W283" s="62"/>
      <c r="X283" s="113"/>
      <c r="Y283" s="75"/>
      <c r="Z283" s="299"/>
      <c r="AA283" s="40"/>
      <c r="AB283" s="43"/>
      <c r="AC283" s="43"/>
      <c r="AD283" s="43"/>
      <c r="AE283" s="43"/>
      <c r="AF283" s="43"/>
      <c r="AG283" s="43"/>
      <c r="AH283" s="40"/>
    </row>
    <row r="284" spans="1:34" ht="21" customHeight="1" x14ac:dyDescent="0.15">
      <c r="A284" s="292"/>
      <c r="B284" s="71" t="s">
        <v>22</v>
      </c>
      <c r="C284" s="77"/>
      <c r="D284" s="73"/>
      <c r="E284" s="76"/>
      <c r="F284" s="75"/>
      <c r="G284" s="71"/>
      <c r="H284" s="76"/>
      <c r="I284" s="264"/>
      <c r="J284" s="71"/>
      <c r="K284" s="84"/>
      <c r="L284" s="66"/>
      <c r="M284" s="64"/>
      <c r="N284" s="64"/>
      <c r="O284" s="76"/>
      <c r="P284" s="75"/>
      <c r="Q284" s="76"/>
      <c r="R284" s="75"/>
      <c r="S284" s="62"/>
      <c r="T284" s="63"/>
      <c r="U284" s="76"/>
      <c r="V284" s="78"/>
      <c r="W284" s="62"/>
      <c r="X284" s="113"/>
      <c r="Y284" s="75"/>
      <c r="Z284" s="299"/>
      <c r="AA284" s="40"/>
      <c r="AB284" s="43"/>
      <c r="AC284" s="43"/>
      <c r="AD284" s="43"/>
      <c r="AE284" s="43"/>
      <c r="AF284" s="43"/>
      <c r="AG284" s="43"/>
      <c r="AH284" s="40"/>
    </row>
    <row r="285" spans="1:34" ht="21" customHeight="1" x14ac:dyDescent="0.15">
      <c r="A285" s="292"/>
      <c r="B285" s="71" t="s">
        <v>23</v>
      </c>
      <c r="C285" s="77"/>
      <c r="D285" s="73"/>
      <c r="E285" s="76"/>
      <c r="F285" s="75"/>
      <c r="G285" s="71"/>
      <c r="H285" s="76"/>
      <c r="I285" s="264"/>
      <c r="J285" s="71"/>
      <c r="K285" s="84"/>
      <c r="L285" s="66"/>
      <c r="M285" s="64"/>
      <c r="N285" s="64"/>
      <c r="O285" s="76"/>
      <c r="P285" s="75"/>
      <c r="Q285" s="76"/>
      <c r="R285" s="75"/>
      <c r="S285" s="62"/>
      <c r="T285" s="63"/>
      <c r="U285" s="76"/>
      <c r="V285" s="78"/>
      <c r="W285" s="62"/>
      <c r="X285" s="113"/>
      <c r="Y285" s="75"/>
      <c r="Z285" s="299"/>
      <c r="AA285" s="40"/>
      <c r="AB285" s="43"/>
      <c r="AC285" s="43"/>
      <c r="AD285" s="43"/>
      <c r="AE285" s="43"/>
      <c r="AF285" s="43"/>
      <c r="AG285" s="43"/>
      <c r="AH285" s="40"/>
    </row>
    <row r="286" spans="1:34" ht="21" customHeight="1" x14ac:dyDescent="0.15">
      <c r="A286" s="292"/>
      <c r="B286" s="64" t="s">
        <v>24</v>
      </c>
      <c r="C286" s="77"/>
      <c r="D286" s="73"/>
      <c r="E286" s="76"/>
      <c r="F286" s="75"/>
      <c r="G286" s="71"/>
      <c r="H286" s="76"/>
      <c r="I286" s="264"/>
      <c r="J286" s="71"/>
      <c r="K286" s="84"/>
      <c r="L286" s="66"/>
      <c r="M286" s="64"/>
      <c r="N286" s="64"/>
      <c r="O286" s="76"/>
      <c r="P286" s="75"/>
      <c r="Q286" s="76"/>
      <c r="R286" s="75"/>
      <c r="S286" s="62"/>
      <c r="T286" s="63"/>
      <c r="U286" s="76"/>
      <c r="V286" s="78"/>
      <c r="W286" s="62"/>
      <c r="X286" s="113"/>
      <c r="Y286" s="75"/>
      <c r="Z286" s="299"/>
      <c r="AA286" s="40"/>
      <c r="AB286" s="43"/>
      <c r="AC286" s="43"/>
      <c r="AD286" s="43"/>
      <c r="AE286" s="43"/>
      <c r="AF286" s="43"/>
      <c r="AG286" s="43"/>
      <c r="AH286" s="40"/>
    </row>
    <row r="287" spans="1:34" ht="21" customHeight="1" x14ac:dyDescent="0.15">
      <c r="A287" s="292"/>
      <c r="B287" s="64" t="s">
        <v>25</v>
      </c>
      <c r="C287" s="77"/>
      <c r="D287" s="73"/>
      <c r="E287" s="76"/>
      <c r="F287" s="75"/>
      <c r="G287" s="71"/>
      <c r="H287" s="76"/>
      <c r="I287" s="264"/>
      <c r="J287" s="71"/>
      <c r="K287" s="84"/>
      <c r="L287" s="66"/>
      <c r="M287" s="64"/>
      <c r="N287" s="64"/>
      <c r="O287" s="76"/>
      <c r="P287" s="75"/>
      <c r="Q287" s="76"/>
      <c r="R287" s="75"/>
      <c r="S287" s="62"/>
      <c r="T287" s="63"/>
      <c r="U287" s="76"/>
      <c r="V287" s="78"/>
      <c r="W287" s="62"/>
      <c r="X287" s="113"/>
      <c r="Y287" s="75"/>
      <c r="Z287" s="299"/>
      <c r="AA287" s="40"/>
      <c r="AB287" s="43"/>
      <c r="AC287" s="43"/>
      <c r="AD287" s="43"/>
      <c r="AE287" s="43"/>
      <c r="AF287" s="43"/>
      <c r="AG287" s="43"/>
      <c r="AH287" s="40"/>
    </row>
    <row r="288" spans="1:34" ht="21" customHeight="1" x14ac:dyDescent="0.15">
      <c r="A288" s="292"/>
      <c r="B288" s="123" t="s">
        <v>19</v>
      </c>
      <c r="C288" s="77"/>
      <c r="D288" s="73"/>
      <c r="E288" s="76"/>
      <c r="F288" s="75"/>
      <c r="G288" s="71"/>
      <c r="H288" s="76"/>
      <c r="I288" s="264"/>
      <c r="J288" s="71"/>
      <c r="K288" s="84"/>
      <c r="L288" s="66"/>
      <c r="M288" s="64"/>
      <c r="N288" s="64"/>
      <c r="O288" s="76"/>
      <c r="P288" s="75"/>
      <c r="Q288" s="76"/>
      <c r="R288" s="75"/>
      <c r="S288" s="62"/>
      <c r="T288" s="63"/>
      <c r="U288" s="76"/>
      <c r="V288" s="78"/>
      <c r="W288" s="62"/>
      <c r="X288" s="113"/>
      <c r="Y288" s="75"/>
      <c r="Z288" s="299"/>
      <c r="AA288" s="40"/>
      <c r="AB288" s="43"/>
      <c r="AC288" s="43"/>
      <c r="AD288" s="43"/>
      <c r="AE288" s="43"/>
      <c r="AF288" s="43"/>
      <c r="AG288" s="43"/>
      <c r="AH288" s="40"/>
    </row>
    <row r="289" spans="1:34" ht="21" customHeight="1" x14ac:dyDescent="0.15">
      <c r="A289" s="292"/>
      <c r="B289" s="71" t="s">
        <v>20</v>
      </c>
      <c r="C289" s="77"/>
      <c r="D289" s="73"/>
      <c r="E289" s="76"/>
      <c r="F289" s="75"/>
      <c r="G289" s="71"/>
      <c r="H289" s="76"/>
      <c r="I289" s="264"/>
      <c r="J289" s="71"/>
      <c r="K289" s="84" t="s">
        <v>26</v>
      </c>
      <c r="L289" s="66" t="s">
        <v>28</v>
      </c>
      <c r="M289" s="64"/>
      <c r="N289" s="64"/>
      <c r="O289" s="76"/>
      <c r="P289" s="75"/>
      <c r="Q289" s="76"/>
      <c r="R289" s="75"/>
      <c r="S289" s="62"/>
      <c r="T289" s="63"/>
      <c r="U289" s="76"/>
      <c r="V289" s="78"/>
      <c r="W289" s="62"/>
      <c r="X289" s="113"/>
      <c r="Y289" s="75"/>
      <c r="Z289" s="299"/>
      <c r="AA289" s="40"/>
      <c r="AB289" s="43"/>
      <c r="AC289" s="43"/>
      <c r="AD289" s="43"/>
      <c r="AE289" s="43"/>
      <c r="AF289" s="43"/>
      <c r="AG289" s="43"/>
      <c r="AH289" s="40"/>
    </row>
    <row r="290" spans="1:34" ht="21" customHeight="1" x14ac:dyDescent="0.15">
      <c r="A290" s="292"/>
      <c r="B290" s="52" t="s">
        <v>21</v>
      </c>
      <c r="C290" s="77"/>
      <c r="D290" s="73"/>
      <c r="E290" s="76"/>
      <c r="F290" s="75"/>
      <c r="G290" s="71"/>
      <c r="H290" s="76"/>
      <c r="I290" s="264"/>
      <c r="J290" s="71"/>
      <c r="K290" s="84"/>
      <c r="L290" s="66"/>
      <c r="M290" s="64"/>
      <c r="N290" s="64"/>
      <c r="O290" s="76"/>
      <c r="P290" s="75"/>
      <c r="Q290" s="76"/>
      <c r="R290" s="75"/>
      <c r="S290" s="62"/>
      <c r="T290" s="63"/>
      <c r="U290" s="76"/>
      <c r="V290" s="78"/>
      <c r="W290" s="62"/>
      <c r="X290" s="113"/>
      <c r="Y290" s="75"/>
      <c r="Z290" s="299"/>
      <c r="AA290" s="40"/>
      <c r="AB290" s="43"/>
      <c r="AC290" s="43"/>
      <c r="AD290" s="43"/>
      <c r="AE290" s="43"/>
      <c r="AF290" s="43"/>
      <c r="AG290" s="43"/>
      <c r="AH290" s="40"/>
    </row>
    <row r="291" spans="1:34" ht="21" customHeight="1" x14ac:dyDescent="0.15">
      <c r="A291" s="292"/>
      <c r="B291" s="71" t="s">
        <v>22</v>
      </c>
      <c r="C291" s="77"/>
      <c r="D291" s="73"/>
      <c r="E291" s="76"/>
      <c r="F291" s="75"/>
      <c r="G291" s="71"/>
      <c r="H291" s="76"/>
      <c r="I291" s="264"/>
      <c r="J291" s="71"/>
      <c r="K291" s="84"/>
      <c r="L291" s="66"/>
      <c r="M291" s="64"/>
      <c r="N291" s="64"/>
      <c r="O291" s="76"/>
      <c r="P291" s="75"/>
      <c r="Q291" s="76"/>
      <c r="R291" s="75"/>
      <c r="S291" s="62"/>
      <c r="T291" s="63"/>
      <c r="U291" s="76"/>
      <c r="V291" s="78"/>
      <c r="W291" s="62"/>
      <c r="X291" s="113"/>
      <c r="Y291" s="75"/>
      <c r="Z291" s="299"/>
      <c r="AA291" s="40"/>
      <c r="AB291" s="43"/>
      <c r="AC291" s="43"/>
      <c r="AD291" s="43"/>
      <c r="AE291" s="43"/>
      <c r="AF291" s="43"/>
      <c r="AG291" s="43"/>
      <c r="AH291" s="40"/>
    </row>
    <row r="292" spans="1:34" ht="21" customHeight="1" x14ac:dyDescent="0.15">
      <c r="A292" s="292"/>
      <c r="B292" s="71" t="s">
        <v>23</v>
      </c>
      <c r="C292" s="77"/>
      <c r="D292" s="73"/>
      <c r="E292" s="76"/>
      <c r="F292" s="75"/>
      <c r="G292" s="71"/>
      <c r="H292" s="76"/>
      <c r="I292" s="264"/>
      <c r="J292" s="71"/>
      <c r="K292" s="84"/>
      <c r="L292" s="66"/>
      <c r="M292" s="64"/>
      <c r="N292" s="64"/>
      <c r="O292" s="76"/>
      <c r="P292" s="75"/>
      <c r="Q292" s="76"/>
      <c r="R292" s="75"/>
      <c r="S292" s="62"/>
      <c r="T292" s="63"/>
      <c r="U292" s="76"/>
      <c r="V292" s="78"/>
      <c r="W292" s="62"/>
      <c r="X292" s="113"/>
      <c r="Y292" s="75"/>
      <c r="Z292" s="299"/>
      <c r="AA292" s="40"/>
      <c r="AB292" s="43"/>
      <c r="AC292" s="43"/>
      <c r="AD292" s="43"/>
      <c r="AE292" s="43"/>
      <c r="AF292" s="43"/>
      <c r="AG292" s="43"/>
      <c r="AH292" s="40"/>
    </row>
    <row r="293" spans="1:34" ht="21" customHeight="1" x14ac:dyDescent="0.15">
      <c r="A293" s="292"/>
      <c r="B293" s="64" t="s">
        <v>24</v>
      </c>
      <c r="C293" s="77"/>
      <c r="D293" s="73"/>
      <c r="E293" s="76"/>
      <c r="F293" s="75"/>
      <c r="G293" s="71"/>
      <c r="H293" s="76"/>
      <c r="I293" s="264"/>
      <c r="J293" s="71"/>
      <c r="K293" s="84"/>
      <c r="L293" s="66"/>
      <c r="M293" s="64"/>
      <c r="N293" s="64"/>
      <c r="O293" s="76"/>
      <c r="P293" s="75"/>
      <c r="Q293" s="76"/>
      <c r="R293" s="75"/>
      <c r="S293" s="62"/>
      <c r="T293" s="63"/>
      <c r="U293" s="76"/>
      <c r="V293" s="78"/>
      <c r="W293" s="62"/>
      <c r="X293" s="113"/>
      <c r="Y293" s="75"/>
      <c r="Z293" s="299"/>
      <c r="AA293" s="40"/>
      <c r="AB293" s="43"/>
      <c r="AC293" s="43"/>
      <c r="AD293" s="43"/>
      <c r="AE293" s="43"/>
      <c r="AF293" s="43"/>
      <c r="AG293" s="43"/>
      <c r="AH293" s="40"/>
    </row>
    <row r="294" spans="1:34" ht="21" customHeight="1" x14ac:dyDescent="0.15">
      <c r="A294" s="292"/>
      <c r="B294" s="64" t="s">
        <v>25</v>
      </c>
      <c r="C294" s="77"/>
      <c r="D294" s="73"/>
      <c r="E294" s="76"/>
      <c r="F294" s="75"/>
      <c r="G294" s="71"/>
      <c r="H294" s="76"/>
      <c r="I294" s="264"/>
      <c r="J294" s="71"/>
      <c r="K294" s="84"/>
      <c r="L294" s="66"/>
      <c r="M294" s="64"/>
      <c r="N294" s="64"/>
      <c r="O294" s="76"/>
      <c r="P294" s="75"/>
      <c r="Q294" s="76"/>
      <c r="R294" s="75"/>
      <c r="S294" s="62"/>
      <c r="T294" s="63"/>
      <c r="U294" s="76"/>
      <c r="V294" s="78"/>
      <c r="W294" s="62"/>
      <c r="X294" s="113"/>
      <c r="Y294" s="75"/>
      <c r="Z294" s="299"/>
      <c r="AA294" s="40"/>
      <c r="AB294" s="43"/>
      <c r="AC294" s="43"/>
      <c r="AD294" s="43"/>
      <c r="AE294" s="43"/>
      <c r="AF294" s="43"/>
      <c r="AG294" s="43"/>
      <c r="AH294" s="40"/>
    </row>
    <row r="295" spans="1:34" ht="21" customHeight="1" x14ac:dyDescent="0.15">
      <c r="A295" s="292"/>
      <c r="B295" s="123" t="s">
        <v>19</v>
      </c>
      <c r="C295" s="77"/>
      <c r="D295" s="73"/>
      <c r="E295" s="76"/>
      <c r="F295" s="75"/>
      <c r="G295" s="71"/>
      <c r="H295" s="76"/>
      <c r="I295" s="264"/>
      <c r="J295" s="71"/>
      <c r="K295" s="84"/>
      <c r="L295" s="66"/>
      <c r="M295" s="64"/>
      <c r="N295" s="64"/>
      <c r="O295" s="76"/>
      <c r="P295" s="75"/>
      <c r="Q295" s="76"/>
      <c r="R295" s="75"/>
      <c r="S295" s="62"/>
      <c r="T295" s="63"/>
      <c r="U295" s="76"/>
      <c r="V295" s="78"/>
      <c r="W295" s="62"/>
      <c r="X295" s="113"/>
      <c r="Y295" s="75"/>
      <c r="Z295" s="299"/>
      <c r="AA295" s="40"/>
      <c r="AB295" s="43"/>
      <c r="AC295" s="43"/>
      <c r="AD295" s="43"/>
      <c r="AE295" s="43"/>
      <c r="AF295" s="43"/>
      <c r="AG295" s="43"/>
      <c r="AH295" s="40"/>
    </row>
    <row r="296" spans="1:34" ht="21" customHeight="1" x14ac:dyDescent="0.15">
      <c r="A296" s="292"/>
      <c r="B296" s="71" t="s">
        <v>20</v>
      </c>
      <c r="C296" s="77"/>
      <c r="D296" s="73"/>
      <c r="E296" s="76"/>
      <c r="F296" s="75"/>
      <c r="G296" s="71"/>
      <c r="H296" s="76"/>
      <c r="I296" s="264"/>
      <c r="J296" s="71"/>
      <c r="K296" s="84"/>
      <c r="L296" s="66"/>
      <c r="M296" s="64"/>
      <c r="N296" s="64"/>
      <c r="O296" s="76"/>
      <c r="P296" s="75"/>
      <c r="Q296" s="76"/>
      <c r="R296" s="75"/>
      <c r="S296" s="62"/>
      <c r="T296" s="63"/>
      <c r="U296" s="76"/>
      <c r="V296" s="78"/>
      <c r="W296" s="62"/>
      <c r="X296" s="113"/>
      <c r="Y296" s="75"/>
      <c r="Z296" s="299"/>
      <c r="AA296" s="40"/>
      <c r="AB296" s="43"/>
      <c r="AC296" s="43"/>
      <c r="AD296" s="43"/>
      <c r="AE296" s="43"/>
      <c r="AF296" s="43"/>
      <c r="AG296" s="43"/>
      <c r="AH296" s="40"/>
    </row>
    <row r="297" spans="1:34" ht="21" customHeight="1" x14ac:dyDescent="0.15">
      <c r="A297" s="292"/>
      <c r="B297" s="52" t="s">
        <v>21</v>
      </c>
      <c r="C297" s="77"/>
      <c r="D297" s="73"/>
      <c r="E297" s="76"/>
      <c r="F297" s="75"/>
      <c r="G297" s="71"/>
      <c r="H297" s="76"/>
      <c r="I297" s="264"/>
      <c r="J297" s="71"/>
      <c r="K297" s="84"/>
      <c r="L297" s="66"/>
      <c r="M297" s="64"/>
      <c r="N297" s="64"/>
      <c r="O297" s="76"/>
      <c r="P297" s="75"/>
      <c r="Q297" s="76"/>
      <c r="R297" s="75"/>
      <c r="S297" s="62"/>
      <c r="T297" s="63"/>
      <c r="U297" s="76"/>
      <c r="V297" s="78"/>
      <c r="W297" s="62"/>
      <c r="X297" s="113"/>
      <c r="Y297" s="75"/>
      <c r="Z297" s="299"/>
      <c r="AA297" s="40"/>
      <c r="AB297" s="43"/>
      <c r="AC297" s="43"/>
      <c r="AD297" s="43"/>
      <c r="AE297" s="43"/>
      <c r="AF297" s="43"/>
      <c r="AG297" s="43"/>
      <c r="AH297" s="40"/>
    </row>
    <row r="298" spans="1:34" ht="21" customHeight="1" x14ac:dyDescent="0.15">
      <c r="A298" s="292"/>
      <c r="B298" s="71" t="s">
        <v>22</v>
      </c>
      <c r="C298" s="77"/>
      <c r="D298" s="73"/>
      <c r="E298" s="76"/>
      <c r="F298" s="75"/>
      <c r="G298" s="71"/>
      <c r="H298" s="76"/>
      <c r="I298" s="264"/>
      <c r="J298" s="71"/>
      <c r="K298" s="84"/>
      <c r="L298" s="66"/>
      <c r="M298" s="64"/>
      <c r="N298" s="64"/>
      <c r="O298" s="76"/>
      <c r="P298" s="75"/>
      <c r="Q298" s="76"/>
      <c r="R298" s="75"/>
      <c r="S298" s="62"/>
      <c r="T298" s="63"/>
      <c r="U298" s="76"/>
      <c r="V298" s="78"/>
      <c r="W298" s="62"/>
      <c r="X298" s="113"/>
      <c r="Y298" s="75"/>
      <c r="Z298" s="299"/>
      <c r="AA298" s="40"/>
      <c r="AB298" s="43"/>
      <c r="AC298" s="43"/>
      <c r="AD298" s="43"/>
      <c r="AE298" s="43"/>
      <c r="AF298" s="43"/>
      <c r="AG298" s="43"/>
      <c r="AH298" s="40"/>
    </row>
    <row r="299" spans="1:34" ht="21" customHeight="1" x14ac:dyDescent="0.15">
      <c r="A299" s="292"/>
      <c r="B299" s="71" t="s">
        <v>23</v>
      </c>
      <c r="C299" s="77"/>
      <c r="D299" s="73"/>
      <c r="E299" s="76"/>
      <c r="F299" s="75"/>
      <c r="G299" s="71"/>
      <c r="H299" s="76"/>
      <c r="I299" s="264"/>
      <c r="J299" s="71"/>
      <c r="K299" s="84"/>
      <c r="L299" s="66"/>
      <c r="M299" s="64"/>
      <c r="N299" s="64"/>
      <c r="O299" s="76"/>
      <c r="P299" s="75"/>
      <c r="Q299" s="76"/>
      <c r="R299" s="75"/>
      <c r="S299" s="62"/>
      <c r="T299" s="63"/>
      <c r="U299" s="76"/>
      <c r="V299" s="78"/>
      <c r="W299" s="62"/>
      <c r="X299" s="113"/>
      <c r="Y299" s="75"/>
      <c r="Z299" s="299"/>
      <c r="AA299" s="40"/>
      <c r="AB299" s="43"/>
      <c r="AC299" s="43"/>
      <c r="AD299" s="43"/>
      <c r="AE299" s="43"/>
      <c r="AF299" s="43"/>
      <c r="AG299" s="43"/>
      <c r="AH299" s="40"/>
    </row>
    <row r="300" spans="1:34" ht="21" customHeight="1" x14ac:dyDescent="0.15">
      <c r="A300" s="292"/>
      <c r="B300" s="64" t="s">
        <v>24</v>
      </c>
      <c r="C300" s="77"/>
      <c r="D300" s="73"/>
      <c r="E300" s="76"/>
      <c r="F300" s="75"/>
      <c r="G300" s="71"/>
      <c r="H300" s="76"/>
      <c r="I300" s="264"/>
      <c r="J300" s="71"/>
      <c r="K300" s="84"/>
      <c r="L300" s="66"/>
      <c r="M300" s="64"/>
      <c r="N300" s="64"/>
      <c r="O300" s="76"/>
      <c r="P300" s="75"/>
      <c r="Q300" s="76"/>
      <c r="R300" s="75"/>
      <c r="S300" s="62"/>
      <c r="T300" s="63"/>
      <c r="U300" s="76"/>
      <c r="V300" s="78"/>
      <c r="W300" s="62"/>
      <c r="X300" s="113"/>
      <c r="Y300" s="75"/>
      <c r="Z300" s="299"/>
      <c r="AA300" s="40"/>
      <c r="AB300" s="43"/>
      <c r="AC300" s="43"/>
      <c r="AD300" s="43"/>
      <c r="AE300" s="43"/>
      <c r="AF300" s="43"/>
      <c r="AG300" s="43"/>
      <c r="AH300" s="40"/>
    </row>
    <row r="301" spans="1:34" ht="21" customHeight="1" x14ac:dyDescent="0.15">
      <c r="A301" s="292"/>
      <c r="B301" s="64" t="s">
        <v>25</v>
      </c>
      <c r="C301" s="77"/>
      <c r="D301" s="73"/>
      <c r="E301" s="76"/>
      <c r="F301" s="75"/>
      <c r="G301" s="71"/>
      <c r="H301" s="76"/>
      <c r="I301" s="264"/>
      <c r="J301" s="71"/>
      <c r="K301" s="84"/>
      <c r="L301" s="66"/>
      <c r="M301" s="64"/>
      <c r="N301" s="64"/>
      <c r="O301" s="76"/>
      <c r="P301" s="75"/>
      <c r="Q301" s="76"/>
      <c r="R301" s="75"/>
      <c r="S301" s="62"/>
      <c r="T301" s="63"/>
      <c r="U301" s="76"/>
      <c r="V301" s="78"/>
      <c r="W301" s="62"/>
      <c r="X301" s="113"/>
      <c r="Y301" s="75"/>
      <c r="Z301" s="299"/>
      <c r="AA301" s="40"/>
      <c r="AB301" s="43"/>
      <c r="AC301" s="43"/>
      <c r="AD301" s="43"/>
      <c r="AE301" s="43"/>
      <c r="AF301" s="43"/>
      <c r="AG301" s="43"/>
      <c r="AH301" s="40"/>
    </row>
    <row r="302" spans="1:34" ht="21" customHeight="1" x14ac:dyDescent="0.15">
      <c r="A302" s="292"/>
      <c r="B302" s="123" t="s">
        <v>19</v>
      </c>
      <c r="C302" s="77"/>
      <c r="D302" s="73"/>
      <c r="E302" s="76"/>
      <c r="F302" s="75"/>
      <c r="G302" s="71"/>
      <c r="H302" s="76"/>
      <c r="I302" s="264"/>
      <c r="J302" s="71"/>
      <c r="K302" s="84"/>
      <c r="L302" s="66"/>
      <c r="M302" s="64"/>
      <c r="N302" s="64"/>
      <c r="O302" s="76"/>
      <c r="P302" s="75"/>
      <c r="Q302" s="76"/>
      <c r="R302" s="75"/>
      <c r="S302" s="62"/>
      <c r="T302" s="63"/>
      <c r="U302" s="76"/>
      <c r="V302" s="78"/>
      <c r="W302" s="62"/>
      <c r="X302" s="113"/>
      <c r="Y302" s="75"/>
      <c r="Z302" s="299"/>
      <c r="AA302" s="40"/>
      <c r="AB302" s="43"/>
      <c r="AC302" s="43"/>
      <c r="AD302" s="43"/>
      <c r="AE302" s="43"/>
      <c r="AF302" s="43"/>
      <c r="AG302" s="43"/>
      <c r="AH302" s="40"/>
    </row>
    <row r="303" spans="1:34" ht="21" customHeight="1" x14ac:dyDescent="0.15">
      <c r="A303" s="292"/>
      <c r="B303" s="71" t="s">
        <v>20</v>
      </c>
      <c r="C303" s="77"/>
      <c r="D303" s="73"/>
      <c r="E303" s="76"/>
      <c r="F303" s="75"/>
      <c r="G303" s="71"/>
      <c r="H303" s="76"/>
      <c r="I303" s="264"/>
      <c r="J303" s="71"/>
      <c r="K303" s="84"/>
      <c r="L303" s="66"/>
      <c r="M303" s="64"/>
      <c r="N303" s="64"/>
      <c r="O303" s="76"/>
      <c r="P303" s="75"/>
      <c r="Q303" s="76"/>
      <c r="R303" s="75"/>
      <c r="S303" s="62"/>
      <c r="T303" s="63"/>
      <c r="U303" s="76"/>
      <c r="V303" s="78"/>
      <c r="W303" s="62"/>
      <c r="X303" s="113"/>
      <c r="Y303" s="75"/>
      <c r="Z303" s="299"/>
      <c r="AA303" s="40"/>
      <c r="AB303" s="43"/>
      <c r="AC303" s="43"/>
      <c r="AD303" s="43"/>
      <c r="AE303" s="43"/>
      <c r="AF303" s="43"/>
      <c r="AG303" s="43"/>
      <c r="AH303" s="40"/>
    </row>
    <row r="304" spans="1:34" ht="21" customHeight="1" x14ac:dyDescent="0.15">
      <c r="A304" s="292"/>
      <c r="B304" s="52" t="s">
        <v>21</v>
      </c>
      <c r="C304" s="77"/>
      <c r="D304" s="73"/>
      <c r="E304" s="76"/>
      <c r="F304" s="75"/>
      <c r="G304" s="71"/>
      <c r="H304" s="76"/>
      <c r="I304" s="264"/>
      <c r="J304" s="71"/>
      <c r="K304" s="84"/>
      <c r="L304" s="66"/>
      <c r="M304" s="64"/>
      <c r="N304" s="64"/>
      <c r="O304" s="76"/>
      <c r="P304" s="75"/>
      <c r="Q304" s="76"/>
      <c r="R304" s="75"/>
      <c r="S304" s="62"/>
      <c r="T304" s="63"/>
      <c r="U304" s="76"/>
      <c r="V304" s="78"/>
      <c r="W304" s="62"/>
      <c r="X304" s="113"/>
      <c r="Y304" s="75"/>
      <c r="Z304" s="299"/>
      <c r="AA304" s="40"/>
      <c r="AB304" s="43"/>
      <c r="AC304" s="43"/>
      <c r="AD304" s="43"/>
      <c r="AE304" s="43"/>
      <c r="AF304" s="43"/>
      <c r="AG304" s="43"/>
      <c r="AH304" s="40"/>
    </row>
    <row r="305" spans="1:34" ht="21" customHeight="1" x14ac:dyDescent="0.15">
      <c r="A305" s="292"/>
      <c r="B305" s="71" t="s">
        <v>22</v>
      </c>
      <c r="C305" s="77"/>
      <c r="D305" s="73"/>
      <c r="E305" s="76"/>
      <c r="F305" s="75"/>
      <c r="G305" s="71"/>
      <c r="H305" s="76"/>
      <c r="I305" s="264"/>
      <c r="J305" s="71"/>
      <c r="K305" s="84"/>
      <c r="L305" s="66"/>
      <c r="M305" s="64"/>
      <c r="N305" s="64"/>
      <c r="O305" s="76"/>
      <c r="P305" s="75"/>
      <c r="Q305" s="76"/>
      <c r="R305" s="75"/>
      <c r="S305" s="62"/>
      <c r="T305" s="63"/>
      <c r="U305" s="76"/>
      <c r="V305" s="78"/>
      <c r="W305" s="62"/>
      <c r="X305" s="113"/>
      <c r="Y305" s="75"/>
      <c r="Z305" s="299"/>
      <c r="AA305" s="40"/>
      <c r="AB305" s="43"/>
      <c r="AC305" s="43"/>
      <c r="AD305" s="43"/>
      <c r="AE305" s="43"/>
      <c r="AF305" s="43"/>
      <c r="AG305" s="43"/>
      <c r="AH305" s="40"/>
    </row>
    <row r="306" spans="1:34" ht="21" customHeight="1" x14ac:dyDescent="0.15">
      <c r="A306" s="292"/>
      <c r="B306" s="71" t="s">
        <v>23</v>
      </c>
      <c r="C306" s="77"/>
      <c r="D306" s="73"/>
      <c r="E306" s="76"/>
      <c r="F306" s="75"/>
      <c r="G306" s="77"/>
      <c r="H306" s="264"/>
      <c r="I306" s="74"/>
      <c r="J306" s="71"/>
      <c r="K306" s="84"/>
      <c r="L306" s="66"/>
      <c r="M306" s="64"/>
      <c r="N306" s="64"/>
      <c r="O306" s="76"/>
      <c r="P306" s="75"/>
      <c r="Q306" s="76"/>
      <c r="R306" s="75"/>
      <c r="S306" s="72"/>
      <c r="T306" s="71"/>
      <c r="U306" s="76"/>
      <c r="V306" s="78"/>
      <c r="W306" s="62"/>
      <c r="X306" s="113"/>
      <c r="Y306" s="75"/>
      <c r="Z306" s="299"/>
      <c r="AA306" s="40"/>
      <c r="AB306" s="43"/>
      <c r="AC306" s="43"/>
      <c r="AD306" s="43"/>
      <c r="AE306" s="43"/>
      <c r="AF306" s="43"/>
      <c r="AG306" s="43"/>
      <c r="AH306" s="40"/>
    </row>
    <row r="307" spans="1:34" ht="21" customHeight="1" x14ac:dyDescent="0.15">
      <c r="A307" s="292"/>
      <c r="B307" s="64" t="s">
        <v>24</v>
      </c>
      <c r="C307" s="77"/>
      <c r="D307" s="73"/>
      <c r="E307" s="76"/>
      <c r="F307" s="75"/>
      <c r="G307" s="77"/>
      <c r="H307" s="264"/>
      <c r="I307" s="74"/>
      <c r="J307" s="71"/>
      <c r="K307" s="84"/>
      <c r="L307" s="66"/>
      <c r="M307" s="64"/>
      <c r="N307" s="64"/>
      <c r="O307" s="76"/>
      <c r="P307" s="75"/>
      <c r="Q307" s="76"/>
      <c r="R307" s="75"/>
      <c r="S307" s="72"/>
      <c r="T307" s="71"/>
      <c r="U307" s="76"/>
      <c r="V307" s="78"/>
      <c r="W307" s="62"/>
      <c r="X307" s="113"/>
      <c r="Y307" s="75"/>
      <c r="Z307" s="299"/>
      <c r="AA307" s="40"/>
      <c r="AB307" s="43"/>
      <c r="AC307" s="43"/>
      <c r="AD307" s="43"/>
      <c r="AE307" s="43"/>
      <c r="AF307" s="43"/>
      <c r="AG307" s="43"/>
      <c r="AH307" s="40"/>
    </row>
    <row r="308" spans="1:34" ht="21" customHeight="1" x14ac:dyDescent="0.15">
      <c r="A308" s="292"/>
      <c r="B308" s="64" t="s">
        <v>25</v>
      </c>
      <c r="C308" s="77"/>
      <c r="D308" s="73"/>
      <c r="E308" s="76"/>
      <c r="F308" s="75"/>
      <c r="G308" s="77"/>
      <c r="H308" s="264"/>
      <c r="I308" s="74"/>
      <c r="J308" s="71"/>
      <c r="K308" s="84"/>
      <c r="L308" s="66"/>
      <c r="M308" s="64"/>
      <c r="N308" s="52"/>
      <c r="O308" s="85"/>
      <c r="P308" s="103"/>
      <c r="Q308" s="76"/>
      <c r="R308" s="75"/>
      <c r="S308" s="72"/>
      <c r="T308" s="71"/>
      <c r="U308" s="76"/>
      <c r="V308" s="78"/>
      <c r="W308" s="62"/>
      <c r="X308" s="113"/>
      <c r="Y308" s="75"/>
      <c r="Z308" s="299"/>
      <c r="AA308" s="40"/>
      <c r="AB308" s="43"/>
      <c r="AC308" s="43"/>
      <c r="AD308" s="43"/>
      <c r="AE308" s="43"/>
      <c r="AF308" s="43"/>
      <c r="AG308" s="43"/>
      <c r="AH308" s="40"/>
    </row>
    <row r="309" spans="1:34" ht="21" customHeight="1" x14ac:dyDescent="0.15">
      <c r="A309" s="292"/>
      <c r="B309" s="123" t="s">
        <v>19</v>
      </c>
      <c r="C309" s="77"/>
      <c r="D309" s="73"/>
      <c r="E309" s="76"/>
      <c r="F309" s="75"/>
      <c r="G309" s="77"/>
      <c r="H309" s="264"/>
      <c r="I309" s="74"/>
      <c r="J309" s="71"/>
      <c r="K309" s="79"/>
      <c r="L309" s="78"/>
      <c r="M309" s="72"/>
      <c r="N309" s="71"/>
      <c r="O309" s="76"/>
      <c r="P309" s="75"/>
      <c r="Q309" s="76"/>
      <c r="R309" s="75"/>
      <c r="S309" s="72"/>
      <c r="T309" s="71"/>
      <c r="U309" s="76"/>
      <c r="V309" s="78"/>
      <c r="W309" s="76"/>
      <c r="X309" s="113"/>
      <c r="Y309" s="75"/>
      <c r="Z309" s="299"/>
      <c r="AA309" s="40"/>
      <c r="AB309" s="43"/>
      <c r="AC309" s="43"/>
      <c r="AD309" s="43"/>
      <c r="AE309" s="43"/>
      <c r="AF309" s="43"/>
      <c r="AG309" s="43"/>
      <c r="AH309" s="40"/>
    </row>
    <row r="310" spans="1:34" ht="21" customHeight="1" x14ac:dyDescent="0.15">
      <c r="A310" s="292"/>
      <c r="B310" s="71" t="s">
        <v>20</v>
      </c>
      <c r="C310" s="77"/>
      <c r="D310" s="73"/>
      <c r="E310" s="76"/>
      <c r="F310" s="75"/>
      <c r="G310" s="77"/>
      <c r="H310" s="264"/>
      <c r="I310" s="74"/>
      <c r="J310" s="71"/>
      <c r="K310" s="84"/>
      <c r="L310" s="66"/>
      <c r="M310" s="64"/>
      <c r="N310" s="64"/>
      <c r="O310" s="76"/>
      <c r="P310" s="75"/>
      <c r="Q310" s="76"/>
      <c r="R310" s="75"/>
      <c r="S310" s="72"/>
      <c r="T310" s="71"/>
      <c r="U310" s="76"/>
      <c r="V310" s="78"/>
      <c r="W310" s="62"/>
      <c r="X310" s="113"/>
      <c r="Y310" s="75"/>
      <c r="Z310" s="299"/>
      <c r="AA310" s="40"/>
      <c r="AB310" s="43"/>
      <c r="AC310" s="43"/>
      <c r="AD310" s="43"/>
      <c r="AE310" s="43"/>
      <c r="AF310" s="43"/>
      <c r="AG310" s="43"/>
      <c r="AH310" s="40"/>
    </row>
    <row r="311" spans="1:34" ht="21" customHeight="1" x14ac:dyDescent="0.15">
      <c r="A311" s="292"/>
      <c r="B311" s="52" t="s">
        <v>21</v>
      </c>
      <c r="C311" s="77"/>
      <c r="D311" s="73"/>
      <c r="E311" s="76"/>
      <c r="F311" s="75"/>
      <c r="G311" s="77"/>
      <c r="H311" s="264"/>
      <c r="I311" s="74"/>
      <c r="J311" s="71"/>
      <c r="K311" s="84"/>
      <c r="L311" s="66"/>
      <c r="M311" s="64"/>
      <c r="N311" s="64"/>
      <c r="O311" s="76"/>
      <c r="P311" s="75"/>
      <c r="Q311" s="76"/>
      <c r="R311" s="75"/>
      <c r="S311" s="72"/>
      <c r="T311" s="71"/>
      <c r="U311" s="76"/>
      <c r="V311" s="78"/>
      <c r="W311" s="62"/>
      <c r="X311" s="113"/>
      <c r="Y311" s="75"/>
      <c r="Z311" s="299"/>
      <c r="AA311" s="40"/>
      <c r="AB311" s="43"/>
      <c r="AC311" s="43"/>
      <c r="AD311" s="43"/>
      <c r="AE311" s="43"/>
      <c r="AF311" s="43"/>
      <c r="AG311" s="43"/>
      <c r="AH311" s="40"/>
    </row>
    <row r="312" spans="1:34" ht="21" customHeight="1" x14ac:dyDescent="0.15">
      <c r="A312" s="292"/>
      <c r="B312" s="71" t="s">
        <v>22</v>
      </c>
      <c r="C312" s="77"/>
      <c r="D312" s="73"/>
      <c r="E312" s="76"/>
      <c r="F312" s="75"/>
      <c r="G312" s="77"/>
      <c r="H312" s="264"/>
      <c r="I312" s="74"/>
      <c r="J312" s="71"/>
      <c r="K312" s="84"/>
      <c r="L312" s="66"/>
      <c r="M312" s="64"/>
      <c r="N312" s="64"/>
      <c r="O312" s="76"/>
      <c r="P312" s="75"/>
      <c r="Q312" s="76"/>
      <c r="R312" s="75"/>
      <c r="S312" s="72"/>
      <c r="T312" s="71"/>
      <c r="U312" s="76"/>
      <c r="V312" s="78"/>
      <c r="W312" s="62"/>
      <c r="X312" s="113"/>
      <c r="Y312" s="75"/>
      <c r="Z312" s="299"/>
      <c r="AA312" s="40"/>
      <c r="AB312" s="43"/>
      <c r="AC312" s="43"/>
      <c r="AD312" s="43"/>
      <c r="AE312" s="43"/>
      <c r="AF312" s="43"/>
      <c r="AG312" s="43"/>
      <c r="AH312" s="40"/>
    </row>
    <row r="313" spans="1:34" ht="21" customHeight="1" x14ac:dyDescent="0.15">
      <c r="A313" s="292"/>
      <c r="B313" s="71" t="s">
        <v>23</v>
      </c>
      <c r="C313" s="77"/>
      <c r="D313" s="73"/>
      <c r="E313" s="76"/>
      <c r="F313" s="75"/>
      <c r="G313" s="77"/>
      <c r="H313" s="264"/>
      <c r="I313" s="74"/>
      <c r="J313" s="71"/>
      <c r="K313" s="84"/>
      <c r="L313" s="66"/>
      <c r="M313" s="64"/>
      <c r="N313" s="64"/>
      <c r="O313" s="76"/>
      <c r="P313" s="75"/>
      <c r="Q313" s="76"/>
      <c r="R313" s="75"/>
      <c r="S313" s="72"/>
      <c r="T313" s="71"/>
      <c r="U313" s="76"/>
      <c r="V313" s="78"/>
      <c r="W313" s="62"/>
      <c r="X313" s="113"/>
      <c r="Y313" s="75"/>
      <c r="Z313" s="299"/>
      <c r="AA313" s="40"/>
      <c r="AB313" s="43"/>
      <c r="AC313" s="43"/>
      <c r="AD313" s="43"/>
      <c r="AE313" s="43"/>
      <c r="AF313" s="43"/>
      <c r="AG313" s="43"/>
      <c r="AH313" s="40"/>
    </row>
    <row r="314" spans="1:34" ht="21" customHeight="1" x14ac:dyDescent="0.15">
      <c r="A314" s="292"/>
      <c r="B314" s="64" t="s">
        <v>24</v>
      </c>
      <c r="C314" s="77"/>
      <c r="D314" s="73"/>
      <c r="E314" s="76"/>
      <c r="F314" s="75"/>
      <c r="G314" s="77"/>
      <c r="H314" s="264"/>
      <c r="I314" s="74"/>
      <c r="J314" s="71"/>
      <c r="K314" s="84"/>
      <c r="L314" s="66"/>
      <c r="M314" s="64"/>
      <c r="N314" s="64"/>
      <c r="O314" s="76"/>
      <c r="P314" s="75"/>
      <c r="Q314" s="76"/>
      <c r="R314" s="75"/>
      <c r="S314" s="72"/>
      <c r="T314" s="71"/>
      <c r="U314" s="76"/>
      <c r="V314" s="78"/>
      <c r="W314" s="62"/>
      <c r="X314" s="113"/>
      <c r="Y314" s="75"/>
      <c r="Z314" s="299"/>
      <c r="AA314" s="40"/>
      <c r="AB314" s="43"/>
      <c r="AC314" s="43"/>
      <c r="AD314" s="43"/>
      <c r="AE314" s="43"/>
      <c r="AF314" s="43"/>
      <c r="AG314" s="43"/>
      <c r="AH314" s="40"/>
    </row>
    <row r="315" spans="1:34" ht="21" customHeight="1" x14ac:dyDescent="0.15">
      <c r="A315" s="292"/>
      <c r="B315" s="64" t="s">
        <v>25</v>
      </c>
      <c r="C315" s="77"/>
      <c r="D315" s="73"/>
      <c r="E315" s="76"/>
      <c r="F315" s="75"/>
      <c r="G315" s="77"/>
      <c r="H315" s="264"/>
      <c r="I315" s="74"/>
      <c r="J315" s="71"/>
      <c r="K315" s="84"/>
      <c r="L315" s="66"/>
      <c r="M315" s="64"/>
      <c r="N315" s="64"/>
      <c r="O315" s="76"/>
      <c r="P315" s="75"/>
      <c r="Q315" s="76"/>
      <c r="R315" s="75"/>
      <c r="S315" s="72"/>
      <c r="T315" s="71"/>
      <c r="U315" s="76"/>
      <c r="V315" s="78"/>
      <c r="W315" s="62"/>
      <c r="X315" s="113"/>
      <c r="Y315" s="75"/>
      <c r="Z315" s="299"/>
      <c r="AA315" s="40"/>
      <c r="AB315" s="43"/>
      <c r="AC315" s="43"/>
      <c r="AD315" s="43"/>
      <c r="AE315" s="43"/>
      <c r="AF315" s="43"/>
      <c r="AG315" s="43"/>
      <c r="AH315" s="40"/>
    </row>
    <row r="316" spans="1:34" ht="21" customHeight="1" x14ac:dyDescent="0.15">
      <c r="A316" s="292"/>
      <c r="B316" s="123" t="s">
        <v>19</v>
      </c>
      <c r="C316" s="77"/>
      <c r="D316" s="73"/>
      <c r="E316" s="76"/>
      <c r="F316" s="75"/>
      <c r="G316" s="77"/>
      <c r="H316" s="264"/>
      <c r="I316" s="74"/>
      <c r="J316" s="71"/>
      <c r="K316" s="79"/>
      <c r="L316" s="78"/>
      <c r="M316" s="72"/>
      <c r="N316" s="71"/>
      <c r="O316" s="76"/>
      <c r="P316" s="75"/>
      <c r="Q316" s="76"/>
      <c r="R316" s="75"/>
      <c r="S316" s="72"/>
      <c r="T316" s="71"/>
      <c r="U316" s="76"/>
      <c r="V316" s="78"/>
      <c r="W316" s="76"/>
      <c r="X316" s="113"/>
      <c r="Y316" s="75"/>
      <c r="Z316" s="299"/>
      <c r="AA316" s="40"/>
      <c r="AB316" s="43"/>
      <c r="AC316" s="43"/>
      <c r="AD316" s="43"/>
      <c r="AE316" s="43"/>
      <c r="AF316" s="43"/>
      <c r="AG316" s="43"/>
      <c r="AH316" s="40"/>
    </row>
    <row r="317" spans="1:34" ht="21" customHeight="1" x14ac:dyDescent="0.15">
      <c r="A317" s="292"/>
      <c r="B317" s="71" t="s">
        <v>20</v>
      </c>
      <c r="C317" s="77"/>
      <c r="D317" s="73"/>
      <c r="E317" s="76"/>
      <c r="F317" s="75"/>
      <c r="G317" s="77"/>
      <c r="H317" s="264"/>
      <c r="I317" s="74"/>
      <c r="J317" s="71"/>
      <c r="K317" s="84"/>
      <c r="L317" s="66"/>
      <c r="M317" s="64"/>
      <c r="N317" s="64"/>
      <c r="O317" s="76"/>
      <c r="P317" s="75"/>
      <c r="Q317" s="76"/>
      <c r="R317" s="75"/>
      <c r="S317" s="72"/>
      <c r="T317" s="71"/>
      <c r="U317" s="76"/>
      <c r="V317" s="78"/>
      <c r="W317" s="62"/>
      <c r="X317" s="113"/>
      <c r="Y317" s="75"/>
      <c r="Z317" s="299"/>
      <c r="AA317" s="40"/>
      <c r="AB317" s="43"/>
      <c r="AC317" s="43"/>
      <c r="AD317" s="43"/>
      <c r="AE317" s="43"/>
      <c r="AF317" s="43"/>
      <c r="AG317" s="43"/>
      <c r="AH317" s="40"/>
    </row>
    <row r="318" spans="1:34" ht="21" customHeight="1" x14ac:dyDescent="0.15">
      <c r="A318" s="292"/>
      <c r="B318" s="52" t="s">
        <v>21</v>
      </c>
      <c r="C318" s="77"/>
      <c r="D318" s="73"/>
      <c r="E318" s="76"/>
      <c r="F318" s="75"/>
      <c r="G318" s="77"/>
      <c r="H318" s="264"/>
      <c r="I318" s="74"/>
      <c r="J318" s="71"/>
      <c r="K318" s="84"/>
      <c r="L318" s="66"/>
      <c r="M318" s="64"/>
      <c r="N318" s="64"/>
      <c r="O318" s="76"/>
      <c r="P318" s="75"/>
      <c r="Q318" s="76"/>
      <c r="R318" s="75"/>
      <c r="S318" s="72"/>
      <c r="T318" s="71"/>
      <c r="U318" s="76"/>
      <c r="V318" s="78"/>
      <c r="W318" s="62"/>
      <c r="X318" s="113"/>
      <c r="Y318" s="75"/>
      <c r="Z318" s="299"/>
      <c r="AA318" s="40"/>
      <c r="AB318" s="43"/>
      <c r="AC318" s="43"/>
      <c r="AD318" s="43"/>
      <c r="AE318" s="43"/>
      <c r="AF318" s="43"/>
      <c r="AG318" s="43"/>
      <c r="AH318" s="40"/>
    </row>
    <row r="319" spans="1:34" ht="21" customHeight="1" x14ac:dyDescent="0.15">
      <c r="A319" s="292"/>
      <c r="B319" s="71" t="s">
        <v>22</v>
      </c>
      <c r="C319" s="77"/>
      <c r="D319" s="73"/>
      <c r="E319" s="76"/>
      <c r="F319" s="75"/>
      <c r="G319" s="77"/>
      <c r="H319" s="264"/>
      <c r="I319" s="74"/>
      <c r="J319" s="71"/>
      <c r="K319" s="84"/>
      <c r="L319" s="66"/>
      <c r="M319" s="64"/>
      <c r="N319" s="64"/>
      <c r="O319" s="76"/>
      <c r="P319" s="75"/>
      <c r="Q319" s="76"/>
      <c r="R319" s="75"/>
      <c r="S319" s="72"/>
      <c r="T319" s="71"/>
      <c r="U319" s="76"/>
      <c r="V319" s="78"/>
      <c r="W319" s="62"/>
      <c r="X319" s="113"/>
      <c r="Y319" s="75"/>
      <c r="Z319" s="299"/>
      <c r="AA319" s="40"/>
      <c r="AB319" s="43"/>
      <c r="AC319" s="43"/>
      <c r="AD319" s="43"/>
      <c r="AE319" s="43"/>
      <c r="AF319" s="43"/>
      <c r="AG319" s="43"/>
      <c r="AH319" s="40"/>
    </row>
    <row r="320" spans="1:34" ht="21" customHeight="1" x14ac:dyDescent="0.15">
      <c r="A320" s="292"/>
      <c r="B320" s="71" t="s">
        <v>23</v>
      </c>
      <c r="C320" s="77"/>
      <c r="D320" s="73"/>
      <c r="E320" s="76"/>
      <c r="F320" s="75"/>
      <c r="G320" s="77"/>
      <c r="H320" s="264"/>
      <c r="I320" s="74"/>
      <c r="J320" s="71"/>
      <c r="K320" s="84"/>
      <c r="L320" s="66"/>
      <c r="M320" s="64"/>
      <c r="N320" s="64"/>
      <c r="O320" s="76"/>
      <c r="P320" s="75"/>
      <c r="Q320" s="76"/>
      <c r="R320" s="75"/>
      <c r="S320" s="72"/>
      <c r="T320" s="71"/>
      <c r="U320" s="76"/>
      <c r="V320" s="78"/>
      <c r="W320" s="62"/>
      <c r="X320" s="113"/>
      <c r="Y320" s="75"/>
      <c r="Z320" s="299"/>
      <c r="AA320" s="40"/>
      <c r="AB320" s="43"/>
      <c r="AC320" s="43"/>
      <c r="AD320" s="43"/>
      <c r="AE320" s="43"/>
      <c r="AF320" s="43"/>
      <c r="AG320" s="43"/>
      <c r="AH320" s="40"/>
    </row>
    <row r="321" spans="1:34" ht="21" customHeight="1" x14ac:dyDescent="0.15">
      <c r="A321" s="292"/>
      <c r="B321" s="64" t="s">
        <v>24</v>
      </c>
      <c r="C321" s="77"/>
      <c r="D321" s="73"/>
      <c r="E321" s="76"/>
      <c r="F321" s="75"/>
      <c r="G321" s="77"/>
      <c r="H321" s="264"/>
      <c r="I321" s="74"/>
      <c r="J321" s="71"/>
      <c r="K321" s="84"/>
      <c r="L321" s="66"/>
      <c r="M321" s="64"/>
      <c r="N321" s="64"/>
      <c r="O321" s="76"/>
      <c r="P321" s="75"/>
      <c r="Q321" s="76"/>
      <c r="R321" s="75"/>
      <c r="S321" s="72"/>
      <c r="T321" s="71"/>
      <c r="U321" s="76"/>
      <c r="V321" s="78"/>
      <c r="W321" s="62"/>
      <c r="X321" s="113"/>
      <c r="Y321" s="75"/>
      <c r="Z321" s="299"/>
      <c r="AA321" s="40"/>
      <c r="AB321" s="43"/>
      <c r="AC321" s="43"/>
      <c r="AD321" s="43"/>
      <c r="AE321" s="43"/>
      <c r="AF321" s="43"/>
      <c r="AG321" s="43"/>
      <c r="AH321" s="40"/>
    </row>
    <row r="322" spans="1:34" ht="21" customHeight="1" x14ac:dyDescent="0.15">
      <c r="A322" s="292"/>
      <c r="B322" s="64" t="s">
        <v>25</v>
      </c>
      <c r="C322" s="77"/>
      <c r="D322" s="73"/>
      <c r="E322" s="76"/>
      <c r="F322" s="75"/>
      <c r="G322" s="77"/>
      <c r="H322" s="264"/>
      <c r="I322" s="74"/>
      <c r="J322" s="71"/>
      <c r="K322" s="84"/>
      <c r="L322" s="66"/>
      <c r="M322" s="64"/>
      <c r="N322" s="64"/>
      <c r="O322" s="76"/>
      <c r="P322" s="75"/>
      <c r="Q322" s="85"/>
      <c r="R322" s="103"/>
      <c r="S322" s="72"/>
      <c r="T322" s="71"/>
      <c r="U322" s="76"/>
      <c r="V322" s="78"/>
      <c r="W322" s="62"/>
      <c r="X322" s="113"/>
      <c r="Y322" s="75"/>
      <c r="Z322" s="299"/>
      <c r="AA322" s="40"/>
      <c r="AB322" s="43"/>
      <c r="AC322" s="43"/>
      <c r="AD322" s="43"/>
      <c r="AE322" s="43"/>
      <c r="AF322" s="43"/>
      <c r="AG322" s="43"/>
      <c r="AH322" s="40"/>
    </row>
    <row r="323" spans="1:34" ht="21" customHeight="1" x14ac:dyDescent="0.15">
      <c r="A323" s="292"/>
      <c r="B323" s="123" t="s">
        <v>19</v>
      </c>
      <c r="C323" s="77"/>
      <c r="D323" s="73"/>
      <c r="E323" s="76"/>
      <c r="F323" s="75"/>
      <c r="G323" s="77"/>
      <c r="H323" s="264"/>
      <c r="I323" s="74"/>
      <c r="J323" s="71"/>
      <c r="K323" s="79"/>
      <c r="L323" s="78"/>
      <c r="M323" s="72"/>
      <c r="N323" s="71"/>
      <c r="O323" s="76"/>
      <c r="P323" s="75"/>
      <c r="Q323" s="76"/>
      <c r="R323" s="75"/>
      <c r="S323" s="72"/>
      <c r="T323" s="71"/>
      <c r="U323" s="76"/>
      <c r="V323" s="78"/>
      <c r="W323" s="76"/>
      <c r="X323" s="113"/>
      <c r="Y323" s="75"/>
      <c r="Z323" s="299"/>
      <c r="AA323" s="40"/>
      <c r="AB323" s="43"/>
      <c r="AC323" s="43"/>
      <c r="AD323" s="43"/>
      <c r="AE323" s="43"/>
      <c r="AF323" s="43"/>
      <c r="AG323" s="43"/>
      <c r="AH323" s="40"/>
    </row>
    <row r="324" spans="1:34" ht="21" customHeight="1" x14ac:dyDescent="0.15">
      <c r="A324" s="292"/>
      <c r="B324" s="71" t="s">
        <v>20</v>
      </c>
      <c r="C324" s="77"/>
      <c r="D324" s="73"/>
      <c r="E324" s="76"/>
      <c r="F324" s="75"/>
      <c r="G324" s="77"/>
      <c r="H324" s="264"/>
      <c r="I324" s="74"/>
      <c r="J324" s="71"/>
      <c r="K324" s="84"/>
      <c r="L324" s="66"/>
      <c r="M324" s="64"/>
      <c r="N324" s="64"/>
      <c r="O324" s="76"/>
      <c r="P324" s="75"/>
      <c r="Q324" s="76"/>
      <c r="R324" s="75"/>
      <c r="S324" s="72"/>
      <c r="T324" s="71"/>
      <c r="U324" s="76"/>
      <c r="V324" s="78"/>
      <c r="W324" s="62"/>
      <c r="X324" s="113"/>
      <c r="Y324" s="75"/>
      <c r="Z324" s="299"/>
      <c r="AA324" s="40"/>
      <c r="AB324" s="43"/>
      <c r="AC324" s="43"/>
      <c r="AD324" s="43"/>
      <c r="AE324" s="43"/>
      <c r="AF324" s="43"/>
      <c r="AG324" s="43"/>
      <c r="AH324" s="40"/>
    </row>
    <row r="325" spans="1:34" ht="21" customHeight="1" x14ac:dyDescent="0.15">
      <c r="A325" s="292"/>
      <c r="B325" s="52" t="s">
        <v>21</v>
      </c>
      <c r="C325" s="77"/>
      <c r="D325" s="73"/>
      <c r="E325" s="76"/>
      <c r="F325" s="75"/>
      <c r="G325" s="77"/>
      <c r="H325" s="264"/>
      <c r="I325" s="74"/>
      <c r="J325" s="71"/>
      <c r="K325" s="84"/>
      <c r="L325" s="66"/>
      <c r="M325" s="64"/>
      <c r="N325" s="64"/>
      <c r="O325" s="76"/>
      <c r="P325" s="75"/>
      <c r="Q325" s="76"/>
      <c r="R325" s="75"/>
      <c r="S325" s="72"/>
      <c r="T325" s="71"/>
      <c r="U325" s="76"/>
      <c r="V325" s="78"/>
      <c r="W325" s="62"/>
      <c r="X325" s="113"/>
      <c r="Y325" s="75"/>
      <c r="Z325" s="299"/>
      <c r="AA325" s="40"/>
      <c r="AB325" s="43"/>
      <c r="AC325" s="43"/>
      <c r="AD325" s="43"/>
      <c r="AE325" s="43"/>
      <c r="AF325" s="43"/>
      <c r="AG325" s="43"/>
      <c r="AH325" s="40"/>
    </row>
    <row r="326" spans="1:34" ht="21" customHeight="1" x14ac:dyDescent="0.15">
      <c r="A326" s="292"/>
      <c r="B326" s="71" t="s">
        <v>22</v>
      </c>
      <c r="C326" s="77"/>
      <c r="D326" s="73"/>
      <c r="E326" s="76"/>
      <c r="F326" s="75"/>
      <c r="G326" s="77"/>
      <c r="H326" s="264"/>
      <c r="I326" s="74"/>
      <c r="J326" s="71"/>
      <c r="K326" s="84"/>
      <c r="L326" s="66"/>
      <c r="M326" s="64"/>
      <c r="N326" s="64"/>
      <c r="O326" s="76"/>
      <c r="P326" s="75"/>
      <c r="Q326" s="76"/>
      <c r="R326" s="75"/>
      <c r="S326" s="72"/>
      <c r="T326" s="71"/>
      <c r="U326" s="76"/>
      <c r="V326" s="78"/>
      <c r="W326" s="62"/>
      <c r="X326" s="113"/>
      <c r="Y326" s="75"/>
      <c r="Z326" s="299"/>
      <c r="AA326" s="40"/>
      <c r="AB326" s="43"/>
      <c r="AC326" s="43"/>
      <c r="AD326" s="43"/>
      <c r="AE326" s="43"/>
      <c r="AF326" s="43"/>
      <c r="AG326" s="43"/>
      <c r="AH326" s="40"/>
    </row>
    <row r="327" spans="1:34" ht="21" customHeight="1" x14ac:dyDescent="0.15">
      <c r="A327" s="292"/>
      <c r="B327" s="71" t="s">
        <v>23</v>
      </c>
      <c r="C327" s="77"/>
      <c r="D327" s="73"/>
      <c r="E327" s="76"/>
      <c r="F327" s="75"/>
      <c r="G327" s="77"/>
      <c r="H327" s="264"/>
      <c r="I327" s="74"/>
      <c r="J327" s="71"/>
      <c r="K327" s="84"/>
      <c r="L327" s="66"/>
      <c r="M327" s="64"/>
      <c r="N327" s="64"/>
      <c r="O327" s="76"/>
      <c r="P327" s="75"/>
      <c r="Q327" s="76"/>
      <c r="R327" s="75"/>
      <c r="S327" s="72"/>
      <c r="T327" s="71"/>
      <c r="U327" s="76"/>
      <c r="V327" s="78"/>
      <c r="W327" s="62"/>
      <c r="X327" s="113"/>
      <c r="Y327" s="75"/>
      <c r="Z327" s="299"/>
      <c r="AA327" s="40"/>
      <c r="AB327" s="43"/>
      <c r="AC327" s="43"/>
      <c r="AD327" s="43"/>
      <c r="AE327" s="43"/>
      <c r="AF327" s="43"/>
      <c r="AG327" s="43"/>
      <c r="AH327" s="40"/>
    </row>
    <row r="328" spans="1:34" ht="21" customHeight="1" x14ac:dyDescent="0.15">
      <c r="A328" s="292"/>
      <c r="B328" s="64" t="s">
        <v>24</v>
      </c>
      <c r="C328" s="77"/>
      <c r="D328" s="73"/>
      <c r="E328" s="76"/>
      <c r="F328" s="75"/>
      <c r="G328" s="77"/>
      <c r="H328" s="264"/>
      <c r="I328" s="74"/>
      <c r="J328" s="71"/>
      <c r="K328" s="84"/>
      <c r="L328" s="66"/>
      <c r="M328" s="64"/>
      <c r="N328" s="64"/>
      <c r="O328" s="76"/>
      <c r="P328" s="75"/>
      <c r="Q328" s="76"/>
      <c r="R328" s="75"/>
      <c r="S328" s="72"/>
      <c r="T328" s="71"/>
      <c r="U328" s="76"/>
      <c r="V328" s="78"/>
      <c r="W328" s="62"/>
      <c r="X328" s="113"/>
      <c r="Y328" s="75"/>
      <c r="Z328" s="299"/>
      <c r="AA328" s="40"/>
      <c r="AB328" s="43"/>
      <c r="AC328" s="43"/>
      <c r="AD328" s="43"/>
      <c r="AE328" s="43"/>
      <c r="AF328" s="43"/>
      <c r="AG328" s="43"/>
      <c r="AH328" s="40"/>
    </row>
    <row r="329" spans="1:34" ht="21" customHeight="1" x14ac:dyDescent="0.15">
      <c r="A329" s="292"/>
      <c r="B329" s="64" t="s">
        <v>25</v>
      </c>
      <c r="C329" s="77"/>
      <c r="D329" s="73"/>
      <c r="E329" s="76"/>
      <c r="F329" s="75"/>
      <c r="G329" s="77"/>
      <c r="H329" s="264"/>
      <c r="I329" s="74"/>
      <c r="J329" s="71"/>
      <c r="K329" s="53"/>
      <c r="L329" s="54"/>
      <c r="M329" s="52"/>
      <c r="N329" s="52"/>
      <c r="O329" s="76"/>
      <c r="P329" s="75"/>
      <c r="Q329" s="76"/>
      <c r="R329" s="75"/>
      <c r="S329" s="72"/>
      <c r="T329" s="71"/>
      <c r="U329" s="76"/>
      <c r="V329" s="78"/>
      <c r="W329" s="62"/>
      <c r="X329" s="113"/>
      <c r="Y329" s="75"/>
      <c r="Z329" s="299"/>
      <c r="AA329" s="40"/>
      <c r="AB329" s="43"/>
      <c r="AC329" s="43"/>
      <c r="AD329" s="43"/>
      <c r="AE329" s="43"/>
      <c r="AF329" s="43"/>
      <c r="AG329" s="43"/>
      <c r="AH329" s="40"/>
    </row>
    <row r="330" spans="1:34" ht="21" customHeight="1" x14ac:dyDescent="0.15">
      <c r="A330" s="292"/>
      <c r="B330" s="123" t="s">
        <v>19</v>
      </c>
      <c r="C330" s="77"/>
      <c r="D330" s="73"/>
      <c r="E330" s="76"/>
      <c r="F330" s="75"/>
      <c r="G330" s="77"/>
      <c r="H330" s="264"/>
      <c r="I330" s="74"/>
      <c r="J330" s="71"/>
      <c r="K330" s="86"/>
      <c r="L330" s="87"/>
      <c r="M330" s="88"/>
      <c r="N330" s="268"/>
      <c r="O330" s="76"/>
      <c r="P330" s="75"/>
      <c r="Q330" s="76"/>
      <c r="R330" s="75"/>
      <c r="S330" s="72"/>
      <c r="T330" s="71"/>
      <c r="U330" s="76"/>
      <c r="V330" s="78"/>
      <c r="W330" s="76"/>
      <c r="X330" s="113"/>
      <c r="Y330" s="75"/>
      <c r="Z330" s="299"/>
      <c r="AA330" s="40"/>
      <c r="AB330" s="43"/>
      <c r="AC330" s="43"/>
      <c r="AD330" s="43"/>
      <c r="AE330" s="43"/>
      <c r="AF330" s="43"/>
      <c r="AG330" s="43"/>
      <c r="AH330" s="40"/>
    </row>
    <row r="331" spans="1:34" ht="21" customHeight="1" x14ac:dyDescent="0.15">
      <c r="A331" s="292"/>
      <c r="B331" s="71" t="s">
        <v>20</v>
      </c>
      <c r="C331" s="77"/>
      <c r="D331" s="73"/>
      <c r="E331" s="76"/>
      <c r="F331" s="75"/>
      <c r="G331" s="77"/>
      <c r="H331" s="264"/>
      <c r="I331" s="74"/>
      <c r="J331" s="71"/>
      <c r="K331" s="79"/>
      <c r="L331" s="78"/>
      <c r="M331" s="72"/>
      <c r="N331" s="71"/>
      <c r="O331" s="76"/>
      <c r="P331" s="75"/>
      <c r="Q331" s="76"/>
      <c r="R331" s="75"/>
      <c r="S331" s="72"/>
      <c r="T331" s="71"/>
      <c r="U331" s="76"/>
      <c r="V331" s="78"/>
      <c r="W331" s="62"/>
      <c r="X331" s="113"/>
      <c r="Y331" s="75"/>
      <c r="Z331" s="299"/>
      <c r="AA331" s="40"/>
      <c r="AB331" s="43"/>
      <c r="AC331" s="43"/>
      <c r="AD331" s="43"/>
      <c r="AE331" s="43"/>
      <c r="AF331" s="43"/>
      <c r="AG331" s="43"/>
      <c r="AH331" s="40"/>
    </row>
    <row r="332" spans="1:34" ht="21" customHeight="1" x14ac:dyDescent="0.15">
      <c r="A332" s="292"/>
      <c r="B332" s="52" t="s">
        <v>21</v>
      </c>
      <c r="C332" s="77"/>
      <c r="D332" s="73"/>
      <c r="E332" s="76"/>
      <c r="F332" s="75"/>
      <c r="G332" s="77"/>
      <c r="H332" s="264"/>
      <c r="I332" s="74"/>
      <c r="J332" s="71"/>
      <c r="K332" s="53"/>
      <c r="L332" s="54"/>
      <c r="M332" s="52"/>
      <c r="N332" s="52"/>
      <c r="O332" s="76"/>
      <c r="P332" s="75"/>
      <c r="Q332" s="76"/>
      <c r="R332" s="75"/>
      <c r="S332" s="72"/>
      <c r="T332" s="71"/>
      <c r="U332" s="76"/>
      <c r="V332" s="78"/>
      <c r="W332" s="62"/>
      <c r="X332" s="113"/>
      <c r="Y332" s="75"/>
      <c r="Z332" s="299"/>
      <c r="AA332" s="40"/>
      <c r="AB332" s="43"/>
      <c r="AC332" s="43"/>
      <c r="AD332" s="43"/>
      <c r="AE332" s="43"/>
      <c r="AF332" s="43"/>
      <c r="AG332" s="43"/>
      <c r="AH332" s="40"/>
    </row>
    <row r="333" spans="1:34" ht="21" customHeight="1" x14ac:dyDescent="0.15">
      <c r="A333" s="292"/>
      <c r="B333" s="71" t="s">
        <v>22</v>
      </c>
      <c r="C333" s="77"/>
      <c r="D333" s="73"/>
      <c r="E333" s="76"/>
      <c r="F333" s="75"/>
      <c r="G333" s="77"/>
      <c r="H333" s="264"/>
      <c r="I333" s="74"/>
      <c r="J333" s="71"/>
      <c r="K333" s="79"/>
      <c r="L333" s="78"/>
      <c r="M333" s="72"/>
      <c r="N333" s="71"/>
      <c r="O333" s="76"/>
      <c r="P333" s="75"/>
      <c r="Q333" s="76"/>
      <c r="R333" s="75"/>
      <c r="S333" s="72"/>
      <c r="T333" s="71"/>
      <c r="U333" s="76"/>
      <c r="V333" s="78"/>
      <c r="W333" s="62"/>
      <c r="X333" s="113"/>
      <c r="Y333" s="75"/>
      <c r="Z333" s="299"/>
      <c r="AA333" s="40"/>
      <c r="AB333" s="43"/>
      <c r="AC333" s="43"/>
      <c r="AD333" s="43"/>
      <c r="AE333" s="43"/>
      <c r="AF333" s="43"/>
      <c r="AG333" s="43"/>
      <c r="AH333" s="40"/>
    </row>
    <row r="334" spans="1:34" ht="21" customHeight="1" x14ac:dyDescent="0.15">
      <c r="A334" s="292"/>
      <c r="B334" s="71" t="s">
        <v>23</v>
      </c>
      <c r="C334" s="77"/>
      <c r="D334" s="73"/>
      <c r="E334" s="76"/>
      <c r="F334" s="75"/>
      <c r="G334" s="77"/>
      <c r="H334" s="264"/>
      <c r="I334" s="74"/>
      <c r="J334" s="71"/>
      <c r="K334" s="53"/>
      <c r="L334" s="54"/>
      <c r="M334" s="52"/>
      <c r="N334" s="52"/>
      <c r="O334" s="76"/>
      <c r="P334" s="75"/>
      <c r="Q334" s="76"/>
      <c r="R334" s="75"/>
      <c r="S334" s="72"/>
      <c r="T334" s="71"/>
      <c r="U334" s="76"/>
      <c r="V334" s="78"/>
      <c r="W334" s="62"/>
      <c r="X334" s="113"/>
      <c r="Y334" s="75"/>
      <c r="Z334" s="299"/>
      <c r="AA334" s="40"/>
      <c r="AB334" s="43"/>
      <c r="AC334" s="43"/>
      <c r="AD334" s="43"/>
      <c r="AE334" s="43"/>
      <c r="AF334" s="43"/>
      <c r="AG334" s="43"/>
      <c r="AH334" s="40"/>
    </row>
    <row r="335" spans="1:34" ht="21" customHeight="1" x14ac:dyDescent="0.15">
      <c r="A335" s="292"/>
      <c r="B335" s="64" t="s">
        <v>24</v>
      </c>
      <c r="C335" s="77"/>
      <c r="D335" s="73"/>
      <c r="E335" s="76"/>
      <c r="F335" s="75"/>
      <c r="G335" s="77"/>
      <c r="H335" s="264"/>
      <c r="I335" s="74"/>
      <c r="J335" s="71"/>
      <c r="K335" s="79"/>
      <c r="L335" s="78"/>
      <c r="M335" s="72"/>
      <c r="N335" s="71"/>
      <c r="O335" s="76"/>
      <c r="P335" s="75"/>
      <c r="Q335" s="76"/>
      <c r="R335" s="75"/>
      <c r="S335" s="72"/>
      <c r="T335" s="71"/>
      <c r="U335" s="76"/>
      <c r="V335" s="78"/>
      <c r="W335" s="62"/>
      <c r="X335" s="113"/>
      <c r="Y335" s="75"/>
      <c r="Z335" s="299"/>
      <c r="AA335" s="40"/>
      <c r="AB335" s="43"/>
      <c r="AC335" s="43"/>
      <c r="AD335" s="43"/>
      <c r="AE335" s="43"/>
      <c r="AF335" s="43"/>
      <c r="AG335" s="43"/>
      <c r="AH335" s="40"/>
    </row>
    <row r="336" spans="1:34" ht="21" customHeight="1" x14ac:dyDescent="0.15">
      <c r="A336" s="292"/>
      <c r="B336" s="64" t="s">
        <v>25</v>
      </c>
      <c r="C336" s="77"/>
      <c r="D336" s="73"/>
      <c r="E336" s="76"/>
      <c r="F336" s="75"/>
      <c r="G336" s="77"/>
      <c r="H336" s="264"/>
      <c r="I336" s="74"/>
      <c r="J336" s="71"/>
      <c r="K336" s="79"/>
      <c r="L336" s="78"/>
      <c r="M336" s="71"/>
      <c r="N336" s="71"/>
      <c r="O336" s="76"/>
      <c r="P336" s="75"/>
      <c r="Q336" s="76"/>
      <c r="R336" s="75"/>
      <c r="S336" s="72"/>
      <c r="T336" s="71"/>
      <c r="U336" s="76"/>
      <c r="V336" s="78"/>
      <c r="W336" s="76"/>
      <c r="X336" s="113"/>
      <c r="Y336" s="75"/>
      <c r="Z336" s="299"/>
      <c r="AA336" s="40"/>
      <c r="AB336" s="43"/>
      <c r="AC336" s="43"/>
      <c r="AD336" s="43"/>
      <c r="AE336" s="43"/>
      <c r="AF336" s="43"/>
      <c r="AG336" s="43"/>
      <c r="AH336" s="40"/>
    </row>
    <row r="337" spans="1:34" ht="21" customHeight="1" x14ac:dyDescent="0.15">
      <c r="A337" s="292"/>
      <c r="B337" s="123" t="s">
        <v>40</v>
      </c>
      <c r="C337" s="65"/>
      <c r="D337" s="60"/>
      <c r="E337" s="62"/>
      <c r="F337" s="63"/>
      <c r="G337" s="65"/>
      <c r="H337" s="267"/>
      <c r="I337" s="59"/>
      <c r="J337" s="64"/>
      <c r="K337" s="84"/>
      <c r="L337" s="66"/>
      <c r="M337" s="64"/>
      <c r="N337" s="64"/>
      <c r="O337" s="62"/>
      <c r="P337" s="63"/>
      <c r="Q337" s="62"/>
      <c r="R337" s="63"/>
      <c r="S337" s="61"/>
      <c r="T337" s="64"/>
      <c r="U337" s="62"/>
      <c r="V337" s="66"/>
      <c r="W337" s="62"/>
      <c r="X337" s="114"/>
      <c r="Y337" s="63"/>
      <c r="Z337" s="299"/>
      <c r="AA337" s="40"/>
      <c r="AB337" s="43"/>
      <c r="AC337" s="43"/>
      <c r="AD337" s="43"/>
      <c r="AE337" s="43"/>
      <c r="AF337" s="43"/>
      <c r="AG337" s="43"/>
      <c r="AH337" s="40"/>
    </row>
    <row r="338" spans="1:34" ht="21" customHeight="1" x14ac:dyDescent="0.15">
      <c r="A338" s="292"/>
      <c r="B338" s="71" t="s">
        <v>20</v>
      </c>
      <c r="C338" s="77"/>
      <c r="D338" s="73"/>
      <c r="E338" s="76"/>
      <c r="F338" s="75"/>
      <c r="G338" s="77"/>
      <c r="H338" s="264"/>
      <c r="I338" s="74"/>
      <c r="J338" s="71"/>
      <c r="K338" s="84"/>
      <c r="L338" s="66"/>
      <c r="M338" s="64"/>
      <c r="N338" s="64"/>
      <c r="O338" s="76"/>
      <c r="P338" s="75"/>
      <c r="Q338" s="76"/>
      <c r="R338" s="75"/>
      <c r="S338" s="72"/>
      <c r="T338" s="71"/>
      <c r="U338" s="76"/>
      <c r="V338" s="78"/>
      <c r="W338" s="62"/>
      <c r="X338" s="113"/>
      <c r="Y338" s="75"/>
      <c r="Z338" s="299"/>
      <c r="AA338" s="40"/>
      <c r="AB338" s="43"/>
      <c r="AC338" s="43"/>
      <c r="AD338" s="43"/>
      <c r="AE338" s="43"/>
      <c r="AF338" s="43"/>
      <c r="AG338" s="43"/>
      <c r="AH338" s="40"/>
    </row>
    <row r="339" spans="1:34" ht="21" customHeight="1" x14ac:dyDescent="0.15">
      <c r="A339" s="292"/>
      <c r="B339" s="52" t="s">
        <v>21</v>
      </c>
      <c r="C339" s="77"/>
      <c r="D339" s="73"/>
      <c r="E339" s="76"/>
      <c r="F339" s="75"/>
      <c r="G339" s="77"/>
      <c r="H339" s="264"/>
      <c r="I339" s="74"/>
      <c r="J339" s="71"/>
      <c r="K339" s="84"/>
      <c r="L339" s="66"/>
      <c r="M339" s="64"/>
      <c r="N339" s="64"/>
      <c r="O339" s="76"/>
      <c r="P339" s="75"/>
      <c r="Q339" s="76"/>
      <c r="R339" s="75"/>
      <c r="S339" s="72"/>
      <c r="T339" s="71"/>
      <c r="U339" s="76"/>
      <c r="V339" s="78"/>
      <c r="W339" s="62"/>
      <c r="X339" s="113"/>
      <c r="Y339" s="75"/>
      <c r="Z339" s="299"/>
      <c r="AA339" s="40"/>
      <c r="AB339" s="43"/>
      <c r="AC339" s="43"/>
      <c r="AD339" s="43"/>
      <c r="AE339" s="43"/>
      <c r="AF339" s="43"/>
      <c r="AG339" s="43"/>
      <c r="AH339" s="40"/>
    </row>
    <row r="340" spans="1:34" ht="21" customHeight="1" x14ac:dyDescent="0.15">
      <c r="A340" s="292"/>
      <c r="B340" s="71" t="s">
        <v>22</v>
      </c>
      <c r="C340" s="77"/>
      <c r="D340" s="73"/>
      <c r="E340" s="76"/>
      <c r="F340" s="75"/>
      <c r="G340" s="77"/>
      <c r="H340" s="264"/>
      <c r="I340" s="74"/>
      <c r="J340" s="71"/>
      <c r="K340" s="84"/>
      <c r="L340" s="66"/>
      <c r="M340" s="64"/>
      <c r="N340" s="64"/>
      <c r="O340" s="76"/>
      <c r="P340" s="75"/>
      <c r="Q340" s="76"/>
      <c r="R340" s="75"/>
      <c r="S340" s="72"/>
      <c r="T340" s="71"/>
      <c r="U340" s="76"/>
      <c r="V340" s="78"/>
      <c r="W340" s="62"/>
      <c r="X340" s="113"/>
      <c r="Y340" s="75"/>
      <c r="Z340" s="299"/>
      <c r="AA340" s="40"/>
      <c r="AB340" s="43"/>
      <c r="AC340" s="43"/>
      <c r="AD340" s="43"/>
      <c r="AE340" s="43"/>
      <c r="AF340" s="43"/>
      <c r="AG340" s="43"/>
      <c r="AH340" s="40"/>
    </row>
    <row r="341" spans="1:34" ht="21" customHeight="1" x14ac:dyDescent="0.15">
      <c r="A341" s="292"/>
      <c r="B341" s="71" t="s">
        <v>23</v>
      </c>
      <c r="C341" s="77"/>
      <c r="D341" s="73"/>
      <c r="E341" s="76"/>
      <c r="F341" s="75"/>
      <c r="G341" s="77"/>
      <c r="H341" s="264"/>
      <c r="I341" s="74"/>
      <c r="J341" s="71"/>
      <c r="K341" s="84"/>
      <c r="L341" s="66"/>
      <c r="M341" s="64"/>
      <c r="N341" s="64"/>
      <c r="O341" s="76"/>
      <c r="P341" s="75"/>
      <c r="Q341" s="76"/>
      <c r="R341" s="75"/>
      <c r="S341" s="72"/>
      <c r="T341" s="71"/>
      <c r="U341" s="76"/>
      <c r="V341" s="78"/>
      <c r="W341" s="62"/>
      <c r="X341" s="113"/>
      <c r="Y341" s="75"/>
      <c r="Z341" s="299"/>
      <c r="AA341" s="40"/>
      <c r="AB341" s="43"/>
      <c r="AC341" s="43"/>
      <c r="AD341" s="43"/>
      <c r="AE341" s="43"/>
      <c r="AF341" s="43"/>
      <c r="AG341" s="43"/>
      <c r="AH341" s="40"/>
    </row>
    <row r="342" spans="1:34" ht="21" customHeight="1" x14ac:dyDescent="0.15">
      <c r="A342" s="292"/>
      <c r="B342" s="64" t="s">
        <v>24</v>
      </c>
      <c r="C342" s="77"/>
      <c r="D342" s="73"/>
      <c r="E342" s="76"/>
      <c r="F342" s="75"/>
      <c r="G342" s="77"/>
      <c r="H342" s="264"/>
      <c r="I342" s="74"/>
      <c r="J342" s="71"/>
      <c r="K342" s="84"/>
      <c r="L342" s="66"/>
      <c r="M342" s="64"/>
      <c r="N342" s="64"/>
      <c r="O342" s="76"/>
      <c r="P342" s="75"/>
      <c r="Q342" s="76"/>
      <c r="R342" s="75"/>
      <c r="S342" s="72"/>
      <c r="T342" s="71"/>
      <c r="U342" s="76"/>
      <c r="V342" s="78"/>
      <c r="W342" s="62"/>
      <c r="X342" s="113"/>
      <c r="Y342" s="75"/>
      <c r="Z342" s="299"/>
      <c r="AA342" s="40"/>
      <c r="AB342" s="43"/>
      <c r="AC342" s="43"/>
      <c r="AD342" s="43"/>
      <c r="AE342" s="43"/>
      <c r="AF342" s="43"/>
      <c r="AG342" s="43"/>
      <c r="AH342" s="40"/>
    </row>
    <row r="343" spans="1:34" ht="21" customHeight="1" x14ac:dyDescent="0.15">
      <c r="A343" s="292"/>
      <c r="B343" s="64" t="s">
        <v>25</v>
      </c>
      <c r="C343" s="77"/>
      <c r="D343" s="73"/>
      <c r="E343" s="76"/>
      <c r="F343" s="75"/>
      <c r="G343" s="77"/>
      <c r="H343" s="264"/>
      <c r="I343" s="74"/>
      <c r="J343" s="71"/>
      <c r="K343" s="84"/>
      <c r="L343" s="66"/>
      <c r="M343" s="64"/>
      <c r="N343" s="64"/>
      <c r="O343" s="76"/>
      <c r="P343" s="75"/>
      <c r="Q343" s="76"/>
      <c r="R343" s="75"/>
      <c r="S343" s="72"/>
      <c r="T343" s="71"/>
      <c r="U343" s="76"/>
      <c r="V343" s="78"/>
      <c r="W343" s="62"/>
      <c r="X343" s="113"/>
      <c r="Y343" s="75"/>
      <c r="Z343" s="299"/>
      <c r="AA343" s="40"/>
      <c r="AB343" s="43"/>
      <c r="AC343" s="43"/>
      <c r="AD343" s="43"/>
      <c r="AE343" s="43"/>
      <c r="AF343" s="43"/>
      <c r="AG343" s="43"/>
      <c r="AH343" s="40"/>
    </row>
    <row r="344" spans="1:34" ht="21" customHeight="1" x14ac:dyDescent="0.15">
      <c r="A344" s="292"/>
      <c r="B344" s="123" t="s">
        <v>19</v>
      </c>
      <c r="C344" s="77"/>
      <c r="D344" s="73"/>
      <c r="E344" s="76"/>
      <c r="F344" s="75"/>
      <c r="G344" s="77"/>
      <c r="H344" s="264"/>
      <c r="I344" s="74"/>
      <c r="J344" s="71"/>
      <c r="K344" s="79"/>
      <c r="L344" s="78"/>
      <c r="M344" s="72"/>
      <c r="N344" s="71"/>
      <c r="O344" s="76"/>
      <c r="P344" s="75"/>
      <c r="Q344" s="76"/>
      <c r="R344" s="75"/>
      <c r="S344" s="72"/>
      <c r="T344" s="71"/>
      <c r="U344" s="76"/>
      <c r="V344" s="78"/>
      <c r="W344" s="76"/>
      <c r="X344" s="113"/>
      <c r="Y344" s="75"/>
      <c r="Z344" s="299"/>
      <c r="AA344" s="40"/>
      <c r="AB344" s="43"/>
      <c r="AC344" s="43"/>
      <c r="AD344" s="43"/>
      <c r="AE344" s="43"/>
      <c r="AF344" s="43"/>
      <c r="AG344" s="43"/>
      <c r="AH344" s="40"/>
    </row>
    <row r="345" spans="1:34" ht="21" customHeight="1" x14ac:dyDescent="0.15">
      <c r="A345" s="292"/>
      <c r="B345" s="71" t="s">
        <v>20</v>
      </c>
      <c r="C345" s="77"/>
      <c r="D345" s="73"/>
      <c r="E345" s="76"/>
      <c r="F345" s="75"/>
      <c r="G345" s="77"/>
      <c r="H345" s="264"/>
      <c r="I345" s="74"/>
      <c r="J345" s="71"/>
      <c r="K345" s="84"/>
      <c r="L345" s="66"/>
      <c r="M345" s="64"/>
      <c r="N345" s="64"/>
      <c r="O345" s="76"/>
      <c r="P345" s="75"/>
      <c r="Q345" s="76"/>
      <c r="R345" s="75"/>
      <c r="S345" s="72"/>
      <c r="T345" s="71"/>
      <c r="U345" s="76"/>
      <c r="V345" s="78"/>
      <c r="W345" s="62"/>
      <c r="X345" s="113"/>
      <c r="Y345" s="75"/>
      <c r="Z345" s="299"/>
      <c r="AA345" s="40"/>
      <c r="AB345" s="43"/>
      <c r="AC345" s="43"/>
      <c r="AD345" s="43"/>
      <c r="AE345" s="43"/>
      <c r="AF345" s="43"/>
      <c r="AG345" s="43"/>
      <c r="AH345" s="40"/>
    </row>
    <row r="346" spans="1:34" ht="21" customHeight="1" x14ac:dyDescent="0.15">
      <c r="A346" s="292"/>
      <c r="B346" s="52" t="s">
        <v>21</v>
      </c>
      <c r="C346" s="77"/>
      <c r="D346" s="73"/>
      <c r="E346" s="76"/>
      <c r="F346" s="75"/>
      <c r="G346" s="77"/>
      <c r="H346" s="264"/>
      <c r="I346" s="74"/>
      <c r="J346" s="71"/>
      <c r="K346" s="84"/>
      <c r="L346" s="66"/>
      <c r="M346" s="64"/>
      <c r="N346" s="64"/>
      <c r="O346" s="76"/>
      <c r="P346" s="75"/>
      <c r="Q346" s="76"/>
      <c r="R346" s="75"/>
      <c r="S346" s="72"/>
      <c r="T346" s="71"/>
      <c r="U346" s="76"/>
      <c r="V346" s="78"/>
      <c r="W346" s="62"/>
      <c r="X346" s="113"/>
      <c r="Y346" s="75"/>
      <c r="Z346" s="299"/>
      <c r="AA346" s="40"/>
      <c r="AB346" s="43"/>
      <c r="AC346" s="43"/>
      <c r="AD346" s="43"/>
      <c r="AE346" s="43"/>
      <c r="AF346" s="43"/>
      <c r="AG346" s="43"/>
      <c r="AH346" s="40"/>
    </row>
    <row r="347" spans="1:34" ht="21" customHeight="1" x14ac:dyDescent="0.15">
      <c r="A347" s="292"/>
      <c r="B347" s="71" t="s">
        <v>22</v>
      </c>
      <c r="C347" s="77"/>
      <c r="D347" s="73"/>
      <c r="E347" s="76"/>
      <c r="F347" s="75"/>
      <c r="G347" s="77"/>
      <c r="H347" s="264"/>
      <c r="I347" s="74"/>
      <c r="J347" s="71"/>
      <c r="K347" s="84"/>
      <c r="L347" s="66"/>
      <c r="M347" s="64"/>
      <c r="N347" s="64"/>
      <c r="O347" s="76"/>
      <c r="P347" s="75"/>
      <c r="Q347" s="76"/>
      <c r="R347" s="75"/>
      <c r="S347" s="72"/>
      <c r="T347" s="71"/>
      <c r="U347" s="76"/>
      <c r="V347" s="78"/>
      <c r="W347" s="62"/>
      <c r="X347" s="113"/>
      <c r="Y347" s="75"/>
      <c r="Z347" s="299"/>
      <c r="AA347" s="40"/>
      <c r="AB347" s="43"/>
      <c r="AC347" s="43"/>
      <c r="AD347" s="43"/>
      <c r="AE347" s="43"/>
      <c r="AF347" s="43"/>
      <c r="AG347" s="43"/>
      <c r="AH347" s="40"/>
    </row>
    <row r="348" spans="1:34" ht="21" customHeight="1" x14ac:dyDescent="0.15">
      <c r="A348" s="292"/>
      <c r="B348" s="71" t="s">
        <v>23</v>
      </c>
      <c r="C348" s="77"/>
      <c r="D348" s="73"/>
      <c r="E348" s="76"/>
      <c r="F348" s="75"/>
      <c r="G348" s="77"/>
      <c r="H348" s="264"/>
      <c r="I348" s="74"/>
      <c r="J348" s="71"/>
      <c r="K348" s="84"/>
      <c r="L348" s="66"/>
      <c r="M348" s="64"/>
      <c r="N348" s="64"/>
      <c r="O348" s="76"/>
      <c r="P348" s="75"/>
      <c r="Q348" s="76"/>
      <c r="R348" s="75"/>
      <c r="S348" s="72"/>
      <c r="T348" s="71"/>
      <c r="U348" s="76"/>
      <c r="V348" s="78"/>
      <c r="W348" s="62"/>
      <c r="X348" s="113"/>
      <c r="Y348" s="75"/>
      <c r="Z348" s="299"/>
      <c r="AA348" s="40"/>
      <c r="AB348" s="43"/>
      <c r="AC348" s="43"/>
      <c r="AD348" s="43"/>
      <c r="AE348" s="43"/>
      <c r="AF348" s="43"/>
      <c r="AG348" s="43"/>
      <c r="AH348" s="40"/>
    </row>
    <row r="349" spans="1:34" ht="21" customHeight="1" x14ac:dyDescent="0.15">
      <c r="A349" s="292"/>
      <c r="B349" s="64" t="s">
        <v>24</v>
      </c>
      <c r="C349" s="77"/>
      <c r="D349" s="73"/>
      <c r="E349" s="76"/>
      <c r="F349" s="75"/>
      <c r="G349" s="77"/>
      <c r="H349" s="264"/>
      <c r="I349" s="74"/>
      <c r="J349" s="71"/>
      <c r="K349" s="84"/>
      <c r="L349" s="66"/>
      <c r="M349" s="64"/>
      <c r="N349" s="64"/>
      <c r="O349" s="76"/>
      <c r="P349" s="75"/>
      <c r="Q349" s="76"/>
      <c r="R349" s="75"/>
      <c r="S349" s="72"/>
      <c r="T349" s="71"/>
      <c r="U349" s="76"/>
      <c r="V349" s="78"/>
      <c r="W349" s="62"/>
      <c r="X349" s="113"/>
      <c r="Y349" s="75"/>
      <c r="Z349" s="299"/>
      <c r="AA349" s="40"/>
      <c r="AB349" s="43"/>
      <c r="AC349" s="43"/>
      <c r="AD349" s="43"/>
      <c r="AE349" s="43"/>
      <c r="AF349" s="43"/>
      <c r="AG349" s="43"/>
      <c r="AH349" s="40"/>
    </row>
    <row r="350" spans="1:34" ht="21" customHeight="1" x14ac:dyDescent="0.15">
      <c r="A350" s="292"/>
      <c r="B350" s="64" t="s">
        <v>25</v>
      </c>
      <c r="C350" s="77"/>
      <c r="D350" s="73"/>
      <c r="E350" s="76"/>
      <c r="F350" s="75"/>
      <c r="G350" s="77"/>
      <c r="H350" s="264"/>
      <c r="I350" s="74"/>
      <c r="J350" s="71"/>
      <c r="K350" s="84"/>
      <c r="L350" s="66"/>
      <c r="M350" s="64"/>
      <c r="N350" s="52"/>
      <c r="O350" s="85"/>
      <c r="P350" s="103"/>
      <c r="Q350" s="76"/>
      <c r="R350" s="75"/>
      <c r="S350" s="72"/>
      <c r="T350" s="71"/>
      <c r="U350" s="76"/>
      <c r="V350" s="78"/>
      <c r="W350" s="62"/>
      <c r="X350" s="113"/>
      <c r="Y350" s="75"/>
      <c r="Z350" s="299"/>
      <c r="AA350" s="40"/>
      <c r="AB350" s="43"/>
      <c r="AC350" s="43"/>
      <c r="AD350" s="43"/>
      <c r="AE350" s="43"/>
      <c r="AF350" s="43"/>
      <c r="AG350" s="43"/>
      <c r="AH350" s="40"/>
    </row>
    <row r="351" spans="1:34" ht="21" customHeight="1" x14ac:dyDescent="0.15">
      <c r="A351" s="292"/>
      <c r="B351" s="123" t="s">
        <v>19</v>
      </c>
      <c r="C351" s="77"/>
      <c r="D351" s="73"/>
      <c r="E351" s="76"/>
      <c r="F351" s="75"/>
      <c r="G351" s="77"/>
      <c r="H351" s="264"/>
      <c r="I351" s="74"/>
      <c r="J351" s="71"/>
      <c r="K351" s="79"/>
      <c r="L351" s="78"/>
      <c r="M351" s="72"/>
      <c r="N351" s="71"/>
      <c r="O351" s="76"/>
      <c r="P351" s="75"/>
      <c r="Q351" s="76"/>
      <c r="R351" s="75"/>
      <c r="S351" s="72"/>
      <c r="T351" s="71"/>
      <c r="U351" s="76"/>
      <c r="V351" s="78"/>
      <c r="W351" s="76"/>
      <c r="X351" s="113"/>
      <c r="Y351" s="75"/>
      <c r="Z351" s="299"/>
      <c r="AA351" s="40"/>
      <c r="AB351" s="43"/>
      <c r="AC351" s="43"/>
      <c r="AD351" s="43"/>
      <c r="AE351" s="43"/>
      <c r="AF351" s="43"/>
      <c r="AG351" s="43"/>
      <c r="AH351" s="40"/>
    </row>
    <row r="352" spans="1:34" ht="21" customHeight="1" x14ac:dyDescent="0.15">
      <c r="A352" s="292"/>
      <c r="B352" s="71" t="s">
        <v>20</v>
      </c>
      <c r="C352" s="77"/>
      <c r="D352" s="73"/>
      <c r="E352" s="76"/>
      <c r="F352" s="75"/>
      <c r="G352" s="77"/>
      <c r="H352" s="264"/>
      <c r="I352" s="74"/>
      <c r="J352" s="71"/>
      <c r="K352" s="84"/>
      <c r="L352" s="66"/>
      <c r="M352" s="64"/>
      <c r="N352" s="64"/>
      <c r="O352" s="76"/>
      <c r="P352" s="75"/>
      <c r="Q352" s="76"/>
      <c r="R352" s="75"/>
      <c r="S352" s="72"/>
      <c r="T352" s="71"/>
      <c r="U352" s="76"/>
      <c r="V352" s="78"/>
      <c r="W352" s="62"/>
      <c r="X352" s="113"/>
      <c r="Y352" s="75"/>
      <c r="Z352" s="299"/>
      <c r="AA352" s="40"/>
      <c r="AB352" s="43"/>
      <c r="AC352" s="43"/>
      <c r="AD352" s="43"/>
      <c r="AE352" s="43"/>
      <c r="AF352" s="43"/>
      <c r="AG352" s="43"/>
      <c r="AH352" s="40"/>
    </row>
    <row r="353" spans="1:34" ht="21" customHeight="1" x14ac:dyDescent="0.15">
      <c r="A353" s="292"/>
      <c r="B353" s="52" t="s">
        <v>21</v>
      </c>
      <c r="C353" s="77"/>
      <c r="D353" s="73"/>
      <c r="E353" s="76"/>
      <c r="F353" s="75"/>
      <c r="G353" s="77"/>
      <c r="H353" s="264"/>
      <c r="I353" s="74"/>
      <c r="J353" s="71"/>
      <c r="K353" s="84"/>
      <c r="L353" s="66"/>
      <c r="M353" s="64"/>
      <c r="N353" s="64"/>
      <c r="O353" s="76"/>
      <c r="P353" s="75"/>
      <c r="Q353" s="76"/>
      <c r="R353" s="75"/>
      <c r="S353" s="72"/>
      <c r="T353" s="71"/>
      <c r="U353" s="76"/>
      <c r="V353" s="78"/>
      <c r="W353" s="62"/>
      <c r="X353" s="113"/>
      <c r="Y353" s="75"/>
      <c r="Z353" s="299"/>
      <c r="AA353" s="40"/>
      <c r="AB353" s="43"/>
      <c r="AC353" s="43"/>
      <c r="AD353" s="43"/>
      <c r="AE353" s="43"/>
      <c r="AF353" s="43"/>
      <c r="AG353" s="43"/>
      <c r="AH353" s="40"/>
    </row>
    <row r="354" spans="1:34" ht="21" customHeight="1" x14ac:dyDescent="0.15">
      <c r="A354" s="292"/>
      <c r="B354" s="71" t="s">
        <v>22</v>
      </c>
      <c r="C354" s="77"/>
      <c r="D354" s="73"/>
      <c r="E354" s="76"/>
      <c r="F354" s="75"/>
      <c r="G354" s="77"/>
      <c r="H354" s="264"/>
      <c r="I354" s="74"/>
      <c r="J354" s="71"/>
      <c r="K354" s="84"/>
      <c r="L354" s="66"/>
      <c r="M354" s="64"/>
      <c r="N354" s="64"/>
      <c r="O354" s="76"/>
      <c r="P354" s="75"/>
      <c r="Q354" s="76"/>
      <c r="R354" s="75"/>
      <c r="S354" s="72"/>
      <c r="T354" s="71"/>
      <c r="U354" s="76"/>
      <c r="V354" s="78"/>
      <c r="W354" s="62"/>
      <c r="X354" s="113"/>
      <c r="Y354" s="75"/>
      <c r="Z354" s="299"/>
      <c r="AA354" s="40"/>
      <c r="AB354" s="43"/>
      <c r="AC354" s="43"/>
      <c r="AD354" s="43"/>
      <c r="AE354" s="43"/>
      <c r="AF354" s="43"/>
      <c r="AG354" s="43"/>
      <c r="AH354" s="40"/>
    </row>
    <row r="355" spans="1:34" ht="21" customHeight="1" x14ac:dyDescent="0.15">
      <c r="A355" s="292"/>
      <c r="B355" s="71" t="s">
        <v>23</v>
      </c>
      <c r="C355" s="77"/>
      <c r="D355" s="73"/>
      <c r="E355" s="76"/>
      <c r="F355" s="75"/>
      <c r="G355" s="77"/>
      <c r="H355" s="264"/>
      <c r="I355" s="74"/>
      <c r="J355" s="71"/>
      <c r="K355" s="84"/>
      <c r="L355" s="66"/>
      <c r="M355" s="64"/>
      <c r="N355" s="64"/>
      <c r="O355" s="76"/>
      <c r="P355" s="75"/>
      <c r="Q355" s="76"/>
      <c r="R355" s="75"/>
      <c r="S355" s="72"/>
      <c r="T355" s="71"/>
      <c r="U355" s="76"/>
      <c r="V355" s="78"/>
      <c r="W355" s="62"/>
      <c r="X355" s="113"/>
      <c r="Y355" s="75"/>
      <c r="Z355" s="299"/>
      <c r="AA355" s="40"/>
      <c r="AB355" s="43"/>
      <c r="AC355" s="43"/>
      <c r="AD355" s="43"/>
      <c r="AE355" s="43"/>
      <c r="AF355" s="43"/>
      <c r="AG355" s="43"/>
      <c r="AH355" s="40"/>
    </row>
    <row r="356" spans="1:34" ht="21" customHeight="1" x14ac:dyDescent="0.15">
      <c r="A356" s="292"/>
      <c r="B356" s="64" t="s">
        <v>24</v>
      </c>
      <c r="C356" s="77"/>
      <c r="D356" s="73"/>
      <c r="E356" s="76"/>
      <c r="F356" s="75"/>
      <c r="G356" s="77"/>
      <c r="H356" s="264"/>
      <c r="I356" s="74"/>
      <c r="J356" s="71"/>
      <c r="K356" s="84"/>
      <c r="L356" s="66"/>
      <c r="M356" s="64"/>
      <c r="N356" s="64"/>
      <c r="O356" s="76"/>
      <c r="P356" s="75"/>
      <c r="Q356" s="76"/>
      <c r="R356" s="75"/>
      <c r="S356" s="72"/>
      <c r="T356" s="71"/>
      <c r="U356" s="76"/>
      <c r="V356" s="78"/>
      <c r="W356" s="62"/>
      <c r="X356" s="113"/>
      <c r="Y356" s="75"/>
      <c r="Z356" s="299"/>
      <c r="AA356" s="40"/>
      <c r="AB356" s="43"/>
      <c r="AC356" s="43"/>
      <c r="AD356" s="43"/>
      <c r="AE356" s="43"/>
      <c r="AF356" s="43"/>
      <c r="AG356" s="43"/>
      <c r="AH356" s="40"/>
    </row>
    <row r="357" spans="1:34" ht="21" customHeight="1" x14ac:dyDescent="0.15">
      <c r="A357" s="292"/>
      <c r="B357" s="64" t="s">
        <v>25</v>
      </c>
      <c r="C357" s="77"/>
      <c r="D357" s="73"/>
      <c r="E357" s="76"/>
      <c r="F357" s="75"/>
      <c r="G357" s="77"/>
      <c r="H357" s="264"/>
      <c r="I357" s="74"/>
      <c r="J357" s="71"/>
      <c r="K357" s="84"/>
      <c r="L357" s="66"/>
      <c r="M357" s="64"/>
      <c r="N357" s="64"/>
      <c r="O357" s="76"/>
      <c r="P357" s="75"/>
      <c r="Q357" s="76"/>
      <c r="R357" s="75"/>
      <c r="S357" s="72"/>
      <c r="T357" s="71"/>
      <c r="U357" s="76"/>
      <c r="V357" s="78"/>
      <c r="W357" s="62"/>
      <c r="X357" s="113"/>
      <c r="Y357" s="75"/>
      <c r="Z357" s="299"/>
      <c r="AA357" s="40"/>
      <c r="AB357" s="43"/>
      <c r="AC357" s="43"/>
      <c r="AD357" s="43"/>
      <c r="AE357" s="43"/>
      <c r="AF357" s="43"/>
      <c r="AG357" s="43"/>
      <c r="AH357" s="40"/>
    </row>
    <row r="358" spans="1:34" ht="21" customHeight="1" x14ac:dyDescent="0.15">
      <c r="A358" s="292"/>
      <c r="B358" s="123" t="s">
        <v>19</v>
      </c>
      <c r="C358" s="77"/>
      <c r="D358" s="73"/>
      <c r="E358" s="76"/>
      <c r="F358" s="75"/>
      <c r="G358" s="77"/>
      <c r="H358" s="264"/>
      <c r="I358" s="74"/>
      <c r="J358" s="71"/>
      <c r="K358" s="79"/>
      <c r="L358" s="78"/>
      <c r="M358" s="72"/>
      <c r="N358" s="71"/>
      <c r="O358" s="76"/>
      <c r="P358" s="75"/>
      <c r="Q358" s="76"/>
      <c r="R358" s="75"/>
      <c r="S358" s="72"/>
      <c r="T358" s="71"/>
      <c r="U358" s="76"/>
      <c r="V358" s="78"/>
      <c r="W358" s="76"/>
      <c r="X358" s="113"/>
      <c r="Y358" s="75"/>
      <c r="Z358" s="299"/>
      <c r="AA358" s="40"/>
      <c r="AB358" s="43"/>
      <c r="AC358" s="43"/>
      <c r="AD358" s="43"/>
      <c r="AE358" s="43"/>
      <c r="AF358" s="43"/>
      <c r="AG358" s="43"/>
      <c r="AH358" s="40"/>
    </row>
    <row r="359" spans="1:34" ht="21" customHeight="1" x14ac:dyDescent="0.15">
      <c r="A359" s="292"/>
      <c r="B359" s="71" t="s">
        <v>20</v>
      </c>
      <c r="C359" s="77"/>
      <c r="D359" s="73"/>
      <c r="E359" s="76"/>
      <c r="F359" s="75"/>
      <c r="G359" s="77"/>
      <c r="H359" s="264"/>
      <c r="I359" s="74"/>
      <c r="J359" s="71"/>
      <c r="K359" s="84"/>
      <c r="L359" s="66"/>
      <c r="M359" s="64"/>
      <c r="N359" s="64"/>
      <c r="O359" s="76"/>
      <c r="P359" s="75"/>
      <c r="Q359" s="76"/>
      <c r="R359" s="75"/>
      <c r="S359" s="72"/>
      <c r="T359" s="71"/>
      <c r="U359" s="76"/>
      <c r="V359" s="78"/>
      <c r="W359" s="62"/>
      <c r="X359" s="113"/>
      <c r="Y359" s="75"/>
      <c r="Z359" s="299"/>
      <c r="AA359" s="40"/>
      <c r="AB359" s="43"/>
      <c r="AC359" s="43"/>
      <c r="AD359" s="43"/>
      <c r="AE359" s="43"/>
      <c r="AF359" s="43"/>
      <c r="AG359" s="43"/>
      <c r="AH359" s="40"/>
    </row>
    <row r="360" spans="1:34" ht="21" customHeight="1" x14ac:dyDescent="0.15">
      <c r="A360" s="292"/>
      <c r="B360" s="52" t="s">
        <v>21</v>
      </c>
      <c r="C360" s="77"/>
      <c r="D360" s="73"/>
      <c r="E360" s="76"/>
      <c r="F360" s="75"/>
      <c r="G360" s="77"/>
      <c r="H360" s="264"/>
      <c r="I360" s="74"/>
      <c r="J360" s="71"/>
      <c r="K360" s="84"/>
      <c r="L360" s="66"/>
      <c r="M360" s="64"/>
      <c r="N360" s="64"/>
      <c r="O360" s="76"/>
      <c r="P360" s="75"/>
      <c r="Q360" s="76"/>
      <c r="R360" s="75"/>
      <c r="S360" s="72"/>
      <c r="T360" s="71"/>
      <c r="U360" s="76"/>
      <c r="V360" s="78"/>
      <c r="W360" s="62"/>
      <c r="X360" s="113"/>
      <c r="Y360" s="75"/>
      <c r="Z360" s="299"/>
      <c r="AA360" s="40"/>
      <c r="AB360" s="43"/>
      <c r="AC360" s="43"/>
      <c r="AD360" s="43"/>
      <c r="AE360" s="43"/>
      <c r="AF360" s="43"/>
      <c r="AG360" s="43"/>
      <c r="AH360" s="40"/>
    </row>
    <row r="361" spans="1:34" ht="21" customHeight="1" x14ac:dyDescent="0.15">
      <c r="A361" s="292"/>
      <c r="B361" s="71" t="s">
        <v>22</v>
      </c>
      <c r="C361" s="77"/>
      <c r="D361" s="73"/>
      <c r="E361" s="76"/>
      <c r="F361" s="75"/>
      <c r="G361" s="77"/>
      <c r="H361" s="264"/>
      <c r="I361" s="74"/>
      <c r="J361" s="71"/>
      <c r="K361" s="84"/>
      <c r="L361" s="66"/>
      <c r="M361" s="64"/>
      <c r="N361" s="64"/>
      <c r="O361" s="76"/>
      <c r="P361" s="75"/>
      <c r="Q361" s="76"/>
      <c r="R361" s="75"/>
      <c r="S361" s="72"/>
      <c r="T361" s="71"/>
      <c r="U361" s="76"/>
      <c r="V361" s="78"/>
      <c r="W361" s="62"/>
      <c r="X361" s="113"/>
      <c r="Y361" s="75"/>
      <c r="Z361" s="299"/>
      <c r="AA361" s="40"/>
      <c r="AB361" s="43"/>
      <c r="AC361" s="43"/>
      <c r="AD361" s="43"/>
      <c r="AE361" s="43"/>
      <c r="AF361" s="43"/>
      <c r="AG361" s="43"/>
      <c r="AH361" s="40"/>
    </row>
    <row r="362" spans="1:34" ht="21" customHeight="1" x14ac:dyDescent="0.15">
      <c r="A362" s="292"/>
      <c r="B362" s="71" t="s">
        <v>23</v>
      </c>
      <c r="C362" s="77"/>
      <c r="D362" s="73"/>
      <c r="E362" s="76"/>
      <c r="F362" s="75"/>
      <c r="G362" s="77"/>
      <c r="H362" s="264"/>
      <c r="I362" s="74"/>
      <c r="J362" s="71"/>
      <c r="K362" s="84"/>
      <c r="L362" s="66"/>
      <c r="M362" s="64"/>
      <c r="N362" s="64"/>
      <c r="O362" s="76"/>
      <c r="P362" s="75"/>
      <c r="Q362" s="76"/>
      <c r="R362" s="75"/>
      <c r="S362" s="72"/>
      <c r="T362" s="71"/>
      <c r="U362" s="76"/>
      <c r="V362" s="78"/>
      <c r="W362" s="62"/>
      <c r="X362" s="113"/>
      <c r="Y362" s="75"/>
      <c r="Z362" s="299"/>
      <c r="AA362" s="40"/>
      <c r="AB362" s="43"/>
      <c r="AC362" s="43"/>
      <c r="AD362" s="43"/>
      <c r="AE362" s="43"/>
      <c r="AF362" s="43"/>
      <c r="AG362" s="43"/>
      <c r="AH362" s="40"/>
    </row>
    <row r="363" spans="1:34" ht="21" customHeight="1" x14ac:dyDescent="0.15">
      <c r="A363" s="292"/>
      <c r="B363" s="64" t="s">
        <v>24</v>
      </c>
      <c r="C363" s="77"/>
      <c r="D363" s="73"/>
      <c r="E363" s="76"/>
      <c r="F363" s="75"/>
      <c r="G363" s="77"/>
      <c r="H363" s="264"/>
      <c r="I363" s="74"/>
      <c r="J363" s="71"/>
      <c r="K363" s="84"/>
      <c r="L363" s="66"/>
      <c r="M363" s="64"/>
      <c r="N363" s="64"/>
      <c r="O363" s="76"/>
      <c r="P363" s="75"/>
      <c r="Q363" s="76"/>
      <c r="R363" s="75"/>
      <c r="S363" s="72"/>
      <c r="T363" s="71"/>
      <c r="U363" s="76"/>
      <c r="V363" s="78"/>
      <c r="W363" s="62"/>
      <c r="X363" s="113"/>
      <c r="Y363" s="75"/>
      <c r="Z363" s="299"/>
      <c r="AA363" s="40"/>
      <c r="AB363" s="43"/>
      <c r="AC363" s="43"/>
      <c r="AD363" s="43"/>
      <c r="AE363" s="43"/>
      <c r="AF363" s="43"/>
      <c r="AG363" s="43"/>
      <c r="AH363" s="40"/>
    </row>
    <row r="364" spans="1:34" ht="21" customHeight="1" x14ac:dyDescent="0.15">
      <c r="A364" s="292"/>
      <c r="B364" s="64" t="s">
        <v>25</v>
      </c>
      <c r="C364" s="77"/>
      <c r="D364" s="73"/>
      <c r="E364" s="76"/>
      <c r="F364" s="75"/>
      <c r="G364" s="77"/>
      <c r="H364" s="264"/>
      <c r="I364" s="74"/>
      <c r="J364" s="71"/>
      <c r="K364" s="84"/>
      <c r="L364" s="66"/>
      <c r="M364" s="64"/>
      <c r="N364" s="64"/>
      <c r="O364" s="76"/>
      <c r="P364" s="75"/>
      <c r="Q364" s="85"/>
      <c r="R364" s="103"/>
      <c r="S364" s="72"/>
      <c r="T364" s="71"/>
      <c r="U364" s="76"/>
      <c r="V364" s="78"/>
      <c r="W364" s="62"/>
      <c r="X364" s="113"/>
      <c r="Y364" s="75"/>
      <c r="Z364" s="299"/>
      <c r="AA364" s="40"/>
      <c r="AB364" s="43"/>
      <c r="AC364" s="43"/>
      <c r="AD364" s="43"/>
      <c r="AE364" s="43"/>
      <c r="AF364" s="43"/>
      <c r="AG364" s="43"/>
      <c r="AH364" s="40"/>
    </row>
    <row r="365" spans="1:34" ht="21" customHeight="1" x14ac:dyDescent="0.15">
      <c r="A365" s="292"/>
      <c r="B365" s="123" t="s">
        <v>19</v>
      </c>
      <c r="C365" s="77"/>
      <c r="D365" s="73"/>
      <c r="E365" s="76"/>
      <c r="F365" s="75"/>
      <c r="G365" s="77"/>
      <c r="H365" s="264"/>
      <c r="I365" s="74"/>
      <c r="J365" s="71"/>
      <c r="K365" s="79"/>
      <c r="L365" s="78"/>
      <c r="M365" s="72"/>
      <c r="N365" s="71"/>
      <c r="O365" s="76"/>
      <c r="P365" s="75"/>
      <c r="Q365" s="76"/>
      <c r="R365" s="75"/>
      <c r="S365" s="72"/>
      <c r="T365" s="71"/>
      <c r="U365" s="76"/>
      <c r="V365" s="78"/>
      <c r="W365" s="76"/>
      <c r="X365" s="113"/>
      <c r="Y365" s="75"/>
      <c r="Z365" s="299"/>
      <c r="AA365" s="40"/>
      <c r="AB365" s="43"/>
      <c r="AC365" s="43"/>
      <c r="AD365" s="43"/>
      <c r="AE365" s="43"/>
      <c r="AF365" s="43"/>
      <c r="AG365" s="43"/>
      <c r="AH365" s="40"/>
    </row>
    <row r="366" spans="1:34" ht="21" customHeight="1" x14ac:dyDescent="0.15">
      <c r="A366" s="292"/>
      <c r="B366" s="71" t="s">
        <v>20</v>
      </c>
      <c r="C366" s="77"/>
      <c r="D366" s="73"/>
      <c r="E366" s="76"/>
      <c r="F366" s="75"/>
      <c r="G366" s="77"/>
      <c r="H366" s="264"/>
      <c r="I366" s="74"/>
      <c r="J366" s="71"/>
      <c r="K366" s="84"/>
      <c r="L366" s="66"/>
      <c r="M366" s="64"/>
      <c r="N366" s="64"/>
      <c r="O366" s="76"/>
      <c r="P366" s="75"/>
      <c r="Q366" s="76"/>
      <c r="R366" s="75"/>
      <c r="S366" s="72"/>
      <c r="T366" s="71"/>
      <c r="U366" s="76"/>
      <c r="V366" s="78"/>
      <c r="W366" s="62"/>
      <c r="X366" s="113"/>
      <c r="Y366" s="75"/>
      <c r="Z366" s="299"/>
      <c r="AA366" s="40"/>
      <c r="AB366" s="43"/>
      <c r="AC366" s="43"/>
      <c r="AD366" s="43"/>
      <c r="AE366" s="43"/>
      <c r="AF366" s="43"/>
      <c r="AG366" s="43"/>
      <c r="AH366" s="40"/>
    </row>
    <row r="367" spans="1:34" ht="21" customHeight="1" x14ac:dyDescent="0.15">
      <c r="A367" s="292"/>
      <c r="B367" s="52" t="s">
        <v>21</v>
      </c>
      <c r="C367" s="77"/>
      <c r="D367" s="73"/>
      <c r="E367" s="76"/>
      <c r="F367" s="75"/>
      <c r="G367" s="77"/>
      <c r="H367" s="264"/>
      <c r="I367" s="74"/>
      <c r="J367" s="71"/>
      <c r="K367" s="84"/>
      <c r="L367" s="66"/>
      <c r="M367" s="64"/>
      <c r="N367" s="64"/>
      <c r="O367" s="76"/>
      <c r="P367" s="75"/>
      <c r="Q367" s="76"/>
      <c r="R367" s="75"/>
      <c r="S367" s="72"/>
      <c r="T367" s="71"/>
      <c r="U367" s="76"/>
      <c r="V367" s="78"/>
      <c r="W367" s="62"/>
      <c r="X367" s="113"/>
      <c r="Y367" s="75"/>
      <c r="Z367" s="299"/>
      <c r="AA367" s="40"/>
      <c r="AB367" s="43"/>
      <c r="AC367" s="43"/>
      <c r="AD367" s="43"/>
      <c r="AE367" s="43"/>
      <c r="AF367" s="43"/>
      <c r="AG367" s="43"/>
      <c r="AH367" s="40"/>
    </row>
    <row r="368" spans="1:34" ht="21" customHeight="1" x14ac:dyDescent="0.15">
      <c r="A368" s="292"/>
      <c r="B368" s="71" t="s">
        <v>22</v>
      </c>
      <c r="C368" s="77"/>
      <c r="D368" s="73"/>
      <c r="E368" s="76"/>
      <c r="F368" s="75"/>
      <c r="G368" s="77"/>
      <c r="H368" s="264"/>
      <c r="I368" s="74"/>
      <c r="J368" s="71"/>
      <c r="K368" s="84"/>
      <c r="L368" s="66"/>
      <c r="M368" s="64"/>
      <c r="N368" s="64"/>
      <c r="O368" s="76"/>
      <c r="P368" s="75"/>
      <c r="Q368" s="76"/>
      <c r="R368" s="75"/>
      <c r="S368" s="72"/>
      <c r="T368" s="71"/>
      <c r="U368" s="76"/>
      <c r="V368" s="78"/>
      <c r="W368" s="62"/>
      <c r="X368" s="113"/>
      <c r="Y368" s="75"/>
      <c r="Z368" s="299"/>
      <c r="AA368" s="40"/>
      <c r="AB368" s="43"/>
      <c r="AC368" s="43"/>
      <c r="AD368" s="43"/>
      <c r="AE368" s="43"/>
      <c r="AF368" s="43"/>
      <c r="AG368" s="43"/>
      <c r="AH368" s="40"/>
    </row>
    <row r="369" spans="1:34" ht="21" customHeight="1" x14ac:dyDescent="0.15">
      <c r="A369" s="292"/>
      <c r="B369" s="71" t="s">
        <v>23</v>
      </c>
      <c r="C369" s="77"/>
      <c r="D369" s="73"/>
      <c r="E369" s="76"/>
      <c r="F369" s="75"/>
      <c r="G369" s="77"/>
      <c r="H369" s="264"/>
      <c r="I369" s="74"/>
      <c r="J369" s="71"/>
      <c r="K369" s="84"/>
      <c r="L369" s="66"/>
      <c r="M369" s="64"/>
      <c r="N369" s="64"/>
      <c r="O369" s="76"/>
      <c r="P369" s="75"/>
      <c r="Q369" s="76"/>
      <c r="R369" s="75"/>
      <c r="S369" s="72"/>
      <c r="T369" s="71"/>
      <c r="U369" s="76"/>
      <c r="V369" s="78"/>
      <c r="W369" s="62"/>
      <c r="X369" s="113"/>
      <c r="Y369" s="75"/>
      <c r="Z369" s="299"/>
      <c r="AA369" s="40"/>
      <c r="AB369" s="43"/>
      <c r="AC369" s="43"/>
      <c r="AD369" s="43"/>
      <c r="AE369" s="43"/>
      <c r="AF369" s="43"/>
      <c r="AG369" s="43"/>
      <c r="AH369" s="40"/>
    </row>
    <row r="370" spans="1:34" ht="21" customHeight="1" x14ac:dyDescent="0.15">
      <c r="A370" s="292"/>
      <c r="B370" s="64" t="s">
        <v>24</v>
      </c>
      <c r="C370" s="77"/>
      <c r="D370" s="73"/>
      <c r="E370" s="76"/>
      <c r="F370" s="75"/>
      <c r="G370" s="77"/>
      <c r="H370" s="264"/>
      <c r="I370" s="74"/>
      <c r="J370" s="71"/>
      <c r="K370" s="84"/>
      <c r="L370" s="66"/>
      <c r="M370" s="64"/>
      <c r="N370" s="64"/>
      <c r="O370" s="76"/>
      <c r="P370" s="75"/>
      <c r="Q370" s="76"/>
      <c r="R370" s="75"/>
      <c r="S370" s="72"/>
      <c r="T370" s="71"/>
      <c r="U370" s="76"/>
      <c r="V370" s="78"/>
      <c r="W370" s="62"/>
      <c r="X370" s="113"/>
      <c r="Y370" s="75"/>
      <c r="Z370" s="299"/>
      <c r="AA370" s="40"/>
      <c r="AB370" s="43"/>
      <c r="AC370" s="43"/>
      <c r="AD370" s="43"/>
      <c r="AE370" s="43"/>
      <c r="AF370" s="43"/>
      <c r="AG370" s="43"/>
      <c r="AH370" s="40"/>
    </row>
    <row r="371" spans="1:34" ht="21" customHeight="1" x14ac:dyDescent="0.15">
      <c r="A371" s="292"/>
      <c r="B371" s="64" t="s">
        <v>25</v>
      </c>
      <c r="C371" s="77"/>
      <c r="D371" s="73"/>
      <c r="E371" s="76"/>
      <c r="F371" s="75"/>
      <c r="G371" s="77"/>
      <c r="H371" s="264"/>
      <c r="I371" s="74"/>
      <c r="J371" s="71"/>
      <c r="K371" s="84"/>
      <c r="L371" s="66"/>
      <c r="M371" s="64"/>
      <c r="N371" s="64"/>
      <c r="O371" s="76"/>
      <c r="P371" s="75"/>
      <c r="Q371" s="76"/>
      <c r="R371" s="75"/>
      <c r="S371" s="72"/>
      <c r="T371" s="71"/>
      <c r="U371" s="76"/>
      <c r="V371" s="78"/>
      <c r="W371" s="62"/>
      <c r="X371" s="113"/>
      <c r="Y371" s="75"/>
      <c r="Z371" s="299"/>
      <c r="AA371" s="40"/>
      <c r="AB371" s="43"/>
      <c r="AC371" s="43"/>
      <c r="AD371" s="43"/>
      <c r="AE371" s="43"/>
      <c r="AF371" s="43"/>
      <c r="AG371" s="43"/>
      <c r="AH371" s="40"/>
    </row>
    <row r="372" spans="1:34" ht="21" customHeight="1" x14ac:dyDescent="0.15">
      <c r="A372" s="292"/>
      <c r="B372" s="123" t="s">
        <v>19</v>
      </c>
      <c r="C372" s="77"/>
      <c r="D372" s="73"/>
      <c r="E372" s="76"/>
      <c r="F372" s="75"/>
      <c r="G372" s="77"/>
      <c r="H372" s="264"/>
      <c r="I372" s="74"/>
      <c r="J372" s="71"/>
      <c r="K372" s="79"/>
      <c r="L372" s="78"/>
      <c r="M372" s="72"/>
      <c r="N372" s="71"/>
      <c r="O372" s="76"/>
      <c r="P372" s="75"/>
      <c r="Q372" s="76"/>
      <c r="R372" s="75"/>
      <c r="S372" s="72"/>
      <c r="T372" s="71"/>
      <c r="U372" s="76"/>
      <c r="V372" s="78"/>
      <c r="W372" s="76"/>
      <c r="X372" s="113"/>
      <c r="Y372" s="75"/>
      <c r="Z372" s="299"/>
      <c r="AA372" s="40"/>
      <c r="AB372" s="43"/>
      <c r="AC372" s="43"/>
      <c r="AD372" s="43"/>
      <c r="AE372" s="43"/>
      <c r="AF372" s="43"/>
      <c r="AG372" s="43"/>
      <c r="AH372" s="40"/>
    </row>
    <row r="373" spans="1:34" ht="21" customHeight="1" x14ac:dyDescent="0.15">
      <c r="A373" s="292"/>
      <c r="B373" s="71" t="s">
        <v>20</v>
      </c>
      <c r="C373" s="77"/>
      <c r="D373" s="73"/>
      <c r="E373" s="76"/>
      <c r="F373" s="75"/>
      <c r="G373" s="77"/>
      <c r="H373" s="264"/>
      <c r="I373" s="74"/>
      <c r="J373" s="71"/>
      <c r="K373" s="84"/>
      <c r="L373" s="66"/>
      <c r="M373" s="64"/>
      <c r="N373" s="64"/>
      <c r="O373" s="76"/>
      <c r="P373" s="75"/>
      <c r="Q373" s="76"/>
      <c r="R373" s="75"/>
      <c r="S373" s="72"/>
      <c r="T373" s="71"/>
      <c r="U373" s="76"/>
      <c r="V373" s="78"/>
      <c r="W373" s="62"/>
      <c r="X373" s="113"/>
      <c r="Y373" s="75"/>
      <c r="Z373" s="299"/>
      <c r="AA373" s="40"/>
      <c r="AB373" s="43"/>
      <c r="AC373" s="43"/>
      <c r="AD373" s="43"/>
      <c r="AE373" s="43"/>
      <c r="AF373" s="43"/>
      <c r="AG373" s="43"/>
      <c r="AH373" s="40"/>
    </row>
    <row r="374" spans="1:34" ht="21" customHeight="1" x14ac:dyDescent="0.15">
      <c r="A374" s="292"/>
      <c r="B374" s="52" t="s">
        <v>21</v>
      </c>
      <c r="C374" s="77"/>
      <c r="D374" s="73"/>
      <c r="E374" s="76"/>
      <c r="F374" s="75"/>
      <c r="G374" s="77"/>
      <c r="H374" s="264"/>
      <c r="I374" s="74"/>
      <c r="J374" s="71"/>
      <c r="K374" s="84"/>
      <c r="L374" s="66"/>
      <c r="M374" s="64"/>
      <c r="N374" s="64"/>
      <c r="O374" s="76"/>
      <c r="P374" s="75"/>
      <c r="Q374" s="76"/>
      <c r="R374" s="75"/>
      <c r="S374" s="72"/>
      <c r="T374" s="71"/>
      <c r="U374" s="76"/>
      <c r="V374" s="78"/>
      <c r="W374" s="62"/>
      <c r="X374" s="113"/>
      <c r="Y374" s="75"/>
      <c r="Z374" s="299"/>
      <c r="AA374" s="40"/>
      <c r="AB374" s="43"/>
      <c r="AC374" s="43"/>
      <c r="AD374" s="43"/>
      <c r="AE374" s="43"/>
      <c r="AF374" s="43"/>
      <c r="AG374" s="43"/>
      <c r="AH374" s="40"/>
    </row>
    <row r="375" spans="1:34" ht="21" customHeight="1" x14ac:dyDescent="0.15">
      <c r="A375" s="292"/>
      <c r="B375" s="71" t="s">
        <v>22</v>
      </c>
      <c r="C375" s="77"/>
      <c r="D375" s="73"/>
      <c r="E375" s="76"/>
      <c r="F375" s="75"/>
      <c r="G375" s="77"/>
      <c r="H375" s="264"/>
      <c r="I375" s="74"/>
      <c r="J375" s="71"/>
      <c r="K375" s="84"/>
      <c r="L375" s="66"/>
      <c r="M375" s="64"/>
      <c r="N375" s="64"/>
      <c r="O375" s="76"/>
      <c r="P375" s="75"/>
      <c r="Q375" s="76"/>
      <c r="R375" s="75"/>
      <c r="S375" s="72"/>
      <c r="T375" s="71"/>
      <c r="U375" s="76"/>
      <c r="V375" s="78"/>
      <c r="W375" s="62"/>
      <c r="X375" s="113"/>
      <c r="Y375" s="75"/>
      <c r="Z375" s="299"/>
      <c r="AA375" s="40"/>
      <c r="AB375" s="43"/>
      <c r="AC375" s="43"/>
      <c r="AD375" s="43"/>
      <c r="AE375" s="43"/>
      <c r="AF375" s="43"/>
      <c r="AG375" s="43"/>
      <c r="AH375" s="40"/>
    </row>
    <row r="376" spans="1:34" ht="21" customHeight="1" x14ac:dyDescent="0.15">
      <c r="A376" s="292"/>
      <c r="B376" s="71" t="s">
        <v>23</v>
      </c>
      <c r="C376" s="77"/>
      <c r="D376" s="73"/>
      <c r="E376" s="76"/>
      <c r="F376" s="75"/>
      <c r="G376" s="77"/>
      <c r="H376" s="264"/>
      <c r="I376" s="74"/>
      <c r="J376" s="71"/>
      <c r="K376" s="84"/>
      <c r="L376" s="66"/>
      <c r="M376" s="64"/>
      <c r="N376" s="64"/>
      <c r="O376" s="76"/>
      <c r="P376" s="75"/>
      <c r="Q376" s="76"/>
      <c r="R376" s="75"/>
      <c r="S376" s="72"/>
      <c r="T376" s="71"/>
      <c r="U376" s="76"/>
      <c r="V376" s="78"/>
      <c r="W376" s="62"/>
      <c r="X376" s="113"/>
      <c r="Y376" s="75"/>
      <c r="Z376" s="299"/>
      <c r="AA376" s="40"/>
      <c r="AB376" s="43"/>
      <c r="AC376" s="43"/>
      <c r="AD376" s="43"/>
      <c r="AE376" s="43"/>
      <c r="AF376" s="43"/>
      <c r="AG376" s="43"/>
      <c r="AH376" s="40"/>
    </row>
    <row r="377" spans="1:34" ht="21" customHeight="1" x14ac:dyDescent="0.15">
      <c r="A377" s="292"/>
      <c r="B377" s="64" t="s">
        <v>24</v>
      </c>
      <c r="C377" s="77"/>
      <c r="D377" s="73"/>
      <c r="E377" s="76"/>
      <c r="F377" s="75"/>
      <c r="G377" s="77"/>
      <c r="H377" s="264"/>
      <c r="I377" s="74"/>
      <c r="J377" s="71"/>
      <c r="K377" s="84"/>
      <c r="L377" s="66"/>
      <c r="M377" s="64"/>
      <c r="N377" s="64"/>
      <c r="O377" s="76"/>
      <c r="P377" s="75"/>
      <c r="Q377" s="76"/>
      <c r="R377" s="75"/>
      <c r="S377" s="72"/>
      <c r="T377" s="71"/>
      <c r="U377" s="76"/>
      <c r="V377" s="78"/>
      <c r="W377" s="62"/>
      <c r="X377" s="113"/>
      <c r="Y377" s="75"/>
      <c r="Z377" s="299"/>
      <c r="AA377" s="40"/>
      <c r="AB377" s="43"/>
      <c r="AC377" s="43"/>
      <c r="AD377" s="43"/>
      <c r="AE377" s="43"/>
      <c r="AF377" s="43"/>
      <c r="AG377" s="43"/>
      <c r="AH377" s="40"/>
    </row>
    <row r="378" spans="1:34" ht="21" customHeight="1" x14ac:dyDescent="0.15">
      <c r="A378" s="292"/>
      <c r="B378" s="64" t="s">
        <v>25</v>
      </c>
      <c r="C378" s="77"/>
      <c r="D378" s="73"/>
      <c r="E378" s="76"/>
      <c r="F378" s="75"/>
      <c r="G378" s="77"/>
      <c r="H378" s="264"/>
      <c r="I378" s="74"/>
      <c r="J378" s="71"/>
      <c r="K378" s="84"/>
      <c r="L378" s="66"/>
      <c r="M378" s="64"/>
      <c r="N378" s="64"/>
      <c r="O378" s="76"/>
      <c r="P378" s="75"/>
      <c r="Q378" s="76"/>
      <c r="R378" s="75"/>
      <c r="S378" s="72"/>
      <c r="T378" s="71"/>
      <c r="U378" s="76"/>
      <c r="V378" s="78"/>
      <c r="W378" s="62"/>
      <c r="X378" s="113"/>
      <c r="Y378" s="75"/>
      <c r="Z378" s="299"/>
      <c r="AA378" s="40"/>
      <c r="AB378" s="43"/>
      <c r="AC378" s="43"/>
      <c r="AD378" s="43"/>
      <c r="AE378" s="43"/>
      <c r="AF378" s="43"/>
      <c r="AG378" s="43"/>
      <c r="AH378" s="40"/>
    </row>
    <row r="379" spans="1:34" ht="21" customHeight="1" x14ac:dyDescent="0.15">
      <c r="A379" s="292"/>
      <c r="B379" s="123" t="s">
        <v>19</v>
      </c>
      <c r="C379" s="77"/>
      <c r="D379" s="73"/>
      <c r="E379" s="76"/>
      <c r="F379" s="75"/>
      <c r="G379" s="77"/>
      <c r="H379" s="264"/>
      <c r="I379" s="74"/>
      <c r="J379" s="71"/>
      <c r="K379" s="79"/>
      <c r="L379" s="78"/>
      <c r="M379" s="72"/>
      <c r="N379" s="71"/>
      <c r="O379" s="76"/>
      <c r="P379" s="75"/>
      <c r="Q379" s="76"/>
      <c r="R379" s="75"/>
      <c r="S379" s="72"/>
      <c r="T379" s="71"/>
      <c r="U379" s="76"/>
      <c r="V379" s="78"/>
      <c r="W379" s="76"/>
      <c r="X379" s="113"/>
      <c r="Y379" s="75"/>
      <c r="Z379" s="299"/>
      <c r="AA379" s="40"/>
      <c r="AB379" s="43"/>
      <c r="AC379" s="43"/>
      <c r="AD379" s="43"/>
      <c r="AE379" s="43"/>
      <c r="AF379" s="43"/>
      <c r="AG379" s="43"/>
      <c r="AH379" s="40"/>
    </row>
    <row r="380" spans="1:34" ht="21" customHeight="1" x14ac:dyDescent="0.15">
      <c r="A380" s="292"/>
      <c r="B380" s="71" t="s">
        <v>20</v>
      </c>
      <c r="C380" s="77"/>
      <c r="D380" s="73"/>
      <c r="E380" s="76"/>
      <c r="F380" s="75"/>
      <c r="G380" s="77"/>
      <c r="H380" s="264"/>
      <c r="I380" s="74"/>
      <c r="J380" s="71"/>
      <c r="K380" s="84"/>
      <c r="L380" s="66"/>
      <c r="M380" s="64"/>
      <c r="N380" s="64"/>
      <c r="O380" s="76"/>
      <c r="P380" s="75"/>
      <c r="Q380" s="76"/>
      <c r="R380" s="75"/>
      <c r="S380" s="72"/>
      <c r="T380" s="71"/>
      <c r="U380" s="76"/>
      <c r="V380" s="78"/>
      <c r="W380" s="62"/>
      <c r="X380" s="113"/>
      <c r="Y380" s="75"/>
      <c r="Z380" s="299"/>
      <c r="AA380" s="40"/>
      <c r="AB380" s="43"/>
      <c r="AC380" s="43"/>
      <c r="AD380" s="43"/>
      <c r="AE380" s="43"/>
      <c r="AF380" s="43"/>
      <c r="AG380" s="43"/>
      <c r="AH380" s="40"/>
    </row>
    <row r="381" spans="1:34" ht="21" customHeight="1" x14ac:dyDescent="0.15">
      <c r="A381" s="292"/>
      <c r="B381" s="52" t="s">
        <v>21</v>
      </c>
      <c r="C381" s="77"/>
      <c r="D381" s="73"/>
      <c r="E381" s="76"/>
      <c r="F381" s="75"/>
      <c r="G381" s="77"/>
      <c r="H381" s="264"/>
      <c r="I381" s="74"/>
      <c r="J381" s="71"/>
      <c r="K381" s="84"/>
      <c r="L381" s="66"/>
      <c r="M381" s="64"/>
      <c r="N381" s="64"/>
      <c r="O381" s="76"/>
      <c r="P381" s="75"/>
      <c r="Q381" s="76"/>
      <c r="R381" s="75"/>
      <c r="S381" s="72"/>
      <c r="T381" s="71"/>
      <c r="U381" s="76"/>
      <c r="V381" s="78"/>
      <c r="W381" s="62"/>
      <c r="X381" s="113"/>
      <c r="Y381" s="75"/>
      <c r="Z381" s="299"/>
      <c r="AA381" s="40"/>
      <c r="AB381" s="43"/>
      <c r="AC381" s="43"/>
      <c r="AD381" s="43"/>
      <c r="AE381" s="43"/>
      <c r="AF381" s="43"/>
      <c r="AG381" s="43"/>
      <c r="AH381" s="40"/>
    </row>
    <row r="382" spans="1:34" ht="21" customHeight="1" x14ac:dyDescent="0.15">
      <c r="A382" s="292"/>
      <c r="B382" s="71" t="s">
        <v>22</v>
      </c>
      <c r="C382" s="77"/>
      <c r="D382" s="73"/>
      <c r="E382" s="76"/>
      <c r="F382" s="75"/>
      <c r="G382" s="77"/>
      <c r="H382" s="264"/>
      <c r="I382" s="74"/>
      <c r="J382" s="71"/>
      <c r="K382" s="84"/>
      <c r="L382" s="66"/>
      <c r="M382" s="64"/>
      <c r="N382" s="64"/>
      <c r="O382" s="76"/>
      <c r="P382" s="75"/>
      <c r="Q382" s="76"/>
      <c r="R382" s="75"/>
      <c r="S382" s="72"/>
      <c r="T382" s="71"/>
      <c r="U382" s="76"/>
      <c r="V382" s="78"/>
      <c r="W382" s="62"/>
      <c r="X382" s="113"/>
      <c r="Y382" s="75"/>
      <c r="Z382" s="299"/>
      <c r="AA382" s="40"/>
      <c r="AB382" s="43"/>
      <c r="AC382" s="43"/>
      <c r="AD382" s="43"/>
      <c r="AE382" s="43"/>
      <c r="AF382" s="43"/>
      <c r="AG382" s="43"/>
      <c r="AH382" s="40"/>
    </row>
    <row r="383" spans="1:34" ht="21" customHeight="1" x14ac:dyDescent="0.15">
      <c r="A383" s="292"/>
      <c r="B383" s="71" t="s">
        <v>23</v>
      </c>
      <c r="C383" s="77"/>
      <c r="D383" s="73"/>
      <c r="E383" s="76"/>
      <c r="F383" s="75"/>
      <c r="G383" s="77"/>
      <c r="H383" s="264"/>
      <c r="I383" s="74"/>
      <c r="J383" s="71"/>
      <c r="K383" s="84"/>
      <c r="L383" s="66"/>
      <c r="M383" s="64"/>
      <c r="N383" s="64"/>
      <c r="O383" s="76"/>
      <c r="P383" s="75"/>
      <c r="Q383" s="76"/>
      <c r="R383" s="75"/>
      <c r="S383" s="72"/>
      <c r="T383" s="71"/>
      <c r="U383" s="76"/>
      <c r="V383" s="78"/>
      <c r="W383" s="62"/>
      <c r="X383" s="113"/>
      <c r="Y383" s="75"/>
      <c r="Z383" s="299"/>
      <c r="AA383" s="40"/>
      <c r="AB383" s="43"/>
      <c r="AC383" s="43"/>
      <c r="AD383" s="43"/>
      <c r="AE383" s="43"/>
      <c r="AF383" s="43"/>
      <c r="AG383" s="43"/>
      <c r="AH383" s="40"/>
    </row>
    <row r="384" spans="1:34" ht="21" customHeight="1" x14ac:dyDescent="0.15">
      <c r="A384" s="292"/>
      <c r="B384" s="64" t="s">
        <v>24</v>
      </c>
      <c r="C384" s="77"/>
      <c r="D384" s="73"/>
      <c r="E384" s="76"/>
      <c r="F384" s="75"/>
      <c r="G384" s="77"/>
      <c r="H384" s="264"/>
      <c r="I384" s="74"/>
      <c r="J384" s="71"/>
      <c r="K384" s="84"/>
      <c r="L384" s="66"/>
      <c r="M384" s="64"/>
      <c r="N384" s="64"/>
      <c r="O384" s="76"/>
      <c r="P384" s="75"/>
      <c r="Q384" s="76"/>
      <c r="R384" s="75"/>
      <c r="S384" s="72"/>
      <c r="T384" s="71"/>
      <c r="U384" s="76"/>
      <c r="V384" s="78"/>
      <c r="W384" s="62"/>
      <c r="X384" s="113"/>
      <c r="Y384" s="75"/>
      <c r="Z384" s="299"/>
      <c r="AA384" s="40"/>
      <c r="AB384" s="43"/>
      <c r="AC384" s="43"/>
      <c r="AD384" s="43"/>
      <c r="AE384" s="43"/>
      <c r="AF384" s="43"/>
      <c r="AG384" s="43"/>
      <c r="AH384" s="40"/>
    </row>
    <row r="385" spans="1:34" ht="21" customHeight="1" x14ac:dyDescent="0.15">
      <c r="A385" s="292"/>
      <c r="B385" s="64" t="s">
        <v>25</v>
      </c>
      <c r="C385" s="77"/>
      <c r="D385" s="73"/>
      <c r="E385" s="76"/>
      <c r="F385" s="75"/>
      <c r="G385" s="77"/>
      <c r="H385" s="264"/>
      <c r="I385" s="74"/>
      <c r="J385" s="71"/>
      <c r="K385" s="53"/>
      <c r="L385" s="54"/>
      <c r="M385" s="52"/>
      <c r="N385" s="52"/>
      <c r="O385" s="76"/>
      <c r="P385" s="75"/>
      <c r="Q385" s="76"/>
      <c r="R385" s="75"/>
      <c r="S385" s="72"/>
      <c r="T385" s="71"/>
      <c r="U385" s="76"/>
      <c r="V385" s="78"/>
      <c r="W385" s="62"/>
      <c r="X385" s="113"/>
      <c r="Y385" s="75"/>
      <c r="Z385" s="299"/>
      <c r="AA385" s="40"/>
      <c r="AB385" s="43"/>
      <c r="AC385" s="43"/>
      <c r="AD385" s="43"/>
      <c r="AE385" s="43"/>
      <c r="AF385" s="43"/>
      <c r="AG385" s="43"/>
      <c r="AH385" s="40"/>
    </row>
    <row r="386" spans="1:34" ht="21" customHeight="1" x14ac:dyDescent="0.15">
      <c r="A386" s="292"/>
      <c r="B386" s="123" t="s">
        <v>19</v>
      </c>
      <c r="C386" s="77"/>
      <c r="D386" s="73"/>
      <c r="E386" s="76"/>
      <c r="F386" s="75"/>
      <c r="G386" s="77"/>
      <c r="H386" s="264"/>
      <c r="I386" s="74"/>
      <c r="J386" s="71"/>
      <c r="K386" s="86"/>
      <c r="L386" s="87"/>
      <c r="M386" s="88"/>
      <c r="N386" s="268"/>
      <c r="O386" s="76"/>
      <c r="P386" s="75"/>
      <c r="Q386" s="76"/>
      <c r="R386" s="75"/>
      <c r="S386" s="72"/>
      <c r="T386" s="71"/>
      <c r="U386" s="76"/>
      <c r="V386" s="78"/>
      <c r="W386" s="76"/>
      <c r="X386" s="113"/>
      <c r="Y386" s="75"/>
      <c r="Z386" s="299"/>
      <c r="AA386" s="40"/>
      <c r="AB386" s="43"/>
      <c r="AC386" s="43"/>
      <c r="AD386" s="43"/>
      <c r="AE386" s="43"/>
      <c r="AF386" s="43"/>
      <c r="AG386" s="43"/>
      <c r="AH386" s="40"/>
    </row>
    <row r="387" spans="1:34" ht="21" customHeight="1" x14ac:dyDescent="0.15">
      <c r="A387" s="292"/>
      <c r="B387" s="71" t="s">
        <v>20</v>
      </c>
      <c r="C387" s="77"/>
      <c r="D387" s="73"/>
      <c r="E387" s="76"/>
      <c r="F387" s="75"/>
      <c r="G387" s="77"/>
      <c r="H387" s="264"/>
      <c r="I387" s="74"/>
      <c r="J387" s="71"/>
      <c r="K387" s="79"/>
      <c r="L387" s="78"/>
      <c r="M387" s="72"/>
      <c r="N387" s="71"/>
      <c r="O387" s="76"/>
      <c r="P387" s="75"/>
      <c r="Q387" s="76"/>
      <c r="R387" s="75"/>
      <c r="S387" s="72"/>
      <c r="T387" s="71"/>
      <c r="U387" s="76"/>
      <c r="V387" s="78"/>
      <c r="W387" s="62"/>
      <c r="X387" s="113"/>
      <c r="Y387" s="75"/>
      <c r="Z387" s="299"/>
      <c r="AA387" s="40"/>
      <c r="AB387" s="43"/>
      <c r="AC387" s="43"/>
      <c r="AD387" s="43"/>
      <c r="AE387" s="43"/>
      <c r="AF387" s="43"/>
      <c r="AG387" s="43"/>
      <c r="AH387" s="40"/>
    </row>
    <row r="388" spans="1:34" ht="21" customHeight="1" x14ac:dyDescent="0.15">
      <c r="A388" s="292"/>
      <c r="B388" s="52" t="s">
        <v>21</v>
      </c>
      <c r="C388" s="77"/>
      <c r="D388" s="73"/>
      <c r="E388" s="76"/>
      <c r="F388" s="75"/>
      <c r="G388" s="77"/>
      <c r="H388" s="264"/>
      <c r="I388" s="74"/>
      <c r="J388" s="71"/>
      <c r="K388" s="53"/>
      <c r="L388" s="54"/>
      <c r="M388" s="52"/>
      <c r="N388" s="52"/>
      <c r="O388" s="76"/>
      <c r="P388" s="75"/>
      <c r="Q388" s="76"/>
      <c r="R388" s="75"/>
      <c r="S388" s="72"/>
      <c r="T388" s="71"/>
      <c r="U388" s="76"/>
      <c r="V388" s="78"/>
      <c r="W388" s="62"/>
      <c r="X388" s="113"/>
      <c r="Y388" s="75"/>
      <c r="Z388" s="299"/>
      <c r="AA388" s="40"/>
      <c r="AB388" s="43"/>
      <c r="AC388" s="43"/>
      <c r="AD388" s="43"/>
      <c r="AE388" s="43"/>
      <c r="AF388" s="43"/>
      <c r="AG388" s="43"/>
      <c r="AH388" s="40"/>
    </row>
    <row r="389" spans="1:34" ht="21" customHeight="1" x14ac:dyDescent="0.15">
      <c r="A389" s="292"/>
      <c r="B389" s="71" t="s">
        <v>22</v>
      </c>
      <c r="C389" s="77"/>
      <c r="D389" s="73"/>
      <c r="E389" s="76"/>
      <c r="F389" s="75"/>
      <c r="G389" s="77"/>
      <c r="H389" s="264"/>
      <c r="I389" s="74"/>
      <c r="J389" s="71"/>
      <c r="K389" s="79"/>
      <c r="L389" s="78"/>
      <c r="M389" s="72"/>
      <c r="N389" s="71"/>
      <c r="O389" s="76"/>
      <c r="P389" s="75"/>
      <c r="Q389" s="76"/>
      <c r="R389" s="75"/>
      <c r="S389" s="72"/>
      <c r="T389" s="71"/>
      <c r="U389" s="76"/>
      <c r="V389" s="78"/>
      <c r="W389" s="62"/>
      <c r="X389" s="113"/>
      <c r="Y389" s="75"/>
      <c r="Z389" s="299"/>
      <c r="AA389" s="40"/>
      <c r="AB389" s="43"/>
      <c r="AC389" s="43"/>
      <c r="AD389" s="43"/>
      <c r="AE389" s="43"/>
      <c r="AF389" s="43"/>
      <c r="AG389" s="43"/>
      <c r="AH389" s="40"/>
    </row>
    <row r="390" spans="1:34" ht="21" customHeight="1" x14ac:dyDescent="0.15">
      <c r="A390" s="147"/>
      <c r="B390" s="71" t="s">
        <v>23</v>
      </c>
      <c r="C390" s="77"/>
      <c r="D390" s="73"/>
      <c r="E390" s="76"/>
      <c r="F390" s="75"/>
      <c r="G390" s="77"/>
      <c r="H390" s="264"/>
      <c r="I390" s="74"/>
      <c r="J390" s="71"/>
      <c r="K390" s="53"/>
      <c r="L390" s="54"/>
      <c r="M390" s="52"/>
      <c r="N390" s="52"/>
      <c r="O390" s="76"/>
      <c r="P390" s="75"/>
      <c r="Q390" s="76"/>
      <c r="R390" s="75"/>
      <c r="S390" s="72"/>
      <c r="T390" s="71"/>
      <c r="U390" s="76"/>
      <c r="V390" s="78"/>
      <c r="W390" s="62"/>
      <c r="X390" s="113"/>
      <c r="Y390" s="75"/>
      <c r="Z390" s="299"/>
      <c r="AA390" s="40"/>
      <c r="AB390" s="43"/>
      <c r="AC390" s="43"/>
      <c r="AD390" s="43"/>
      <c r="AE390" s="43"/>
      <c r="AF390" s="43"/>
      <c r="AG390" s="43"/>
      <c r="AH390" s="40"/>
    </row>
    <row r="391" spans="1:34" ht="21" customHeight="1" x14ac:dyDescent="0.15">
      <c r="A391" s="147"/>
      <c r="B391" s="64" t="s">
        <v>24</v>
      </c>
      <c r="C391" s="77"/>
      <c r="D391" s="73"/>
      <c r="E391" s="76"/>
      <c r="F391" s="75"/>
      <c r="G391" s="77"/>
      <c r="H391" s="264"/>
      <c r="I391" s="74"/>
      <c r="J391" s="71"/>
      <c r="K391" s="79"/>
      <c r="L391" s="78"/>
      <c r="M391" s="72"/>
      <c r="N391" s="71"/>
      <c r="O391" s="76"/>
      <c r="P391" s="75"/>
      <c r="Q391" s="76"/>
      <c r="R391" s="75"/>
      <c r="S391" s="72"/>
      <c r="T391" s="71"/>
      <c r="U391" s="76"/>
      <c r="V391" s="78"/>
      <c r="W391" s="62"/>
      <c r="X391" s="113"/>
      <c r="Y391" s="75"/>
      <c r="Z391" s="299"/>
      <c r="AA391" s="40"/>
      <c r="AB391" s="43"/>
      <c r="AC391" s="43"/>
      <c r="AD391" s="43"/>
      <c r="AE391" s="43"/>
      <c r="AF391" s="43"/>
      <c r="AG391" s="43"/>
      <c r="AH391" s="40"/>
    </row>
    <row r="392" spans="1:34" ht="21" customHeight="1" x14ac:dyDescent="0.15">
      <c r="A392" s="147"/>
      <c r="B392" s="64" t="s">
        <v>25</v>
      </c>
      <c r="C392" s="77"/>
      <c r="D392" s="73"/>
      <c r="E392" s="76"/>
      <c r="F392" s="75"/>
      <c r="G392" s="77"/>
      <c r="H392" s="264"/>
      <c r="I392" s="74"/>
      <c r="J392" s="71"/>
      <c r="K392" s="79"/>
      <c r="L392" s="78"/>
      <c r="M392" s="71"/>
      <c r="N392" s="71"/>
      <c r="O392" s="76"/>
      <c r="P392" s="75"/>
      <c r="Q392" s="76"/>
      <c r="R392" s="75"/>
      <c r="S392" s="72"/>
      <c r="T392" s="71"/>
      <c r="U392" s="76"/>
      <c r="V392" s="78"/>
      <c r="W392" s="76"/>
      <c r="X392" s="113"/>
      <c r="Y392" s="75"/>
      <c r="Z392" s="299"/>
      <c r="AA392" s="40"/>
      <c r="AB392" s="43"/>
      <c r="AC392" s="43"/>
      <c r="AD392" s="43"/>
      <c r="AE392" s="43"/>
      <c r="AF392" s="43"/>
      <c r="AG392" s="43"/>
      <c r="AH392" s="40"/>
    </row>
    <row r="393" spans="1:34" ht="21" customHeight="1" x14ac:dyDescent="0.15">
      <c r="A393" s="147"/>
      <c r="B393" s="123" t="s">
        <v>40</v>
      </c>
      <c r="C393" s="65"/>
      <c r="D393" s="60"/>
      <c r="E393" s="62"/>
      <c r="F393" s="63"/>
      <c r="G393" s="65"/>
      <c r="H393" s="267"/>
      <c r="I393" s="59"/>
      <c r="J393" s="64"/>
      <c r="K393" s="84"/>
      <c r="L393" s="66"/>
      <c r="M393" s="64"/>
      <c r="N393" s="64"/>
      <c r="O393" s="62"/>
      <c r="P393" s="63"/>
      <c r="Q393" s="62"/>
      <c r="R393" s="63"/>
      <c r="S393" s="61"/>
      <c r="T393" s="64"/>
      <c r="U393" s="62"/>
      <c r="V393" s="66"/>
      <c r="W393" s="62"/>
      <c r="X393" s="114"/>
      <c r="Y393" s="63"/>
      <c r="Z393" s="299"/>
      <c r="AA393" s="40"/>
      <c r="AB393" s="43"/>
      <c r="AC393" s="43"/>
      <c r="AD393" s="43"/>
      <c r="AE393" s="43"/>
      <c r="AF393" s="43"/>
      <c r="AG393" s="43"/>
      <c r="AH393" s="40"/>
    </row>
    <row r="394" spans="1:34" ht="21" customHeight="1" x14ac:dyDescent="0.15">
      <c r="A394" s="147"/>
      <c r="B394" s="71" t="s">
        <v>20</v>
      </c>
      <c r="C394" s="77"/>
      <c r="D394" s="73"/>
      <c r="E394" s="76"/>
      <c r="F394" s="75"/>
      <c r="G394" s="77"/>
      <c r="H394" s="264"/>
      <c r="I394" s="74"/>
      <c r="J394" s="71"/>
      <c r="K394" s="84"/>
      <c r="L394" s="66"/>
      <c r="M394" s="64"/>
      <c r="N394" s="64"/>
      <c r="O394" s="76"/>
      <c r="P394" s="75"/>
      <c r="Q394" s="76"/>
      <c r="R394" s="75"/>
      <c r="S394" s="72"/>
      <c r="T394" s="71"/>
      <c r="U394" s="76"/>
      <c r="V394" s="78"/>
      <c r="W394" s="62"/>
      <c r="X394" s="113"/>
      <c r="Y394" s="75"/>
      <c r="Z394" s="299"/>
      <c r="AA394" s="40"/>
      <c r="AB394" s="43"/>
      <c r="AC394" s="43"/>
      <c r="AD394" s="43"/>
      <c r="AE394" s="43"/>
      <c r="AF394" s="43"/>
      <c r="AG394" s="43"/>
      <c r="AH394" s="40"/>
    </row>
    <row r="395" spans="1:34" ht="21" customHeight="1" x14ac:dyDescent="0.15">
      <c r="A395" s="147"/>
      <c r="B395" s="52" t="s">
        <v>21</v>
      </c>
      <c r="C395" s="77"/>
      <c r="D395" s="73"/>
      <c r="E395" s="76"/>
      <c r="F395" s="75"/>
      <c r="G395" s="77"/>
      <c r="H395" s="264"/>
      <c r="I395" s="74"/>
      <c r="J395" s="71"/>
      <c r="K395" s="84"/>
      <c r="L395" s="66"/>
      <c r="M395" s="64"/>
      <c r="N395" s="64"/>
      <c r="O395" s="76"/>
      <c r="P395" s="75"/>
      <c r="Q395" s="76"/>
      <c r="R395" s="75"/>
      <c r="S395" s="72"/>
      <c r="T395" s="71"/>
      <c r="U395" s="76"/>
      <c r="V395" s="78"/>
      <c r="W395" s="62"/>
      <c r="X395" s="113"/>
      <c r="Y395" s="75"/>
      <c r="Z395" s="299"/>
      <c r="AA395" s="40"/>
      <c r="AB395" s="43"/>
      <c r="AC395" s="43"/>
      <c r="AD395" s="43"/>
      <c r="AE395" s="43"/>
      <c r="AF395" s="43"/>
      <c r="AG395" s="43"/>
      <c r="AH395" s="40"/>
    </row>
    <row r="396" spans="1:34" ht="21" customHeight="1" x14ac:dyDescent="0.15">
      <c r="A396" s="147"/>
      <c r="B396" s="71" t="s">
        <v>22</v>
      </c>
      <c r="C396" s="77"/>
      <c r="D396" s="73"/>
      <c r="E396" s="76"/>
      <c r="F396" s="75"/>
      <c r="G396" s="77"/>
      <c r="H396" s="264"/>
      <c r="I396" s="74"/>
      <c r="J396" s="71"/>
      <c r="K396" s="84"/>
      <c r="L396" s="66"/>
      <c r="M396" s="64"/>
      <c r="N396" s="64"/>
      <c r="O396" s="76"/>
      <c r="P396" s="75"/>
      <c r="Q396" s="76"/>
      <c r="R396" s="75"/>
      <c r="S396" s="72"/>
      <c r="T396" s="71"/>
      <c r="U396" s="76"/>
      <c r="V396" s="78"/>
      <c r="W396" s="62"/>
      <c r="X396" s="113"/>
      <c r="Y396" s="75"/>
      <c r="Z396" s="299"/>
      <c r="AA396" s="40"/>
      <c r="AB396" s="43"/>
      <c r="AC396" s="43"/>
      <c r="AD396" s="43"/>
      <c r="AE396" s="43"/>
      <c r="AF396" s="43"/>
      <c r="AG396" s="43"/>
      <c r="AH396" s="40"/>
    </row>
    <row r="397" spans="1:34" ht="21" customHeight="1" x14ac:dyDescent="0.15">
      <c r="A397" s="147"/>
      <c r="B397" s="71" t="s">
        <v>23</v>
      </c>
      <c r="C397" s="77"/>
      <c r="D397" s="73"/>
      <c r="E397" s="76"/>
      <c r="F397" s="75"/>
      <c r="G397" s="77"/>
      <c r="H397" s="264"/>
      <c r="I397" s="74"/>
      <c r="J397" s="71"/>
      <c r="K397" s="84"/>
      <c r="L397" s="66"/>
      <c r="M397" s="64"/>
      <c r="N397" s="64"/>
      <c r="O397" s="76"/>
      <c r="P397" s="75"/>
      <c r="Q397" s="76"/>
      <c r="R397" s="75"/>
      <c r="S397" s="72"/>
      <c r="T397" s="71"/>
      <c r="U397" s="76"/>
      <c r="V397" s="78"/>
      <c r="W397" s="62"/>
      <c r="X397" s="113"/>
      <c r="Y397" s="75"/>
      <c r="Z397" s="299"/>
      <c r="AA397" s="40"/>
      <c r="AB397" s="43"/>
      <c r="AC397" s="43"/>
      <c r="AD397" s="43"/>
      <c r="AE397" s="43"/>
      <c r="AF397" s="43"/>
      <c r="AG397" s="43"/>
      <c r="AH397" s="40"/>
    </row>
    <row r="398" spans="1:34" ht="21" customHeight="1" x14ac:dyDescent="0.15">
      <c r="A398" s="147"/>
      <c r="B398" s="64" t="s">
        <v>24</v>
      </c>
      <c r="C398" s="77"/>
      <c r="D398" s="73"/>
      <c r="E398" s="76"/>
      <c r="F398" s="75"/>
      <c r="G398" s="77"/>
      <c r="H398" s="264"/>
      <c r="I398" s="74"/>
      <c r="J398" s="71"/>
      <c r="K398" s="84"/>
      <c r="L398" s="66"/>
      <c r="M398" s="64"/>
      <c r="N398" s="64"/>
      <c r="O398" s="76"/>
      <c r="P398" s="75"/>
      <c r="Q398" s="76"/>
      <c r="R398" s="75"/>
      <c r="S398" s="72"/>
      <c r="T398" s="71"/>
      <c r="U398" s="76"/>
      <c r="V398" s="78"/>
      <c r="W398" s="62"/>
      <c r="X398" s="113"/>
      <c r="Y398" s="75"/>
      <c r="Z398" s="299"/>
      <c r="AA398" s="40"/>
      <c r="AB398" s="43"/>
      <c r="AC398" s="43"/>
      <c r="AD398" s="43"/>
      <c r="AE398" s="43"/>
      <c r="AF398" s="43"/>
      <c r="AG398" s="43"/>
      <c r="AH398" s="40"/>
    </row>
    <row r="399" spans="1:34" ht="21" customHeight="1" x14ac:dyDescent="0.15">
      <c r="A399" s="147"/>
      <c r="B399" s="64" t="s">
        <v>25</v>
      </c>
      <c r="C399" s="77"/>
      <c r="D399" s="73"/>
      <c r="E399" s="76"/>
      <c r="F399" s="75"/>
      <c r="G399" s="77"/>
      <c r="H399" s="264"/>
      <c r="I399" s="74"/>
      <c r="J399" s="71"/>
      <c r="K399" s="84"/>
      <c r="L399" s="66"/>
      <c r="M399" s="64"/>
      <c r="N399" s="64"/>
      <c r="O399" s="76"/>
      <c r="P399" s="75"/>
      <c r="Q399" s="76"/>
      <c r="R399" s="75"/>
      <c r="S399" s="72"/>
      <c r="T399" s="71"/>
      <c r="U399" s="76"/>
      <c r="V399" s="78"/>
      <c r="W399" s="62"/>
      <c r="X399" s="113"/>
      <c r="Y399" s="75"/>
      <c r="Z399" s="299"/>
      <c r="AA399" s="40"/>
      <c r="AB399" s="43"/>
      <c r="AC399" s="43"/>
      <c r="AD399" s="43"/>
      <c r="AE399" s="43"/>
      <c r="AF399" s="43"/>
      <c r="AG399" s="43"/>
      <c r="AH399" s="40"/>
    </row>
    <row r="400" spans="1:34" ht="21" customHeight="1" x14ac:dyDescent="0.15">
      <c r="A400" s="147"/>
      <c r="B400" s="123" t="s">
        <v>19</v>
      </c>
      <c r="C400" s="77"/>
      <c r="D400" s="73"/>
      <c r="E400" s="76"/>
      <c r="F400" s="75"/>
      <c r="G400" s="77"/>
      <c r="H400" s="264"/>
      <c r="I400" s="74"/>
      <c r="J400" s="71"/>
      <c r="K400" s="79"/>
      <c r="L400" s="78"/>
      <c r="M400" s="72"/>
      <c r="N400" s="71"/>
      <c r="O400" s="76"/>
      <c r="P400" s="75"/>
      <c r="Q400" s="76"/>
      <c r="R400" s="75"/>
      <c r="S400" s="72"/>
      <c r="T400" s="71"/>
      <c r="U400" s="76"/>
      <c r="V400" s="78"/>
      <c r="W400" s="76"/>
      <c r="X400" s="113"/>
      <c r="Y400" s="75"/>
      <c r="Z400" s="299"/>
      <c r="AA400" s="40"/>
      <c r="AB400" s="43"/>
      <c r="AC400" s="43"/>
      <c r="AD400" s="43"/>
      <c r="AE400" s="43"/>
      <c r="AF400" s="43"/>
      <c r="AG400" s="43"/>
      <c r="AH400" s="40"/>
    </row>
    <row r="401" spans="1:34" ht="21" customHeight="1" x14ac:dyDescent="0.15">
      <c r="A401" s="147"/>
      <c r="B401" s="71" t="s">
        <v>20</v>
      </c>
      <c r="C401" s="77"/>
      <c r="D401" s="73"/>
      <c r="E401" s="76"/>
      <c r="F401" s="75"/>
      <c r="G401" s="77"/>
      <c r="H401" s="264"/>
      <c r="I401" s="74"/>
      <c r="J401" s="71"/>
      <c r="K401" s="84"/>
      <c r="L401" s="66"/>
      <c r="M401" s="64"/>
      <c r="N401" s="64"/>
      <c r="O401" s="76"/>
      <c r="P401" s="75"/>
      <c r="Q401" s="76"/>
      <c r="R401" s="75"/>
      <c r="S401" s="72"/>
      <c r="T401" s="71"/>
      <c r="U401" s="76"/>
      <c r="V401" s="78"/>
      <c r="W401" s="62"/>
      <c r="X401" s="113"/>
      <c r="Y401" s="75"/>
      <c r="Z401" s="299"/>
      <c r="AA401" s="40"/>
      <c r="AB401" s="43"/>
      <c r="AC401" s="43"/>
      <c r="AD401" s="43"/>
      <c r="AE401" s="43"/>
      <c r="AF401" s="43"/>
      <c r="AG401" s="43"/>
      <c r="AH401" s="40"/>
    </row>
    <row r="402" spans="1:34" ht="21" customHeight="1" x14ac:dyDescent="0.15">
      <c r="A402" s="147"/>
      <c r="B402" s="52" t="s">
        <v>21</v>
      </c>
      <c r="C402" s="77"/>
      <c r="D402" s="73"/>
      <c r="E402" s="76"/>
      <c r="F402" s="75"/>
      <c r="G402" s="77"/>
      <c r="H402" s="264"/>
      <c r="I402" s="74"/>
      <c r="J402" s="71"/>
      <c r="K402" s="84"/>
      <c r="L402" s="66"/>
      <c r="M402" s="64"/>
      <c r="N402" s="64"/>
      <c r="O402" s="76"/>
      <c r="P402" s="75"/>
      <c r="Q402" s="76"/>
      <c r="R402" s="75"/>
      <c r="S402" s="72"/>
      <c r="T402" s="71"/>
      <c r="U402" s="76"/>
      <c r="V402" s="78"/>
      <c r="W402" s="62"/>
      <c r="X402" s="113"/>
      <c r="Y402" s="75"/>
      <c r="Z402" s="299"/>
      <c r="AA402" s="40"/>
      <c r="AB402" s="43"/>
      <c r="AC402" s="43"/>
      <c r="AD402" s="43"/>
      <c r="AE402" s="43"/>
      <c r="AF402" s="43"/>
      <c r="AG402" s="43"/>
      <c r="AH402" s="40"/>
    </row>
    <row r="403" spans="1:34" ht="21" customHeight="1" x14ac:dyDescent="0.15">
      <c r="A403" s="147"/>
      <c r="B403" s="71" t="s">
        <v>22</v>
      </c>
      <c r="C403" s="77"/>
      <c r="D403" s="73"/>
      <c r="E403" s="76"/>
      <c r="F403" s="75"/>
      <c r="G403" s="77"/>
      <c r="H403" s="264"/>
      <c r="I403" s="74"/>
      <c r="J403" s="71"/>
      <c r="K403" s="84"/>
      <c r="L403" s="66"/>
      <c r="M403" s="64"/>
      <c r="N403" s="64"/>
      <c r="O403" s="76"/>
      <c r="P403" s="75"/>
      <c r="Q403" s="76"/>
      <c r="R403" s="75"/>
      <c r="S403" s="72"/>
      <c r="T403" s="71"/>
      <c r="U403" s="76"/>
      <c r="V403" s="78"/>
      <c r="W403" s="62"/>
      <c r="X403" s="113"/>
      <c r="Y403" s="75"/>
      <c r="Z403" s="299"/>
      <c r="AA403" s="40"/>
      <c r="AB403" s="43"/>
      <c r="AC403" s="43"/>
      <c r="AD403" s="43"/>
      <c r="AE403" s="43"/>
      <c r="AF403" s="43"/>
      <c r="AG403" s="43"/>
      <c r="AH403" s="40"/>
    </row>
    <row r="404" spans="1:34" ht="21" customHeight="1" x14ac:dyDescent="0.15">
      <c r="A404" s="147"/>
      <c r="B404" s="71" t="s">
        <v>23</v>
      </c>
      <c r="C404" s="77"/>
      <c r="D404" s="73"/>
      <c r="E404" s="76"/>
      <c r="F404" s="75"/>
      <c r="G404" s="77"/>
      <c r="H404" s="264"/>
      <c r="I404" s="74"/>
      <c r="J404" s="71"/>
      <c r="K404" s="84"/>
      <c r="L404" s="66"/>
      <c r="M404" s="64"/>
      <c r="N404" s="64"/>
      <c r="O404" s="76"/>
      <c r="P404" s="75"/>
      <c r="Q404" s="76"/>
      <c r="R404" s="75"/>
      <c r="S404" s="72"/>
      <c r="T404" s="71"/>
      <c r="U404" s="76"/>
      <c r="V404" s="78"/>
      <c r="W404" s="62"/>
      <c r="X404" s="113"/>
      <c r="Y404" s="75"/>
      <c r="Z404" s="299"/>
      <c r="AA404" s="40"/>
      <c r="AB404" s="43"/>
      <c r="AC404" s="43"/>
      <c r="AD404" s="43"/>
      <c r="AE404" s="43"/>
      <c r="AF404" s="43"/>
      <c r="AG404" s="43"/>
      <c r="AH404" s="40"/>
    </row>
    <row r="405" spans="1:34" ht="21" customHeight="1" x14ac:dyDescent="0.15">
      <c r="A405" s="147"/>
      <c r="B405" s="64" t="s">
        <v>24</v>
      </c>
      <c r="C405" s="77"/>
      <c r="D405" s="73"/>
      <c r="E405" s="76"/>
      <c r="F405" s="75"/>
      <c r="G405" s="77"/>
      <c r="H405" s="264"/>
      <c r="I405" s="74"/>
      <c r="J405" s="71"/>
      <c r="K405" s="84"/>
      <c r="L405" s="66"/>
      <c r="M405" s="64"/>
      <c r="N405" s="64"/>
      <c r="O405" s="76"/>
      <c r="P405" s="75"/>
      <c r="Q405" s="76"/>
      <c r="R405" s="75"/>
      <c r="S405" s="72"/>
      <c r="T405" s="71"/>
      <c r="U405" s="76"/>
      <c r="V405" s="78"/>
      <c r="W405" s="62"/>
      <c r="X405" s="113"/>
      <c r="Y405" s="75"/>
      <c r="Z405" s="299"/>
      <c r="AA405" s="40"/>
      <c r="AB405" s="43"/>
      <c r="AC405" s="43"/>
      <c r="AD405" s="43"/>
      <c r="AE405" s="43"/>
      <c r="AF405" s="43"/>
      <c r="AG405" s="43"/>
      <c r="AH405" s="40"/>
    </row>
    <row r="406" spans="1:34" ht="21" customHeight="1" x14ac:dyDescent="0.15">
      <c r="A406" s="147"/>
      <c r="B406" s="64" t="s">
        <v>25</v>
      </c>
      <c r="C406" s="77"/>
      <c r="D406" s="73"/>
      <c r="E406" s="76"/>
      <c r="F406" s="75"/>
      <c r="G406" s="77"/>
      <c r="H406" s="264"/>
      <c r="I406" s="74"/>
      <c r="J406" s="71"/>
      <c r="K406" s="84"/>
      <c r="L406" s="66"/>
      <c r="M406" s="64"/>
      <c r="N406" s="64"/>
      <c r="O406" s="76"/>
      <c r="P406" s="75"/>
      <c r="Q406" s="85"/>
      <c r="R406" s="103"/>
      <c r="S406" s="72"/>
      <c r="T406" s="71"/>
      <c r="U406" s="76"/>
      <c r="V406" s="78"/>
      <c r="W406" s="62"/>
      <c r="X406" s="113"/>
      <c r="Y406" s="75"/>
      <c r="Z406" s="299"/>
      <c r="AA406" s="40"/>
      <c r="AB406" s="43"/>
      <c r="AC406" s="43"/>
      <c r="AD406" s="43"/>
      <c r="AE406" s="43"/>
      <c r="AF406" s="43"/>
      <c r="AG406" s="43"/>
      <c r="AH406" s="40"/>
    </row>
    <row r="407" spans="1:34" ht="21" customHeight="1" x14ac:dyDescent="0.15">
      <c r="A407" s="147"/>
      <c r="B407" s="123" t="s">
        <v>19</v>
      </c>
      <c r="C407" s="77"/>
      <c r="D407" s="73"/>
      <c r="E407" s="76"/>
      <c r="F407" s="75"/>
      <c r="G407" s="77"/>
      <c r="H407" s="264"/>
      <c r="I407" s="74"/>
      <c r="J407" s="71"/>
      <c r="K407" s="79"/>
      <c r="L407" s="78"/>
      <c r="M407" s="72"/>
      <c r="N407" s="71"/>
      <c r="O407" s="76"/>
      <c r="P407" s="75"/>
      <c r="Q407" s="76"/>
      <c r="R407" s="75"/>
      <c r="S407" s="72"/>
      <c r="T407" s="71"/>
      <c r="U407" s="76"/>
      <c r="V407" s="78"/>
      <c r="W407" s="76"/>
      <c r="X407" s="113"/>
      <c r="Y407" s="75"/>
      <c r="Z407" s="299"/>
      <c r="AA407" s="40"/>
      <c r="AB407" s="43"/>
      <c r="AC407" s="43"/>
      <c r="AD407" s="43"/>
      <c r="AE407" s="43"/>
      <c r="AF407" s="43"/>
      <c r="AG407" s="43"/>
      <c r="AH407" s="40"/>
    </row>
    <row r="408" spans="1:34" ht="21" customHeight="1" x14ac:dyDescent="0.15">
      <c r="A408" s="147"/>
      <c r="B408" s="71" t="s">
        <v>20</v>
      </c>
      <c r="C408" s="77"/>
      <c r="D408" s="73"/>
      <c r="E408" s="76"/>
      <c r="F408" s="75"/>
      <c r="G408" s="77"/>
      <c r="H408" s="264"/>
      <c r="I408" s="74"/>
      <c r="J408" s="71"/>
      <c r="K408" s="84"/>
      <c r="L408" s="66"/>
      <c r="M408" s="64"/>
      <c r="N408" s="64"/>
      <c r="O408" s="76"/>
      <c r="P408" s="75"/>
      <c r="Q408" s="76"/>
      <c r="R408" s="75"/>
      <c r="S408" s="72"/>
      <c r="T408" s="71"/>
      <c r="U408" s="76"/>
      <c r="V408" s="78"/>
      <c r="W408" s="62"/>
      <c r="X408" s="113"/>
      <c r="Y408" s="75"/>
      <c r="Z408" s="299"/>
      <c r="AA408" s="40"/>
      <c r="AB408" s="43"/>
      <c r="AC408" s="43"/>
      <c r="AD408" s="43"/>
      <c r="AE408" s="43"/>
      <c r="AF408" s="43"/>
      <c r="AG408" s="43"/>
      <c r="AH408" s="40"/>
    </row>
    <row r="409" spans="1:34" ht="21" customHeight="1" x14ac:dyDescent="0.15">
      <c r="A409" s="147"/>
      <c r="B409" s="52" t="s">
        <v>21</v>
      </c>
      <c r="C409" s="77"/>
      <c r="D409" s="73"/>
      <c r="E409" s="76"/>
      <c r="F409" s="75"/>
      <c r="G409" s="77"/>
      <c r="H409" s="264"/>
      <c r="I409" s="74"/>
      <c r="J409" s="71"/>
      <c r="K409" s="84"/>
      <c r="L409" s="66"/>
      <c r="M409" s="64"/>
      <c r="N409" s="64"/>
      <c r="O409" s="76"/>
      <c r="P409" s="75"/>
      <c r="Q409" s="76"/>
      <c r="R409" s="75"/>
      <c r="S409" s="72"/>
      <c r="T409" s="71"/>
      <c r="U409" s="76"/>
      <c r="V409" s="78"/>
      <c r="W409" s="62"/>
      <c r="X409" s="113"/>
      <c r="Y409" s="75"/>
      <c r="Z409" s="299"/>
      <c r="AA409" s="40"/>
      <c r="AB409" s="43"/>
      <c r="AC409" s="43"/>
      <c r="AD409" s="43"/>
      <c r="AE409" s="43"/>
      <c r="AF409" s="43"/>
      <c r="AG409" s="43"/>
      <c r="AH409" s="40"/>
    </row>
    <row r="410" spans="1:34" ht="21" customHeight="1" x14ac:dyDescent="0.15">
      <c r="A410" s="147"/>
      <c r="B410" s="71" t="s">
        <v>22</v>
      </c>
      <c r="C410" s="77"/>
      <c r="D410" s="73"/>
      <c r="E410" s="76"/>
      <c r="F410" s="75"/>
      <c r="G410" s="77"/>
      <c r="H410" s="264"/>
      <c r="I410" s="74"/>
      <c r="J410" s="71"/>
      <c r="K410" s="84"/>
      <c r="L410" s="66"/>
      <c r="M410" s="64"/>
      <c r="N410" s="64"/>
      <c r="O410" s="76"/>
      <c r="P410" s="75"/>
      <c r="Q410" s="76"/>
      <c r="R410" s="75"/>
      <c r="S410" s="72"/>
      <c r="T410" s="71"/>
      <c r="U410" s="76"/>
      <c r="V410" s="78"/>
      <c r="W410" s="62"/>
      <c r="X410" s="113"/>
      <c r="Y410" s="75"/>
      <c r="Z410" s="299"/>
      <c r="AA410" s="40"/>
      <c r="AB410" s="43"/>
      <c r="AC410" s="43"/>
      <c r="AD410" s="43"/>
      <c r="AE410" s="43"/>
      <c r="AF410" s="43"/>
      <c r="AG410" s="43"/>
      <c r="AH410" s="40"/>
    </row>
    <row r="411" spans="1:34" ht="21" customHeight="1" x14ac:dyDescent="0.15">
      <c r="A411" s="147"/>
      <c r="B411" s="71" t="s">
        <v>23</v>
      </c>
      <c r="C411" s="77"/>
      <c r="D411" s="73"/>
      <c r="E411" s="76"/>
      <c r="F411" s="75"/>
      <c r="G411" s="77"/>
      <c r="H411" s="264"/>
      <c r="I411" s="74"/>
      <c r="J411" s="71"/>
      <c r="K411" s="84"/>
      <c r="L411" s="66"/>
      <c r="M411" s="64"/>
      <c r="N411" s="64"/>
      <c r="O411" s="76"/>
      <c r="P411" s="75"/>
      <c r="Q411" s="76"/>
      <c r="R411" s="75"/>
      <c r="S411" s="72"/>
      <c r="T411" s="71"/>
      <c r="U411" s="76"/>
      <c r="V411" s="78"/>
      <c r="W411" s="62"/>
      <c r="X411" s="113"/>
      <c r="Y411" s="75"/>
      <c r="Z411" s="299"/>
      <c r="AA411" s="40"/>
      <c r="AB411" s="43"/>
      <c r="AC411" s="43"/>
      <c r="AD411" s="43"/>
      <c r="AE411" s="43"/>
      <c r="AF411" s="43"/>
      <c r="AG411" s="43"/>
      <c r="AH411" s="40"/>
    </row>
    <row r="412" spans="1:34" ht="21" customHeight="1" x14ac:dyDescent="0.15">
      <c r="A412" s="147"/>
      <c r="B412" s="64" t="s">
        <v>24</v>
      </c>
      <c r="C412" s="77"/>
      <c r="D412" s="73"/>
      <c r="E412" s="76"/>
      <c r="F412" s="75"/>
      <c r="G412" s="77"/>
      <c r="H412" s="264"/>
      <c r="I412" s="74"/>
      <c r="J412" s="71"/>
      <c r="K412" s="84"/>
      <c r="L412" s="66"/>
      <c r="M412" s="64"/>
      <c r="N412" s="64"/>
      <c r="O412" s="76"/>
      <c r="P412" s="75"/>
      <c r="Q412" s="76"/>
      <c r="R412" s="75"/>
      <c r="S412" s="72"/>
      <c r="T412" s="71"/>
      <c r="U412" s="76"/>
      <c r="V412" s="78"/>
      <c r="W412" s="62"/>
      <c r="X412" s="113"/>
      <c r="Y412" s="75"/>
      <c r="Z412" s="299"/>
      <c r="AA412" s="40"/>
      <c r="AB412" s="43"/>
      <c r="AC412" s="43"/>
      <c r="AD412" s="43"/>
      <c r="AE412" s="43"/>
      <c r="AF412" s="43"/>
      <c r="AG412" s="43"/>
      <c r="AH412" s="40"/>
    </row>
    <row r="413" spans="1:34" ht="21" customHeight="1" x14ac:dyDescent="0.15">
      <c r="A413" s="147"/>
      <c r="B413" s="64" t="s">
        <v>25</v>
      </c>
      <c r="C413" s="77"/>
      <c r="D413" s="73"/>
      <c r="E413" s="76"/>
      <c r="F413" s="75"/>
      <c r="G413" s="77"/>
      <c r="H413" s="264"/>
      <c r="I413" s="74"/>
      <c r="J413" s="71"/>
      <c r="K413" s="84"/>
      <c r="L413" s="66"/>
      <c r="M413" s="64"/>
      <c r="N413" s="64"/>
      <c r="O413" s="76"/>
      <c r="P413" s="75"/>
      <c r="Q413" s="76"/>
      <c r="R413" s="75"/>
      <c r="S413" s="72"/>
      <c r="T413" s="71"/>
      <c r="U413" s="76"/>
      <c r="V413" s="78"/>
      <c r="W413" s="62"/>
      <c r="X413" s="113"/>
      <c r="Y413" s="75"/>
      <c r="Z413" s="299"/>
      <c r="AA413" s="40"/>
      <c r="AB413" s="43"/>
      <c r="AC413" s="43"/>
      <c r="AD413" s="43"/>
      <c r="AE413" s="43"/>
      <c r="AF413" s="43"/>
      <c r="AG413" s="43"/>
      <c r="AH413" s="40"/>
    </row>
    <row r="414" spans="1:34" ht="21" customHeight="1" x14ac:dyDescent="0.15">
      <c r="A414" s="147"/>
      <c r="B414" s="123" t="s">
        <v>19</v>
      </c>
      <c r="C414" s="77"/>
      <c r="D414" s="73"/>
      <c r="E414" s="76"/>
      <c r="F414" s="75"/>
      <c r="G414" s="77"/>
      <c r="H414" s="264"/>
      <c r="I414" s="74"/>
      <c r="J414" s="71"/>
      <c r="K414" s="79"/>
      <c r="L414" s="78"/>
      <c r="M414" s="72"/>
      <c r="N414" s="71"/>
      <c r="O414" s="76"/>
      <c r="P414" s="75"/>
      <c r="Q414" s="76"/>
      <c r="R414" s="75"/>
      <c r="S414" s="72"/>
      <c r="T414" s="71"/>
      <c r="U414" s="76"/>
      <c r="V414" s="78"/>
      <c r="W414" s="76"/>
      <c r="X414" s="113"/>
      <c r="Y414" s="75"/>
      <c r="Z414" s="299"/>
      <c r="AA414" s="40"/>
      <c r="AB414" s="43"/>
      <c r="AC414" s="43"/>
      <c r="AD414" s="43"/>
      <c r="AE414" s="43"/>
      <c r="AF414" s="43"/>
      <c r="AG414" s="43"/>
      <c r="AH414" s="40"/>
    </row>
    <row r="415" spans="1:34" ht="21" customHeight="1" x14ac:dyDescent="0.15">
      <c r="A415" s="147"/>
      <c r="B415" s="71" t="s">
        <v>20</v>
      </c>
      <c r="C415" s="77"/>
      <c r="D415" s="73"/>
      <c r="E415" s="76"/>
      <c r="F415" s="75"/>
      <c r="G415" s="77"/>
      <c r="H415" s="264"/>
      <c r="I415" s="74"/>
      <c r="J415" s="71"/>
      <c r="K415" s="84"/>
      <c r="L415" s="66"/>
      <c r="M415" s="64"/>
      <c r="N415" s="64"/>
      <c r="O415" s="76"/>
      <c r="P415" s="75"/>
      <c r="Q415" s="76"/>
      <c r="R415" s="75"/>
      <c r="S415" s="72"/>
      <c r="T415" s="71"/>
      <c r="U415" s="76"/>
      <c r="V415" s="78"/>
      <c r="W415" s="62"/>
      <c r="X415" s="113"/>
      <c r="Y415" s="75"/>
      <c r="Z415" s="299"/>
      <c r="AA415" s="40"/>
      <c r="AB415" s="43"/>
      <c r="AC415" s="43"/>
      <c r="AD415" s="43"/>
      <c r="AE415" s="43"/>
      <c r="AF415" s="43"/>
      <c r="AG415" s="43"/>
      <c r="AH415" s="40"/>
    </row>
    <row r="416" spans="1:34" ht="21" customHeight="1" x14ac:dyDescent="0.15">
      <c r="A416" s="147"/>
      <c r="B416" s="52" t="s">
        <v>21</v>
      </c>
      <c r="C416" s="77"/>
      <c r="D416" s="73"/>
      <c r="E416" s="76"/>
      <c r="F416" s="75"/>
      <c r="G416" s="77"/>
      <c r="H416" s="264"/>
      <c r="I416" s="74"/>
      <c r="J416" s="71"/>
      <c r="K416" s="84"/>
      <c r="L416" s="66"/>
      <c r="M416" s="64"/>
      <c r="N416" s="64"/>
      <c r="O416" s="76"/>
      <c r="P416" s="75"/>
      <c r="Q416" s="76"/>
      <c r="R416" s="75"/>
      <c r="S416" s="72"/>
      <c r="T416" s="71"/>
      <c r="U416" s="76"/>
      <c r="V416" s="78"/>
      <c r="W416" s="62"/>
      <c r="X416" s="113"/>
      <c r="Y416" s="75"/>
      <c r="Z416" s="299"/>
      <c r="AA416" s="40"/>
      <c r="AB416" s="43"/>
      <c r="AC416" s="43"/>
      <c r="AD416" s="43"/>
      <c r="AE416" s="43"/>
      <c r="AF416" s="43"/>
      <c r="AG416" s="43"/>
      <c r="AH416" s="40"/>
    </row>
    <row r="417" spans="1:34" ht="21" customHeight="1" x14ac:dyDescent="0.15">
      <c r="A417" s="147"/>
      <c r="B417" s="71" t="s">
        <v>22</v>
      </c>
      <c r="C417" s="77"/>
      <c r="D417" s="73"/>
      <c r="E417" s="76"/>
      <c r="F417" s="75"/>
      <c r="G417" s="77"/>
      <c r="H417" s="264"/>
      <c r="I417" s="74"/>
      <c r="J417" s="71"/>
      <c r="K417" s="84"/>
      <c r="L417" s="66"/>
      <c r="M417" s="64"/>
      <c r="N417" s="64"/>
      <c r="O417" s="76"/>
      <c r="P417" s="75"/>
      <c r="Q417" s="76"/>
      <c r="R417" s="75"/>
      <c r="S417" s="72"/>
      <c r="T417" s="71"/>
      <c r="U417" s="76"/>
      <c r="V417" s="78"/>
      <c r="W417" s="62"/>
      <c r="X417" s="113"/>
      <c r="Y417" s="75"/>
      <c r="Z417" s="299"/>
      <c r="AA417" s="40"/>
      <c r="AB417" s="43"/>
      <c r="AC417" s="43"/>
      <c r="AD417" s="43"/>
      <c r="AE417" s="43"/>
      <c r="AF417" s="43"/>
      <c r="AG417" s="43"/>
      <c r="AH417" s="40"/>
    </row>
    <row r="418" spans="1:34" ht="21" customHeight="1" x14ac:dyDescent="0.15">
      <c r="A418" s="147"/>
      <c r="B418" s="71" t="s">
        <v>23</v>
      </c>
      <c r="C418" s="77"/>
      <c r="D418" s="73"/>
      <c r="E418" s="76"/>
      <c r="F418" s="75"/>
      <c r="G418" s="77"/>
      <c r="H418" s="264"/>
      <c r="I418" s="74"/>
      <c r="J418" s="71"/>
      <c r="K418" s="84"/>
      <c r="L418" s="66"/>
      <c r="M418" s="64"/>
      <c r="N418" s="64"/>
      <c r="O418" s="76"/>
      <c r="P418" s="75"/>
      <c r="Q418" s="76"/>
      <c r="R418" s="75"/>
      <c r="S418" s="72"/>
      <c r="T418" s="71"/>
      <c r="U418" s="76"/>
      <c r="V418" s="78"/>
      <c r="W418" s="62"/>
      <c r="X418" s="113"/>
      <c r="Y418" s="75"/>
      <c r="Z418" s="299"/>
      <c r="AA418" s="40"/>
      <c r="AB418" s="43"/>
      <c r="AC418" s="43"/>
      <c r="AD418" s="43"/>
      <c r="AE418" s="43"/>
      <c r="AF418" s="43"/>
      <c r="AG418" s="43"/>
      <c r="AH418" s="40"/>
    </row>
    <row r="419" spans="1:34" ht="21" customHeight="1" x14ac:dyDescent="0.15">
      <c r="A419" s="147"/>
      <c r="B419" s="64" t="s">
        <v>24</v>
      </c>
      <c r="C419" s="77"/>
      <c r="D419" s="73"/>
      <c r="E419" s="76"/>
      <c r="F419" s="75"/>
      <c r="G419" s="77"/>
      <c r="H419" s="264"/>
      <c r="I419" s="74"/>
      <c r="J419" s="71"/>
      <c r="K419" s="84"/>
      <c r="L419" s="66"/>
      <c r="M419" s="64"/>
      <c r="N419" s="64"/>
      <c r="O419" s="76"/>
      <c r="P419" s="75"/>
      <c r="Q419" s="76"/>
      <c r="R419" s="75"/>
      <c r="S419" s="72"/>
      <c r="T419" s="71"/>
      <c r="U419" s="76"/>
      <c r="V419" s="78"/>
      <c r="W419" s="62"/>
      <c r="X419" s="113"/>
      <c r="Y419" s="75"/>
      <c r="Z419" s="299"/>
      <c r="AA419" s="40"/>
      <c r="AB419" s="43"/>
      <c r="AC419" s="43"/>
      <c r="AD419" s="43"/>
      <c r="AE419" s="43"/>
      <c r="AF419" s="43"/>
      <c r="AG419" s="43"/>
      <c r="AH419" s="40"/>
    </row>
    <row r="420" spans="1:34" ht="21" customHeight="1" x14ac:dyDescent="0.15">
      <c r="A420" s="147"/>
      <c r="B420" s="64" t="s">
        <v>25</v>
      </c>
      <c r="C420" s="77"/>
      <c r="D420" s="73"/>
      <c r="E420" s="76"/>
      <c r="F420" s="75"/>
      <c r="G420" s="77"/>
      <c r="H420" s="264"/>
      <c r="I420" s="74"/>
      <c r="J420" s="71"/>
      <c r="K420" s="84"/>
      <c r="L420" s="66"/>
      <c r="M420" s="64"/>
      <c r="N420" s="64"/>
      <c r="O420" s="76"/>
      <c r="P420" s="75"/>
      <c r="Q420" s="76"/>
      <c r="R420" s="75"/>
      <c r="S420" s="72"/>
      <c r="T420" s="71"/>
      <c r="U420" s="76"/>
      <c r="V420" s="78"/>
      <c r="W420" s="62"/>
      <c r="X420" s="113"/>
      <c r="Y420" s="75"/>
      <c r="Z420" s="299"/>
      <c r="AA420" s="40"/>
      <c r="AB420" s="43"/>
      <c r="AC420" s="43"/>
      <c r="AD420" s="43"/>
      <c r="AE420" s="43"/>
      <c r="AF420" s="43"/>
      <c r="AG420" s="43"/>
      <c r="AH420" s="40"/>
    </row>
    <row r="421" spans="1:34" ht="21" customHeight="1" x14ac:dyDescent="0.15">
      <c r="A421" s="147"/>
      <c r="B421" s="123" t="s">
        <v>19</v>
      </c>
      <c r="C421" s="77"/>
      <c r="D421" s="73"/>
      <c r="E421" s="76"/>
      <c r="F421" s="75"/>
      <c r="G421" s="77"/>
      <c r="H421" s="264"/>
      <c r="I421" s="74"/>
      <c r="J421" s="71"/>
      <c r="K421" s="79"/>
      <c r="L421" s="78"/>
      <c r="M421" s="72"/>
      <c r="N421" s="71"/>
      <c r="O421" s="76"/>
      <c r="P421" s="75"/>
      <c r="Q421" s="76"/>
      <c r="R421" s="75"/>
      <c r="S421" s="72"/>
      <c r="T421" s="71"/>
      <c r="U421" s="76"/>
      <c r="V421" s="78"/>
      <c r="W421" s="76"/>
      <c r="X421" s="113"/>
      <c r="Y421" s="75"/>
      <c r="Z421" s="299"/>
      <c r="AA421" s="40"/>
      <c r="AB421" s="43"/>
      <c r="AC421" s="43"/>
      <c r="AD421" s="43"/>
      <c r="AE421" s="43"/>
      <c r="AF421" s="43"/>
      <c r="AG421" s="43"/>
      <c r="AH421" s="40"/>
    </row>
    <row r="422" spans="1:34" ht="21" customHeight="1" x14ac:dyDescent="0.15">
      <c r="A422" s="147"/>
      <c r="B422" s="71" t="s">
        <v>20</v>
      </c>
      <c r="C422" s="77"/>
      <c r="D422" s="73"/>
      <c r="E422" s="76"/>
      <c r="F422" s="75"/>
      <c r="G422" s="77"/>
      <c r="H422" s="264"/>
      <c r="I422" s="74"/>
      <c r="J422" s="71"/>
      <c r="K422" s="84"/>
      <c r="L422" s="66"/>
      <c r="M422" s="64"/>
      <c r="N422" s="64"/>
      <c r="O422" s="76"/>
      <c r="P422" s="75"/>
      <c r="Q422" s="76"/>
      <c r="R422" s="75"/>
      <c r="S422" s="72"/>
      <c r="T422" s="71"/>
      <c r="U422" s="76"/>
      <c r="V422" s="78"/>
      <c r="W422" s="62"/>
      <c r="X422" s="113"/>
      <c r="Y422" s="75"/>
      <c r="Z422" s="299"/>
      <c r="AA422" s="40"/>
      <c r="AB422" s="43"/>
      <c r="AC422" s="43"/>
      <c r="AD422" s="43"/>
      <c r="AE422" s="43"/>
      <c r="AF422" s="43"/>
      <c r="AG422" s="43"/>
      <c r="AH422" s="40"/>
    </row>
    <row r="423" spans="1:34" ht="21" customHeight="1" x14ac:dyDescent="0.15">
      <c r="A423" s="147"/>
      <c r="B423" s="52" t="s">
        <v>21</v>
      </c>
      <c r="C423" s="77"/>
      <c r="D423" s="73"/>
      <c r="E423" s="76"/>
      <c r="F423" s="75"/>
      <c r="G423" s="77"/>
      <c r="H423" s="264"/>
      <c r="I423" s="74"/>
      <c r="J423" s="71"/>
      <c r="K423" s="84"/>
      <c r="L423" s="66"/>
      <c r="M423" s="64"/>
      <c r="N423" s="64"/>
      <c r="O423" s="76"/>
      <c r="P423" s="75"/>
      <c r="Q423" s="76"/>
      <c r="R423" s="75"/>
      <c r="S423" s="72"/>
      <c r="T423" s="71"/>
      <c r="U423" s="76"/>
      <c r="V423" s="78"/>
      <c r="W423" s="62"/>
      <c r="X423" s="113"/>
      <c r="Y423" s="75"/>
      <c r="Z423" s="299"/>
      <c r="AA423" s="40"/>
      <c r="AB423" s="43"/>
      <c r="AC423" s="43"/>
      <c r="AD423" s="43"/>
      <c r="AE423" s="43"/>
      <c r="AF423" s="43"/>
      <c r="AG423" s="43"/>
      <c r="AH423" s="40"/>
    </row>
    <row r="424" spans="1:34" ht="21" customHeight="1" x14ac:dyDescent="0.15">
      <c r="A424" s="147"/>
      <c r="B424" s="71" t="s">
        <v>22</v>
      </c>
      <c r="C424" s="77"/>
      <c r="D424" s="73"/>
      <c r="E424" s="76"/>
      <c r="F424" s="75"/>
      <c r="G424" s="77"/>
      <c r="H424" s="264"/>
      <c r="I424" s="74"/>
      <c r="J424" s="71"/>
      <c r="K424" s="84"/>
      <c r="L424" s="66"/>
      <c r="M424" s="64"/>
      <c r="N424" s="64"/>
      <c r="O424" s="76"/>
      <c r="P424" s="75"/>
      <c r="Q424" s="76"/>
      <c r="R424" s="75"/>
      <c r="S424" s="72"/>
      <c r="T424" s="71"/>
      <c r="U424" s="76"/>
      <c r="V424" s="78"/>
      <c r="W424" s="62"/>
      <c r="X424" s="113"/>
      <c r="Y424" s="75"/>
      <c r="Z424" s="299"/>
      <c r="AA424" s="40"/>
      <c r="AB424" s="43"/>
      <c r="AC424" s="43"/>
      <c r="AD424" s="43"/>
      <c r="AE424" s="43"/>
      <c r="AF424" s="43"/>
      <c r="AG424" s="43"/>
      <c r="AH424" s="40"/>
    </row>
    <row r="425" spans="1:34" ht="21" customHeight="1" x14ac:dyDescent="0.15">
      <c r="A425" s="147"/>
      <c r="B425" s="71" t="s">
        <v>23</v>
      </c>
      <c r="C425" s="77"/>
      <c r="D425" s="73"/>
      <c r="E425" s="76"/>
      <c r="F425" s="75"/>
      <c r="G425" s="77"/>
      <c r="H425" s="264"/>
      <c r="I425" s="74"/>
      <c r="J425" s="71"/>
      <c r="K425" s="84"/>
      <c r="L425" s="66"/>
      <c r="M425" s="64"/>
      <c r="N425" s="64"/>
      <c r="O425" s="76"/>
      <c r="P425" s="75"/>
      <c r="Q425" s="76"/>
      <c r="R425" s="75"/>
      <c r="S425" s="72"/>
      <c r="T425" s="71"/>
      <c r="U425" s="76"/>
      <c r="V425" s="78"/>
      <c r="W425" s="62"/>
      <c r="X425" s="113"/>
      <c r="Y425" s="75"/>
      <c r="Z425" s="299"/>
      <c r="AA425" s="40"/>
      <c r="AB425" s="43"/>
      <c r="AC425" s="43"/>
      <c r="AD425" s="43"/>
      <c r="AE425" s="43"/>
      <c r="AF425" s="43"/>
      <c r="AG425" s="43"/>
      <c r="AH425" s="40"/>
    </row>
    <row r="426" spans="1:34" ht="21" customHeight="1" x14ac:dyDescent="0.15">
      <c r="A426" s="147"/>
      <c r="B426" s="64" t="s">
        <v>24</v>
      </c>
      <c r="C426" s="77"/>
      <c r="D426" s="73"/>
      <c r="E426" s="76"/>
      <c r="F426" s="75"/>
      <c r="G426" s="77"/>
      <c r="H426" s="264"/>
      <c r="I426" s="74"/>
      <c r="J426" s="71"/>
      <c r="K426" s="84"/>
      <c r="L426" s="66"/>
      <c r="M426" s="64"/>
      <c r="N426" s="64"/>
      <c r="O426" s="76"/>
      <c r="P426" s="75"/>
      <c r="Q426" s="76"/>
      <c r="R426" s="75"/>
      <c r="S426" s="72"/>
      <c r="T426" s="71"/>
      <c r="U426" s="76"/>
      <c r="V426" s="78"/>
      <c r="W426" s="62"/>
      <c r="X426" s="113"/>
      <c r="Y426" s="75"/>
      <c r="Z426" s="299"/>
      <c r="AA426" s="40"/>
      <c r="AB426" s="43"/>
      <c r="AC426" s="43"/>
      <c r="AD426" s="43"/>
      <c r="AE426" s="43"/>
      <c r="AF426" s="43"/>
      <c r="AG426" s="43"/>
      <c r="AH426" s="40"/>
    </row>
    <row r="427" spans="1:34" ht="21" customHeight="1" x14ac:dyDescent="0.15">
      <c r="A427" s="147"/>
      <c r="B427" s="64" t="s">
        <v>25</v>
      </c>
      <c r="C427" s="77"/>
      <c r="D427" s="73"/>
      <c r="E427" s="76"/>
      <c r="F427" s="75"/>
      <c r="G427" s="77"/>
      <c r="H427" s="264"/>
      <c r="I427" s="74"/>
      <c r="J427" s="71"/>
      <c r="K427" s="84"/>
      <c r="L427" s="66"/>
      <c r="M427" s="64"/>
      <c r="N427" s="64"/>
      <c r="O427" s="76"/>
      <c r="P427" s="75"/>
      <c r="Q427" s="76"/>
      <c r="R427" s="75"/>
      <c r="S427" s="72"/>
      <c r="T427" s="71"/>
      <c r="U427" s="76"/>
      <c r="V427" s="78"/>
      <c r="W427" s="62"/>
      <c r="X427" s="113"/>
      <c r="Y427" s="75"/>
      <c r="Z427" s="299"/>
      <c r="AA427" s="40"/>
      <c r="AB427" s="43"/>
      <c r="AC427" s="43"/>
      <c r="AD427" s="43"/>
      <c r="AE427" s="43"/>
      <c r="AF427" s="43"/>
      <c r="AG427" s="43"/>
      <c r="AH427" s="40"/>
    </row>
    <row r="428" spans="1:34" ht="21" customHeight="1" x14ac:dyDescent="0.15">
      <c r="A428" s="147"/>
      <c r="B428" s="123" t="s">
        <v>19</v>
      </c>
      <c r="C428" s="77"/>
      <c r="D428" s="73"/>
      <c r="E428" s="76"/>
      <c r="F428" s="75"/>
      <c r="G428" s="77"/>
      <c r="H428" s="264"/>
      <c r="I428" s="74"/>
      <c r="J428" s="71"/>
      <c r="K428" s="79"/>
      <c r="L428" s="78"/>
      <c r="M428" s="72"/>
      <c r="N428" s="71"/>
      <c r="O428" s="76"/>
      <c r="P428" s="75"/>
      <c r="Q428" s="76"/>
      <c r="R428" s="75"/>
      <c r="S428" s="72"/>
      <c r="T428" s="71"/>
      <c r="U428" s="76"/>
      <c r="V428" s="78"/>
      <c r="W428" s="76"/>
      <c r="X428" s="113"/>
      <c r="Y428" s="75"/>
      <c r="Z428" s="299"/>
      <c r="AA428" s="40"/>
      <c r="AB428" s="43"/>
      <c r="AC428" s="43"/>
      <c r="AD428" s="43"/>
      <c r="AE428" s="43"/>
      <c r="AF428" s="43"/>
      <c r="AG428" s="43"/>
      <c r="AH428" s="40"/>
    </row>
    <row r="429" spans="1:34" ht="21" customHeight="1" x14ac:dyDescent="0.15">
      <c r="A429" s="147"/>
      <c r="B429" s="71" t="s">
        <v>20</v>
      </c>
      <c r="C429" s="77"/>
      <c r="D429" s="73"/>
      <c r="E429" s="76"/>
      <c r="F429" s="75"/>
      <c r="G429" s="77"/>
      <c r="H429" s="264"/>
      <c r="I429" s="74"/>
      <c r="J429" s="71"/>
      <c r="K429" s="84"/>
      <c r="L429" s="66"/>
      <c r="M429" s="64"/>
      <c r="N429" s="64"/>
      <c r="O429" s="76"/>
      <c r="P429" s="75"/>
      <c r="Q429" s="76"/>
      <c r="R429" s="75"/>
      <c r="S429" s="72"/>
      <c r="T429" s="71"/>
      <c r="U429" s="76"/>
      <c r="V429" s="78"/>
      <c r="W429" s="62"/>
      <c r="X429" s="113"/>
      <c r="Y429" s="75"/>
      <c r="Z429" s="299"/>
      <c r="AA429" s="40"/>
      <c r="AB429" s="43"/>
      <c r="AC429" s="43"/>
      <c r="AD429" s="43"/>
      <c r="AE429" s="43"/>
      <c r="AF429" s="43"/>
      <c r="AG429" s="43"/>
      <c r="AH429" s="40"/>
    </row>
    <row r="430" spans="1:34" ht="21" customHeight="1" x14ac:dyDescent="0.15">
      <c r="A430" s="147"/>
      <c r="B430" s="52" t="s">
        <v>21</v>
      </c>
      <c r="C430" s="77"/>
      <c r="D430" s="73"/>
      <c r="E430" s="76"/>
      <c r="F430" s="75"/>
      <c r="G430" s="77"/>
      <c r="H430" s="264"/>
      <c r="I430" s="74"/>
      <c r="J430" s="71"/>
      <c r="K430" s="84"/>
      <c r="L430" s="66"/>
      <c r="M430" s="64"/>
      <c r="N430" s="64"/>
      <c r="O430" s="76"/>
      <c r="P430" s="75"/>
      <c r="Q430" s="76"/>
      <c r="R430" s="75"/>
      <c r="S430" s="72"/>
      <c r="T430" s="71"/>
      <c r="U430" s="76"/>
      <c r="V430" s="78"/>
      <c r="W430" s="62"/>
      <c r="X430" s="113"/>
      <c r="Y430" s="75"/>
      <c r="Z430" s="299"/>
      <c r="AA430" s="40"/>
      <c r="AB430" s="43"/>
      <c r="AC430" s="43"/>
      <c r="AD430" s="43"/>
      <c r="AE430" s="43"/>
      <c r="AF430" s="43"/>
      <c r="AG430" s="43"/>
      <c r="AH430" s="40"/>
    </row>
    <row r="431" spans="1:34" ht="21" customHeight="1" x14ac:dyDescent="0.15">
      <c r="A431" s="147"/>
      <c r="B431" s="71" t="s">
        <v>22</v>
      </c>
      <c r="C431" s="77"/>
      <c r="D431" s="73"/>
      <c r="E431" s="76"/>
      <c r="F431" s="75"/>
      <c r="G431" s="77"/>
      <c r="H431" s="264"/>
      <c r="I431" s="74"/>
      <c r="J431" s="71"/>
      <c r="K431" s="84"/>
      <c r="L431" s="66"/>
      <c r="M431" s="64"/>
      <c r="N431" s="64"/>
      <c r="O431" s="76"/>
      <c r="P431" s="75"/>
      <c r="Q431" s="76"/>
      <c r="R431" s="75"/>
      <c r="S431" s="72"/>
      <c r="T431" s="71"/>
      <c r="U431" s="76"/>
      <c r="V431" s="78"/>
      <c r="W431" s="62"/>
      <c r="X431" s="113"/>
      <c r="Y431" s="75"/>
      <c r="Z431" s="299"/>
      <c r="AA431" s="40"/>
      <c r="AB431" s="43"/>
      <c r="AC431" s="43"/>
      <c r="AD431" s="43"/>
      <c r="AE431" s="43"/>
      <c r="AF431" s="43"/>
      <c r="AG431" s="43"/>
      <c r="AH431" s="40"/>
    </row>
    <row r="432" spans="1:34" ht="21" customHeight="1" x14ac:dyDescent="0.15">
      <c r="A432" s="147"/>
      <c r="B432" s="71" t="s">
        <v>23</v>
      </c>
      <c r="C432" s="77"/>
      <c r="D432" s="73"/>
      <c r="E432" s="76"/>
      <c r="F432" s="75"/>
      <c r="G432" s="77"/>
      <c r="H432" s="264"/>
      <c r="I432" s="74"/>
      <c r="J432" s="71"/>
      <c r="K432" s="84"/>
      <c r="L432" s="66"/>
      <c r="M432" s="64"/>
      <c r="N432" s="64"/>
      <c r="O432" s="76"/>
      <c r="P432" s="75"/>
      <c r="Q432" s="76"/>
      <c r="R432" s="75"/>
      <c r="S432" s="72"/>
      <c r="T432" s="71"/>
      <c r="U432" s="76"/>
      <c r="V432" s="78"/>
      <c r="W432" s="62"/>
      <c r="X432" s="113"/>
      <c r="Y432" s="75"/>
      <c r="Z432" s="299"/>
      <c r="AA432" s="40"/>
      <c r="AB432" s="43"/>
      <c r="AC432" s="43"/>
      <c r="AD432" s="43"/>
      <c r="AE432" s="43"/>
      <c r="AF432" s="43"/>
      <c r="AG432" s="43"/>
      <c r="AH432" s="40"/>
    </row>
    <row r="433" spans="1:34" ht="21" customHeight="1" x14ac:dyDescent="0.15">
      <c r="A433" s="147"/>
      <c r="B433" s="64" t="s">
        <v>24</v>
      </c>
      <c r="C433" s="77"/>
      <c r="D433" s="73"/>
      <c r="E433" s="76"/>
      <c r="F433" s="75"/>
      <c r="G433" s="77"/>
      <c r="H433" s="264"/>
      <c r="I433" s="74"/>
      <c r="J433" s="71"/>
      <c r="K433" s="84"/>
      <c r="L433" s="66"/>
      <c r="M433" s="64"/>
      <c r="N433" s="64"/>
      <c r="O433" s="76"/>
      <c r="P433" s="75"/>
      <c r="Q433" s="76"/>
      <c r="R433" s="75"/>
      <c r="S433" s="72"/>
      <c r="T433" s="71"/>
      <c r="U433" s="76"/>
      <c r="V433" s="78"/>
      <c r="W433" s="62"/>
      <c r="X433" s="113"/>
      <c r="Y433" s="75"/>
      <c r="Z433" s="299"/>
      <c r="AA433" s="40"/>
      <c r="AB433" s="43"/>
      <c r="AC433" s="43"/>
      <c r="AD433" s="43"/>
      <c r="AE433" s="43"/>
      <c r="AF433" s="43"/>
      <c r="AG433" s="43"/>
      <c r="AH433" s="40"/>
    </row>
    <row r="434" spans="1:34" ht="21" customHeight="1" x14ac:dyDescent="0.15">
      <c r="A434" s="147"/>
      <c r="B434" s="64" t="s">
        <v>25</v>
      </c>
      <c r="C434" s="77"/>
      <c r="D434" s="73"/>
      <c r="E434" s="76"/>
      <c r="F434" s="75"/>
      <c r="G434" s="77"/>
      <c r="H434" s="264"/>
      <c r="I434" s="74"/>
      <c r="J434" s="71"/>
      <c r="K434" s="84"/>
      <c r="L434" s="66"/>
      <c r="M434" s="64"/>
      <c r="N434" s="52"/>
      <c r="O434" s="85"/>
      <c r="P434" s="103"/>
      <c r="Q434" s="76"/>
      <c r="R434" s="75"/>
      <c r="S434" s="72"/>
      <c r="T434" s="71"/>
      <c r="U434" s="76"/>
      <c r="V434" s="78"/>
      <c r="W434" s="62"/>
      <c r="X434" s="113"/>
      <c r="Y434" s="75"/>
      <c r="Z434" s="299"/>
      <c r="AA434" s="40"/>
      <c r="AB434" s="43"/>
      <c r="AC434" s="43"/>
      <c r="AD434" s="43"/>
      <c r="AE434" s="43"/>
      <c r="AF434" s="43"/>
      <c r="AG434" s="43"/>
      <c r="AH434" s="40"/>
    </row>
    <row r="435" spans="1:34" ht="21" customHeight="1" x14ac:dyDescent="0.15">
      <c r="A435" s="147"/>
      <c r="B435" s="123" t="s">
        <v>19</v>
      </c>
      <c r="C435" s="77"/>
      <c r="D435" s="73"/>
      <c r="E435" s="76"/>
      <c r="F435" s="75"/>
      <c r="G435" s="77"/>
      <c r="H435" s="264"/>
      <c r="I435" s="74"/>
      <c r="J435" s="71"/>
      <c r="K435" s="79"/>
      <c r="L435" s="78"/>
      <c r="M435" s="72"/>
      <c r="N435" s="71"/>
      <c r="O435" s="76"/>
      <c r="P435" s="75"/>
      <c r="Q435" s="76"/>
      <c r="R435" s="75"/>
      <c r="S435" s="72"/>
      <c r="T435" s="71"/>
      <c r="U435" s="76"/>
      <c r="V435" s="78"/>
      <c r="W435" s="76"/>
      <c r="X435" s="113"/>
      <c r="Y435" s="75"/>
      <c r="Z435" s="299"/>
      <c r="AA435" s="40"/>
      <c r="AB435" s="43"/>
      <c r="AC435" s="43"/>
      <c r="AD435" s="43"/>
      <c r="AE435" s="43"/>
      <c r="AF435" s="43"/>
      <c r="AG435" s="43"/>
      <c r="AH435" s="40"/>
    </row>
    <row r="436" spans="1:34" ht="21" customHeight="1" x14ac:dyDescent="0.15">
      <c r="A436" s="147"/>
      <c r="B436" s="71" t="s">
        <v>20</v>
      </c>
      <c r="C436" s="77"/>
      <c r="D436" s="73"/>
      <c r="E436" s="76"/>
      <c r="F436" s="75"/>
      <c r="G436" s="77"/>
      <c r="H436" s="264"/>
      <c r="I436" s="74"/>
      <c r="J436" s="71"/>
      <c r="K436" s="84"/>
      <c r="L436" s="66"/>
      <c r="M436" s="64"/>
      <c r="N436" s="64"/>
      <c r="O436" s="76"/>
      <c r="P436" s="75"/>
      <c r="Q436" s="76"/>
      <c r="R436" s="75"/>
      <c r="S436" s="72"/>
      <c r="T436" s="71"/>
      <c r="U436" s="76"/>
      <c r="V436" s="78"/>
      <c r="W436" s="62"/>
      <c r="X436" s="113"/>
      <c r="Y436" s="75"/>
      <c r="Z436" s="299"/>
      <c r="AA436" s="40"/>
      <c r="AB436" s="43"/>
      <c r="AC436" s="43"/>
      <c r="AD436" s="43"/>
      <c r="AE436" s="43"/>
      <c r="AF436" s="43"/>
      <c r="AG436" s="43"/>
      <c r="AH436" s="40"/>
    </row>
    <row r="437" spans="1:34" ht="21" customHeight="1" x14ac:dyDescent="0.15">
      <c r="A437" s="147"/>
      <c r="B437" s="52" t="s">
        <v>21</v>
      </c>
      <c r="C437" s="77"/>
      <c r="D437" s="73"/>
      <c r="E437" s="76"/>
      <c r="F437" s="75"/>
      <c r="G437" s="77"/>
      <c r="H437" s="264"/>
      <c r="I437" s="74"/>
      <c r="J437" s="71"/>
      <c r="K437" s="84"/>
      <c r="L437" s="66"/>
      <c r="M437" s="64"/>
      <c r="N437" s="64"/>
      <c r="O437" s="76"/>
      <c r="P437" s="75"/>
      <c r="Q437" s="76"/>
      <c r="R437" s="75"/>
      <c r="S437" s="72"/>
      <c r="T437" s="71"/>
      <c r="U437" s="76"/>
      <c r="V437" s="78"/>
      <c r="W437" s="62"/>
      <c r="X437" s="113"/>
      <c r="Y437" s="75"/>
      <c r="Z437" s="299"/>
      <c r="AA437" s="40"/>
      <c r="AB437" s="43"/>
      <c r="AC437" s="43"/>
      <c r="AD437" s="43"/>
      <c r="AE437" s="43"/>
      <c r="AF437" s="43"/>
      <c r="AG437" s="43"/>
      <c r="AH437" s="40"/>
    </row>
    <row r="438" spans="1:34" ht="21" customHeight="1" x14ac:dyDescent="0.15">
      <c r="A438" s="147"/>
      <c r="B438" s="71" t="s">
        <v>22</v>
      </c>
      <c r="C438" s="77"/>
      <c r="D438" s="73"/>
      <c r="E438" s="76"/>
      <c r="F438" s="75"/>
      <c r="G438" s="77"/>
      <c r="H438" s="264"/>
      <c r="I438" s="74"/>
      <c r="J438" s="71"/>
      <c r="K438" s="84"/>
      <c r="L438" s="66"/>
      <c r="M438" s="64"/>
      <c r="N438" s="64"/>
      <c r="O438" s="76"/>
      <c r="P438" s="75"/>
      <c r="Q438" s="76"/>
      <c r="R438" s="75"/>
      <c r="S438" s="72"/>
      <c r="T438" s="71"/>
      <c r="U438" s="76"/>
      <c r="V438" s="78"/>
      <c r="W438" s="62"/>
      <c r="X438" s="113"/>
      <c r="Y438" s="75"/>
      <c r="Z438" s="299"/>
      <c r="AA438" s="40"/>
      <c r="AB438" s="43"/>
      <c r="AC438" s="43"/>
      <c r="AD438" s="43"/>
      <c r="AE438" s="43"/>
      <c r="AF438" s="43"/>
      <c r="AG438" s="43"/>
      <c r="AH438" s="40"/>
    </row>
    <row r="439" spans="1:34" ht="21" customHeight="1" x14ac:dyDescent="0.15">
      <c r="A439" s="147"/>
      <c r="B439" s="71" t="s">
        <v>23</v>
      </c>
      <c r="C439" s="77"/>
      <c r="D439" s="73"/>
      <c r="E439" s="76"/>
      <c r="F439" s="75"/>
      <c r="G439" s="77"/>
      <c r="H439" s="264"/>
      <c r="I439" s="74"/>
      <c r="J439" s="71"/>
      <c r="K439" s="84"/>
      <c r="L439" s="66"/>
      <c r="M439" s="64"/>
      <c r="N439" s="64"/>
      <c r="O439" s="76"/>
      <c r="P439" s="75"/>
      <c r="Q439" s="76"/>
      <c r="R439" s="75"/>
      <c r="S439" s="72"/>
      <c r="T439" s="71"/>
      <c r="U439" s="76"/>
      <c r="V439" s="78"/>
      <c r="W439" s="62"/>
      <c r="X439" s="113"/>
      <c r="Y439" s="75"/>
      <c r="Z439" s="299"/>
      <c r="AA439" s="40"/>
      <c r="AB439" s="43"/>
      <c r="AC439" s="43"/>
      <c r="AD439" s="43"/>
      <c r="AE439" s="43"/>
      <c r="AF439" s="43"/>
      <c r="AG439" s="43"/>
      <c r="AH439" s="40"/>
    </row>
    <row r="440" spans="1:34" ht="21" customHeight="1" x14ac:dyDescent="0.15">
      <c r="A440" s="147"/>
      <c r="B440" s="64" t="s">
        <v>24</v>
      </c>
      <c r="C440" s="77"/>
      <c r="D440" s="73"/>
      <c r="E440" s="76"/>
      <c r="F440" s="75"/>
      <c r="G440" s="77"/>
      <c r="H440" s="264"/>
      <c r="I440" s="74"/>
      <c r="J440" s="71"/>
      <c r="K440" s="84"/>
      <c r="L440" s="66"/>
      <c r="M440" s="64"/>
      <c r="N440" s="64"/>
      <c r="O440" s="76"/>
      <c r="P440" s="75"/>
      <c r="Q440" s="76"/>
      <c r="R440" s="75"/>
      <c r="S440" s="72"/>
      <c r="T440" s="71"/>
      <c r="U440" s="76"/>
      <c r="V440" s="78"/>
      <c r="W440" s="62"/>
      <c r="X440" s="113"/>
      <c r="Y440" s="75"/>
      <c r="Z440" s="299"/>
      <c r="AA440" s="40"/>
      <c r="AB440" s="43"/>
      <c r="AC440" s="43"/>
      <c r="AD440" s="43"/>
      <c r="AE440" s="43"/>
      <c r="AF440" s="43"/>
      <c r="AG440" s="43"/>
      <c r="AH440" s="40"/>
    </row>
    <row r="441" spans="1:34" ht="21" customHeight="1" x14ac:dyDescent="0.15">
      <c r="A441" s="147"/>
      <c r="B441" s="64" t="s">
        <v>25</v>
      </c>
      <c r="C441" s="77"/>
      <c r="D441" s="73"/>
      <c r="E441" s="76"/>
      <c r="F441" s="75"/>
      <c r="G441" s="77"/>
      <c r="H441" s="264"/>
      <c r="I441" s="74"/>
      <c r="J441" s="71"/>
      <c r="K441" s="53"/>
      <c r="L441" s="54"/>
      <c r="M441" s="52"/>
      <c r="N441" s="52"/>
      <c r="O441" s="76"/>
      <c r="P441" s="75"/>
      <c r="Q441" s="76"/>
      <c r="R441" s="75"/>
      <c r="S441" s="72"/>
      <c r="T441" s="71"/>
      <c r="U441" s="76"/>
      <c r="V441" s="78"/>
      <c r="W441" s="62"/>
      <c r="X441" s="113"/>
      <c r="Y441" s="75"/>
      <c r="Z441" s="299"/>
      <c r="AA441" s="40"/>
      <c r="AB441" s="43"/>
      <c r="AC441" s="43"/>
      <c r="AD441" s="43"/>
      <c r="AE441" s="43"/>
      <c r="AF441" s="43"/>
      <c r="AG441" s="43"/>
      <c r="AH441" s="40"/>
    </row>
    <row r="442" spans="1:34" ht="21" customHeight="1" x14ac:dyDescent="0.15">
      <c r="A442" s="147"/>
      <c r="B442" s="123" t="s">
        <v>19</v>
      </c>
      <c r="C442" s="77"/>
      <c r="D442" s="73"/>
      <c r="E442" s="76"/>
      <c r="F442" s="75"/>
      <c r="G442" s="77"/>
      <c r="H442" s="264"/>
      <c r="I442" s="74"/>
      <c r="J442" s="71"/>
      <c r="K442" s="86"/>
      <c r="L442" s="87"/>
      <c r="M442" s="88"/>
      <c r="N442" s="268"/>
      <c r="O442" s="76"/>
      <c r="P442" s="75"/>
      <c r="Q442" s="76"/>
      <c r="R442" s="75"/>
      <c r="S442" s="72"/>
      <c r="T442" s="71"/>
      <c r="U442" s="76"/>
      <c r="V442" s="78"/>
      <c r="W442" s="76"/>
      <c r="X442" s="113"/>
      <c r="Y442" s="75"/>
      <c r="Z442" s="299"/>
      <c r="AA442" s="40"/>
      <c r="AB442" s="43"/>
      <c r="AC442" s="43"/>
      <c r="AD442" s="43"/>
      <c r="AE442" s="43"/>
      <c r="AF442" s="43"/>
      <c r="AG442" s="43"/>
      <c r="AH442" s="40"/>
    </row>
    <row r="443" spans="1:34" ht="21" customHeight="1" x14ac:dyDescent="0.15">
      <c r="A443" s="147"/>
      <c r="B443" s="71" t="s">
        <v>20</v>
      </c>
      <c r="C443" s="77"/>
      <c r="D443" s="73"/>
      <c r="E443" s="76"/>
      <c r="F443" s="75"/>
      <c r="G443" s="77"/>
      <c r="H443" s="264"/>
      <c r="I443" s="74"/>
      <c r="J443" s="71"/>
      <c r="K443" s="79"/>
      <c r="L443" s="78"/>
      <c r="M443" s="72"/>
      <c r="N443" s="71"/>
      <c r="O443" s="76"/>
      <c r="P443" s="75"/>
      <c r="Q443" s="76"/>
      <c r="R443" s="75"/>
      <c r="S443" s="72"/>
      <c r="T443" s="71"/>
      <c r="U443" s="76"/>
      <c r="V443" s="78"/>
      <c r="W443" s="62"/>
      <c r="X443" s="113"/>
      <c r="Y443" s="75"/>
      <c r="Z443" s="299"/>
      <c r="AA443" s="40"/>
      <c r="AB443" s="43"/>
      <c r="AC443" s="43"/>
      <c r="AD443" s="43"/>
      <c r="AE443" s="43"/>
      <c r="AF443" s="43"/>
      <c r="AG443" s="43"/>
      <c r="AH443" s="40"/>
    </row>
    <row r="444" spans="1:34" ht="21" customHeight="1" x14ac:dyDescent="0.15">
      <c r="A444" s="147"/>
      <c r="B444" s="52" t="s">
        <v>21</v>
      </c>
      <c r="C444" s="77"/>
      <c r="D444" s="73"/>
      <c r="E444" s="76"/>
      <c r="F444" s="75"/>
      <c r="G444" s="77"/>
      <c r="H444" s="264"/>
      <c r="I444" s="74"/>
      <c r="J444" s="71"/>
      <c r="K444" s="53"/>
      <c r="L444" s="54"/>
      <c r="M444" s="52"/>
      <c r="N444" s="52"/>
      <c r="O444" s="76"/>
      <c r="P444" s="75"/>
      <c r="Q444" s="76"/>
      <c r="R444" s="75"/>
      <c r="S444" s="72"/>
      <c r="T444" s="71"/>
      <c r="U444" s="76"/>
      <c r="V444" s="78"/>
      <c r="W444" s="62"/>
      <c r="X444" s="113"/>
      <c r="Y444" s="75"/>
      <c r="Z444" s="299"/>
      <c r="AA444" s="40"/>
      <c r="AB444" s="43"/>
      <c r="AC444" s="43"/>
      <c r="AD444" s="43"/>
      <c r="AE444" s="43"/>
      <c r="AF444" s="43"/>
      <c r="AG444" s="43"/>
      <c r="AH444" s="40"/>
    </row>
    <row r="445" spans="1:34" ht="21" customHeight="1" x14ac:dyDescent="0.15">
      <c r="A445" s="147"/>
      <c r="B445" s="71" t="s">
        <v>22</v>
      </c>
      <c r="C445" s="77"/>
      <c r="D445" s="73"/>
      <c r="E445" s="76"/>
      <c r="F445" s="75"/>
      <c r="G445" s="77"/>
      <c r="H445" s="264"/>
      <c r="I445" s="74"/>
      <c r="J445" s="71"/>
      <c r="K445" s="79"/>
      <c r="L445" s="78"/>
      <c r="M445" s="72"/>
      <c r="N445" s="71"/>
      <c r="O445" s="76"/>
      <c r="P445" s="75"/>
      <c r="Q445" s="76"/>
      <c r="R445" s="75"/>
      <c r="S445" s="72"/>
      <c r="T445" s="71"/>
      <c r="U445" s="76"/>
      <c r="V445" s="78"/>
      <c r="W445" s="62"/>
      <c r="X445" s="113"/>
      <c r="Y445" s="75"/>
      <c r="Z445" s="299"/>
      <c r="AA445" s="40"/>
      <c r="AB445" s="43"/>
      <c r="AC445" s="43"/>
      <c r="AD445" s="43"/>
      <c r="AE445" s="43"/>
      <c r="AF445" s="43"/>
      <c r="AG445" s="43"/>
      <c r="AH445" s="40"/>
    </row>
    <row r="446" spans="1:34" ht="21" customHeight="1" x14ac:dyDescent="0.15">
      <c r="A446" s="147"/>
      <c r="B446" s="71" t="s">
        <v>23</v>
      </c>
      <c r="C446" s="77"/>
      <c r="D446" s="73"/>
      <c r="E446" s="76"/>
      <c r="F446" s="75"/>
      <c r="G446" s="77"/>
      <c r="H446" s="264"/>
      <c r="I446" s="74"/>
      <c r="J446" s="71"/>
      <c r="K446" s="53"/>
      <c r="L446" s="54"/>
      <c r="M446" s="52"/>
      <c r="N446" s="52"/>
      <c r="O446" s="76"/>
      <c r="P446" s="75"/>
      <c r="Q446" s="76"/>
      <c r="R446" s="75"/>
      <c r="S446" s="72"/>
      <c r="T446" s="71"/>
      <c r="U446" s="76"/>
      <c r="V446" s="78"/>
      <c r="W446" s="62"/>
      <c r="X446" s="113"/>
      <c r="Y446" s="75"/>
      <c r="Z446" s="299"/>
      <c r="AA446" s="40"/>
      <c r="AB446" s="43"/>
      <c r="AC446" s="43"/>
      <c r="AD446" s="43"/>
      <c r="AE446" s="43"/>
      <c r="AF446" s="43"/>
      <c r="AG446" s="43"/>
      <c r="AH446" s="40"/>
    </row>
    <row r="447" spans="1:34" ht="21" customHeight="1" x14ac:dyDescent="0.15">
      <c r="A447" s="147"/>
      <c r="B447" s="64" t="s">
        <v>24</v>
      </c>
      <c r="C447" s="77"/>
      <c r="D447" s="73"/>
      <c r="E447" s="76"/>
      <c r="F447" s="75"/>
      <c r="G447" s="77"/>
      <c r="H447" s="264"/>
      <c r="I447" s="74"/>
      <c r="J447" s="71"/>
      <c r="K447" s="79"/>
      <c r="L447" s="78"/>
      <c r="M447" s="72"/>
      <c r="N447" s="71"/>
      <c r="O447" s="76"/>
      <c r="P447" s="75"/>
      <c r="Q447" s="76"/>
      <c r="R447" s="75"/>
      <c r="S447" s="72"/>
      <c r="T447" s="71"/>
      <c r="U447" s="76"/>
      <c r="V447" s="78"/>
      <c r="W447" s="62"/>
      <c r="X447" s="113"/>
      <c r="Y447" s="75"/>
      <c r="Z447" s="299"/>
      <c r="AA447" s="40"/>
      <c r="AB447" s="43"/>
      <c r="AC447" s="43"/>
      <c r="AD447" s="43"/>
      <c r="AE447" s="43"/>
      <c r="AF447" s="43"/>
      <c r="AG447" s="43"/>
      <c r="AH447" s="40"/>
    </row>
    <row r="448" spans="1:34" ht="21" customHeight="1" x14ac:dyDescent="0.15">
      <c r="A448" s="147"/>
      <c r="B448" s="71" t="s">
        <v>25</v>
      </c>
      <c r="C448" s="77"/>
      <c r="D448" s="73"/>
      <c r="E448" s="76"/>
      <c r="F448" s="75"/>
      <c r="G448" s="77"/>
      <c r="H448" s="264"/>
      <c r="I448" s="74"/>
      <c r="J448" s="71"/>
      <c r="K448" s="79"/>
      <c r="L448" s="78"/>
      <c r="M448" s="71"/>
      <c r="N448" s="71"/>
      <c r="O448" s="76"/>
      <c r="P448" s="75"/>
      <c r="Q448" s="76"/>
      <c r="R448" s="75"/>
      <c r="S448" s="72"/>
      <c r="T448" s="71"/>
      <c r="U448" s="76"/>
      <c r="V448" s="78"/>
      <c r="W448" s="76"/>
      <c r="X448" s="113"/>
      <c r="Y448" s="75"/>
      <c r="Z448" s="299"/>
      <c r="AA448" s="40"/>
      <c r="AB448" s="43"/>
      <c r="AC448" s="43"/>
      <c r="AD448" s="43"/>
      <c r="AE448" s="43"/>
      <c r="AF448" s="43"/>
      <c r="AG448" s="43"/>
      <c r="AH448" s="40"/>
    </row>
    <row r="449" spans="1:34" ht="21" customHeight="1" x14ac:dyDescent="0.15">
      <c r="A449" s="147"/>
      <c r="B449" s="55"/>
      <c r="C449" s="55"/>
      <c r="D449" s="55"/>
      <c r="E449" s="112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112"/>
      <c r="R449" s="55"/>
      <c r="S449" s="55"/>
      <c r="T449" s="55"/>
      <c r="U449" s="55"/>
      <c r="V449" s="55"/>
      <c r="W449" s="55"/>
      <c r="X449" s="55"/>
      <c r="Y449" s="55"/>
      <c r="Z449" s="299"/>
      <c r="AA449" s="40"/>
      <c r="AB449" s="43"/>
      <c r="AC449" s="43"/>
      <c r="AD449" s="43"/>
      <c r="AE449" s="43"/>
      <c r="AF449" s="43"/>
      <c r="AG449" s="43"/>
      <c r="AH449" s="40"/>
    </row>
    <row r="450" spans="1:34" ht="21" customHeight="1" x14ac:dyDescent="0.15">
      <c r="A450" s="147"/>
      <c r="B450" s="55"/>
      <c r="C450" s="55"/>
      <c r="D450" s="55"/>
      <c r="E450" s="112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112"/>
      <c r="R450" s="55"/>
      <c r="S450" s="55"/>
      <c r="T450" s="55"/>
      <c r="U450" s="55"/>
      <c r="V450" s="55"/>
      <c r="W450" s="55"/>
      <c r="X450" s="55"/>
      <c r="Y450" s="55"/>
      <c r="Z450" s="299"/>
      <c r="AA450" s="40"/>
      <c r="AB450" s="43"/>
      <c r="AC450" s="43"/>
      <c r="AD450" s="43"/>
      <c r="AE450" s="43"/>
      <c r="AF450" s="43"/>
      <c r="AG450" s="43"/>
      <c r="AH450" s="40"/>
    </row>
    <row r="451" spans="1:34" ht="21" customHeight="1" x14ac:dyDescent="0.15">
      <c r="A451" s="147"/>
      <c r="B451" s="55"/>
      <c r="C451" s="55"/>
      <c r="D451" s="55"/>
      <c r="E451" s="112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112"/>
      <c r="R451" s="55"/>
      <c r="S451" s="55"/>
      <c r="T451" s="55"/>
      <c r="U451" s="55"/>
      <c r="V451" s="55"/>
      <c r="W451" s="55"/>
      <c r="X451" s="55"/>
      <c r="Y451" s="55"/>
      <c r="Z451" s="299"/>
      <c r="AA451" s="40"/>
      <c r="AB451" s="43"/>
      <c r="AC451" s="43"/>
      <c r="AD451" s="43"/>
      <c r="AE451" s="43"/>
      <c r="AF451" s="43"/>
      <c r="AG451" s="43"/>
      <c r="AH451" s="40"/>
    </row>
    <row r="452" spans="1:34" ht="21" customHeight="1" x14ac:dyDescent="0.15">
      <c r="A452" s="147"/>
      <c r="B452" s="55"/>
      <c r="C452" s="55"/>
      <c r="D452" s="55"/>
      <c r="E452" s="112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112"/>
      <c r="R452" s="55"/>
      <c r="S452" s="55"/>
      <c r="T452" s="55"/>
      <c r="U452" s="55"/>
      <c r="V452" s="55"/>
      <c r="W452" s="55"/>
      <c r="X452" s="55"/>
      <c r="Y452" s="55"/>
      <c r="Z452" s="299"/>
      <c r="AA452" s="40"/>
      <c r="AB452" s="43"/>
      <c r="AC452" s="43"/>
      <c r="AD452" s="43"/>
      <c r="AE452" s="43"/>
      <c r="AF452" s="43"/>
      <c r="AG452" s="43"/>
      <c r="AH452" s="40"/>
    </row>
    <row r="453" spans="1:34" ht="21" customHeight="1" x14ac:dyDescent="0.15">
      <c r="A453" s="147"/>
      <c r="B453" s="55"/>
      <c r="C453" s="55"/>
      <c r="D453" s="55"/>
      <c r="E453" s="112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112"/>
      <c r="R453" s="55"/>
      <c r="S453" s="55"/>
      <c r="T453" s="55"/>
      <c r="U453" s="55"/>
      <c r="V453" s="55"/>
      <c r="W453" s="55"/>
      <c r="X453" s="55"/>
      <c r="Y453" s="55"/>
      <c r="Z453" s="299"/>
      <c r="AA453" s="40"/>
      <c r="AB453" s="43"/>
      <c r="AC453" s="43"/>
      <c r="AD453" s="43"/>
      <c r="AE453" s="43"/>
      <c r="AF453" s="43"/>
      <c r="AG453" s="43"/>
      <c r="AH453" s="40"/>
    </row>
    <row r="454" spans="1:34" ht="21" customHeight="1" x14ac:dyDescent="0.15">
      <c r="A454" s="147"/>
      <c r="B454" s="55"/>
      <c r="C454" s="55"/>
      <c r="D454" s="55"/>
      <c r="E454" s="112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112"/>
      <c r="R454" s="55"/>
      <c r="S454" s="55"/>
      <c r="T454" s="55"/>
      <c r="U454" s="55"/>
      <c r="V454" s="55"/>
      <c r="W454" s="55"/>
      <c r="X454" s="55"/>
      <c r="Y454" s="55"/>
      <c r="Z454" s="299"/>
      <c r="AA454" s="40"/>
      <c r="AB454" s="43"/>
      <c r="AC454" s="43"/>
      <c r="AD454" s="43"/>
      <c r="AE454" s="43"/>
      <c r="AF454" s="43"/>
      <c r="AG454" s="43"/>
      <c r="AH454" s="40"/>
    </row>
    <row r="455" spans="1:34" ht="21" customHeight="1" x14ac:dyDescent="0.15">
      <c r="A455" s="147"/>
      <c r="B455" s="55"/>
      <c r="C455" s="55"/>
      <c r="D455" s="55"/>
      <c r="E455" s="112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112"/>
      <c r="R455" s="55"/>
      <c r="S455" s="55"/>
      <c r="T455" s="55"/>
      <c r="U455" s="55"/>
      <c r="V455" s="55"/>
      <c r="W455" s="55"/>
      <c r="X455" s="55"/>
      <c r="Y455" s="55"/>
      <c r="Z455" s="299"/>
      <c r="AA455" s="40"/>
      <c r="AB455" s="43"/>
      <c r="AC455" s="43"/>
      <c r="AD455" s="43"/>
      <c r="AE455" s="43"/>
      <c r="AF455" s="43"/>
      <c r="AG455" s="43"/>
      <c r="AH455" s="40"/>
    </row>
    <row r="456" spans="1:34" ht="21" customHeight="1" x14ac:dyDescent="0.15">
      <c r="A456" s="147"/>
      <c r="B456" s="55"/>
      <c r="C456" s="55"/>
      <c r="D456" s="55"/>
      <c r="E456" s="112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112"/>
      <c r="R456" s="55"/>
      <c r="S456" s="55"/>
      <c r="T456" s="55"/>
      <c r="U456" s="55"/>
      <c r="V456" s="55"/>
      <c r="W456" s="55"/>
      <c r="X456" s="55"/>
      <c r="Y456" s="55"/>
      <c r="Z456" s="299"/>
      <c r="AA456" s="40"/>
      <c r="AB456" s="43"/>
      <c r="AC456" s="43"/>
      <c r="AD456" s="43"/>
      <c r="AE456" s="43"/>
      <c r="AF456" s="43"/>
      <c r="AG456" s="43"/>
      <c r="AH456" s="40"/>
    </row>
    <row r="457" spans="1:34" ht="21" customHeight="1" x14ac:dyDescent="0.15">
      <c r="A457" s="147"/>
      <c r="B457" s="55"/>
      <c r="C457" s="55"/>
      <c r="D457" s="55"/>
      <c r="E457" s="112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112"/>
      <c r="R457" s="55"/>
      <c r="S457" s="55"/>
      <c r="T457" s="55"/>
      <c r="U457" s="55"/>
      <c r="V457" s="55"/>
      <c r="W457" s="55"/>
      <c r="X457" s="55"/>
      <c r="Y457" s="55"/>
      <c r="Z457" s="299"/>
      <c r="AA457" s="40"/>
      <c r="AB457" s="43"/>
      <c r="AC457" s="43"/>
      <c r="AD457" s="43"/>
      <c r="AE457" s="43"/>
      <c r="AF457" s="43"/>
      <c r="AG457" s="43"/>
      <c r="AH457" s="40"/>
    </row>
    <row r="458" spans="1:34" ht="21" customHeight="1" x14ac:dyDescent="0.15">
      <c r="A458" s="147"/>
      <c r="B458" s="55"/>
      <c r="C458" s="55"/>
      <c r="D458" s="55"/>
      <c r="E458" s="112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112"/>
      <c r="R458" s="55"/>
      <c r="S458" s="55"/>
      <c r="T458" s="55"/>
      <c r="U458" s="55"/>
      <c r="V458" s="55"/>
      <c r="W458" s="55"/>
      <c r="X458" s="55"/>
      <c r="Y458" s="55"/>
      <c r="Z458" s="299"/>
      <c r="AA458" s="40"/>
      <c r="AB458" s="43"/>
      <c r="AC458" s="43"/>
      <c r="AD458" s="43"/>
      <c r="AE458" s="43"/>
      <c r="AF458" s="43"/>
      <c r="AG458" s="43"/>
      <c r="AH458" s="40"/>
    </row>
    <row r="459" spans="1:34" ht="21" customHeight="1" x14ac:dyDescent="0.15">
      <c r="A459" s="147"/>
      <c r="B459" s="55"/>
      <c r="C459" s="55"/>
      <c r="D459" s="55"/>
      <c r="E459" s="112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112"/>
      <c r="R459" s="55"/>
      <c r="S459" s="55"/>
      <c r="T459" s="55"/>
      <c r="U459" s="55"/>
      <c r="V459" s="55"/>
      <c r="W459" s="55"/>
      <c r="X459" s="55"/>
      <c r="Y459" s="55"/>
      <c r="Z459" s="299"/>
      <c r="AA459" s="40"/>
      <c r="AB459" s="43"/>
      <c r="AC459" s="43"/>
      <c r="AD459" s="43"/>
      <c r="AE459" s="43"/>
      <c r="AF459" s="43"/>
      <c r="AG459" s="43"/>
      <c r="AH459" s="40"/>
    </row>
    <row r="460" spans="1:34" ht="21" customHeight="1" x14ac:dyDescent="0.15">
      <c r="A460" s="147"/>
      <c r="B460" s="55"/>
      <c r="C460" s="55"/>
      <c r="D460" s="55"/>
      <c r="E460" s="112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112"/>
      <c r="R460" s="55"/>
      <c r="S460" s="55"/>
      <c r="T460" s="55"/>
      <c r="U460" s="55"/>
      <c r="V460" s="55"/>
      <c r="W460" s="55"/>
      <c r="X460" s="55"/>
      <c r="Y460" s="55"/>
      <c r="Z460" s="299"/>
      <c r="AA460" s="40"/>
      <c r="AB460" s="43"/>
      <c r="AC460" s="43"/>
      <c r="AD460" s="43"/>
      <c r="AE460" s="43"/>
      <c r="AF460" s="43"/>
      <c r="AG460" s="43"/>
      <c r="AH460" s="40"/>
    </row>
    <row r="461" spans="1:34" ht="21" customHeight="1" x14ac:dyDescent="0.15">
      <c r="A461" s="147"/>
      <c r="B461" s="55"/>
      <c r="C461" s="55"/>
      <c r="D461" s="55"/>
      <c r="E461" s="112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112"/>
      <c r="R461" s="55"/>
      <c r="S461" s="55"/>
      <c r="T461" s="55"/>
      <c r="U461" s="55"/>
      <c r="V461" s="55"/>
      <c r="W461" s="55"/>
      <c r="X461" s="55"/>
      <c r="Y461" s="55"/>
      <c r="Z461" s="299"/>
      <c r="AA461" s="40"/>
      <c r="AB461" s="43"/>
      <c r="AC461" s="43"/>
      <c r="AD461" s="43"/>
      <c r="AE461" s="43"/>
      <c r="AF461" s="43"/>
      <c r="AG461" s="43"/>
      <c r="AH461" s="40"/>
    </row>
    <row r="462" spans="1:34" ht="21" customHeight="1" x14ac:dyDescent="0.15">
      <c r="A462" s="147"/>
      <c r="B462" s="55"/>
      <c r="C462" s="55"/>
      <c r="D462" s="55"/>
      <c r="E462" s="112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112"/>
      <c r="R462" s="55"/>
      <c r="S462" s="55"/>
      <c r="T462" s="55"/>
      <c r="U462" s="55"/>
      <c r="V462" s="55"/>
      <c r="W462" s="55"/>
      <c r="X462" s="55"/>
      <c r="Y462" s="55"/>
      <c r="Z462" s="299"/>
      <c r="AA462" s="40"/>
      <c r="AB462" s="43"/>
      <c r="AC462" s="43"/>
      <c r="AD462" s="43"/>
      <c r="AE462" s="43"/>
      <c r="AF462" s="43"/>
      <c r="AG462" s="43"/>
      <c r="AH462" s="40"/>
    </row>
    <row r="463" spans="1:34" ht="21" customHeight="1" x14ac:dyDescent="0.15">
      <c r="A463" s="147"/>
      <c r="B463" s="55"/>
      <c r="C463" s="55"/>
      <c r="D463" s="55"/>
      <c r="E463" s="112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112"/>
      <c r="R463" s="55"/>
      <c r="S463" s="55"/>
      <c r="T463" s="55"/>
      <c r="U463" s="55"/>
      <c r="V463" s="55"/>
      <c r="W463" s="55"/>
      <c r="X463" s="55"/>
      <c r="Y463" s="55"/>
      <c r="Z463" s="299"/>
      <c r="AA463" s="40"/>
      <c r="AB463" s="43"/>
      <c r="AC463" s="43"/>
      <c r="AD463" s="43"/>
      <c r="AE463" s="43"/>
      <c r="AF463" s="43"/>
      <c r="AG463" s="43"/>
      <c r="AH463" s="40"/>
    </row>
    <row r="464" spans="1:34" ht="21" customHeight="1" x14ac:dyDescent="0.15">
      <c r="A464" s="147"/>
      <c r="B464" s="55"/>
      <c r="C464" s="55"/>
      <c r="D464" s="55"/>
      <c r="E464" s="112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112"/>
      <c r="R464" s="55"/>
      <c r="S464" s="55"/>
      <c r="T464" s="55"/>
      <c r="U464" s="55"/>
      <c r="V464" s="55"/>
      <c r="W464" s="55"/>
      <c r="X464" s="55"/>
      <c r="Y464" s="55"/>
      <c r="Z464" s="299"/>
      <c r="AA464" s="40"/>
      <c r="AB464" s="43"/>
      <c r="AC464" s="43"/>
      <c r="AD464" s="43"/>
      <c r="AE464" s="43"/>
      <c r="AF464" s="43"/>
      <c r="AG464" s="43"/>
      <c r="AH464" s="40"/>
    </row>
    <row r="465" spans="1:36" ht="21" customHeight="1" x14ac:dyDescent="0.15">
      <c r="A465" s="147"/>
      <c r="B465" s="55"/>
      <c r="C465" s="55"/>
      <c r="D465" s="55"/>
      <c r="E465" s="112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112"/>
      <c r="R465" s="55"/>
      <c r="S465" s="55"/>
      <c r="T465" s="55"/>
      <c r="U465" s="55"/>
      <c r="V465" s="55"/>
      <c r="W465" s="55"/>
      <c r="X465" s="55"/>
      <c r="Y465" s="55"/>
      <c r="Z465" s="299"/>
      <c r="AA465" s="40"/>
      <c r="AB465" s="43"/>
      <c r="AC465" s="43"/>
      <c r="AD465" s="43"/>
      <c r="AE465" s="43"/>
      <c r="AF465" s="43"/>
      <c r="AG465" s="43"/>
      <c r="AH465" s="40"/>
    </row>
    <row r="466" spans="1:36" ht="21" customHeight="1" x14ac:dyDescent="0.15">
      <c r="A466" s="147"/>
      <c r="B466" s="55"/>
      <c r="C466" s="55"/>
      <c r="D466" s="55"/>
      <c r="E466" s="112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112"/>
      <c r="R466" s="55"/>
      <c r="S466" s="55"/>
      <c r="T466" s="55"/>
      <c r="U466" s="55"/>
      <c r="V466" s="55"/>
      <c r="W466" s="55"/>
      <c r="X466" s="55"/>
      <c r="Y466" s="55"/>
      <c r="Z466" s="299"/>
      <c r="AA466" s="40"/>
      <c r="AB466" s="43"/>
      <c r="AC466" s="43"/>
      <c r="AD466" s="43"/>
      <c r="AE466" s="43"/>
      <c r="AF466" s="43"/>
      <c r="AG466" s="43"/>
      <c r="AH466" s="40"/>
    </row>
    <row r="467" spans="1:36" ht="21" customHeight="1" x14ac:dyDescent="0.15">
      <c r="A467" s="147"/>
      <c r="B467" s="55"/>
      <c r="C467" s="55"/>
      <c r="D467" s="55"/>
      <c r="E467" s="112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112"/>
      <c r="R467" s="55"/>
      <c r="S467" s="55"/>
      <c r="T467" s="55"/>
      <c r="U467" s="55"/>
      <c r="V467" s="55"/>
      <c r="W467" s="55"/>
      <c r="X467" s="55"/>
      <c r="Y467" s="55"/>
      <c r="Z467" s="299"/>
      <c r="AA467" s="40"/>
      <c r="AB467" s="43"/>
      <c r="AC467" s="43"/>
      <c r="AD467" s="43"/>
      <c r="AE467" s="43"/>
      <c r="AF467" s="43"/>
      <c r="AG467" s="43"/>
      <c r="AH467" s="40"/>
    </row>
    <row r="468" spans="1:36" ht="21" customHeight="1" x14ac:dyDescent="0.15">
      <c r="A468" s="147"/>
      <c r="B468" s="55"/>
      <c r="C468" s="55"/>
      <c r="D468" s="55"/>
      <c r="E468" s="112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112"/>
      <c r="R468" s="55"/>
      <c r="S468" s="55"/>
      <c r="T468" s="55"/>
      <c r="U468" s="55"/>
      <c r="V468" s="55"/>
      <c r="W468" s="55"/>
      <c r="X468" s="55"/>
      <c r="Y468" s="55"/>
      <c r="Z468" s="299"/>
      <c r="AA468" s="40"/>
      <c r="AB468" s="43"/>
      <c r="AC468" s="43"/>
      <c r="AD468" s="43"/>
      <c r="AE468" s="43"/>
      <c r="AF468" s="43"/>
      <c r="AG468" s="43"/>
      <c r="AH468" s="40"/>
    </row>
    <row r="469" spans="1:36" ht="21" customHeight="1" x14ac:dyDescent="0.15">
      <c r="A469" s="147"/>
      <c r="B469" s="55"/>
      <c r="C469" s="55"/>
      <c r="D469" s="55"/>
      <c r="E469" s="112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112"/>
      <c r="R469" s="55"/>
      <c r="S469" s="55"/>
      <c r="T469" s="55"/>
      <c r="U469" s="55"/>
      <c r="V469" s="55"/>
      <c r="W469" s="55"/>
      <c r="X469" s="55"/>
      <c r="Y469" s="55"/>
      <c r="Z469" s="299"/>
      <c r="AA469" s="40"/>
      <c r="AB469" s="43"/>
      <c r="AC469" s="43"/>
      <c r="AD469" s="43"/>
      <c r="AE469" s="43"/>
      <c r="AF469" s="43"/>
      <c r="AG469" s="43"/>
      <c r="AH469" s="40"/>
    </row>
    <row r="470" spans="1:36" ht="21" customHeight="1" x14ac:dyDescent="0.15">
      <c r="A470" s="147"/>
      <c r="B470" s="55"/>
      <c r="C470" s="55"/>
      <c r="D470" s="55"/>
      <c r="E470" s="112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112"/>
      <c r="R470" s="55"/>
      <c r="S470" s="55"/>
      <c r="T470" s="55"/>
      <c r="U470" s="55"/>
      <c r="V470" s="55"/>
      <c r="W470" s="55"/>
      <c r="X470" s="55"/>
      <c r="Y470" s="55"/>
      <c r="Z470" s="52"/>
      <c r="AA470" s="40"/>
      <c r="AB470" s="40"/>
      <c r="AC470" s="43"/>
      <c r="AD470" s="43"/>
      <c r="AE470" s="43"/>
      <c r="AF470" s="43"/>
      <c r="AG470" s="43"/>
      <c r="AH470" s="43"/>
      <c r="AI470" s="40"/>
    </row>
    <row r="471" spans="1:36" ht="21" customHeight="1" x14ac:dyDescent="0.15">
      <c r="A471" s="147"/>
      <c r="B471" s="55"/>
      <c r="C471" s="55"/>
      <c r="D471" s="55"/>
      <c r="E471" s="112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112"/>
      <c r="R471" s="55"/>
      <c r="S471" s="55"/>
      <c r="T471" s="55"/>
      <c r="U471" s="55"/>
      <c r="V471" s="55"/>
      <c r="W471" s="55"/>
      <c r="X471" s="55"/>
      <c r="Y471" s="55"/>
      <c r="Z471" s="52"/>
      <c r="AA471" s="40"/>
      <c r="AB471" s="40"/>
      <c r="AC471" s="43"/>
      <c r="AD471" s="43"/>
      <c r="AE471" s="43"/>
      <c r="AF471" s="43"/>
      <c r="AG471" s="43"/>
      <c r="AH471" s="43"/>
      <c r="AI471" s="40"/>
    </row>
    <row r="472" spans="1:36" ht="21" customHeight="1" x14ac:dyDescent="0.15">
      <c r="A472" s="147"/>
      <c r="B472" s="55"/>
      <c r="C472" s="55"/>
      <c r="D472" s="55"/>
      <c r="E472" s="112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112"/>
      <c r="R472" s="55"/>
      <c r="S472" s="55"/>
      <c r="T472" s="55"/>
      <c r="U472" s="55"/>
      <c r="V472" s="55"/>
      <c r="W472" s="55"/>
      <c r="X472" s="55"/>
      <c r="Y472" s="55"/>
      <c r="Z472" s="52"/>
      <c r="AA472" s="40"/>
      <c r="AB472" s="40"/>
      <c r="AC472" s="43"/>
      <c r="AD472" s="43"/>
      <c r="AE472" s="43"/>
      <c r="AF472" s="43"/>
      <c r="AG472" s="43"/>
      <c r="AH472" s="43"/>
      <c r="AI472" s="40"/>
    </row>
    <row r="473" spans="1:36" ht="21" customHeight="1" x14ac:dyDescent="0.15">
      <c r="A473" s="147"/>
      <c r="B473" s="55"/>
      <c r="C473" s="55"/>
      <c r="D473" s="55"/>
      <c r="E473" s="112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112"/>
      <c r="R473" s="55"/>
      <c r="S473" s="55"/>
      <c r="T473" s="55"/>
      <c r="U473" s="55"/>
      <c r="V473" s="55"/>
      <c r="W473" s="55"/>
      <c r="X473" s="55"/>
      <c r="Y473" s="55"/>
      <c r="Z473" s="52"/>
      <c r="AA473" s="40"/>
      <c r="AB473" s="40"/>
      <c r="AC473" s="43"/>
      <c r="AD473" s="43"/>
      <c r="AE473" s="43"/>
      <c r="AF473" s="43"/>
      <c r="AG473" s="43"/>
      <c r="AH473" s="43"/>
      <c r="AI473" s="40"/>
    </row>
    <row r="474" spans="1:36" ht="21" customHeight="1" x14ac:dyDescent="0.15">
      <c r="A474" s="147"/>
      <c r="B474" s="55"/>
      <c r="C474" s="55"/>
      <c r="D474" s="55"/>
      <c r="E474" s="112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112"/>
      <c r="R474" s="55"/>
      <c r="S474" s="55"/>
      <c r="T474" s="55"/>
      <c r="U474" s="55"/>
      <c r="V474" s="55"/>
      <c r="W474" s="55"/>
      <c r="X474" s="55"/>
      <c r="Y474" s="55"/>
      <c r="Z474" s="52"/>
      <c r="AA474" s="40"/>
      <c r="AB474" s="40"/>
      <c r="AC474" s="43"/>
      <c r="AD474" s="43"/>
      <c r="AE474" s="43"/>
      <c r="AF474" s="43"/>
      <c r="AG474" s="43"/>
      <c r="AH474" s="43"/>
      <c r="AI474" s="40"/>
    </row>
    <row r="475" spans="1:36" ht="21" customHeight="1" x14ac:dyDescent="0.15">
      <c r="A475" s="147"/>
      <c r="B475" s="55"/>
      <c r="C475" s="55"/>
      <c r="D475" s="55"/>
      <c r="E475" s="112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112"/>
      <c r="R475" s="55"/>
      <c r="S475" s="55"/>
      <c r="T475" s="55"/>
      <c r="U475" s="55"/>
      <c r="V475" s="55"/>
      <c r="W475" s="55"/>
      <c r="X475" s="55"/>
      <c r="Y475" s="55"/>
      <c r="Z475" s="52"/>
      <c r="AA475" s="40"/>
      <c r="AB475" s="40"/>
      <c r="AC475" s="43"/>
      <c r="AD475" s="43"/>
      <c r="AE475" s="43"/>
      <c r="AF475" s="43"/>
      <c r="AG475" s="43"/>
      <c r="AH475" s="43"/>
      <c r="AI475" s="40"/>
    </row>
    <row r="476" spans="1:36" ht="21" customHeight="1" x14ac:dyDescent="0.15">
      <c r="A476" s="147"/>
      <c r="B476" s="55"/>
      <c r="C476" s="55"/>
      <c r="D476" s="55"/>
      <c r="E476" s="112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112"/>
      <c r="S476" s="55"/>
      <c r="T476" s="55"/>
      <c r="U476" s="55"/>
      <c r="V476" s="55"/>
      <c r="W476" s="55"/>
      <c r="X476" s="55"/>
      <c r="Y476" s="55"/>
      <c r="Z476" s="52"/>
      <c r="AA476" s="55"/>
      <c r="AB476" s="40"/>
      <c r="AC476" s="40"/>
      <c r="AD476" s="43"/>
      <c r="AE476" s="43"/>
      <c r="AF476" s="43"/>
      <c r="AG476" s="43"/>
      <c r="AH476" s="43"/>
      <c r="AI476" s="43"/>
      <c r="AJ476" s="40"/>
    </row>
    <row r="477" spans="1:36" ht="21" customHeight="1" x14ac:dyDescent="0.15">
      <c r="A477" s="147"/>
      <c r="B477" s="55"/>
      <c r="C477" s="55"/>
      <c r="D477" s="55"/>
      <c r="E477" s="112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112"/>
      <c r="S477" s="55"/>
      <c r="T477" s="55"/>
      <c r="U477" s="55"/>
      <c r="V477" s="55"/>
      <c r="W477" s="55"/>
      <c r="X477" s="55"/>
      <c r="Y477" s="55"/>
      <c r="Z477" s="52"/>
      <c r="AA477" s="55"/>
      <c r="AB477" s="40"/>
      <c r="AC477" s="40"/>
      <c r="AD477" s="43"/>
      <c r="AE477" s="43"/>
      <c r="AF477" s="43"/>
      <c r="AG477" s="43"/>
      <c r="AH477" s="43"/>
      <c r="AI477" s="43"/>
      <c r="AJ477" s="40"/>
    </row>
    <row r="478" spans="1:36" ht="21" customHeight="1" x14ac:dyDescent="0.15">
      <c r="A478" s="147"/>
      <c r="B478" s="55"/>
      <c r="C478" s="55"/>
      <c r="D478" s="55"/>
      <c r="E478" s="112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112"/>
      <c r="S478" s="55"/>
      <c r="T478" s="55"/>
      <c r="U478" s="55"/>
      <c r="V478" s="55"/>
      <c r="W478" s="55"/>
      <c r="X478" s="55"/>
      <c r="Y478" s="55"/>
      <c r="Z478" s="52"/>
      <c r="AA478" s="55"/>
      <c r="AB478" s="40"/>
      <c r="AC478" s="40"/>
      <c r="AD478" s="43"/>
      <c r="AE478" s="43"/>
      <c r="AF478" s="43"/>
      <c r="AG478" s="43"/>
      <c r="AH478" s="43"/>
      <c r="AI478" s="43"/>
      <c r="AJ478" s="40"/>
    </row>
    <row r="479" spans="1:36" ht="21" customHeight="1" x14ac:dyDescent="0.15">
      <c r="A479" s="147"/>
      <c r="B479" s="55"/>
      <c r="C479" s="55"/>
      <c r="D479" s="55"/>
      <c r="E479" s="112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112"/>
      <c r="S479" s="55"/>
      <c r="T479" s="55"/>
      <c r="U479" s="55"/>
      <c r="V479" s="55"/>
      <c r="W479" s="55"/>
      <c r="X479" s="55"/>
      <c r="Y479" s="55"/>
      <c r="Z479" s="52"/>
      <c r="AA479" s="55"/>
      <c r="AB479" s="40"/>
      <c r="AC479" s="40"/>
      <c r="AD479" s="43"/>
      <c r="AE479" s="43"/>
      <c r="AF479" s="43"/>
      <c r="AG479" s="43"/>
      <c r="AH479" s="43"/>
      <c r="AI479" s="43"/>
      <c r="AJ479" s="40"/>
    </row>
    <row r="480" spans="1:36" ht="21" customHeight="1" x14ac:dyDescent="0.15">
      <c r="A480" s="147"/>
      <c r="B480" s="55"/>
      <c r="C480" s="55"/>
      <c r="D480" s="55"/>
      <c r="E480" s="112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112"/>
      <c r="S480" s="55"/>
      <c r="T480" s="55"/>
      <c r="U480" s="55"/>
      <c r="V480" s="55"/>
      <c r="W480" s="55"/>
      <c r="X480" s="55"/>
      <c r="Y480" s="55"/>
      <c r="Z480" s="52"/>
      <c r="AA480" s="55"/>
      <c r="AB480" s="40"/>
      <c r="AC480" s="40"/>
      <c r="AD480" s="43"/>
      <c r="AE480" s="43"/>
      <c r="AF480" s="43"/>
      <c r="AG480" s="43"/>
      <c r="AH480" s="43"/>
      <c r="AI480" s="43"/>
      <c r="AJ480" s="40"/>
    </row>
    <row r="481" spans="1:36" ht="21" customHeight="1" x14ac:dyDescent="0.15">
      <c r="A481" s="147"/>
      <c r="B481" s="55"/>
      <c r="C481" s="55"/>
      <c r="D481" s="55"/>
      <c r="E481" s="112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112"/>
      <c r="S481" s="55"/>
      <c r="T481" s="55"/>
      <c r="U481" s="55"/>
      <c r="V481" s="55"/>
      <c r="W481" s="55"/>
      <c r="X481" s="55"/>
      <c r="Y481" s="55"/>
      <c r="Z481" s="52"/>
      <c r="AA481" s="55"/>
      <c r="AB481" s="40"/>
      <c r="AC481" s="40"/>
      <c r="AD481" s="43"/>
      <c r="AE481" s="43"/>
      <c r="AF481" s="43"/>
      <c r="AG481" s="43"/>
      <c r="AH481" s="43"/>
      <c r="AI481" s="43"/>
      <c r="AJ481" s="40"/>
    </row>
    <row r="482" spans="1:36" ht="21" customHeight="1" x14ac:dyDescent="0.15">
      <c r="A482" s="147"/>
      <c r="B482" s="55"/>
      <c r="C482" s="55"/>
      <c r="D482" s="55"/>
      <c r="E482" s="112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112"/>
      <c r="S482" s="55"/>
      <c r="T482" s="55"/>
      <c r="U482" s="55"/>
      <c r="V482" s="55"/>
      <c r="W482" s="55"/>
      <c r="X482" s="55"/>
      <c r="Y482" s="55"/>
      <c r="Z482" s="52"/>
      <c r="AA482" s="55"/>
      <c r="AB482" s="40"/>
      <c r="AC482" s="40"/>
      <c r="AD482" s="43"/>
      <c r="AE482" s="43"/>
      <c r="AF482" s="43"/>
      <c r="AG482" s="43"/>
      <c r="AH482" s="43"/>
      <c r="AI482" s="43"/>
      <c r="AJ482" s="40"/>
    </row>
    <row r="483" spans="1:36" ht="21" customHeight="1" x14ac:dyDescent="0.15">
      <c r="A483" s="147"/>
      <c r="B483" s="55"/>
      <c r="C483" s="55"/>
      <c r="D483" s="55"/>
      <c r="E483" s="112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112"/>
      <c r="S483" s="55"/>
      <c r="T483" s="55"/>
      <c r="U483" s="55"/>
      <c r="V483" s="55"/>
      <c r="W483" s="55"/>
      <c r="X483" s="55"/>
      <c r="Y483" s="55"/>
      <c r="Z483" s="52"/>
      <c r="AA483" s="55"/>
      <c r="AB483" s="40"/>
      <c r="AC483" s="40"/>
      <c r="AD483" s="43"/>
      <c r="AE483" s="43"/>
      <c r="AF483" s="43"/>
      <c r="AG483" s="43"/>
      <c r="AH483" s="43"/>
      <c r="AI483" s="43"/>
      <c r="AJ483" s="40"/>
    </row>
    <row r="484" spans="1:36" ht="21" customHeight="1" x14ac:dyDescent="0.15">
      <c r="A484" s="147"/>
      <c r="B484" s="55"/>
      <c r="C484" s="55"/>
      <c r="D484" s="55"/>
      <c r="E484" s="112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112"/>
      <c r="S484" s="55"/>
      <c r="T484" s="55"/>
      <c r="U484" s="55"/>
      <c r="V484" s="55"/>
      <c r="W484" s="55"/>
      <c r="X484" s="55"/>
      <c r="Y484" s="55"/>
      <c r="Z484" s="52"/>
      <c r="AA484" s="55"/>
      <c r="AB484" s="40"/>
      <c r="AC484" s="40"/>
      <c r="AD484" s="43"/>
      <c r="AE484" s="43"/>
      <c r="AF484" s="43"/>
      <c r="AG484" s="43"/>
      <c r="AH484" s="43"/>
      <c r="AI484" s="43"/>
      <c r="AJ484" s="40"/>
    </row>
    <row r="485" spans="1:36" ht="21" customHeight="1" x14ac:dyDescent="0.15">
      <c r="A485" s="147"/>
      <c r="B485" s="55"/>
      <c r="C485" s="55"/>
      <c r="D485" s="55"/>
      <c r="E485" s="112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112"/>
      <c r="S485" s="55"/>
      <c r="T485" s="55"/>
      <c r="U485" s="55"/>
      <c r="V485" s="55"/>
      <c r="W485" s="55"/>
      <c r="X485" s="55"/>
      <c r="Y485" s="55"/>
      <c r="Z485" s="52"/>
      <c r="AA485" s="55"/>
      <c r="AB485" s="40"/>
      <c r="AC485" s="40"/>
      <c r="AD485" s="43"/>
      <c r="AE485" s="43"/>
      <c r="AF485" s="43"/>
      <c r="AG485" s="43"/>
      <c r="AH485" s="43"/>
      <c r="AI485" s="43"/>
      <c r="AJ485" s="40"/>
    </row>
    <row r="486" spans="1:36" ht="21" customHeight="1" x14ac:dyDescent="0.15">
      <c r="A486" s="147"/>
      <c r="B486" s="55"/>
      <c r="C486" s="55"/>
      <c r="D486" s="55"/>
      <c r="E486" s="112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112"/>
      <c r="S486" s="55"/>
      <c r="T486" s="55"/>
      <c r="U486" s="55"/>
      <c r="V486" s="55"/>
      <c r="W486" s="55"/>
      <c r="X486" s="55"/>
      <c r="Y486" s="55"/>
      <c r="Z486" s="52"/>
      <c r="AA486" s="55"/>
      <c r="AB486" s="40"/>
      <c r="AC486" s="40"/>
      <c r="AD486" s="43"/>
      <c r="AE486" s="43"/>
      <c r="AF486" s="43"/>
      <c r="AG486" s="43"/>
      <c r="AH486" s="43"/>
      <c r="AI486" s="43"/>
      <c r="AJ486" s="40"/>
    </row>
    <row r="487" spans="1:36" ht="21" customHeight="1" x14ac:dyDescent="0.15">
      <c r="A487" s="293"/>
      <c r="B487" s="47"/>
      <c r="C487" s="1950" t="s">
        <v>14</v>
      </c>
      <c r="D487" s="1950"/>
      <c r="E487" s="1950"/>
      <c r="F487" s="1950"/>
      <c r="G487" s="1950"/>
      <c r="H487" s="1950"/>
      <c r="I487" s="1950"/>
      <c r="J487" s="1950"/>
      <c r="K487" s="1950"/>
      <c r="L487" s="1950"/>
      <c r="M487" s="1950"/>
      <c r="N487" s="1950"/>
      <c r="O487" s="1950"/>
      <c r="P487" s="1950"/>
      <c r="Q487" s="1950"/>
      <c r="R487" s="1950"/>
      <c r="S487" s="1950"/>
      <c r="T487" s="1950"/>
      <c r="U487" s="1950"/>
      <c r="V487" s="1950"/>
      <c r="W487" s="1950"/>
      <c r="X487" s="1950"/>
      <c r="Y487" s="1950"/>
      <c r="Z487" s="300"/>
      <c r="AA487" s="98"/>
      <c r="AB487" s="40"/>
      <c r="AC487" s="40"/>
      <c r="AD487" s="43"/>
      <c r="AE487" s="43"/>
      <c r="AF487" s="43"/>
      <c r="AG487" s="43"/>
      <c r="AH487" s="43"/>
      <c r="AI487" s="43"/>
      <c r="AJ487" s="40"/>
    </row>
    <row r="488" spans="1:36" ht="21" customHeight="1" x14ac:dyDescent="0.15">
      <c r="A488" s="293"/>
      <c r="B488" s="47"/>
      <c r="C488" s="1950" t="s">
        <v>68</v>
      </c>
      <c r="D488" s="1950"/>
      <c r="E488" s="1950"/>
      <c r="F488" s="1950"/>
      <c r="G488" s="1950"/>
      <c r="H488" s="1950"/>
      <c r="I488" s="1950"/>
      <c r="J488" s="1950"/>
      <c r="K488" s="1950"/>
      <c r="L488" s="1950"/>
      <c r="M488" s="1950"/>
      <c r="N488" s="1950"/>
      <c r="O488" s="1950"/>
      <c r="P488" s="1950"/>
      <c r="Q488" s="1950"/>
      <c r="R488" s="1950"/>
      <c r="S488" s="1950"/>
      <c r="T488" s="1950"/>
      <c r="U488" s="1950"/>
      <c r="V488" s="1950"/>
      <c r="W488" s="1950"/>
      <c r="X488" s="1950"/>
      <c r="Y488" s="1950"/>
      <c r="Z488" s="300"/>
      <c r="AA488" s="98"/>
      <c r="AB488" s="40"/>
      <c r="AC488" s="40"/>
      <c r="AD488" s="43"/>
      <c r="AE488" s="43"/>
      <c r="AF488" s="43"/>
      <c r="AG488" s="43"/>
      <c r="AH488" s="43"/>
      <c r="AI488" s="43"/>
      <c r="AJ488" s="40"/>
    </row>
    <row r="489" spans="1:36" ht="21" customHeight="1" x14ac:dyDescent="0.15">
      <c r="A489" s="293"/>
      <c r="B489" s="47"/>
      <c r="C489" s="47"/>
      <c r="D489" s="47"/>
      <c r="E489" s="149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149"/>
      <c r="S489" s="47"/>
      <c r="T489" s="47"/>
      <c r="U489" s="47"/>
      <c r="V489" s="47"/>
      <c r="W489" s="47"/>
      <c r="X489" s="47"/>
      <c r="Y489" s="47"/>
      <c r="Z489" s="300"/>
      <c r="AA489" s="98"/>
      <c r="AB489" s="40"/>
      <c r="AC489" s="40"/>
      <c r="AD489" s="43"/>
      <c r="AE489" s="43"/>
      <c r="AF489" s="43"/>
      <c r="AG489" s="43"/>
      <c r="AH489" s="43"/>
      <c r="AI489" s="43"/>
      <c r="AJ489" s="40"/>
    </row>
    <row r="490" spans="1:36" ht="21" customHeight="1" x14ac:dyDescent="0.2">
      <c r="A490" s="294"/>
      <c r="B490" s="43"/>
      <c r="C490" s="100"/>
      <c r="D490" s="101"/>
      <c r="E490" s="150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50"/>
      <c r="S490" s="101"/>
      <c r="T490" s="101"/>
      <c r="U490" s="101"/>
      <c r="V490" s="101"/>
      <c r="W490" s="101"/>
      <c r="X490" s="101"/>
      <c r="Y490" s="101"/>
      <c r="Z490" s="295"/>
      <c r="AA490" s="101"/>
      <c r="AB490" s="40"/>
      <c r="AC490" s="40"/>
      <c r="AD490" s="43"/>
      <c r="AE490" s="43"/>
      <c r="AF490" s="43"/>
      <c r="AG490" s="43"/>
      <c r="AH490" s="43"/>
      <c r="AI490" s="43"/>
      <c r="AJ490" s="40"/>
    </row>
    <row r="491" spans="1:36" ht="21" customHeight="1" x14ac:dyDescent="0.15">
      <c r="A491" s="294"/>
      <c r="B491" s="43"/>
      <c r="C491" s="101"/>
      <c r="D491" s="101"/>
      <c r="E491" s="150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50"/>
      <c r="S491" s="101"/>
      <c r="T491" s="101"/>
      <c r="U491" s="101"/>
      <c r="V491" s="101"/>
      <c r="W491" s="101"/>
      <c r="X491" s="101"/>
      <c r="Y491" s="101"/>
      <c r="Z491" s="295"/>
      <c r="AA491" s="101"/>
      <c r="AB491" s="40"/>
      <c r="AC491" s="40"/>
      <c r="AD491" s="43"/>
      <c r="AE491" s="43"/>
      <c r="AF491" s="43"/>
      <c r="AG491" s="43"/>
      <c r="AH491" s="43"/>
      <c r="AI491" s="43"/>
      <c r="AJ491" s="40"/>
    </row>
    <row r="492" spans="1:36" ht="21" customHeight="1" x14ac:dyDescent="0.15">
      <c r="A492" s="294"/>
      <c r="B492" s="43"/>
      <c r="C492" s="101"/>
      <c r="D492" s="101"/>
      <c r="E492" s="150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50"/>
      <c r="S492" s="101"/>
      <c r="T492" s="101"/>
      <c r="U492" s="101"/>
      <c r="V492" s="101"/>
      <c r="W492" s="101"/>
      <c r="X492" s="101"/>
      <c r="Y492" s="101"/>
      <c r="Z492" s="295"/>
      <c r="AA492" s="101"/>
      <c r="AB492" s="40"/>
      <c r="AC492" s="40"/>
      <c r="AD492" s="43"/>
      <c r="AE492" s="43"/>
      <c r="AF492" s="43"/>
      <c r="AG492" s="43"/>
      <c r="AH492" s="43"/>
      <c r="AI492" s="43"/>
      <c r="AJ492" s="40"/>
    </row>
    <row r="493" spans="1:36" ht="21" customHeight="1" x14ac:dyDescent="0.15">
      <c r="A493" s="294"/>
      <c r="B493" s="43"/>
      <c r="C493" s="101"/>
      <c r="D493" s="101"/>
      <c r="E493" s="150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50"/>
      <c r="S493" s="101"/>
      <c r="T493" s="101"/>
      <c r="U493" s="101"/>
      <c r="V493" s="101"/>
      <c r="W493" s="101"/>
      <c r="X493" s="101"/>
      <c r="Y493" s="101"/>
      <c r="Z493" s="295"/>
      <c r="AA493" s="101"/>
      <c r="AB493" s="40"/>
      <c r="AC493" s="40"/>
      <c r="AD493" s="43"/>
      <c r="AE493" s="43"/>
      <c r="AF493" s="43"/>
      <c r="AG493" s="43"/>
      <c r="AH493" s="43"/>
      <c r="AI493" s="43"/>
      <c r="AJ493" s="40"/>
    </row>
    <row r="494" spans="1:36" ht="21" customHeight="1" x14ac:dyDescent="0.15">
      <c r="A494" s="294"/>
      <c r="B494" s="43"/>
      <c r="C494" s="101"/>
      <c r="D494" s="101"/>
      <c r="E494" s="150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50"/>
      <c r="S494" s="101"/>
      <c r="T494" s="101"/>
      <c r="U494" s="101"/>
      <c r="V494" s="101"/>
      <c r="W494" s="101"/>
      <c r="X494" s="101"/>
      <c r="Y494" s="101"/>
      <c r="Z494" s="295"/>
      <c r="AA494" s="101"/>
      <c r="AB494" s="40"/>
      <c r="AC494" s="40"/>
      <c r="AD494" s="43"/>
      <c r="AE494" s="43"/>
      <c r="AF494" s="43"/>
      <c r="AG494" s="43"/>
      <c r="AH494" s="43"/>
      <c r="AI494" s="43"/>
      <c r="AJ494" s="40"/>
    </row>
    <row r="495" spans="1:36" ht="21" customHeight="1" x14ac:dyDescent="0.15">
      <c r="A495" s="294"/>
      <c r="B495" s="43"/>
      <c r="C495" s="101"/>
      <c r="D495" s="101"/>
      <c r="E495" s="150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50"/>
      <c r="S495" s="101"/>
      <c r="T495" s="101"/>
      <c r="U495" s="101"/>
      <c r="V495" s="101"/>
      <c r="W495" s="101"/>
      <c r="X495" s="101"/>
      <c r="Y495" s="101"/>
      <c r="Z495" s="295"/>
      <c r="AA495" s="101"/>
      <c r="AB495" s="40"/>
      <c r="AC495" s="40"/>
      <c r="AD495" s="43"/>
      <c r="AE495" s="43"/>
      <c r="AF495" s="43"/>
      <c r="AG495" s="43"/>
      <c r="AH495" s="43"/>
      <c r="AI495" s="43"/>
      <c r="AJ495" s="40"/>
    </row>
    <row r="496" spans="1:36" ht="21" customHeight="1" x14ac:dyDescent="0.15">
      <c r="A496" s="294"/>
      <c r="B496" s="43"/>
      <c r="C496" s="101"/>
      <c r="D496" s="101"/>
      <c r="E496" s="150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50"/>
      <c r="S496" s="101"/>
      <c r="T496" s="101"/>
      <c r="U496" s="101"/>
      <c r="V496" s="101"/>
      <c r="W496" s="101"/>
      <c r="X496" s="101"/>
      <c r="Y496" s="101"/>
      <c r="Z496" s="295"/>
      <c r="AA496" s="101"/>
      <c r="AB496" s="40"/>
      <c r="AC496" s="40"/>
      <c r="AD496" s="43"/>
      <c r="AE496" s="43"/>
      <c r="AF496" s="43"/>
      <c r="AG496" s="43"/>
      <c r="AH496" s="43"/>
      <c r="AI496" s="43"/>
      <c r="AJ496" s="40"/>
    </row>
    <row r="497" spans="1:36" ht="21" customHeight="1" x14ac:dyDescent="0.15">
      <c r="A497" s="294"/>
      <c r="B497" s="43"/>
      <c r="C497" s="101"/>
      <c r="D497" s="101"/>
      <c r="E497" s="150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50"/>
      <c r="S497" s="101"/>
      <c r="T497" s="101"/>
      <c r="U497" s="101"/>
      <c r="V497" s="101"/>
      <c r="W497" s="101"/>
      <c r="X497" s="101"/>
      <c r="Y497" s="101"/>
      <c r="Z497" s="295"/>
      <c r="AA497" s="101"/>
      <c r="AB497" s="40"/>
      <c r="AC497" s="40"/>
      <c r="AD497" s="43"/>
      <c r="AE497" s="43"/>
      <c r="AF497" s="43"/>
      <c r="AG497" s="43"/>
      <c r="AH497" s="43"/>
      <c r="AI497" s="43"/>
      <c r="AJ497" s="40"/>
    </row>
    <row r="498" spans="1:36" ht="21" customHeight="1" x14ac:dyDescent="0.15">
      <c r="AB498" s="40"/>
      <c r="AC498" s="40"/>
      <c r="AD498" s="43"/>
      <c r="AE498" s="43"/>
      <c r="AF498" s="43"/>
      <c r="AG498" s="43"/>
      <c r="AH498" s="43"/>
      <c r="AI498" s="43"/>
      <c r="AJ498" s="40"/>
    </row>
    <row r="499" spans="1:36" ht="21" customHeight="1" x14ac:dyDescent="0.15">
      <c r="AB499" s="40"/>
      <c r="AC499" s="40"/>
      <c r="AD499" s="43"/>
      <c r="AE499" s="43"/>
      <c r="AF499" s="43"/>
      <c r="AG499" s="43"/>
      <c r="AH499" s="43"/>
      <c r="AI499" s="43"/>
      <c r="AJ499" s="40"/>
    </row>
    <row r="500" spans="1:36" ht="21" customHeight="1" x14ac:dyDescent="0.15">
      <c r="AB500" s="40"/>
      <c r="AC500" s="40"/>
      <c r="AD500" s="43"/>
      <c r="AE500" s="43"/>
      <c r="AF500" s="43"/>
      <c r="AG500" s="43"/>
      <c r="AH500" s="43"/>
      <c r="AI500" s="43"/>
      <c r="AJ500" s="40"/>
    </row>
    <row r="501" spans="1:36" ht="21" customHeight="1" x14ac:dyDescent="0.15">
      <c r="AB501" s="40"/>
      <c r="AC501" s="40"/>
      <c r="AD501" s="43"/>
      <c r="AE501" s="43"/>
      <c r="AF501" s="43"/>
      <c r="AG501" s="43"/>
      <c r="AH501" s="43"/>
      <c r="AI501" s="43"/>
      <c r="AJ501" s="40"/>
    </row>
    <row r="502" spans="1:36" ht="21" customHeight="1" x14ac:dyDescent="0.15">
      <c r="AB502" s="40"/>
      <c r="AC502" s="40"/>
      <c r="AD502" s="43"/>
      <c r="AE502" s="43"/>
      <c r="AF502" s="43"/>
      <c r="AG502" s="43"/>
      <c r="AH502" s="43"/>
      <c r="AI502" s="43"/>
      <c r="AJ502" s="40"/>
    </row>
    <row r="503" spans="1:36" ht="21" customHeight="1" x14ac:dyDescent="0.15">
      <c r="AB503" s="40"/>
      <c r="AC503" s="40"/>
      <c r="AD503" s="43"/>
      <c r="AE503" s="43"/>
      <c r="AF503" s="43"/>
      <c r="AG503" s="43"/>
      <c r="AH503" s="43"/>
      <c r="AI503" s="43"/>
      <c r="AJ503" s="40"/>
    </row>
    <row r="504" spans="1:36" ht="21" customHeight="1" x14ac:dyDescent="0.15">
      <c r="AB504" s="40"/>
      <c r="AC504" s="40"/>
      <c r="AD504" s="43"/>
      <c r="AE504" s="43"/>
      <c r="AF504" s="43"/>
      <c r="AG504" s="43"/>
      <c r="AH504" s="43"/>
      <c r="AI504" s="43"/>
      <c r="AJ504" s="40"/>
    </row>
    <row r="505" spans="1:36" ht="21" customHeight="1" x14ac:dyDescent="0.15">
      <c r="AB505" s="40"/>
      <c r="AC505" s="40"/>
      <c r="AD505" s="43"/>
      <c r="AE505" s="43"/>
      <c r="AF505" s="43"/>
      <c r="AG505" s="43"/>
      <c r="AH505" s="43"/>
      <c r="AI505" s="43"/>
      <c r="AJ505" s="40"/>
    </row>
    <row r="506" spans="1:36" ht="21" customHeight="1" x14ac:dyDescent="0.15">
      <c r="AB506" s="40"/>
      <c r="AC506" s="40"/>
      <c r="AD506" s="43"/>
      <c r="AE506" s="43"/>
      <c r="AF506" s="43"/>
      <c r="AG506" s="43"/>
      <c r="AH506" s="43"/>
      <c r="AI506" s="43"/>
      <c r="AJ506" s="40"/>
    </row>
    <row r="507" spans="1:36" ht="21" customHeight="1" x14ac:dyDescent="0.15">
      <c r="AB507" s="40"/>
      <c r="AC507" s="40"/>
      <c r="AD507" s="43"/>
      <c r="AE507" s="43"/>
      <c r="AF507" s="43"/>
      <c r="AG507" s="43"/>
      <c r="AH507" s="43"/>
      <c r="AI507" s="43"/>
      <c r="AJ507" s="40"/>
    </row>
    <row r="508" spans="1:36" ht="21" customHeight="1" x14ac:dyDescent="0.15">
      <c r="AB508" s="40"/>
      <c r="AC508" s="40"/>
      <c r="AD508" s="43"/>
      <c r="AE508" s="43"/>
      <c r="AF508" s="43"/>
      <c r="AG508" s="43"/>
      <c r="AH508" s="43"/>
      <c r="AI508" s="43"/>
      <c r="AJ508" s="40"/>
    </row>
    <row r="509" spans="1:36" ht="21" customHeight="1" x14ac:dyDescent="0.15">
      <c r="AB509" s="40"/>
      <c r="AC509" s="40"/>
      <c r="AD509" s="43"/>
      <c r="AE509" s="43"/>
      <c r="AF509" s="43"/>
      <c r="AG509" s="43"/>
      <c r="AH509" s="43"/>
      <c r="AI509" s="43"/>
      <c r="AJ509" s="40"/>
    </row>
    <row r="510" spans="1:36" ht="21" customHeight="1" x14ac:dyDescent="0.15">
      <c r="AB510" s="40"/>
      <c r="AC510" s="40"/>
      <c r="AD510" s="43"/>
      <c r="AE510" s="43"/>
      <c r="AF510" s="43"/>
      <c r="AG510" s="43"/>
      <c r="AH510" s="43"/>
      <c r="AI510" s="43"/>
      <c r="AJ510" s="40"/>
    </row>
    <row r="511" spans="1:36" ht="21" customHeight="1" x14ac:dyDescent="0.15">
      <c r="AB511" s="40"/>
      <c r="AC511" s="40"/>
      <c r="AD511" s="43"/>
      <c r="AE511" s="43"/>
      <c r="AF511" s="43"/>
      <c r="AG511" s="43"/>
      <c r="AH511" s="43"/>
      <c r="AI511" s="43"/>
      <c r="AJ511" s="40"/>
    </row>
    <row r="512" spans="1:36" ht="21" customHeight="1" x14ac:dyDescent="0.15">
      <c r="AB512" s="40"/>
      <c r="AC512" s="40"/>
      <c r="AD512" s="43"/>
      <c r="AE512" s="43"/>
      <c r="AF512" s="43"/>
      <c r="AG512" s="43"/>
      <c r="AH512" s="43"/>
      <c r="AI512" s="43"/>
      <c r="AJ512" s="40"/>
    </row>
    <row r="513" spans="28:36" ht="21" customHeight="1" x14ac:dyDescent="0.15">
      <c r="AB513" s="40"/>
      <c r="AC513" s="40"/>
      <c r="AD513" s="43"/>
      <c r="AE513" s="43"/>
      <c r="AF513" s="43"/>
      <c r="AG513" s="43"/>
      <c r="AH513" s="43"/>
      <c r="AI513" s="43"/>
      <c r="AJ513" s="40"/>
    </row>
    <row r="514" spans="28:36" ht="21" customHeight="1" x14ac:dyDescent="0.15">
      <c r="AB514" s="40"/>
      <c r="AC514" s="40"/>
      <c r="AD514" s="43"/>
      <c r="AE514" s="43"/>
      <c r="AF514" s="43"/>
      <c r="AG514" s="43"/>
      <c r="AH514" s="43"/>
      <c r="AI514" s="43"/>
      <c r="AJ514" s="40"/>
    </row>
    <row r="515" spans="28:36" ht="21" customHeight="1" x14ac:dyDescent="0.15">
      <c r="AB515" s="40"/>
      <c r="AC515" s="40"/>
      <c r="AD515" s="43"/>
      <c r="AE515" s="43"/>
      <c r="AF515" s="43"/>
      <c r="AG515" s="43"/>
      <c r="AH515" s="43"/>
      <c r="AI515" s="43"/>
      <c r="AJ515" s="40"/>
    </row>
    <row r="516" spans="28:36" ht="21" customHeight="1" x14ac:dyDescent="0.15">
      <c r="AB516" s="40"/>
      <c r="AC516" s="40"/>
      <c r="AD516" s="43"/>
      <c r="AE516" s="43"/>
      <c r="AF516" s="43"/>
      <c r="AG516" s="43"/>
      <c r="AH516" s="43"/>
      <c r="AI516" s="43"/>
      <c r="AJ516" s="40"/>
    </row>
    <row r="517" spans="28:36" ht="21" customHeight="1" x14ac:dyDescent="0.15">
      <c r="AB517" s="40"/>
      <c r="AC517" s="40"/>
      <c r="AD517" s="43"/>
      <c r="AE517" s="43"/>
      <c r="AF517" s="43"/>
      <c r="AG517" s="43"/>
      <c r="AH517" s="43"/>
      <c r="AI517" s="43"/>
      <c r="AJ517" s="40"/>
    </row>
    <row r="518" spans="28:36" ht="21" customHeight="1" x14ac:dyDescent="0.15">
      <c r="AB518" s="40"/>
      <c r="AC518" s="40"/>
      <c r="AD518" s="43"/>
      <c r="AE518" s="43"/>
      <c r="AF518" s="43"/>
      <c r="AG518" s="43"/>
      <c r="AH518" s="43"/>
      <c r="AI518" s="43"/>
      <c r="AJ518" s="40"/>
    </row>
    <row r="519" spans="28:36" ht="21" customHeight="1" x14ac:dyDescent="0.15">
      <c r="AB519" s="40"/>
      <c r="AC519" s="40"/>
      <c r="AD519" s="43"/>
      <c r="AE519" s="43"/>
      <c r="AF519" s="43"/>
      <c r="AG519" s="43"/>
      <c r="AH519" s="43"/>
      <c r="AI519" s="43"/>
      <c r="AJ519" s="40"/>
    </row>
    <row r="520" spans="28:36" ht="21" customHeight="1" x14ac:dyDescent="0.15">
      <c r="AB520" s="40"/>
      <c r="AC520" s="40"/>
      <c r="AD520" s="43"/>
      <c r="AE520" s="43"/>
      <c r="AF520" s="43"/>
      <c r="AG520" s="43"/>
      <c r="AH520" s="43"/>
      <c r="AI520" s="43"/>
      <c r="AJ520" s="40"/>
    </row>
    <row r="521" spans="28:36" ht="21" customHeight="1" x14ac:dyDescent="0.15">
      <c r="AB521" s="40"/>
      <c r="AC521" s="40"/>
      <c r="AD521" s="43"/>
      <c r="AE521" s="43"/>
      <c r="AF521" s="43"/>
      <c r="AG521" s="43"/>
      <c r="AH521" s="43"/>
      <c r="AI521" s="43"/>
      <c r="AJ521" s="40"/>
    </row>
    <row r="522" spans="28:36" ht="21" customHeight="1" x14ac:dyDescent="0.15">
      <c r="AB522" s="40"/>
      <c r="AC522" s="40"/>
      <c r="AD522" s="43"/>
      <c r="AE522" s="43"/>
      <c r="AF522" s="43"/>
      <c r="AG522" s="43"/>
      <c r="AH522" s="43"/>
      <c r="AI522" s="43"/>
      <c r="AJ522" s="40"/>
    </row>
    <row r="523" spans="28:36" ht="21" customHeight="1" x14ac:dyDescent="0.15">
      <c r="AB523" s="40"/>
      <c r="AC523" s="40"/>
      <c r="AD523" s="43"/>
      <c r="AE523" s="43"/>
      <c r="AF523" s="43"/>
      <c r="AG523" s="43"/>
      <c r="AH523" s="43"/>
      <c r="AI523" s="43"/>
      <c r="AJ523" s="40"/>
    </row>
    <row r="524" spans="28:36" ht="21" customHeight="1" x14ac:dyDescent="0.15">
      <c r="AB524" s="40"/>
      <c r="AC524" s="40"/>
      <c r="AD524" s="43"/>
      <c r="AE524" s="43"/>
      <c r="AF524" s="43"/>
      <c r="AG524" s="43"/>
      <c r="AH524" s="43"/>
      <c r="AI524" s="43"/>
      <c r="AJ524" s="40"/>
    </row>
    <row r="525" spans="28:36" ht="21" customHeight="1" x14ac:dyDescent="0.15">
      <c r="AB525" s="40"/>
      <c r="AC525" s="40"/>
      <c r="AD525" s="43"/>
      <c r="AE525" s="43"/>
      <c r="AF525" s="43"/>
      <c r="AG525" s="43"/>
      <c r="AH525" s="43"/>
      <c r="AI525" s="43"/>
      <c r="AJ525" s="40"/>
    </row>
    <row r="526" spans="28:36" ht="21" customHeight="1" x14ac:dyDescent="0.15">
      <c r="AB526" s="40"/>
      <c r="AC526" s="40"/>
      <c r="AD526" s="43"/>
      <c r="AE526" s="43"/>
      <c r="AF526" s="43"/>
      <c r="AG526" s="43"/>
      <c r="AH526" s="43"/>
      <c r="AI526" s="43"/>
      <c r="AJ526" s="40"/>
    </row>
    <row r="527" spans="28:36" ht="22.5" customHeight="1" x14ac:dyDescent="0.15">
      <c r="AB527" s="40"/>
      <c r="AC527" s="40"/>
      <c r="AD527" s="43"/>
      <c r="AE527" s="43"/>
      <c r="AF527" s="43"/>
      <c r="AG527" s="43"/>
      <c r="AH527" s="43"/>
      <c r="AI527" s="43"/>
      <c r="AJ527" s="40"/>
    </row>
    <row r="528" spans="28:36" ht="21" customHeight="1" x14ac:dyDescent="0.15">
      <c r="AB528" s="40"/>
      <c r="AC528" s="40"/>
      <c r="AD528" s="43"/>
      <c r="AE528" s="43"/>
      <c r="AF528" s="43"/>
      <c r="AG528" s="43"/>
      <c r="AH528" s="43"/>
      <c r="AI528" s="43"/>
      <c r="AJ528" s="40"/>
    </row>
    <row r="529" spans="28:36" ht="21" customHeight="1" x14ac:dyDescent="0.15">
      <c r="AB529" s="40"/>
      <c r="AC529" s="40"/>
      <c r="AD529" s="43"/>
      <c r="AE529" s="43"/>
      <c r="AF529" s="43"/>
      <c r="AG529" s="43"/>
      <c r="AH529" s="43"/>
      <c r="AI529" s="43"/>
      <c r="AJ529" s="40"/>
    </row>
    <row r="530" spans="28:36" ht="21" customHeight="1" x14ac:dyDescent="0.15">
      <c r="AB530" s="40"/>
      <c r="AC530" s="40"/>
      <c r="AD530" s="43"/>
      <c r="AE530" s="43"/>
      <c r="AF530" s="43"/>
      <c r="AG530" s="43"/>
      <c r="AH530" s="43"/>
      <c r="AI530" s="43"/>
      <c r="AJ530" s="40"/>
    </row>
    <row r="531" spans="28:36" ht="21" customHeight="1" x14ac:dyDescent="0.15">
      <c r="AB531" s="40"/>
      <c r="AC531" s="40"/>
      <c r="AD531" s="43"/>
      <c r="AE531" s="43"/>
      <c r="AF531" s="43"/>
      <c r="AG531" s="43"/>
      <c r="AH531" s="43"/>
      <c r="AI531" s="43"/>
      <c r="AJ531" s="40"/>
    </row>
    <row r="532" spans="28:36" ht="21" customHeight="1" x14ac:dyDescent="0.15">
      <c r="AB532" s="40"/>
      <c r="AC532" s="40"/>
      <c r="AD532" s="43"/>
      <c r="AE532" s="43"/>
      <c r="AF532" s="43"/>
      <c r="AG532" s="43"/>
      <c r="AH532" s="43"/>
      <c r="AI532" s="43"/>
      <c r="AJ532" s="40"/>
    </row>
    <row r="533" spans="28:36" ht="21" customHeight="1" x14ac:dyDescent="0.15">
      <c r="AB533" s="40"/>
      <c r="AC533" s="40"/>
      <c r="AD533" s="43"/>
      <c r="AE533" s="43"/>
      <c r="AF533" s="43"/>
      <c r="AG533" s="43"/>
      <c r="AH533" s="43"/>
      <c r="AI533" s="43"/>
      <c r="AJ533" s="40"/>
    </row>
    <row r="534" spans="28:36" ht="21" customHeight="1" x14ac:dyDescent="0.15">
      <c r="AB534" s="40"/>
      <c r="AC534" s="40"/>
      <c r="AD534" s="43"/>
      <c r="AE534" s="43"/>
      <c r="AF534" s="43"/>
      <c r="AG534" s="43"/>
      <c r="AH534" s="43"/>
      <c r="AI534" s="43"/>
      <c r="AJ534" s="40"/>
    </row>
    <row r="535" spans="28:36" ht="21" customHeight="1" x14ac:dyDescent="0.15">
      <c r="AB535" s="40"/>
      <c r="AC535" s="40"/>
      <c r="AD535" s="43"/>
      <c r="AE535" s="43"/>
      <c r="AF535" s="43"/>
      <c r="AG535" s="43"/>
      <c r="AH535" s="43"/>
      <c r="AI535" s="43"/>
      <c r="AJ535" s="40"/>
    </row>
    <row r="536" spans="28:36" ht="21" customHeight="1" x14ac:dyDescent="0.15">
      <c r="AB536" s="40"/>
      <c r="AC536" s="40"/>
      <c r="AD536" s="43"/>
      <c r="AE536" s="43"/>
      <c r="AF536" s="43"/>
      <c r="AG536" s="43"/>
      <c r="AH536" s="43"/>
      <c r="AI536" s="43"/>
      <c r="AJ536" s="40"/>
    </row>
    <row r="537" spans="28:36" ht="21" customHeight="1" x14ac:dyDescent="0.15">
      <c r="AB537" s="40"/>
      <c r="AC537" s="40"/>
      <c r="AD537" s="43"/>
      <c r="AE537" s="43"/>
      <c r="AF537" s="43"/>
      <c r="AG537" s="43"/>
      <c r="AH537" s="43"/>
      <c r="AI537" s="43"/>
      <c r="AJ537" s="40"/>
    </row>
    <row r="538" spans="28:36" ht="21" customHeight="1" x14ac:dyDescent="0.15">
      <c r="AB538" s="40"/>
      <c r="AC538" s="40"/>
      <c r="AD538" s="43"/>
      <c r="AE538" s="43"/>
      <c r="AF538" s="43"/>
      <c r="AG538" s="43"/>
      <c r="AH538" s="43"/>
      <c r="AI538" s="43"/>
      <c r="AJ538" s="40"/>
    </row>
    <row r="539" spans="28:36" ht="21" customHeight="1" x14ac:dyDescent="0.15">
      <c r="AB539" s="40"/>
      <c r="AC539" s="40"/>
      <c r="AD539" s="43"/>
      <c r="AE539" s="43"/>
      <c r="AF539" s="43"/>
      <c r="AG539" s="43"/>
      <c r="AH539" s="43"/>
      <c r="AI539" s="43"/>
      <c r="AJ539" s="40"/>
    </row>
    <row r="540" spans="28:36" ht="21" customHeight="1" x14ac:dyDescent="0.15">
      <c r="AB540" s="40"/>
      <c r="AC540" s="40"/>
      <c r="AD540" s="43"/>
      <c r="AE540" s="43"/>
      <c r="AF540" s="43"/>
      <c r="AG540" s="43"/>
      <c r="AH540" s="43"/>
      <c r="AI540" s="43"/>
      <c r="AJ540" s="40"/>
    </row>
    <row r="541" spans="28:36" ht="21" customHeight="1" x14ac:dyDescent="0.15">
      <c r="AB541" s="40"/>
      <c r="AC541" s="40"/>
      <c r="AJ541" s="40"/>
    </row>
    <row r="542" spans="28:36" ht="21" customHeight="1" x14ac:dyDescent="0.15">
      <c r="AB542" s="40"/>
      <c r="AC542" s="40"/>
      <c r="AJ542" s="40"/>
    </row>
    <row r="543" spans="28:36" ht="21" customHeight="1" x14ac:dyDescent="0.15">
      <c r="AB543" s="40"/>
      <c r="AC543" s="40"/>
      <c r="AJ543" s="40"/>
    </row>
    <row r="544" spans="28:36" ht="21" customHeight="1" x14ac:dyDescent="0.15">
      <c r="AB544" s="40"/>
      <c r="AC544" s="40"/>
      <c r="AJ544" s="40"/>
    </row>
    <row r="545" spans="28:36" ht="21" customHeight="1" x14ac:dyDescent="0.15">
      <c r="AB545" s="40"/>
      <c r="AC545" s="40"/>
      <c r="AJ545" s="40"/>
    </row>
    <row r="546" spans="28:36" ht="21" customHeight="1" x14ac:dyDescent="0.15">
      <c r="AB546" s="40"/>
      <c r="AC546" s="40"/>
      <c r="AJ546" s="40"/>
    </row>
    <row r="547" spans="28:36" ht="21" customHeight="1" x14ac:dyDescent="0.15">
      <c r="AB547" s="40"/>
      <c r="AC547" s="40"/>
      <c r="AJ547" s="40"/>
    </row>
    <row r="548" spans="28:36" x14ac:dyDescent="0.15">
      <c r="AB548" s="40"/>
      <c r="AC548" s="40"/>
      <c r="AJ548" s="40"/>
    </row>
    <row r="549" spans="28:36" x14ac:dyDescent="0.15">
      <c r="AB549" s="43"/>
      <c r="AC549" s="43"/>
      <c r="AJ549" s="43"/>
    </row>
    <row r="550" spans="28:36" x14ac:dyDescent="0.15">
      <c r="AB550" s="43"/>
      <c r="AC550" s="43"/>
      <c r="AJ550" s="43"/>
    </row>
    <row r="551" spans="28:36" x14ac:dyDescent="0.15">
      <c r="AB551" s="43"/>
      <c r="AC551" s="43"/>
      <c r="AJ551" s="43"/>
    </row>
    <row r="552" spans="28:36" x14ac:dyDescent="0.15">
      <c r="AB552" s="43"/>
      <c r="AC552" s="43"/>
      <c r="AJ552" s="43"/>
    </row>
    <row r="553" spans="28:36" x14ac:dyDescent="0.15">
      <c r="AB553" s="43"/>
      <c r="AC553" s="43"/>
      <c r="AJ553" s="43"/>
    </row>
    <row r="554" spans="28:36" x14ac:dyDescent="0.15">
      <c r="AB554" s="43"/>
      <c r="AC554" s="43"/>
      <c r="AJ554" s="43"/>
    </row>
    <row r="555" spans="28:36" x14ac:dyDescent="0.15">
      <c r="AB555" s="43"/>
      <c r="AC555" s="43"/>
      <c r="AJ555" s="43"/>
    </row>
    <row r="556" spans="28:36" x14ac:dyDescent="0.15">
      <c r="AB556" s="43"/>
      <c r="AC556" s="43"/>
      <c r="AJ556" s="43"/>
    </row>
    <row r="557" spans="28:36" x14ac:dyDescent="0.15">
      <c r="AB557" s="43"/>
      <c r="AC557" s="43"/>
      <c r="AJ557" s="43"/>
    </row>
    <row r="558" spans="28:36" x14ac:dyDescent="0.15">
      <c r="AB558" s="43"/>
      <c r="AC558" s="43"/>
      <c r="AJ558" s="43"/>
    </row>
  </sheetData>
  <mergeCells count="27">
    <mergeCell ref="A67:A97"/>
    <mergeCell ref="A98:A127"/>
    <mergeCell ref="A1:AA1"/>
    <mergeCell ref="E2:O2"/>
    <mergeCell ref="A3:B5"/>
    <mergeCell ref="O3:P4"/>
    <mergeCell ref="E3:F3"/>
    <mergeCell ref="H3:I3"/>
    <mergeCell ref="H4:I4"/>
    <mergeCell ref="J5:L5"/>
    <mergeCell ref="E5:F5"/>
    <mergeCell ref="A6:A36"/>
    <mergeCell ref="A37:A66"/>
    <mergeCell ref="C488:Y488"/>
    <mergeCell ref="C487:Y487"/>
    <mergeCell ref="S3:T3"/>
    <mergeCell ref="K3:L3"/>
    <mergeCell ref="U3:V4"/>
    <mergeCell ref="J4:L4"/>
    <mergeCell ref="W3:Y3"/>
    <mergeCell ref="Q3:R3"/>
    <mergeCell ref="M3:N3"/>
    <mergeCell ref="A251:A280"/>
    <mergeCell ref="A128:A158"/>
    <mergeCell ref="A159:A189"/>
    <mergeCell ref="A190:A219"/>
    <mergeCell ref="A220:A250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44"/>
  <sheetViews>
    <sheetView zoomScale="50" zoomScaleNormal="50" workbookViewId="0">
      <selection activeCell="F19" sqref="F19"/>
    </sheetView>
  </sheetViews>
  <sheetFormatPr defaultRowHeight="13.5" x14ac:dyDescent="0.15"/>
  <cols>
    <col min="1" max="1" width="12.125" style="141" customWidth="1"/>
    <col min="2" max="2" width="11.625" style="141" customWidth="1"/>
    <col min="3" max="3" width="7.625" style="2" customWidth="1"/>
    <col min="4" max="5" width="7.625" style="111" customWidth="1"/>
    <col min="6" max="10" width="7.625" style="2" customWidth="1"/>
    <col min="11" max="13" width="7.625" style="111" customWidth="1"/>
    <col min="14" max="31" width="7.625" style="2" customWidth="1"/>
    <col min="32" max="34" width="8.625" customWidth="1"/>
    <col min="36" max="36" width="12.875" bestFit="1" customWidth="1"/>
  </cols>
  <sheetData>
    <row r="1" spans="1:31" ht="30" customHeight="1" x14ac:dyDescent="0.15">
      <c r="A1" s="1666" t="s">
        <v>208</v>
      </c>
      <c r="B1" s="1666"/>
      <c r="C1" s="1666"/>
      <c r="D1" s="1666"/>
      <c r="E1" s="1666"/>
      <c r="F1" s="1666"/>
      <c r="G1" s="1666"/>
      <c r="H1" s="1666"/>
      <c r="I1" s="1666"/>
      <c r="J1" s="1666"/>
      <c r="K1" s="1666"/>
      <c r="L1" s="1666"/>
      <c r="M1" s="1666"/>
      <c r="N1" s="1666"/>
      <c r="O1" s="1666"/>
      <c r="P1" s="1666"/>
      <c r="Q1" s="1666"/>
      <c r="R1" s="580"/>
      <c r="S1" s="580"/>
      <c r="T1" s="580"/>
      <c r="U1" s="580"/>
      <c r="V1" s="580"/>
      <c r="W1" s="580"/>
      <c r="X1" s="580"/>
      <c r="Y1" s="580"/>
      <c r="Z1" s="580"/>
      <c r="AA1" s="580"/>
      <c r="AB1" s="580"/>
      <c r="AC1" s="580"/>
      <c r="AD1" s="580"/>
      <c r="AE1" s="580"/>
    </row>
    <row r="2" spans="1:31" ht="18" customHeight="1" thickBot="1" x14ac:dyDescent="0.2">
      <c r="A2" s="142"/>
      <c r="B2" s="142"/>
      <c r="C2" s="388" t="s">
        <v>47</v>
      </c>
      <c r="D2" s="424"/>
      <c r="E2" s="424"/>
      <c r="F2" s="22"/>
      <c r="G2" s="22"/>
      <c r="H2" s="22"/>
      <c r="I2" s="22"/>
      <c r="J2" s="22"/>
      <c r="K2" s="424"/>
      <c r="L2" s="424"/>
      <c r="M2" s="424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</row>
    <row r="3" spans="1:31" ht="21" customHeight="1" x14ac:dyDescent="0.15">
      <c r="A3" s="446"/>
      <c r="B3" s="447"/>
      <c r="C3" s="465" t="s">
        <v>0</v>
      </c>
      <c r="D3" s="502" t="s">
        <v>3</v>
      </c>
      <c r="E3" s="1748" t="s">
        <v>172</v>
      </c>
      <c r="F3" s="500" t="s">
        <v>5</v>
      </c>
      <c r="G3" s="1750" t="s">
        <v>207</v>
      </c>
      <c r="H3" s="415" t="s">
        <v>96</v>
      </c>
      <c r="I3" s="647" t="s">
        <v>113</v>
      </c>
      <c r="J3" s="552"/>
      <c r="K3" s="372" t="s">
        <v>54</v>
      </c>
      <c r="L3" s="372"/>
      <c r="M3" s="371"/>
      <c r="N3" s="647" t="s">
        <v>55</v>
      </c>
      <c r="O3" s="731"/>
      <c r="P3" s="446"/>
      <c r="Q3" s="447"/>
      <c r="R3" s="465" t="s">
        <v>0</v>
      </c>
      <c r="S3" s="502" t="s">
        <v>3</v>
      </c>
      <c r="T3" s="1748" t="s">
        <v>172</v>
      </c>
      <c r="U3" s="500" t="s">
        <v>5</v>
      </c>
      <c r="V3" s="1750" t="s">
        <v>207</v>
      </c>
      <c r="W3" s="415" t="s">
        <v>96</v>
      </c>
      <c r="X3" s="403" t="s">
        <v>113</v>
      </c>
      <c r="Y3" s="552"/>
      <c r="Z3" s="372" t="s">
        <v>54</v>
      </c>
      <c r="AA3" s="372"/>
      <c r="AB3" s="371"/>
      <c r="AC3" s="647" t="s">
        <v>55</v>
      </c>
      <c r="AD3"/>
      <c r="AE3"/>
    </row>
    <row r="4" spans="1:31" ht="21" customHeight="1" thickBot="1" x14ac:dyDescent="0.2">
      <c r="A4" s="448"/>
      <c r="B4" s="625"/>
      <c r="C4" s="466" t="s">
        <v>1</v>
      </c>
      <c r="D4" s="503" t="s">
        <v>4</v>
      </c>
      <c r="E4" s="1749"/>
      <c r="F4" s="501" t="s">
        <v>6</v>
      </c>
      <c r="G4" s="1751"/>
      <c r="H4" s="551"/>
      <c r="I4" s="443" t="s">
        <v>114</v>
      </c>
      <c r="J4" s="409"/>
      <c r="K4" s="532"/>
      <c r="L4" s="532"/>
      <c r="M4" s="414"/>
      <c r="N4" s="717" t="s">
        <v>96</v>
      </c>
      <c r="O4" s="732"/>
      <c r="P4" s="448"/>
      <c r="Q4" s="625"/>
      <c r="R4" s="466" t="s">
        <v>1</v>
      </c>
      <c r="S4" s="503" t="s">
        <v>4</v>
      </c>
      <c r="T4" s="1749"/>
      <c r="U4" s="501" t="s">
        <v>6</v>
      </c>
      <c r="V4" s="1751"/>
      <c r="W4" s="551"/>
      <c r="X4" s="711" t="s">
        <v>114</v>
      </c>
      <c r="Y4" s="409"/>
      <c r="Z4" s="532"/>
      <c r="AA4" s="532"/>
      <c r="AB4" s="414"/>
      <c r="AC4" s="717" t="s">
        <v>96</v>
      </c>
      <c r="AD4"/>
      <c r="AE4"/>
    </row>
    <row r="5" spans="1:31" ht="21" customHeight="1" thickBot="1" x14ac:dyDescent="0.25">
      <c r="A5" s="1743" t="s">
        <v>209</v>
      </c>
      <c r="B5" s="718"/>
      <c r="C5" s="512">
        <v>0.33333333333333331</v>
      </c>
      <c r="D5" s="513">
        <v>0.33333333333333331</v>
      </c>
      <c r="E5" s="514">
        <v>0.33333333333333331</v>
      </c>
      <c r="F5" s="515">
        <v>0.33333333333333331</v>
      </c>
      <c r="G5" s="517">
        <v>0.35416666666666669</v>
      </c>
      <c r="H5" s="522">
        <v>0.35416666666666669</v>
      </c>
      <c r="I5" s="350" t="s">
        <v>116</v>
      </c>
      <c r="J5" s="553" t="s">
        <v>160</v>
      </c>
      <c r="K5" s="385" t="s">
        <v>161</v>
      </c>
      <c r="L5" s="1745" t="s">
        <v>58</v>
      </c>
      <c r="M5" s="1752"/>
      <c r="N5" s="350" t="s">
        <v>89</v>
      </c>
      <c r="O5" s="733"/>
      <c r="P5" s="1743" t="s">
        <v>209</v>
      </c>
      <c r="Q5" s="718"/>
      <c r="R5" s="512">
        <v>0.33333333333333331</v>
      </c>
      <c r="S5" s="513">
        <v>0.33333333333333331</v>
      </c>
      <c r="T5" s="514">
        <v>0.33333333333333331</v>
      </c>
      <c r="U5" s="515">
        <v>0.33333333333333331</v>
      </c>
      <c r="V5" s="517">
        <v>0.35416666666666669</v>
      </c>
      <c r="W5" s="522">
        <v>0.35416666666666669</v>
      </c>
      <c r="X5" s="357" t="s">
        <v>116</v>
      </c>
      <c r="Y5" s="553" t="s">
        <v>160</v>
      </c>
      <c r="Z5" s="747" t="s">
        <v>161</v>
      </c>
      <c r="AA5" s="1745" t="s">
        <v>58</v>
      </c>
      <c r="AB5" s="1752"/>
      <c r="AC5" s="350" t="s">
        <v>266</v>
      </c>
      <c r="AD5"/>
      <c r="AE5"/>
    </row>
    <row r="6" spans="1:31" s="4" customFormat="1" ht="30.95" customHeight="1" thickBot="1" x14ac:dyDescent="0.2">
      <c r="A6" s="1744"/>
      <c r="B6" s="1747" t="s">
        <v>210</v>
      </c>
      <c r="C6" s="450"/>
      <c r="D6" s="451"/>
      <c r="E6" s="452"/>
      <c r="F6" s="453"/>
      <c r="G6" s="454"/>
      <c r="H6" s="505"/>
      <c r="I6" s="119"/>
      <c r="J6" s="688"/>
      <c r="K6" s="455"/>
      <c r="L6" s="158"/>
      <c r="M6" s="554"/>
      <c r="N6" s="554"/>
      <c r="O6" s="729"/>
      <c r="P6" s="1744"/>
      <c r="Q6" s="1747" t="s">
        <v>210</v>
      </c>
      <c r="R6" s="450"/>
      <c r="S6" s="451"/>
      <c r="T6" s="452"/>
      <c r="U6" s="453"/>
      <c r="V6" s="454"/>
      <c r="W6" s="505"/>
      <c r="X6" s="132"/>
      <c r="Y6" s="688"/>
      <c r="Z6" s="455"/>
      <c r="AA6" s="158"/>
      <c r="AB6" s="554"/>
      <c r="AC6" s="554"/>
    </row>
    <row r="7" spans="1:31" s="4" customFormat="1" ht="30.95" customHeight="1" x14ac:dyDescent="0.15">
      <c r="A7" s="1741" t="s">
        <v>211</v>
      </c>
      <c r="B7" s="1738"/>
      <c r="C7" s="462"/>
      <c r="D7" s="483"/>
      <c r="E7" s="487"/>
      <c r="F7" s="491"/>
      <c r="G7" s="457"/>
      <c r="H7" s="506"/>
      <c r="I7" s="458"/>
      <c r="J7" s="689"/>
      <c r="K7" s="748"/>
      <c r="L7" s="460"/>
      <c r="M7" s="555"/>
      <c r="N7" s="720"/>
      <c r="O7" s="729"/>
      <c r="P7" s="1741" t="s">
        <v>211</v>
      </c>
      <c r="Q7" s="1738"/>
      <c r="R7" s="462"/>
      <c r="S7" s="483"/>
      <c r="T7" s="487"/>
      <c r="U7" s="491"/>
      <c r="V7" s="457"/>
      <c r="W7" s="506"/>
      <c r="X7" s="457"/>
      <c r="Y7" s="689"/>
      <c r="Z7" s="748"/>
      <c r="AA7" s="460"/>
      <c r="AB7" s="555"/>
      <c r="AC7" s="720"/>
    </row>
    <row r="8" spans="1:31" s="4" customFormat="1" ht="30.95" customHeight="1" thickBot="1" x14ac:dyDescent="0.2">
      <c r="A8" s="1742"/>
      <c r="B8" s="1738" t="s">
        <v>212</v>
      </c>
      <c r="C8" s="463"/>
      <c r="D8" s="484"/>
      <c r="E8" s="488"/>
      <c r="F8" s="492"/>
      <c r="G8" s="495"/>
      <c r="H8" s="518"/>
      <c r="I8" s="739"/>
      <c r="J8" s="690"/>
      <c r="K8" s="749"/>
      <c r="L8" s="719"/>
      <c r="M8" s="706"/>
      <c r="N8" s="720"/>
      <c r="O8" s="729"/>
      <c r="P8" s="1742"/>
      <c r="Q8" s="1738" t="s">
        <v>212</v>
      </c>
      <c r="R8" s="463"/>
      <c r="S8" s="484"/>
      <c r="T8" s="488"/>
      <c r="U8" s="492"/>
      <c r="V8" s="495"/>
      <c r="W8" s="518"/>
      <c r="X8" s="480"/>
      <c r="Y8" s="690"/>
      <c r="Z8" s="749"/>
      <c r="AA8" s="719"/>
      <c r="AB8" s="706"/>
      <c r="AC8" s="720"/>
    </row>
    <row r="9" spans="1:31" s="4" customFormat="1" ht="30.95" customHeight="1" x14ac:dyDescent="0.15">
      <c r="A9" s="1741" t="s">
        <v>222</v>
      </c>
      <c r="B9" s="1738"/>
      <c r="C9" s="462"/>
      <c r="D9" s="483"/>
      <c r="E9" s="487"/>
      <c r="F9" s="491"/>
      <c r="G9" s="496"/>
      <c r="H9" s="519"/>
      <c r="I9" s="740"/>
      <c r="J9" s="689"/>
      <c r="K9" s="748"/>
      <c r="L9" s="713"/>
      <c r="M9" s="707"/>
      <c r="N9" s="721"/>
      <c r="O9" s="729"/>
      <c r="P9" s="1741" t="s">
        <v>222</v>
      </c>
      <c r="Q9" s="1738"/>
      <c r="R9" s="462"/>
      <c r="S9" s="483"/>
      <c r="T9" s="487"/>
      <c r="U9" s="491"/>
      <c r="V9" s="496"/>
      <c r="W9" s="519"/>
      <c r="X9" s="479"/>
      <c r="Y9" s="689"/>
      <c r="Z9" s="748"/>
      <c r="AA9" s="713"/>
      <c r="AB9" s="707"/>
      <c r="AC9" s="721"/>
    </row>
    <row r="10" spans="1:31" s="4" customFormat="1" ht="30.95" customHeight="1" thickBot="1" x14ac:dyDescent="0.2">
      <c r="A10" s="1742"/>
      <c r="B10" s="1738" t="s">
        <v>213</v>
      </c>
      <c r="C10" s="464"/>
      <c r="D10" s="484"/>
      <c r="E10" s="488"/>
      <c r="F10" s="492"/>
      <c r="G10" s="495"/>
      <c r="H10" s="518"/>
      <c r="I10" s="739"/>
      <c r="J10" s="688"/>
      <c r="K10" s="750"/>
      <c r="L10" s="714"/>
      <c r="M10" s="708"/>
      <c r="N10" s="720"/>
      <c r="O10" s="729"/>
      <c r="P10" s="1742"/>
      <c r="Q10" s="1738" t="s">
        <v>213</v>
      </c>
      <c r="R10" s="464"/>
      <c r="S10" s="484"/>
      <c r="T10" s="488"/>
      <c r="U10" s="492"/>
      <c r="V10" s="495"/>
      <c r="W10" s="518"/>
      <c r="X10" s="480"/>
      <c r="Y10" s="688"/>
      <c r="Z10" s="750"/>
      <c r="AA10" s="714"/>
      <c r="AB10" s="708"/>
      <c r="AC10" s="720"/>
    </row>
    <row r="11" spans="1:31" s="4" customFormat="1" ht="30.95" customHeight="1" x14ac:dyDescent="0.15">
      <c r="A11" s="1741" t="s">
        <v>223</v>
      </c>
      <c r="B11" s="1738"/>
      <c r="C11" s="462"/>
      <c r="D11" s="483"/>
      <c r="E11" s="487"/>
      <c r="F11" s="491"/>
      <c r="G11" s="496"/>
      <c r="H11" s="519"/>
      <c r="I11" s="740"/>
      <c r="J11" s="689"/>
      <c r="K11" s="748"/>
      <c r="L11" s="713"/>
      <c r="M11" s="707"/>
      <c r="N11" s="721"/>
      <c r="O11" s="729"/>
      <c r="P11" s="1741" t="s">
        <v>223</v>
      </c>
      <c r="Q11" s="1738"/>
      <c r="R11" s="462"/>
      <c r="S11" s="483"/>
      <c r="T11" s="487"/>
      <c r="U11" s="491"/>
      <c r="V11" s="496"/>
      <c r="W11" s="519"/>
      <c r="X11" s="479"/>
      <c r="Y11" s="689"/>
      <c r="Z11" s="748"/>
      <c r="AA11" s="713"/>
      <c r="AB11" s="707"/>
      <c r="AC11" s="721"/>
    </row>
    <row r="12" spans="1:31" s="4" customFormat="1" ht="30.95" customHeight="1" thickBot="1" x14ac:dyDescent="0.2">
      <c r="A12" s="1742"/>
      <c r="B12" s="1738" t="s">
        <v>214</v>
      </c>
      <c r="C12" s="464"/>
      <c r="D12" s="753"/>
      <c r="E12" s="488"/>
      <c r="F12" s="492"/>
      <c r="G12" s="495"/>
      <c r="H12" s="518"/>
      <c r="I12" s="739"/>
      <c r="J12" s="688"/>
      <c r="K12" s="750"/>
      <c r="L12" s="714"/>
      <c r="M12" s="708"/>
      <c r="N12" s="720"/>
      <c r="O12" s="729"/>
      <c r="P12" s="1742"/>
      <c r="Q12" s="1738" t="s">
        <v>214</v>
      </c>
      <c r="R12" s="464"/>
      <c r="S12" s="484"/>
      <c r="T12" s="488"/>
      <c r="U12" s="492"/>
      <c r="V12" s="495"/>
      <c r="W12" s="518"/>
      <c r="X12" s="480"/>
      <c r="Y12" s="688"/>
      <c r="Z12" s="750"/>
      <c r="AA12" s="714"/>
      <c r="AB12" s="708"/>
      <c r="AC12" s="720"/>
    </row>
    <row r="13" spans="1:31" s="4" customFormat="1" ht="30.95" customHeight="1" x14ac:dyDescent="0.15">
      <c r="A13" s="1741" t="s">
        <v>224</v>
      </c>
      <c r="B13" s="1738"/>
      <c r="C13" s="462"/>
      <c r="D13" s="754"/>
      <c r="E13" s="694"/>
      <c r="F13" s="491"/>
      <c r="G13" s="496"/>
      <c r="H13" s="519"/>
      <c r="I13" s="740"/>
      <c r="J13" s="457"/>
      <c r="K13" s="748"/>
      <c r="L13" s="713"/>
      <c r="M13" s="707"/>
      <c r="N13" s="761"/>
      <c r="O13" s="729"/>
      <c r="P13" s="1741" t="s">
        <v>224</v>
      </c>
      <c r="Q13" s="1738"/>
      <c r="R13" s="462"/>
      <c r="S13" s="754"/>
      <c r="T13" s="694"/>
      <c r="U13" s="491"/>
      <c r="V13" s="496"/>
      <c r="W13" s="698"/>
      <c r="X13" s="479"/>
      <c r="Y13" s="457"/>
      <c r="Z13" s="748"/>
      <c r="AA13" s="713"/>
      <c r="AB13" s="707"/>
      <c r="AC13" s="761"/>
    </row>
    <row r="14" spans="1:31" s="4" customFormat="1" ht="30.95" customHeight="1" thickBot="1" x14ac:dyDescent="0.2">
      <c r="A14" s="1742"/>
      <c r="B14" s="1738" t="s">
        <v>215</v>
      </c>
      <c r="C14" s="471"/>
      <c r="D14" s="755"/>
      <c r="E14" s="693"/>
      <c r="F14" s="756"/>
      <c r="G14" s="497"/>
      <c r="H14" s="743"/>
      <c r="I14" s="741"/>
      <c r="J14" s="472"/>
      <c r="K14" s="751"/>
      <c r="L14" s="715"/>
      <c r="M14" s="709"/>
      <c r="N14" s="736"/>
      <c r="O14" s="729"/>
      <c r="P14" s="1742"/>
      <c r="Q14" s="1738" t="s">
        <v>215</v>
      </c>
      <c r="R14" s="692"/>
      <c r="S14" s="755"/>
      <c r="T14" s="693"/>
      <c r="U14" s="756"/>
      <c r="V14" s="497"/>
      <c r="W14" s="699"/>
      <c r="X14" s="499"/>
      <c r="Y14" s="472"/>
      <c r="Z14" s="751"/>
      <c r="AA14" s="715"/>
      <c r="AB14" s="709"/>
      <c r="AC14" s="736"/>
    </row>
    <row r="15" spans="1:31" s="4" customFormat="1" ht="30.95" customHeight="1" x14ac:dyDescent="0.15">
      <c r="A15" s="1741" t="s">
        <v>225</v>
      </c>
      <c r="B15" s="1738"/>
      <c r="C15" s="233"/>
      <c r="D15" s="712"/>
      <c r="E15" s="696"/>
      <c r="F15" s="459"/>
      <c r="G15" s="496"/>
      <c r="H15" s="744"/>
      <c r="I15" s="742"/>
      <c r="J15" s="131"/>
      <c r="K15" s="469"/>
      <c r="L15" s="716"/>
      <c r="M15" s="710"/>
      <c r="N15" s="759"/>
      <c r="O15" s="729"/>
      <c r="P15" s="1741" t="s">
        <v>225</v>
      </c>
      <c r="Q15" s="1738"/>
      <c r="R15" s="233"/>
      <c r="S15" s="712"/>
      <c r="T15" s="696"/>
      <c r="U15" s="459"/>
      <c r="V15" s="496"/>
      <c r="W15" s="702"/>
      <c r="X15" s="569"/>
      <c r="Y15" s="131"/>
      <c r="Z15" s="745"/>
      <c r="AA15" s="716"/>
      <c r="AB15" s="710"/>
      <c r="AC15" s="759"/>
    </row>
    <row r="16" spans="1:31" s="4" customFormat="1" ht="30.95" customHeight="1" thickBot="1" x14ac:dyDescent="0.2">
      <c r="A16" s="1742"/>
      <c r="B16" s="1738" t="s">
        <v>216</v>
      </c>
      <c r="C16" s="477"/>
      <c r="D16" s="697"/>
      <c r="E16" s="695"/>
      <c r="F16" s="758"/>
      <c r="G16" s="697"/>
      <c r="H16" s="700"/>
      <c r="I16" s="473"/>
      <c r="J16" s="472"/>
      <c r="K16" s="474"/>
      <c r="L16" s="639"/>
      <c r="M16" s="567"/>
      <c r="N16" s="760"/>
      <c r="O16" s="729"/>
      <c r="P16" s="1742"/>
      <c r="Q16" s="1738" t="s">
        <v>216</v>
      </c>
      <c r="R16" s="703"/>
      <c r="S16" s="697"/>
      <c r="T16" s="695"/>
      <c r="U16" s="758"/>
      <c r="V16" s="697"/>
      <c r="W16" s="700"/>
      <c r="X16" s="472"/>
      <c r="Y16" s="472"/>
      <c r="Z16" s="474"/>
      <c r="AA16" s="639"/>
      <c r="AB16" s="567"/>
      <c r="AC16" s="760"/>
    </row>
    <row r="17" spans="1:31" s="4" customFormat="1" ht="30.95" customHeight="1" x14ac:dyDescent="0.15">
      <c r="A17" s="1741" t="s">
        <v>226</v>
      </c>
      <c r="B17" s="1738"/>
      <c r="C17" s="478"/>
      <c r="D17" s="485"/>
      <c r="E17" s="696"/>
      <c r="F17" s="757"/>
      <c r="G17" s="457"/>
      <c r="H17" s="701"/>
      <c r="I17" s="80"/>
      <c r="J17" s="561"/>
      <c r="K17" s="469"/>
      <c r="L17" s="144"/>
      <c r="M17" s="568"/>
      <c r="N17" s="723"/>
      <c r="O17" s="729"/>
      <c r="P17" s="1741" t="s">
        <v>226</v>
      </c>
      <c r="Q17" s="1738"/>
      <c r="R17" s="704"/>
      <c r="S17" s="485"/>
      <c r="T17" s="696"/>
      <c r="U17" s="757"/>
      <c r="V17" s="457"/>
      <c r="W17" s="701"/>
      <c r="X17" s="131"/>
      <c r="Y17" s="561"/>
      <c r="Z17" s="469"/>
      <c r="AA17" s="144"/>
      <c r="AB17" s="568"/>
      <c r="AC17" s="735"/>
    </row>
    <row r="18" spans="1:31" s="4" customFormat="1" ht="30.95" customHeight="1" thickBot="1" x14ac:dyDescent="0.2">
      <c r="A18" s="1742"/>
      <c r="B18" s="1738" t="s">
        <v>217</v>
      </c>
      <c r="C18" s="477"/>
      <c r="D18" s="486"/>
      <c r="E18" s="488"/>
      <c r="F18" s="492"/>
      <c r="G18" s="738"/>
      <c r="H18" s="700"/>
      <c r="I18" s="473"/>
      <c r="J18" s="562"/>
      <c r="K18" s="474"/>
      <c r="L18" s="475"/>
      <c r="M18" s="559"/>
      <c r="N18" s="724"/>
      <c r="O18" s="729"/>
      <c r="P18" s="1742"/>
      <c r="Q18" s="1738" t="s">
        <v>217</v>
      </c>
      <c r="R18" s="746"/>
      <c r="S18" s="486"/>
      <c r="T18" s="488"/>
      <c r="U18" s="492"/>
      <c r="V18" s="472"/>
      <c r="W18" s="700"/>
      <c r="X18" s="472"/>
      <c r="Y18" s="562"/>
      <c r="Z18" s="474"/>
      <c r="AA18" s="475"/>
      <c r="AB18" s="559"/>
      <c r="AC18" s="724"/>
    </row>
    <row r="19" spans="1:31" s="4" customFormat="1" ht="30.95" customHeight="1" x14ac:dyDescent="0.15">
      <c r="A19" s="1741" t="s">
        <v>227</v>
      </c>
      <c r="B19" s="1738"/>
      <c r="C19" s="478"/>
      <c r="D19" s="485"/>
      <c r="E19" s="490"/>
      <c r="F19" s="494"/>
      <c r="G19" s="737"/>
      <c r="H19" s="701"/>
      <c r="I19" s="80"/>
      <c r="J19" s="561"/>
      <c r="K19" s="469"/>
      <c r="L19" s="144"/>
      <c r="M19" s="560"/>
      <c r="N19" s="723"/>
      <c r="O19" s="729"/>
      <c r="P19" s="1741" t="s">
        <v>227</v>
      </c>
      <c r="Q19" s="1738"/>
      <c r="R19" s="752"/>
      <c r="S19" s="485"/>
      <c r="T19" s="490"/>
      <c r="U19" s="494"/>
      <c r="V19" s="705"/>
      <c r="W19" s="701"/>
      <c r="X19" s="131"/>
      <c r="Y19" s="561"/>
      <c r="Z19" s="469"/>
      <c r="AA19" s="144"/>
      <c r="AB19" s="560"/>
      <c r="AC19" s="723"/>
    </row>
    <row r="20" spans="1:31" s="4" customFormat="1" ht="30.95" customHeight="1" thickBot="1" x14ac:dyDescent="0.2">
      <c r="A20" s="1742"/>
      <c r="B20" s="1738" t="s">
        <v>218</v>
      </c>
      <c r="C20" s="477"/>
      <c r="D20" s="486"/>
      <c r="E20" s="489"/>
      <c r="F20" s="493"/>
      <c r="G20" s="497"/>
      <c r="H20" s="700"/>
      <c r="I20" s="741"/>
      <c r="J20" s="562"/>
      <c r="K20" s="474"/>
      <c r="L20" s="475"/>
      <c r="M20" s="559"/>
      <c r="N20" s="724"/>
      <c r="O20" s="729"/>
      <c r="P20" s="1742"/>
      <c r="Q20" s="1738" t="s">
        <v>218</v>
      </c>
      <c r="R20" s="746"/>
      <c r="S20" s="486"/>
      <c r="T20" s="489"/>
      <c r="U20" s="493"/>
      <c r="V20" s="497"/>
      <c r="W20" s="700"/>
      <c r="X20" s="499"/>
      <c r="Y20" s="562"/>
      <c r="Z20" s="474"/>
      <c r="AA20" s="475"/>
      <c r="AB20" s="559"/>
      <c r="AC20" s="724"/>
    </row>
    <row r="21" spans="1:31" s="4" customFormat="1" ht="30.95" customHeight="1" x14ac:dyDescent="0.15">
      <c r="A21" s="1741" t="s">
        <v>228</v>
      </c>
      <c r="B21" s="1738"/>
      <c r="C21" s="478"/>
      <c r="D21" s="485"/>
      <c r="E21" s="490"/>
      <c r="F21" s="494"/>
      <c r="G21" s="498"/>
      <c r="H21" s="701"/>
      <c r="I21" s="742"/>
      <c r="J21" s="561"/>
      <c r="K21" s="469"/>
      <c r="L21" s="144"/>
      <c r="M21" s="560"/>
      <c r="N21" s="723"/>
      <c r="O21" s="729"/>
      <c r="P21" s="1741" t="s">
        <v>228</v>
      </c>
      <c r="Q21" s="1738"/>
      <c r="R21" s="752"/>
      <c r="S21" s="485"/>
      <c r="T21" s="490"/>
      <c r="U21" s="494"/>
      <c r="V21" s="498"/>
      <c r="W21" s="701"/>
      <c r="X21" s="569"/>
      <c r="Y21" s="561"/>
      <c r="Z21" s="469"/>
      <c r="AA21" s="144"/>
      <c r="AB21" s="560"/>
      <c r="AC21" s="723"/>
    </row>
    <row r="22" spans="1:31" s="4" customFormat="1" ht="30.95" customHeight="1" thickBot="1" x14ac:dyDescent="0.2">
      <c r="A22" s="1742"/>
      <c r="B22" s="1738" t="s">
        <v>219</v>
      </c>
      <c r="C22" s="477"/>
      <c r="D22" s="486"/>
      <c r="E22" s="489"/>
      <c r="F22" s="493"/>
      <c r="G22" s="497"/>
      <c r="H22" s="700"/>
      <c r="I22" s="741"/>
      <c r="J22" s="562"/>
      <c r="K22" s="474"/>
      <c r="L22" s="475"/>
      <c r="M22" s="559"/>
      <c r="N22" s="724"/>
      <c r="O22" s="729"/>
      <c r="P22" s="1742"/>
      <c r="Q22" s="1738" t="s">
        <v>219</v>
      </c>
      <c r="R22" s="746"/>
      <c r="S22" s="486"/>
      <c r="T22" s="489"/>
      <c r="U22" s="493"/>
      <c r="V22" s="497"/>
      <c r="W22" s="700"/>
      <c r="X22" s="499"/>
      <c r="Y22" s="562"/>
      <c r="Z22" s="474"/>
      <c r="AA22" s="475"/>
      <c r="AB22" s="559"/>
      <c r="AC22" s="724"/>
    </row>
    <row r="23" spans="1:31" s="4" customFormat="1" ht="30.95" customHeight="1" x14ac:dyDescent="0.15">
      <c r="A23" s="1741" t="s">
        <v>229</v>
      </c>
      <c r="B23" s="1738"/>
      <c r="C23" s="478"/>
      <c r="D23" s="485"/>
      <c r="E23" s="490"/>
      <c r="F23" s="494"/>
      <c r="G23" s="498"/>
      <c r="H23" s="701"/>
      <c r="I23" s="742"/>
      <c r="J23" s="561"/>
      <c r="K23" s="469"/>
      <c r="L23" s="144"/>
      <c r="M23" s="560"/>
      <c r="N23" s="723"/>
      <c r="O23" s="729"/>
      <c r="P23" s="1741" t="s">
        <v>229</v>
      </c>
      <c r="Q23" s="1738"/>
      <c r="R23" s="691"/>
      <c r="S23" s="485"/>
      <c r="T23" s="490"/>
      <c r="U23" s="494"/>
      <c r="V23" s="498"/>
      <c r="W23" s="701"/>
      <c r="X23" s="569"/>
      <c r="Y23" s="712"/>
      <c r="Z23" s="469"/>
      <c r="AA23" s="144"/>
      <c r="AB23" s="560"/>
      <c r="AC23" s="723"/>
    </row>
    <row r="24" spans="1:31" s="4" customFormat="1" ht="30.95" customHeight="1" thickBot="1" x14ac:dyDescent="0.2">
      <c r="A24" s="1742"/>
      <c r="B24" s="1738" t="s">
        <v>220</v>
      </c>
      <c r="C24" s="471"/>
      <c r="D24" s="472"/>
      <c r="E24" s="473"/>
      <c r="F24" s="474"/>
      <c r="G24" s="497"/>
      <c r="H24" s="700"/>
      <c r="I24" s="741"/>
      <c r="J24" s="562"/>
      <c r="K24" s="474"/>
      <c r="L24" s="475"/>
      <c r="M24" s="559"/>
      <c r="N24" s="722"/>
      <c r="O24" s="729"/>
      <c r="P24" s="1742"/>
      <c r="Q24" s="1738" t="s">
        <v>220</v>
      </c>
      <c r="R24" s="471"/>
      <c r="S24" s="472"/>
      <c r="T24" s="473"/>
      <c r="U24" s="474"/>
      <c r="V24" s="497"/>
      <c r="W24" s="700"/>
      <c r="X24" s="499"/>
      <c r="Y24" s="697"/>
      <c r="Z24" s="474"/>
      <c r="AA24" s="475"/>
      <c r="AB24" s="559"/>
      <c r="AC24" s="722"/>
    </row>
    <row r="25" spans="1:31" s="4" customFormat="1" ht="30.95" customHeight="1" x14ac:dyDescent="0.15">
      <c r="A25" s="1741" t="s">
        <v>230</v>
      </c>
      <c r="B25" s="1738"/>
      <c r="C25" s="233"/>
      <c r="D25" s="131"/>
      <c r="E25" s="80"/>
      <c r="F25" s="467"/>
      <c r="G25" s="470"/>
      <c r="H25" s="394"/>
      <c r="I25" s="80"/>
      <c r="J25" s="131"/>
      <c r="K25" s="469"/>
      <c r="L25" s="144"/>
      <c r="M25" s="560"/>
      <c r="N25" s="560"/>
      <c r="O25" s="729"/>
      <c r="P25" s="1741" t="s">
        <v>230</v>
      </c>
      <c r="Q25" s="1738"/>
      <c r="R25" s="233"/>
      <c r="S25" s="131"/>
      <c r="T25" s="80"/>
      <c r="U25" s="467"/>
      <c r="V25" s="470"/>
      <c r="W25" s="701"/>
      <c r="X25" s="131"/>
      <c r="Y25" s="131"/>
      <c r="Z25" s="469"/>
      <c r="AA25" s="144"/>
      <c r="AB25" s="560"/>
      <c r="AC25" s="560"/>
    </row>
    <row r="26" spans="1:31" s="4" customFormat="1" ht="30.95" customHeight="1" thickBot="1" x14ac:dyDescent="0.2">
      <c r="A26" s="1742"/>
      <c r="B26" s="1738" t="s">
        <v>221</v>
      </c>
      <c r="C26" s="471"/>
      <c r="D26" s="472"/>
      <c r="E26" s="473"/>
      <c r="F26" s="474"/>
      <c r="G26" s="472"/>
      <c r="H26" s="507"/>
      <c r="I26" s="473"/>
      <c r="J26" s="472"/>
      <c r="K26" s="474"/>
      <c r="L26" s="475"/>
      <c r="M26" s="559"/>
      <c r="N26" s="559"/>
      <c r="O26" s="729"/>
      <c r="P26" s="1742"/>
      <c r="Q26" s="1738" t="s">
        <v>221</v>
      </c>
      <c r="R26" s="471"/>
      <c r="S26" s="472"/>
      <c r="T26" s="473"/>
      <c r="U26" s="474"/>
      <c r="V26" s="472"/>
      <c r="W26" s="507"/>
      <c r="X26" s="472"/>
      <c r="Y26" s="472"/>
      <c r="Z26" s="474"/>
      <c r="AA26" s="475"/>
      <c r="AB26" s="559"/>
      <c r="AC26" s="559"/>
    </row>
    <row r="27" spans="1:31" s="4" customFormat="1" ht="30.95" customHeight="1" thickBot="1" x14ac:dyDescent="0.2">
      <c r="A27" s="1741" t="s">
        <v>231</v>
      </c>
      <c r="B27" s="1738"/>
      <c r="C27" s="233"/>
      <c r="D27" s="131"/>
      <c r="E27" s="80"/>
      <c r="F27" s="467"/>
      <c r="G27" s="470"/>
      <c r="H27" s="394"/>
      <c r="I27" s="730"/>
      <c r="J27" s="563"/>
      <c r="K27" s="564"/>
      <c r="L27" s="342"/>
      <c r="M27" s="324"/>
      <c r="N27" s="560"/>
      <c r="O27" s="729"/>
      <c r="P27" s="1741" t="s">
        <v>231</v>
      </c>
      <c r="Q27" s="1738"/>
      <c r="R27" s="233"/>
      <c r="S27" s="131"/>
      <c r="T27" s="80"/>
      <c r="U27" s="467"/>
      <c r="V27" s="470"/>
      <c r="W27" s="394"/>
      <c r="X27" s="563"/>
      <c r="Y27" s="563"/>
      <c r="Z27" s="564"/>
      <c r="AA27" s="342"/>
      <c r="AB27" s="324"/>
      <c r="AC27" s="560"/>
    </row>
    <row r="28" spans="1:31" s="4" customFormat="1" ht="30.95" customHeight="1" thickBot="1" x14ac:dyDescent="0.2">
      <c r="A28" s="1753"/>
      <c r="B28" s="725"/>
      <c r="C28" s="726"/>
      <c r="D28" s="727"/>
      <c r="E28" s="727"/>
      <c r="F28" s="727"/>
      <c r="G28" s="726"/>
      <c r="H28" s="726"/>
      <c r="I28" s="726"/>
      <c r="J28" s="726"/>
      <c r="K28" s="726"/>
      <c r="L28" s="727"/>
      <c r="M28" s="727"/>
      <c r="N28" s="728"/>
      <c r="O28" s="734"/>
      <c r="P28" s="1753"/>
      <c r="Q28" s="725"/>
      <c r="R28" s="726"/>
      <c r="S28" s="727"/>
      <c r="T28" s="727"/>
      <c r="U28" s="727"/>
      <c r="V28" s="726"/>
      <c r="W28" s="726"/>
      <c r="X28" s="727"/>
      <c r="Y28" s="727"/>
      <c r="Z28" s="726"/>
      <c r="AA28" s="726"/>
      <c r="AB28" s="727"/>
      <c r="AC28" s="728"/>
      <c r="AD28" s="111"/>
    </row>
    <row r="29" spans="1:31" s="4" customFormat="1" ht="30.95" customHeight="1" x14ac:dyDescent="0.15">
      <c r="A29" s="449"/>
      <c r="B29" s="293"/>
      <c r="C29" s="55"/>
      <c r="D29" s="241"/>
      <c r="E29" s="241"/>
      <c r="F29" s="241"/>
      <c r="G29" s="241"/>
      <c r="H29" s="55"/>
      <c r="I29" s="55"/>
      <c r="J29" s="55"/>
      <c r="K29" s="55"/>
      <c r="L29" s="55"/>
      <c r="M29" s="241"/>
      <c r="N29" s="241"/>
      <c r="O29" s="241"/>
      <c r="P29" s="241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</row>
    <row r="30" spans="1:31" s="4" customFormat="1" ht="30.95" customHeight="1" x14ac:dyDescent="0.15">
      <c r="A30" s="293"/>
      <c r="B30" s="293"/>
      <c r="C30" s="55"/>
      <c r="D30" s="241"/>
      <c r="E30" s="241"/>
      <c r="F30" s="241"/>
      <c r="G30" s="241"/>
      <c r="H30" s="55"/>
      <c r="I30" s="55"/>
      <c r="J30" s="55"/>
      <c r="K30" s="55"/>
      <c r="L30" s="55"/>
      <c r="M30" s="241"/>
      <c r="N30" s="241"/>
      <c r="O30" s="241"/>
      <c r="P30" s="241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</row>
    <row r="31" spans="1:31" s="4" customFormat="1" ht="30.95" customHeight="1" x14ac:dyDescent="0.15">
      <c r="A31" s="293"/>
      <c r="B31" s="142"/>
      <c r="C31" s="55"/>
      <c r="D31" s="241"/>
      <c r="E31" s="241"/>
      <c r="F31" s="241"/>
      <c r="G31" s="241"/>
      <c r="H31" s="55"/>
      <c r="I31" s="55"/>
      <c r="J31" s="55"/>
      <c r="K31" s="55"/>
      <c r="L31" s="55"/>
      <c r="M31" s="241"/>
      <c r="N31" s="241"/>
      <c r="O31" s="241"/>
      <c r="P31" s="241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</row>
    <row r="32" spans="1:31" s="4" customFormat="1" ht="30.95" customHeight="1" x14ac:dyDescent="0.15">
      <c r="A32" s="142"/>
      <c r="B32" s="141"/>
      <c r="C32" s="55"/>
      <c r="D32" s="241"/>
      <c r="E32" s="241"/>
      <c r="F32" s="241"/>
      <c r="G32" s="241"/>
      <c r="H32" s="55"/>
      <c r="I32" s="55"/>
      <c r="J32" s="55"/>
      <c r="K32" s="55"/>
      <c r="L32" s="55"/>
      <c r="M32" s="241"/>
      <c r="N32" s="241"/>
      <c r="O32" s="241"/>
      <c r="P32" s="241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</row>
    <row r="33" spans="1:39" s="4" customFormat="1" ht="30.95" customHeight="1" x14ac:dyDescent="0.15">
      <c r="A33" s="141"/>
      <c r="B33" s="141"/>
      <c r="C33" s="2"/>
      <c r="D33" s="111"/>
      <c r="E33" s="111"/>
      <c r="F33" s="111"/>
      <c r="G33" s="111"/>
      <c r="H33" s="2"/>
      <c r="I33" s="2"/>
      <c r="J33" s="2"/>
      <c r="K33" s="2"/>
      <c r="L33" s="2"/>
      <c r="M33" s="111"/>
      <c r="N33" s="111"/>
      <c r="O33" s="111"/>
      <c r="P33" s="111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9" s="4" customFormat="1" ht="30.95" customHeight="1" x14ac:dyDescent="0.15">
      <c r="A34" s="141"/>
      <c r="B34" s="141"/>
      <c r="C34" s="2"/>
      <c r="D34" s="111"/>
      <c r="E34" s="111"/>
      <c r="F34" s="111"/>
      <c r="G34" s="111"/>
      <c r="H34" s="2"/>
      <c r="I34" s="2"/>
      <c r="J34" s="2"/>
      <c r="K34" s="2"/>
      <c r="L34" s="2"/>
      <c r="M34" s="111"/>
      <c r="N34" s="111"/>
      <c r="O34" s="111"/>
      <c r="P34" s="111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9" s="4" customFormat="1" ht="30.95" customHeight="1" x14ac:dyDescent="0.15">
      <c r="A35" s="141"/>
      <c r="B35" s="141"/>
      <c r="C35" s="2"/>
      <c r="D35" s="111"/>
      <c r="E35" s="111"/>
      <c r="F35" s="111"/>
      <c r="G35" s="111"/>
      <c r="H35" s="2"/>
      <c r="I35" s="2"/>
      <c r="J35" s="2"/>
      <c r="K35" s="2"/>
      <c r="L35" s="2"/>
      <c r="M35" s="111"/>
      <c r="N35" s="111"/>
      <c r="O35" s="111"/>
      <c r="P35" s="111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9" s="4" customFormat="1" ht="30.95" customHeight="1" x14ac:dyDescent="0.15">
      <c r="A36" s="141"/>
      <c r="B36" s="141"/>
      <c r="C36" s="2"/>
      <c r="D36" s="111"/>
      <c r="E36" s="111"/>
      <c r="F36" s="2"/>
      <c r="G36" s="2"/>
      <c r="H36" s="2"/>
      <c r="I36" s="2"/>
      <c r="J36" s="2"/>
      <c r="K36" s="111"/>
      <c r="L36" s="111"/>
      <c r="M36" s="11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9" s="4" customFormat="1" ht="30.95" customHeight="1" x14ac:dyDescent="0.15">
      <c r="A37" s="141"/>
      <c r="B37" s="141"/>
      <c r="C37" s="2"/>
      <c r="D37" s="111"/>
      <c r="E37" s="111"/>
      <c r="F37" s="2"/>
      <c r="G37" s="2"/>
      <c r="H37" s="2"/>
      <c r="I37" s="2"/>
      <c r="J37" s="2"/>
      <c r="K37" s="111"/>
      <c r="L37" s="111"/>
      <c r="M37" s="11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9" s="4" customFormat="1" ht="30.95" customHeight="1" x14ac:dyDescent="0.15">
      <c r="A38" s="141"/>
      <c r="B38" s="141"/>
      <c r="C38" s="2"/>
      <c r="D38" s="111"/>
      <c r="E38" s="111"/>
      <c r="F38" s="2"/>
      <c r="G38" s="2"/>
      <c r="H38" s="2"/>
      <c r="I38" s="2"/>
      <c r="J38" s="2"/>
      <c r="K38" s="111"/>
      <c r="L38" s="111"/>
      <c r="M38" s="111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9" s="4" customFormat="1" ht="27.95" customHeight="1" x14ac:dyDescent="0.15">
      <c r="A39" s="141"/>
      <c r="B39" s="141"/>
      <c r="C39" s="2"/>
      <c r="D39" s="111"/>
      <c r="E39" s="111"/>
      <c r="F39" s="2"/>
      <c r="G39" s="2"/>
      <c r="H39" s="2"/>
      <c r="I39" s="2"/>
      <c r="J39" s="2"/>
      <c r="K39" s="111"/>
      <c r="L39" s="111"/>
      <c r="M39" s="111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/>
      <c r="AG39" s="323"/>
      <c r="AH39" s="323"/>
      <c r="AI39" s="323"/>
      <c r="AJ39" s="323"/>
      <c r="AK39" s="323"/>
      <c r="AL39" s="277"/>
      <c r="AM39" s="40"/>
    </row>
    <row r="40" spans="1:39" s="40" customFormat="1" ht="27.95" customHeight="1" x14ac:dyDescent="0.15">
      <c r="A40" s="141"/>
      <c r="B40" s="141"/>
      <c r="C40" s="2"/>
      <c r="D40" s="111"/>
      <c r="E40" s="111"/>
      <c r="F40" s="2"/>
      <c r="G40" s="2"/>
      <c r="H40" s="2"/>
      <c r="I40" s="2"/>
      <c r="J40" s="2"/>
      <c r="K40" s="111"/>
      <c r="L40" s="111"/>
      <c r="M40" s="11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/>
      <c r="AG40"/>
      <c r="AH40"/>
      <c r="AI40"/>
      <c r="AJ40"/>
      <c r="AK40"/>
      <c r="AL40"/>
      <c r="AM40" s="277"/>
    </row>
    <row r="41" spans="1:39" s="277" customFormat="1" ht="27.95" customHeight="1" x14ac:dyDescent="0.15">
      <c r="A41" s="141"/>
      <c r="B41" s="141"/>
      <c r="C41" s="2"/>
      <c r="D41" s="111"/>
      <c r="E41" s="111"/>
      <c r="F41" s="2"/>
      <c r="G41" s="2"/>
      <c r="H41" s="2"/>
      <c r="I41" s="2"/>
      <c r="J41" s="2"/>
      <c r="K41" s="111"/>
      <c r="L41" s="111"/>
      <c r="M41" s="11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/>
      <c r="AG41"/>
      <c r="AH41"/>
      <c r="AI41"/>
      <c r="AJ41"/>
      <c r="AK41"/>
      <c r="AL41"/>
      <c r="AM41"/>
    </row>
    <row r="42" spans="1:39" ht="27.95" customHeight="1" x14ac:dyDescent="0.15"/>
    <row r="43" spans="1:39" ht="24.95" customHeight="1" x14ac:dyDescent="0.15"/>
    <row r="44" spans="1:39" ht="24.95" customHeight="1" x14ac:dyDescent="0.15"/>
  </sheetData>
  <mergeCells count="53">
    <mergeCell ref="Q20:Q21"/>
    <mergeCell ref="Q14:Q15"/>
    <mergeCell ref="P15:P16"/>
    <mergeCell ref="Q16:Q17"/>
    <mergeCell ref="Q18:Q19"/>
    <mergeCell ref="P21:P22"/>
    <mergeCell ref="P19:P20"/>
    <mergeCell ref="P17:P18"/>
    <mergeCell ref="A27:A28"/>
    <mergeCell ref="B24:B25"/>
    <mergeCell ref="Q22:Q23"/>
    <mergeCell ref="P23:P24"/>
    <mergeCell ref="A23:A24"/>
    <mergeCell ref="A25:A26"/>
    <mergeCell ref="B26:B27"/>
    <mergeCell ref="Q26:Q27"/>
    <mergeCell ref="P27:P28"/>
    <mergeCell ref="Q24:Q25"/>
    <mergeCell ref="P25:P26"/>
    <mergeCell ref="P9:P10"/>
    <mergeCell ref="Q10:Q11"/>
    <mergeCell ref="P11:P12"/>
    <mergeCell ref="Q12:Q13"/>
    <mergeCell ref="P13:P14"/>
    <mergeCell ref="A19:A20"/>
    <mergeCell ref="B16:B17"/>
    <mergeCell ref="A17:A18"/>
    <mergeCell ref="B18:B19"/>
    <mergeCell ref="A15:A16"/>
    <mergeCell ref="B20:B21"/>
    <mergeCell ref="A21:A22"/>
    <mergeCell ref="B22:B23"/>
    <mergeCell ref="V3:V4"/>
    <mergeCell ref="B6:B7"/>
    <mergeCell ref="P5:P6"/>
    <mergeCell ref="AA5:AB5"/>
    <mergeCell ref="A7:A8"/>
    <mergeCell ref="B8:B9"/>
    <mergeCell ref="Q6:Q7"/>
    <mergeCell ref="P7:P8"/>
    <mergeCell ref="Q8:Q9"/>
    <mergeCell ref="A9:A10"/>
    <mergeCell ref="T3:T4"/>
    <mergeCell ref="B10:B11"/>
    <mergeCell ref="A11:A12"/>
    <mergeCell ref="B12:B13"/>
    <mergeCell ref="A13:A14"/>
    <mergeCell ref="B14:B15"/>
    <mergeCell ref="A1:Q1"/>
    <mergeCell ref="E3:E4"/>
    <mergeCell ref="G3:G4"/>
    <mergeCell ref="A5:A6"/>
    <mergeCell ref="L5:M5"/>
  </mergeCells>
  <phoneticPr fontId="1"/>
  <pageMargins left="0.59055118110236227" right="0" top="0.78740157480314965" bottom="0.19685039370078741" header="0.11811023622047245" footer="0.11811023622047245"/>
  <pageSetup paperSize="9" scale="80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H280"/>
  <sheetViews>
    <sheetView zoomScale="50" zoomScaleNormal="5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T18" sqref="BT18"/>
    </sheetView>
  </sheetViews>
  <sheetFormatPr defaultRowHeight="18.75" x14ac:dyDescent="0.2"/>
  <cols>
    <col min="2" max="2" width="5.5" customWidth="1"/>
    <col min="3" max="3" width="3.75" customWidth="1"/>
    <col min="4" max="4" width="8" style="4" customWidth="1"/>
    <col min="5" max="5" width="8" style="616" customWidth="1"/>
    <col min="6" max="6" width="8.875" style="2" customWidth="1"/>
    <col min="7" max="7" width="10.375" style="111" customWidth="1"/>
    <col min="8" max="8" width="6.375" style="111" customWidth="1"/>
    <col min="9" max="11" width="6.375" style="2" customWidth="1"/>
    <col min="12" max="14" width="6.375" style="111" customWidth="1"/>
    <col min="15" max="16" width="6.375" style="2" customWidth="1"/>
    <col min="17" max="17" width="8.375" style="2" customWidth="1"/>
    <col min="18" max="18" width="6.375" style="889" customWidth="1"/>
    <col min="19" max="19" width="11.125" style="2" customWidth="1"/>
    <col min="20" max="20" width="7.875" style="2" customWidth="1"/>
    <col min="21" max="21" width="9.875" style="2" customWidth="1"/>
    <col min="22" max="22" width="11.375" style="2" customWidth="1"/>
    <col min="23" max="23" width="6.375" style="2" customWidth="1"/>
    <col min="24" max="24" width="8.625" style="2" customWidth="1"/>
    <col min="25" max="25" width="9.375" style="2" customWidth="1"/>
    <col min="26" max="28" width="6.375" style="2" customWidth="1"/>
    <col min="29" max="29" width="8.875" style="2" customWidth="1"/>
    <col min="30" max="30" width="6.375" style="2" customWidth="1"/>
    <col min="31" max="31" width="8.125" style="2" customWidth="1"/>
    <col min="32" max="45" width="6.375" style="2" customWidth="1"/>
    <col min="46" max="47" width="6.375" customWidth="1"/>
    <col min="48" max="49" width="6.375" style="141" customWidth="1"/>
    <col min="50" max="50" width="6.375" customWidth="1"/>
    <col min="51" max="58" width="6.625" style="141" customWidth="1"/>
    <col min="65" max="65" width="9" style="660" customWidth="1"/>
  </cols>
  <sheetData>
    <row r="1" spans="1:101" ht="30" customHeight="1" x14ac:dyDescent="0.2">
      <c r="B1" s="399" t="s">
        <v>253</v>
      </c>
      <c r="C1" s="399"/>
      <c r="D1" s="399"/>
      <c r="E1" s="399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88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40"/>
      <c r="AS1" s="40"/>
    </row>
    <row r="2" spans="1:101" ht="18" customHeight="1" thickBot="1" x14ac:dyDescent="0.25">
      <c r="B2" s="7"/>
      <c r="C2" s="7"/>
      <c r="D2" s="9"/>
      <c r="E2" s="9"/>
      <c r="F2" s="8" t="s">
        <v>47</v>
      </c>
      <c r="G2" s="108"/>
      <c r="H2" s="108"/>
      <c r="I2" s="9"/>
      <c r="J2" s="9"/>
      <c r="K2" s="9"/>
      <c r="L2" s="108"/>
      <c r="M2" s="108"/>
      <c r="N2" s="108"/>
      <c r="O2" s="611"/>
      <c r="P2" s="611"/>
      <c r="Q2" s="9"/>
      <c r="R2" s="888"/>
      <c r="S2" s="9"/>
      <c r="T2" s="9"/>
      <c r="U2" s="9"/>
      <c r="V2" s="9"/>
      <c r="W2" s="9"/>
      <c r="X2" s="9"/>
      <c r="Y2" s="9"/>
      <c r="Z2" s="9"/>
      <c r="AA2" s="9"/>
      <c r="AB2" s="9"/>
      <c r="AC2" s="6"/>
      <c r="AD2" s="42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142"/>
      <c r="AW2" s="142"/>
      <c r="AX2" s="6"/>
      <c r="AY2" s="142"/>
      <c r="AZ2" s="142"/>
      <c r="BA2" s="142"/>
      <c r="BB2" s="142"/>
      <c r="BC2" s="142"/>
      <c r="BD2" s="142"/>
      <c r="BE2" s="142"/>
      <c r="BF2" s="142"/>
    </row>
    <row r="3" spans="1:101" ht="21" customHeight="1" x14ac:dyDescent="0.2">
      <c r="B3" s="1668"/>
      <c r="C3" s="1669"/>
      <c r="D3" s="262" t="s">
        <v>0</v>
      </c>
      <c r="E3" s="262"/>
      <c r="F3" s="382" t="s">
        <v>3</v>
      </c>
      <c r="G3" s="1692" t="s">
        <v>172</v>
      </c>
      <c r="H3" s="671"/>
      <c r="I3" s="646" t="s">
        <v>5</v>
      </c>
      <c r="J3" s="885" t="s">
        <v>205</v>
      </c>
      <c r="K3" s="886"/>
      <c r="L3" s="652"/>
      <c r="M3" s="647" t="s">
        <v>55</v>
      </c>
      <c r="N3" s="403" t="s">
        <v>54</v>
      </c>
      <c r="O3" s="372"/>
      <c r="P3" s="372"/>
      <c r="Q3" s="372"/>
      <c r="R3" s="372"/>
      <c r="S3" s="372"/>
      <c r="T3" s="372" t="s">
        <v>113</v>
      </c>
      <c r="U3" s="371"/>
      <c r="V3" s="403" t="s">
        <v>59</v>
      </c>
      <c r="W3" s="372"/>
      <c r="X3" s="372"/>
      <c r="Y3" s="372"/>
      <c r="Z3" s="403"/>
      <c r="AA3" s="371"/>
      <c r="AB3" s="397" t="s">
        <v>32</v>
      </c>
      <c r="AC3" s="612"/>
      <c r="AD3" s="403" t="s">
        <v>7</v>
      </c>
      <c r="AE3" s="372"/>
      <c r="AF3" s="382"/>
      <c r="AG3" s="383"/>
      <c r="AH3" s="1758" t="s">
        <v>18</v>
      </c>
      <c r="AI3" s="1662" t="s">
        <v>10</v>
      </c>
      <c r="AJ3" s="1685"/>
      <c r="AK3" s="1686"/>
      <c r="AL3" s="1662" t="s">
        <v>11</v>
      </c>
      <c r="AM3" s="1685"/>
      <c r="AN3" s="1686"/>
      <c r="AO3" s="1662" t="s">
        <v>13</v>
      </c>
      <c r="AP3" s="617"/>
      <c r="AQ3" s="396" t="s">
        <v>12</v>
      </c>
      <c r="AR3" s="412"/>
      <c r="AS3" s="1763" t="s">
        <v>154</v>
      </c>
      <c r="AT3" s="1755"/>
      <c r="AU3" s="1755" t="s">
        <v>246</v>
      </c>
      <c r="AV3" s="1662" t="s">
        <v>61</v>
      </c>
      <c r="AW3" s="1685"/>
      <c r="AX3" s="1685"/>
      <c r="AY3" s="1685"/>
      <c r="AZ3" s="1685"/>
      <c r="BA3" s="1685"/>
      <c r="BB3" s="1685"/>
      <c r="BC3" s="1685"/>
      <c r="BD3" s="1685"/>
      <c r="BE3" s="1686"/>
      <c r="BF3" s="1733" t="s">
        <v>62</v>
      </c>
      <c r="BG3" s="1768"/>
      <c r="BH3" s="1663"/>
      <c r="BI3" s="610"/>
      <c r="BJ3" s="614"/>
      <c r="BK3" s="614"/>
      <c r="BL3" s="614"/>
      <c r="BM3" s="614"/>
      <c r="BN3" s="614"/>
      <c r="BO3" s="614"/>
      <c r="BP3" s="614"/>
      <c r="BQ3" s="614"/>
      <c r="BR3" s="614"/>
      <c r="BS3" s="661"/>
      <c r="BT3" s="396" t="s">
        <v>0</v>
      </c>
      <c r="BU3" s="404" t="s">
        <v>3</v>
      </c>
      <c r="BV3" s="415" t="s">
        <v>17</v>
      </c>
      <c r="BW3" s="404" t="s">
        <v>5</v>
      </c>
      <c r="BX3" s="1692" t="s">
        <v>159</v>
      </c>
      <c r="BY3" s="1694"/>
      <c r="BZ3" s="403" t="s">
        <v>55</v>
      </c>
      <c r="CA3" s="1680" t="s">
        <v>54</v>
      </c>
      <c r="CB3" s="1681"/>
      <c r="CC3" s="1681"/>
      <c r="CD3" s="1680" t="s">
        <v>113</v>
      </c>
      <c r="CE3" s="1684"/>
      <c r="CF3" s="1680" t="s">
        <v>59</v>
      </c>
      <c r="CG3" s="1684"/>
      <c r="CH3" s="396" t="s">
        <v>32</v>
      </c>
      <c r="CI3" s="397"/>
      <c r="CJ3" s="403" t="s">
        <v>7</v>
      </c>
      <c r="CK3" s="372"/>
      <c r="CL3" s="382"/>
      <c r="CM3" s="404" t="s">
        <v>18</v>
      </c>
      <c r="CN3" s="404" t="s">
        <v>10</v>
      </c>
      <c r="CO3" s="397" t="s">
        <v>11</v>
      </c>
      <c r="CP3" s="396" t="s">
        <v>13</v>
      </c>
      <c r="CQ3" s="396" t="s">
        <v>12</v>
      </c>
      <c r="CR3" s="404" t="s">
        <v>154</v>
      </c>
      <c r="CS3" s="396"/>
      <c r="CT3" s="396" t="s">
        <v>61</v>
      </c>
      <c r="CU3" s="412"/>
    </row>
    <row r="4" spans="1:101" ht="21" customHeight="1" thickBot="1" x14ac:dyDescent="0.25">
      <c r="B4" s="1670"/>
      <c r="C4" s="1671"/>
      <c r="D4" s="611" t="s">
        <v>1</v>
      </c>
      <c r="E4" s="611"/>
      <c r="F4" s="39" t="s">
        <v>4</v>
      </c>
      <c r="G4" s="1754"/>
      <c r="H4" s="674"/>
      <c r="I4" s="645" t="s">
        <v>6</v>
      </c>
      <c r="J4" s="588" t="s">
        <v>52</v>
      </c>
      <c r="K4" s="589" t="s">
        <v>17</v>
      </c>
      <c r="L4" s="881"/>
      <c r="M4" s="648" t="s">
        <v>96</v>
      </c>
      <c r="N4" s="235"/>
      <c r="O4" s="731"/>
      <c r="P4" s="731"/>
      <c r="Q4" s="731"/>
      <c r="R4" s="731"/>
      <c r="S4" s="731"/>
      <c r="T4" s="427" t="s">
        <v>114</v>
      </c>
      <c r="U4" s="428" t="s">
        <v>173</v>
      </c>
      <c r="V4" s="629"/>
      <c r="W4" s="631"/>
      <c r="X4" s="631"/>
      <c r="Y4" s="631"/>
      <c r="Z4" s="235"/>
      <c r="AA4" s="856"/>
      <c r="AB4" s="323"/>
      <c r="AC4" s="613"/>
      <c r="AD4" s="39" t="s">
        <v>1</v>
      </c>
      <c r="AE4" s="611"/>
      <c r="AF4" s="39" t="s">
        <v>8</v>
      </c>
      <c r="AG4" s="340" t="s">
        <v>9</v>
      </c>
      <c r="AH4" s="1759"/>
      <c r="AI4" s="1688"/>
      <c r="AJ4" s="1678"/>
      <c r="AK4" s="1679"/>
      <c r="AL4" s="1688"/>
      <c r="AM4" s="1678"/>
      <c r="AN4" s="1679"/>
      <c r="AO4" s="1688"/>
      <c r="AP4" s="160"/>
      <c r="AQ4" s="325"/>
      <c r="AR4" s="620"/>
      <c r="AS4" s="1764"/>
      <c r="AT4" s="1756"/>
      <c r="AU4" s="1756"/>
      <c r="AV4" s="1727">
        <v>1</v>
      </c>
      <c r="AW4" s="1728"/>
      <c r="AX4" s="1728"/>
      <c r="AY4" s="1728"/>
      <c r="AZ4" s="1736">
        <v>0.5</v>
      </c>
      <c r="BA4" s="1766"/>
      <c r="BB4" s="1766"/>
      <c r="BC4" s="1766"/>
      <c r="BD4" s="1766"/>
      <c r="BE4" s="1767"/>
      <c r="BF4" s="1731"/>
      <c r="BG4" s="1722"/>
      <c r="BH4" s="1723"/>
      <c r="BI4" s="610"/>
      <c r="BJ4" s="614"/>
      <c r="BK4" s="614"/>
      <c r="BL4" s="614"/>
      <c r="BM4" s="614"/>
      <c r="BN4" s="614"/>
      <c r="BO4" s="614"/>
      <c r="BP4" s="614"/>
      <c r="BQ4" s="614"/>
      <c r="BR4" s="614"/>
      <c r="BS4" s="663"/>
      <c r="BT4" s="325" t="s">
        <v>1</v>
      </c>
      <c r="BU4" s="405" t="s">
        <v>4</v>
      </c>
      <c r="BV4" s="416"/>
      <c r="BW4" s="405" t="s">
        <v>6</v>
      </c>
      <c r="BX4" s="1754"/>
      <c r="BY4" s="1762"/>
      <c r="BZ4" s="297" t="s">
        <v>96</v>
      </c>
      <c r="CA4" s="1718"/>
      <c r="CB4" s="1719"/>
      <c r="CC4" s="1719"/>
      <c r="CD4" s="443" t="s">
        <v>114</v>
      </c>
      <c r="CE4" s="444" t="s">
        <v>115</v>
      </c>
      <c r="CF4" s="1682"/>
      <c r="CG4" s="1687"/>
      <c r="CH4" s="325"/>
      <c r="CI4" s="388"/>
      <c r="CJ4" s="39" t="s">
        <v>1</v>
      </c>
      <c r="CK4" s="160" t="s">
        <v>2</v>
      </c>
      <c r="CL4" s="39" t="s">
        <v>8</v>
      </c>
      <c r="CM4" s="405"/>
      <c r="CN4" s="405"/>
      <c r="CO4" s="388"/>
      <c r="CP4" s="325"/>
      <c r="CQ4" s="325"/>
      <c r="CR4" s="405"/>
      <c r="CS4" s="325"/>
      <c r="CT4" s="408">
        <v>1</v>
      </c>
      <c r="CU4" s="413">
        <v>0.5</v>
      </c>
    </row>
    <row r="5" spans="1:101" ht="21" customHeight="1" thickBot="1" x14ac:dyDescent="0.25">
      <c r="B5" s="1672"/>
      <c r="C5" s="1673"/>
      <c r="D5" s="354">
        <v>0.33333333333333331</v>
      </c>
      <c r="E5" s="354"/>
      <c r="F5" s="357">
        <v>0.33333333333333331</v>
      </c>
      <c r="G5" s="621">
        <v>0.33333333333333331</v>
      </c>
      <c r="H5" s="675"/>
      <c r="I5" s="358" t="s">
        <v>122</v>
      </c>
      <c r="J5" s="402">
        <v>0.35416666666666669</v>
      </c>
      <c r="K5" s="402"/>
      <c r="L5" s="354"/>
      <c r="M5" s="350" t="s">
        <v>89</v>
      </c>
      <c r="N5" s="384" t="s">
        <v>89</v>
      </c>
      <c r="O5" s="823" t="s">
        <v>57</v>
      </c>
      <c r="P5" s="823"/>
      <c r="Q5" s="823" t="s">
        <v>58</v>
      </c>
      <c r="R5" s="824"/>
      <c r="S5" s="354"/>
      <c r="T5" s="354" t="s">
        <v>116</v>
      </c>
      <c r="U5" s="355" t="s">
        <v>174</v>
      </c>
      <c r="V5" s="352" t="s">
        <v>58</v>
      </c>
      <c r="W5" s="353"/>
      <c r="X5" s="353"/>
      <c r="Y5" s="353"/>
      <c r="Z5" s="352"/>
      <c r="AA5" s="630"/>
      <c r="AB5" s="356">
        <v>0.3125</v>
      </c>
      <c r="AC5" s="359">
        <v>0.35416666666666669</v>
      </c>
      <c r="AD5" s="357">
        <v>0.3125</v>
      </c>
      <c r="AE5" s="354"/>
      <c r="AF5" s="361"/>
      <c r="AG5" s="362"/>
      <c r="AH5" s="1760"/>
      <c r="AI5" s="1689"/>
      <c r="AJ5" s="1690"/>
      <c r="AK5" s="1691"/>
      <c r="AL5" s="1689"/>
      <c r="AM5" s="1690"/>
      <c r="AN5" s="1691"/>
      <c r="AO5" s="1689"/>
      <c r="AP5" s="618"/>
      <c r="AQ5" s="326"/>
      <c r="AR5" s="650"/>
      <c r="AS5" s="1765"/>
      <c r="AT5" s="1757"/>
      <c r="AU5" s="1757"/>
      <c r="AV5" s="361"/>
      <c r="AW5" s="363" t="s">
        <v>62</v>
      </c>
      <c r="AX5" s="363"/>
      <c r="AY5" s="363" t="s">
        <v>62</v>
      </c>
      <c r="AZ5" s="363"/>
      <c r="BA5" s="363"/>
      <c r="BB5" s="364"/>
      <c r="BC5" s="365" t="s">
        <v>62</v>
      </c>
      <c r="BD5" s="364"/>
      <c r="BE5" s="365" t="s">
        <v>62</v>
      </c>
      <c r="BF5" s="366"/>
      <c r="BG5" s="349" t="s">
        <v>128</v>
      </c>
      <c r="BH5" s="349"/>
      <c r="BI5" s="615"/>
      <c r="BJ5" s="614"/>
      <c r="BK5" s="614"/>
      <c r="BL5" s="614"/>
      <c r="BM5" s="614"/>
      <c r="BN5" s="614"/>
      <c r="BO5" s="614"/>
      <c r="BP5" s="614"/>
      <c r="BQ5" s="614"/>
      <c r="BR5" s="614"/>
      <c r="BS5" s="663"/>
      <c r="BT5" s="592"/>
      <c r="BU5" s="593"/>
      <c r="BV5" s="357"/>
      <c r="BW5" s="350">
        <v>0.33333333333333331</v>
      </c>
      <c r="BX5" s="354" t="s">
        <v>161</v>
      </c>
      <c r="BY5" s="354"/>
      <c r="BZ5" s="350" t="s">
        <v>116</v>
      </c>
      <c r="CA5" s="350">
        <v>0.3125</v>
      </c>
      <c r="CB5" s="352">
        <v>0.33333333333333331</v>
      </c>
      <c r="CC5" s="384">
        <v>0.35416666666666669</v>
      </c>
      <c r="CD5" s="441" t="s">
        <v>161</v>
      </c>
      <c r="CE5" s="442">
        <v>0.4375</v>
      </c>
      <c r="CF5" s="357" t="s">
        <v>89</v>
      </c>
      <c r="CG5" s="355" t="s">
        <v>58</v>
      </c>
      <c r="CH5" s="354"/>
      <c r="CI5" s="354"/>
      <c r="CJ5" s="411">
        <v>0.3125</v>
      </c>
      <c r="CK5" s="417">
        <v>0.35416666666666669</v>
      </c>
      <c r="CL5" s="357">
        <v>0.3125</v>
      </c>
      <c r="CM5" s="355">
        <v>0.3125</v>
      </c>
      <c r="CN5" s="361"/>
      <c r="CO5" s="406"/>
      <c r="CP5" s="406"/>
      <c r="CQ5" s="8"/>
      <c r="CR5" s="326"/>
      <c r="CS5" s="326"/>
      <c r="CT5" s="326"/>
      <c r="CU5" s="406"/>
      <c r="CV5" s="116"/>
      <c r="CW5" s="831"/>
    </row>
    <row r="6" spans="1:101" s="4" customFormat="1" ht="24.95" customHeight="1" x14ac:dyDescent="0.2">
      <c r="A6"/>
      <c r="B6" s="1006">
        <v>1</v>
      </c>
      <c r="C6" s="1007" t="s">
        <v>23</v>
      </c>
      <c r="D6" s="1188" t="s">
        <v>267</v>
      </c>
      <c r="E6" s="595"/>
      <c r="F6" s="1009" t="s">
        <v>31</v>
      </c>
      <c r="G6" s="1195" t="s">
        <v>284</v>
      </c>
      <c r="H6" s="1010" t="s">
        <v>348</v>
      </c>
      <c r="I6" s="1011" t="s">
        <v>301</v>
      </c>
      <c r="J6" s="1012" t="s">
        <v>237</v>
      </c>
      <c r="K6" s="1013" t="s">
        <v>28</v>
      </c>
      <c r="L6" s="996"/>
      <c r="M6" s="1014" t="s">
        <v>65</v>
      </c>
      <c r="N6" s="1012" t="s">
        <v>292</v>
      </c>
      <c r="O6" s="1012" t="s">
        <v>267</v>
      </c>
      <c r="P6" s="1015"/>
      <c r="Q6" s="1166" t="s">
        <v>350</v>
      </c>
      <c r="R6" s="1001" t="s">
        <v>199</v>
      </c>
      <c r="S6" s="1012" t="s">
        <v>70</v>
      </c>
      <c r="T6" s="1009" t="s">
        <v>300</v>
      </c>
      <c r="U6" s="1017"/>
      <c r="V6" s="1010" t="s">
        <v>63</v>
      </c>
      <c r="W6" s="1012" t="s">
        <v>120</v>
      </c>
      <c r="X6" s="1010" t="s">
        <v>299</v>
      </c>
      <c r="Y6" s="1017" t="s">
        <v>199</v>
      </c>
      <c r="Z6" s="1012"/>
      <c r="AA6" s="1012"/>
      <c r="AB6" s="1010" t="s">
        <v>27</v>
      </c>
      <c r="AC6" s="1011" t="s">
        <v>233</v>
      </c>
      <c r="AD6" s="1010" t="s">
        <v>284</v>
      </c>
      <c r="AE6" s="1018"/>
      <c r="AF6" s="1019" t="s">
        <v>38</v>
      </c>
      <c r="AG6" s="1020" t="s">
        <v>348</v>
      </c>
      <c r="AH6" s="439"/>
      <c r="AI6" s="1038"/>
      <c r="AJ6" s="1039"/>
      <c r="AK6" s="1074"/>
      <c r="AL6" s="1075"/>
      <c r="AM6" s="1076"/>
      <c r="AN6" s="1077"/>
      <c r="AO6" s="1078" t="s">
        <v>203</v>
      </c>
      <c r="AP6" s="1077"/>
      <c r="AQ6" s="1075"/>
      <c r="AR6" s="1079"/>
      <c r="AS6" s="1075"/>
      <c r="AT6" s="1077"/>
      <c r="AU6" s="1076"/>
      <c r="AV6" s="1075"/>
      <c r="AW6" s="1080"/>
      <c r="AX6" s="1081"/>
      <c r="AY6" s="1081"/>
      <c r="AZ6" s="1082"/>
      <c r="BA6" s="1080"/>
      <c r="BB6" s="1081"/>
      <c r="BC6" s="1080"/>
      <c r="BD6" s="1083"/>
      <c r="BE6" s="1084"/>
      <c r="BF6" s="1085"/>
      <c r="BG6" s="1086"/>
      <c r="BH6" s="1087"/>
      <c r="BI6"/>
      <c r="BJ6"/>
      <c r="BK6"/>
      <c r="BL6"/>
      <c r="BM6" s="660"/>
      <c r="BN6"/>
      <c r="BO6"/>
      <c r="BP6"/>
      <c r="BQ6"/>
      <c r="BR6"/>
      <c r="BS6" s="436" t="s">
        <v>28</v>
      </c>
      <c r="BT6" s="676">
        <f>COUNTIF($D$6:$E$35,BS6)</f>
        <v>4</v>
      </c>
      <c r="BU6" s="677">
        <f>COUNTIF($I$6:$J$9,BS6)</f>
        <v>1</v>
      </c>
      <c r="BV6" s="678">
        <f>COUNTIF($K$6:$L$9,BS6)</f>
        <v>2</v>
      </c>
      <c r="BW6" s="677">
        <f t="shared" ref="BW6:BW31" si="0">COUNTIF($M$6:$O$9,BS6)</f>
        <v>0</v>
      </c>
      <c r="BX6" s="679">
        <f t="shared" ref="BX6:BX31" si="1">COUNTIF($P$6:$P$9,BS6)</f>
        <v>0</v>
      </c>
      <c r="BY6" s="679">
        <f>COUNTIF($Q$6:$Q$9,BS6)</f>
        <v>0</v>
      </c>
      <c r="BZ6" s="677">
        <f t="shared" ref="BZ6:BZ31" si="2">COUNTIF($R$6:$R$9,$BS6)</f>
        <v>0</v>
      </c>
      <c r="CA6" s="676">
        <f t="shared" ref="CA6:CA31" si="3">COUNTIF($S$6:$S$9,BS6)</f>
        <v>0</v>
      </c>
      <c r="CB6" s="680">
        <f t="shared" ref="CB6:CB31" si="4">COUNTIF($T$6:$U$9,$BS6)</f>
        <v>0</v>
      </c>
      <c r="CC6" s="681">
        <f t="shared" ref="CC6:CC31" si="5">COUNTIF($V$6:$X$9,$BS6)</f>
        <v>0</v>
      </c>
      <c r="CD6" s="676">
        <f t="shared" ref="CD6:CD31" si="6">COUNTIF($Y$6:$Y$9,$BS6)</f>
        <v>0</v>
      </c>
      <c r="CE6" s="681">
        <f t="shared" ref="CE6:CE31" si="7">COUNTIF($Z$6:$Z$9,$BS6)</f>
        <v>0</v>
      </c>
      <c r="CF6" s="679">
        <f t="shared" ref="CF6:CF31" si="8">COUNTIF($AA$6:$AB$9,$BS6)</f>
        <v>0</v>
      </c>
      <c r="CG6" s="679">
        <f t="shared" ref="CG6:CG31" si="9">COUNTIF($AC$6:$AC$9,$BS6)</f>
        <v>0</v>
      </c>
      <c r="CH6" s="678">
        <f t="shared" ref="CH6:CH31" si="10">COUNTIF($AD$6:$AD$9,$BS6)</f>
        <v>0</v>
      </c>
      <c r="CI6" s="681">
        <f t="shared" ref="CI6:CI31" si="11">COUNTIF($AE$6:$AE$9,$BS6)</f>
        <v>0</v>
      </c>
      <c r="CJ6" s="678">
        <f t="shared" ref="CJ6:CJ31" si="12">COUNTIF($AF$6:$AF$9,$BS6)</f>
        <v>0</v>
      </c>
      <c r="CK6" s="681">
        <f t="shared" ref="CK6:CK31" si="13">COUNTIF($AG$6:$AG$9,$BS6)</f>
        <v>0</v>
      </c>
      <c r="CL6" s="679">
        <f t="shared" ref="CL6:CL31" si="14">COUNTIF($AH$6:$AH$9,$BS6)</f>
        <v>0</v>
      </c>
      <c r="CM6" s="679">
        <f t="shared" ref="CM6:CM31" si="15">COUNTIF($AJ$6:$AJ$9,$BS6)</f>
        <v>0</v>
      </c>
      <c r="CN6" s="677">
        <f t="shared" ref="CN6:CN31" si="16">COUNTIF($AK$6:$AM$9,$BS6)</f>
        <v>0</v>
      </c>
      <c r="CO6" s="679">
        <f t="shared" ref="CO6:CO31" si="17">COUNTIF($AN$6:$AP$9,$BS6)</f>
        <v>0</v>
      </c>
      <c r="CP6" s="679">
        <f t="shared" ref="CP6:CP31" si="18">COUNTIF($AQ$6:$AR$9,$BS6)</f>
        <v>0</v>
      </c>
      <c r="CQ6" s="679">
        <f t="shared" ref="CQ6:CQ31" si="19">COUNTIF($AS$6:$AT$9,$BS6)</f>
        <v>0</v>
      </c>
      <c r="CR6" s="679">
        <f t="shared" ref="CR6:CR31" si="20">COUNTIF($AU$6:$AV$9,$BS6)</f>
        <v>0</v>
      </c>
      <c r="CS6" s="679">
        <f t="shared" ref="CS6:CS31" si="21">COUNTIF($AW$6:$AW$9,$BS6)</f>
        <v>0</v>
      </c>
      <c r="CT6" s="679">
        <f t="shared" ref="CT6:CT31" si="22">COUNTIF($AX$6:$BA$9,$BS6)</f>
        <v>0</v>
      </c>
      <c r="CU6" s="679">
        <f t="shared" ref="CU6:CU31" si="23">COUNTIF($BB$6:$BG$9,$BS6)</f>
        <v>0</v>
      </c>
      <c r="CV6" s="821">
        <f t="shared" ref="CV6:CV31" si="24">SUM(BT6:CI6)</f>
        <v>7</v>
      </c>
      <c r="CW6" s="610"/>
    </row>
    <row r="7" spans="1:101" s="4" customFormat="1" ht="24.95" customHeight="1" x14ac:dyDescent="0.2">
      <c r="A7"/>
      <c r="B7" s="1006">
        <v>2</v>
      </c>
      <c r="C7" s="1007" t="s">
        <v>24</v>
      </c>
      <c r="D7" s="1273" t="s">
        <v>267</v>
      </c>
      <c r="E7" s="595"/>
      <c r="F7" s="1274" t="s">
        <v>199</v>
      </c>
      <c r="G7" s="1275" t="s">
        <v>31</v>
      </c>
      <c r="H7" s="1010" t="str">
        <f t="shared" ref="H7:H66" si="25">AF6</f>
        <v>白原</v>
      </c>
      <c r="I7" s="1190" t="s">
        <v>301</v>
      </c>
      <c r="J7" s="1012" t="s">
        <v>237</v>
      </c>
      <c r="K7" s="1248" t="s">
        <v>28</v>
      </c>
      <c r="L7" s="996"/>
      <c r="M7" s="1014" t="s">
        <v>65</v>
      </c>
      <c r="N7" s="1162" t="s">
        <v>292</v>
      </c>
      <c r="O7" s="1012" t="s">
        <v>300</v>
      </c>
      <c r="P7" s="1015"/>
      <c r="Q7" s="1282" t="s">
        <v>300</v>
      </c>
      <c r="R7" s="1272"/>
      <c r="S7" s="1162" t="s">
        <v>203</v>
      </c>
      <c r="T7" s="1009" t="s">
        <v>70</v>
      </c>
      <c r="U7" s="1017"/>
      <c r="V7" s="1010" t="s">
        <v>63</v>
      </c>
      <c r="W7" s="1012" t="s">
        <v>120</v>
      </c>
      <c r="X7" s="1010" t="s">
        <v>299</v>
      </c>
      <c r="Y7" s="1276" t="s">
        <v>300</v>
      </c>
      <c r="Z7" s="1012"/>
      <c r="AA7" s="1012"/>
      <c r="AB7" s="1010" t="s">
        <v>27</v>
      </c>
      <c r="AC7" s="1011" t="s">
        <v>233</v>
      </c>
      <c r="AD7" s="1010" t="s">
        <v>301</v>
      </c>
      <c r="AE7" s="1018"/>
      <c r="AF7" s="1019" t="s">
        <v>278</v>
      </c>
      <c r="AG7" s="1020" t="str">
        <f t="shared" ref="AG7:AG35" si="26">AF6</f>
        <v>白原</v>
      </c>
      <c r="AH7" s="439"/>
      <c r="AI7" s="1040"/>
      <c r="AJ7" s="1041"/>
      <c r="AK7" s="1088"/>
      <c r="AL7" s="1089"/>
      <c r="AM7" s="1090"/>
      <c r="AN7" s="1091"/>
      <c r="AO7" s="1092"/>
      <c r="AP7" s="1093"/>
      <c r="AQ7" s="1089"/>
      <c r="AR7" s="1094"/>
      <c r="AS7" s="1089"/>
      <c r="AT7" s="1091"/>
      <c r="AU7" s="1090"/>
      <c r="AV7" s="1089"/>
      <c r="AW7" s="1095"/>
      <c r="AX7" s="1096"/>
      <c r="AY7" s="1096"/>
      <c r="AZ7" s="1278" t="s">
        <v>284</v>
      </c>
      <c r="BA7" s="1279" t="s">
        <v>428</v>
      </c>
      <c r="BB7" s="1280" t="s">
        <v>284</v>
      </c>
      <c r="BC7" s="1279" t="s">
        <v>429</v>
      </c>
      <c r="BD7" s="1281"/>
      <c r="BE7" s="1099"/>
      <c r="BF7" s="1100"/>
      <c r="BG7" s="1101"/>
      <c r="BH7" s="879"/>
      <c r="BI7"/>
      <c r="BJ7"/>
      <c r="BK7"/>
      <c r="BL7"/>
      <c r="BM7" s="660"/>
      <c r="BN7"/>
      <c r="BO7"/>
      <c r="BP7"/>
      <c r="BQ7"/>
      <c r="BR7"/>
      <c r="BS7" s="841" t="s">
        <v>270</v>
      </c>
      <c r="BT7" s="825">
        <f>COUNTIF($D$6:$E$35,BS7)</f>
        <v>0</v>
      </c>
      <c r="BU7" s="826">
        <f>COUNTIF($K$6:$L$9,BS7)</f>
        <v>0</v>
      </c>
      <c r="BV7" s="827">
        <f>COUNTIF($M$6:$O$9,BS7)</f>
        <v>0</v>
      </c>
      <c r="BW7" s="826">
        <f t="shared" si="0"/>
        <v>0</v>
      </c>
      <c r="BX7" s="828">
        <f t="shared" si="1"/>
        <v>0</v>
      </c>
      <c r="BY7" s="828">
        <f>COUNTIF($Q$6:$Q$9,BT7)</f>
        <v>0</v>
      </c>
      <c r="BZ7" s="826">
        <f t="shared" si="2"/>
        <v>0</v>
      </c>
      <c r="CA7" s="825">
        <f t="shared" si="3"/>
        <v>0</v>
      </c>
      <c r="CB7" s="829">
        <f t="shared" si="4"/>
        <v>0</v>
      </c>
      <c r="CC7" s="830">
        <f t="shared" si="5"/>
        <v>0</v>
      </c>
      <c r="CD7" s="825">
        <f t="shared" si="6"/>
        <v>0</v>
      </c>
      <c r="CE7" s="830">
        <f t="shared" si="7"/>
        <v>0</v>
      </c>
      <c r="CF7" s="828">
        <f t="shared" si="8"/>
        <v>0</v>
      </c>
      <c r="CG7" s="828">
        <f t="shared" si="9"/>
        <v>0</v>
      </c>
      <c r="CH7" s="827">
        <f t="shared" si="10"/>
        <v>0</v>
      </c>
      <c r="CI7" s="830">
        <f t="shared" si="11"/>
        <v>0</v>
      </c>
      <c r="CJ7" s="827">
        <f t="shared" si="12"/>
        <v>0</v>
      </c>
      <c r="CK7" s="830">
        <f t="shared" si="13"/>
        <v>0</v>
      </c>
      <c r="CL7" s="828">
        <f t="shared" si="14"/>
        <v>0</v>
      </c>
      <c r="CM7" s="828">
        <f t="shared" si="15"/>
        <v>0</v>
      </c>
      <c r="CN7" s="826">
        <f t="shared" si="16"/>
        <v>0</v>
      </c>
      <c r="CO7" s="828">
        <f t="shared" si="17"/>
        <v>0</v>
      </c>
      <c r="CP7" s="828">
        <f t="shared" si="18"/>
        <v>0</v>
      </c>
      <c r="CQ7" s="828">
        <f t="shared" si="19"/>
        <v>0</v>
      </c>
      <c r="CR7" s="828">
        <f t="shared" si="20"/>
        <v>0</v>
      </c>
      <c r="CS7" s="828">
        <f t="shared" si="21"/>
        <v>0</v>
      </c>
      <c r="CT7" s="828">
        <f t="shared" si="22"/>
        <v>0</v>
      </c>
      <c r="CU7" s="828">
        <f t="shared" si="23"/>
        <v>0</v>
      </c>
      <c r="CV7" s="825">
        <f t="shared" si="24"/>
        <v>0</v>
      </c>
      <c r="CW7" s="610"/>
    </row>
    <row r="8" spans="1:101" s="4" customFormat="1" ht="24.95" customHeight="1" thickBot="1" x14ac:dyDescent="0.25">
      <c r="A8"/>
      <c r="B8" s="1006">
        <v>3</v>
      </c>
      <c r="C8" s="1007" t="s">
        <v>25</v>
      </c>
      <c r="D8" s="1008" t="s">
        <v>300</v>
      </c>
      <c r="E8" s="595"/>
      <c r="F8" s="1196" t="s">
        <v>199</v>
      </c>
      <c r="G8" s="1009" t="s">
        <v>237</v>
      </c>
      <c r="H8" s="1010" t="str">
        <f t="shared" si="25"/>
        <v>石橋</v>
      </c>
      <c r="I8" s="1011" t="s">
        <v>301</v>
      </c>
      <c r="J8" s="1202" t="s">
        <v>28</v>
      </c>
      <c r="K8" s="1013"/>
      <c r="L8" s="1011"/>
      <c r="M8" s="1014" t="s">
        <v>65</v>
      </c>
      <c r="N8" s="1012" t="s">
        <v>119</v>
      </c>
      <c r="O8" s="1012"/>
      <c r="P8" s="1015"/>
      <c r="Q8" s="1016" t="s">
        <v>267</v>
      </c>
      <c r="R8" s="1012"/>
      <c r="S8" s="1012" t="s">
        <v>410</v>
      </c>
      <c r="T8" s="1009" t="s">
        <v>319</v>
      </c>
      <c r="U8" s="1017"/>
      <c r="V8" s="1010" t="s">
        <v>63</v>
      </c>
      <c r="W8" s="1012" t="s">
        <v>120</v>
      </c>
      <c r="X8" s="1163" t="s">
        <v>299</v>
      </c>
      <c r="Y8" s="1017"/>
      <c r="Z8" s="1012"/>
      <c r="AA8" s="1012"/>
      <c r="AB8" s="1010" t="s">
        <v>27</v>
      </c>
      <c r="AC8" s="1011" t="s">
        <v>233</v>
      </c>
      <c r="AD8" s="1010"/>
      <c r="AE8" s="1018"/>
      <c r="AF8" s="1019" t="s">
        <v>284</v>
      </c>
      <c r="AG8" s="1020" t="str">
        <f t="shared" si="26"/>
        <v>石橋</v>
      </c>
      <c r="AH8" s="439" t="s">
        <v>299</v>
      </c>
      <c r="AI8" s="1040"/>
      <c r="AJ8" s="1041"/>
      <c r="AK8" s="1088"/>
      <c r="AL8" s="1102" t="s">
        <v>31</v>
      </c>
      <c r="AM8" s="1168" t="s">
        <v>70</v>
      </c>
      <c r="AN8" s="1091"/>
      <c r="AO8" s="1103"/>
      <c r="AP8" s="1091"/>
      <c r="AQ8" s="1089"/>
      <c r="AR8" s="1094"/>
      <c r="AS8" s="1089"/>
      <c r="AT8" s="1091"/>
      <c r="AU8" s="1090"/>
      <c r="AV8" s="1089"/>
      <c r="AW8" s="1095"/>
      <c r="AX8" s="1096"/>
      <c r="AY8" s="1096"/>
      <c r="AZ8" s="1097"/>
      <c r="BA8" s="1095"/>
      <c r="BB8" s="1096"/>
      <c r="BC8" s="1095"/>
      <c r="BD8" s="1098"/>
      <c r="BE8" s="1099"/>
      <c r="BF8" s="1100"/>
      <c r="BG8" s="1101"/>
      <c r="BH8" s="1104"/>
      <c r="BI8"/>
      <c r="BJ8"/>
      <c r="BK8"/>
      <c r="BL8"/>
      <c r="BM8" s="660"/>
      <c r="BN8"/>
      <c r="BO8"/>
      <c r="BP8"/>
      <c r="BQ8"/>
      <c r="BR8"/>
      <c r="BS8" s="842" t="s">
        <v>315</v>
      </c>
      <c r="BT8" s="682">
        <f t="shared" ref="BT8:BT31" si="27">COUNTIF($F$6:$H$9,BS8)</f>
        <v>0</v>
      </c>
      <c r="BU8" s="683">
        <f>COUNTIF($K$6:$L$9,BS8)</f>
        <v>0</v>
      </c>
      <c r="BV8" s="684">
        <f>COUNTIF($M$6:$O$9,BS8)</f>
        <v>0</v>
      </c>
      <c r="BW8" s="683">
        <f t="shared" si="0"/>
        <v>0</v>
      </c>
      <c r="BX8" s="685">
        <f t="shared" si="1"/>
        <v>0</v>
      </c>
      <c r="BY8" s="685">
        <f>COUNTIF($Q$6:$Q$9,BT8)</f>
        <v>0</v>
      </c>
      <c r="BZ8" s="683">
        <f t="shared" si="2"/>
        <v>0</v>
      </c>
      <c r="CA8" s="682">
        <f t="shared" si="3"/>
        <v>0</v>
      </c>
      <c r="CB8" s="686">
        <f t="shared" si="4"/>
        <v>0</v>
      </c>
      <c r="CC8" s="687">
        <f t="shared" si="5"/>
        <v>0</v>
      </c>
      <c r="CD8" s="682">
        <f t="shared" si="6"/>
        <v>0</v>
      </c>
      <c r="CE8" s="687">
        <f t="shared" si="7"/>
        <v>0</v>
      </c>
      <c r="CF8" s="685">
        <f t="shared" si="8"/>
        <v>0</v>
      </c>
      <c r="CG8" s="685">
        <f t="shared" si="9"/>
        <v>0</v>
      </c>
      <c r="CH8" s="684">
        <f t="shared" si="10"/>
        <v>0</v>
      </c>
      <c r="CI8" s="687">
        <f t="shared" si="11"/>
        <v>0</v>
      </c>
      <c r="CJ8" s="684">
        <f t="shared" si="12"/>
        <v>0</v>
      </c>
      <c r="CK8" s="687">
        <f t="shared" si="13"/>
        <v>0</v>
      </c>
      <c r="CL8" s="685">
        <f t="shared" si="14"/>
        <v>0</v>
      </c>
      <c r="CM8" s="685">
        <f t="shared" si="15"/>
        <v>0</v>
      </c>
      <c r="CN8" s="683">
        <f t="shared" si="16"/>
        <v>0</v>
      </c>
      <c r="CO8" s="685">
        <f t="shared" si="17"/>
        <v>0</v>
      </c>
      <c r="CP8" s="685">
        <f t="shared" si="18"/>
        <v>0</v>
      </c>
      <c r="CQ8" s="685">
        <f t="shared" si="19"/>
        <v>0</v>
      </c>
      <c r="CR8" s="685">
        <f t="shared" si="20"/>
        <v>0</v>
      </c>
      <c r="CS8" s="685">
        <f t="shared" si="21"/>
        <v>0</v>
      </c>
      <c r="CT8" s="685">
        <f t="shared" si="22"/>
        <v>0</v>
      </c>
      <c r="CU8" s="685">
        <f t="shared" si="23"/>
        <v>0</v>
      </c>
      <c r="CV8" s="682">
        <f t="shared" si="24"/>
        <v>0</v>
      </c>
      <c r="CW8" s="610"/>
    </row>
    <row r="9" spans="1:101" s="4" customFormat="1" ht="24.95" customHeight="1" x14ac:dyDescent="0.2">
      <c r="A9"/>
      <c r="B9" s="1021">
        <v>4</v>
      </c>
      <c r="C9" s="1022" t="s">
        <v>19</v>
      </c>
      <c r="D9" s="1023"/>
      <c r="E9" s="1024"/>
      <c r="F9" s="1025"/>
      <c r="G9" s="1025"/>
      <c r="H9" s="1026" t="str">
        <f t="shared" si="25"/>
        <v>中村</v>
      </c>
      <c r="I9" s="1027"/>
      <c r="J9" s="1028"/>
      <c r="K9" s="1029"/>
      <c r="L9" s="1027"/>
      <c r="M9" s="1030"/>
      <c r="N9" s="1028"/>
      <c r="O9" s="1028"/>
      <c r="P9" s="1031"/>
      <c r="Q9" s="1032"/>
      <c r="R9" s="1028"/>
      <c r="S9" s="1028"/>
      <c r="T9" s="1025"/>
      <c r="U9" s="1033"/>
      <c r="V9" s="1026"/>
      <c r="W9" s="1028"/>
      <c r="X9" s="1026" t="s">
        <v>301</v>
      </c>
      <c r="Y9" s="1033"/>
      <c r="Z9" s="1028"/>
      <c r="AA9" s="1028"/>
      <c r="AB9" s="1026"/>
      <c r="AC9" s="1027"/>
      <c r="AD9" s="1026"/>
      <c r="AE9" s="1034"/>
      <c r="AF9" s="1035" t="s">
        <v>290</v>
      </c>
      <c r="AG9" s="1036" t="str">
        <f t="shared" si="26"/>
        <v>中村</v>
      </c>
      <c r="AH9" s="1037" t="s">
        <v>70</v>
      </c>
      <c r="AI9" s="1042"/>
      <c r="AJ9" s="1043"/>
      <c r="AK9" s="1105"/>
      <c r="AL9" s="1106"/>
      <c r="AM9" s="1107"/>
      <c r="AN9" s="1108"/>
      <c r="AO9" s="1109"/>
      <c r="AP9" s="1110"/>
      <c r="AQ9" s="1111"/>
      <c r="AR9" s="1112"/>
      <c r="AS9" s="1106"/>
      <c r="AT9" s="1108"/>
      <c r="AU9" s="1107"/>
      <c r="AV9" s="1106"/>
      <c r="AW9" s="1113"/>
      <c r="AX9" s="1107"/>
      <c r="AY9" s="1107"/>
      <c r="AZ9" s="1114"/>
      <c r="BA9" s="1113"/>
      <c r="BB9" s="1024"/>
      <c r="BC9" s="1115"/>
      <c r="BD9" s="1116"/>
      <c r="BE9" s="1117"/>
      <c r="BF9" s="1118"/>
      <c r="BG9" s="1119"/>
      <c r="BH9" s="1120"/>
      <c r="BI9"/>
      <c r="BJ9"/>
      <c r="BK9"/>
      <c r="BL9"/>
      <c r="BM9" s="660"/>
      <c r="BN9"/>
      <c r="BO9"/>
      <c r="BP9"/>
      <c r="BQ9"/>
      <c r="BR9"/>
      <c r="BS9" s="439" t="s">
        <v>63</v>
      </c>
      <c r="BT9" s="676">
        <f t="shared" si="27"/>
        <v>0</v>
      </c>
      <c r="BU9" s="677">
        <f>COUNTIF($I$6:$J$9,BS9)</f>
        <v>0</v>
      </c>
      <c r="BV9" s="678">
        <f>COUNTIF($K$6:$L$9,BS9)</f>
        <v>0</v>
      </c>
      <c r="BW9" s="677">
        <f t="shared" si="0"/>
        <v>0</v>
      </c>
      <c r="BX9" s="679">
        <f t="shared" si="1"/>
        <v>0</v>
      </c>
      <c r="BY9" s="679">
        <f>COUNTIF($Q$6:$Q$9,BS9)</f>
        <v>0</v>
      </c>
      <c r="BZ9" s="677">
        <f t="shared" si="2"/>
        <v>0</v>
      </c>
      <c r="CA9" s="676">
        <f t="shared" si="3"/>
        <v>0</v>
      </c>
      <c r="CB9" s="680">
        <f t="shared" si="4"/>
        <v>0</v>
      </c>
      <c r="CC9" s="681">
        <f t="shared" si="5"/>
        <v>3</v>
      </c>
      <c r="CD9" s="676">
        <f t="shared" si="6"/>
        <v>0</v>
      </c>
      <c r="CE9" s="681">
        <f t="shared" si="7"/>
        <v>0</v>
      </c>
      <c r="CF9" s="679">
        <f t="shared" si="8"/>
        <v>0</v>
      </c>
      <c r="CG9" s="679">
        <f t="shared" si="9"/>
        <v>0</v>
      </c>
      <c r="CH9" s="678">
        <f t="shared" si="10"/>
        <v>0</v>
      </c>
      <c r="CI9" s="681">
        <f t="shared" si="11"/>
        <v>0</v>
      </c>
      <c r="CJ9" s="678">
        <f t="shared" si="12"/>
        <v>0</v>
      </c>
      <c r="CK9" s="681">
        <f t="shared" si="13"/>
        <v>0</v>
      </c>
      <c r="CL9" s="679">
        <f t="shared" si="14"/>
        <v>0</v>
      </c>
      <c r="CM9" s="679">
        <f t="shared" si="15"/>
        <v>0</v>
      </c>
      <c r="CN9" s="677">
        <f t="shared" si="16"/>
        <v>0</v>
      </c>
      <c r="CO9" s="679">
        <f t="shared" si="17"/>
        <v>0</v>
      </c>
      <c r="CP9" s="679">
        <f t="shared" si="18"/>
        <v>0</v>
      </c>
      <c r="CQ9" s="679">
        <f t="shared" si="19"/>
        <v>0</v>
      </c>
      <c r="CR9" s="679">
        <f t="shared" si="20"/>
        <v>0</v>
      </c>
      <c r="CS9" s="679">
        <f t="shared" si="21"/>
        <v>0</v>
      </c>
      <c r="CT9" s="679">
        <f t="shared" si="22"/>
        <v>0</v>
      </c>
      <c r="CU9" s="679">
        <f t="shared" si="23"/>
        <v>0</v>
      </c>
      <c r="CV9" s="821">
        <f t="shared" si="24"/>
        <v>3</v>
      </c>
      <c r="CW9" s="610"/>
    </row>
    <row r="10" spans="1:101" s="4" customFormat="1" ht="24.95" customHeight="1" x14ac:dyDescent="0.2">
      <c r="A10"/>
      <c r="B10" s="1006">
        <v>5</v>
      </c>
      <c r="C10" s="1007" t="s">
        <v>20</v>
      </c>
      <c r="D10" s="1191" t="s">
        <v>70</v>
      </c>
      <c r="E10" s="595" t="s">
        <v>349</v>
      </c>
      <c r="F10" s="1009" t="s">
        <v>31</v>
      </c>
      <c r="G10" s="1009" t="s">
        <v>237</v>
      </c>
      <c r="H10" s="1010" t="str">
        <f t="shared" si="25"/>
        <v>髙野</v>
      </c>
      <c r="I10" s="1011" t="s">
        <v>301</v>
      </c>
      <c r="J10" s="1197" t="s">
        <v>28</v>
      </c>
      <c r="K10" s="1013" t="s">
        <v>267</v>
      </c>
      <c r="L10" s="1011"/>
      <c r="M10" s="1014" t="s">
        <v>65</v>
      </c>
      <c r="N10" s="1012" t="s">
        <v>292</v>
      </c>
      <c r="O10" s="1012" t="s">
        <v>70</v>
      </c>
      <c r="P10" s="1015"/>
      <c r="Q10" s="1016" t="s">
        <v>309</v>
      </c>
      <c r="R10" s="1012" t="s">
        <v>38</v>
      </c>
      <c r="S10" s="1012" t="s">
        <v>203</v>
      </c>
      <c r="T10" s="1009" t="s">
        <v>300</v>
      </c>
      <c r="U10" s="1017"/>
      <c r="V10" s="1010" t="s">
        <v>63</v>
      </c>
      <c r="W10" s="1012" t="s">
        <v>120</v>
      </c>
      <c r="X10" s="1010" t="s">
        <v>299</v>
      </c>
      <c r="Y10" s="1017" t="s">
        <v>38</v>
      </c>
      <c r="Z10" s="1012"/>
      <c r="AA10" s="1012"/>
      <c r="AB10" s="1010" t="s">
        <v>233</v>
      </c>
      <c r="AC10" s="1011" t="s">
        <v>199</v>
      </c>
      <c r="AD10" s="1010"/>
      <c r="AE10" s="1018"/>
      <c r="AF10" s="1019" t="s">
        <v>27</v>
      </c>
      <c r="AG10" s="1020" t="str">
        <f t="shared" si="26"/>
        <v>髙野</v>
      </c>
      <c r="AH10" s="439"/>
      <c r="AI10" s="1164" t="s">
        <v>284</v>
      </c>
      <c r="AJ10" s="1165"/>
      <c r="AK10" s="1088"/>
      <c r="AL10" s="1089"/>
      <c r="AM10" s="1090"/>
      <c r="AN10" s="1091"/>
      <c r="AO10" s="1103"/>
      <c r="AP10" s="1091"/>
      <c r="AQ10" s="1089"/>
      <c r="AR10" s="1094"/>
      <c r="AS10" s="1089"/>
      <c r="AT10" s="1091"/>
      <c r="AU10" s="1090"/>
      <c r="AV10" s="1089"/>
      <c r="AW10" s="1128"/>
      <c r="AX10" s="1090"/>
      <c r="AY10" s="1090"/>
      <c r="AZ10" s="1127"/>
      <c r="BA10" s="1128"/>
      <c r="BB10" s="1090"/>
      <c r="BC10" s="1128"/>
      <c r="BD10" s="1141"/>
      <c r="BE10" s="1088"/>
      <c r="BF10" s="1100"/>
      <c r="BG10" s="1101"/>
      <c r="BH10" s="1104"/>
      <c r="BI10"/>
      <c r="BJ10"/>
      <c r="BK10"/>
      <c r="BL10"/>
      <c r="BM10" s="660"/>
      <c r="BN10"/>
      <c r="BO10"/>
      <c r="BP10"/>
      <c r="BQ10"/>
      <c r="BR10"/>
      <c r="BS10" s="843" t="s">
        <v>257</v>
      </c>
      <c r="BT10" s="825">
        <f t="shared" si="27"/>
        <v>0</v>
      </c>
      <c r="BU10" s="826">
        <f>COUNTIF($K$6:$L$9,BS10)</f>
        <v>0</v>
      </c>
      <c r="BV10" s="827">
        <f>COUNTIF($M$6:$O$9,BS10)</f>
        <v>0</v>
      </c>
      <c r="BW10" s="826">
        <f t="shared" si="0"/>
        <v>0</v>
      </c>
      <c r="BX10" s="828">
        <f t="shared" si="1"/>
        <v>0</v>
      </c>
      <c r="BY10" s="828">
        <f>COUNTIF($Q$6:$Q$9,BT10)</f>
        <v>0</v>
      </c>
      <c r="BZ10" s="826">
        <f t="shared" si="2"/>
        <v>0</v>
      </c>
      <c r="CA10" s="825">
        <f t="shared" si="3"/>
        <v>0</v>
      </c>
      <c r="CB10" s="829">
        <f t="shared" si="4"/>
        <v>0</v>
      </c>
      <c r="CC10" s="830">
        <f t="shared" si="5"/>
        <v>0</v>
      </c>
      <c r="CD10" s="825">
        <f t="shared" si="6"/>
        <v>0</v>
      </c>
      <c r="CE10" s="830">
        <f t="shared" si="7"/>
        <v>0</v>
      </c>
      <c r="CF10" s="828">
        <f t="shared" si="8"/>
        <v>0</v>
      </c>
      <c r="CG10" s="828">
        <f t="shared" si="9"/>
        <v>0</v>
      </c>
      <c r="CH10" s="827">
        <f t="shared" si="10"/>
        <v>0</v>
      </c>
      <c r="CI10" s="830">
        <f t="shared" si="11"/>
        <v>0</v>
      </c>
      <c r="CJ10" s="827">
        <f t="shared" si="12"/>
        <v>0</v>
      </c>
      <c r="CK10" s="830">
        <f t="shared" si="13"/>
        <v>0</v>
      </c>
      <c r="CL10" s="828">
        <f t="shared" si="14"/>
        <v>0</v>
      </c>
      <c r="CM10" s="828">
        <f t="shared" si="15"/>
        <v>0</v>
      </c>
      <c r="CN10" s="826">
        <f t="shared" si="16"/>
        <v>0</v>
      </c>
      <c r="CO10" s="828">
        <f t="shared" si="17"/>
        <v>0</v>
      </c>
      <c r="CP10" s="828">
        <f t="shared" si="18"/>
        <v>0</v>
      </c>
      <c r="CQ10" s="828">
        <f t="shared" si="19"/>
        <v>0</v>
      </c>
      <c r="CR10" s="828">
        <f t="shared" si="20"/>
        <v>0</v>
      </c>
      <c r="CS10" s="828">
        <f t="shared" si="21"/>
        <v>0</v>
      </c>
      <c r="CT10" s="828">
        <f t="shared" si="22"/>
        <v>0</v>
      </c>
      <c r="CU10" s="828">
        <f t="shared" si="23"/>
        <v>0</v>
      </c>
      <c r="CV10" s="825">
        <f t="shared" si="24"/>
        <v>0</v>
      </c>
    </row>
    <row r="11" spans="1:101" s="4" customFormat="1" ht="24.95" customHeight="1" thickBot="1" x14ac:dyDescent="0.25">
      <c r="A11"/>
      <c r="B11" s="1006">
        <v>6</v>
      </c>
      <c r="C11" s="1007" t="s">
        <v>21</v>
      </c>
      <c r="D11" s="1188" t="s">
        <v>70</v>
      </c>
      <c r="E11" s="595" t="s">
        <v>349</v>
      </c>
      <c r="F11" s="1009" t="s">
        <v>31</v>
      </c>
      <c r="G11" s="1196" t="s">
        <v>284</v>
      </c>
      <c r="H11" s="1010" t="str">
        <f t="shared" si="25"/>
        <v>前澤</v>
      </c>
      <c r="I11" s="1190" t="s">
        <v>301</v>
      </c>
      <c r="J11" s="1012" t="s">
        <v>28</v>
      </c>
      <c r="K11" s="1185" t="s">
        <v>274</v>
      </c>
      <c r="L11" s="1011"/>
      <c r="M11" s="1014" t="s">
        <v>65</v>
      </c>
      <c r="N11" s="1012" t="s">
        <v>292</v>
      </c>
      <c r="O11" s="1012" t="s">
        <v>70</v>
      </c>
      <c r="P11" s="1015" t="s">
        <v>38</v>
      </c>
      <c r="Q11" s="1016" t="s">
        <v>309</v>
      </c>
      <c r="R11" s="1012"/>
      <c r="S11" s="1012" t="s">
        <v>203</v>
      </c>
      <c r="T11" s="1009" t="s">
        <v>300</v>
      </c>
      <c r="U11" s="1017"/>
      <c r="V11" s="1010" t="s">
        <v>63</v>
      </c>
      <c r="W11" s="1012" t="s">
        <v>120</v>
      </c>
      <c r="X11" s="1010" t="s">
        <v>299</v>
      </c>
      <c r="Y11" s="1017" t="s">
        <v>38</v>
      </c>
      <c r="Z11" s="1012"/>
      <c r="AA11" s="1012"/>
      <c r="AB11" s="1010" t="s">
        <v>233</v>
      </c>
      <c r="AC11" s="1011" t="s">
        <v>199</v>
      </c>
      <c r="AD11" s="1010" t="s">
        <v>301</v>
      </c>
      <c r="AE11" s="1018"/>
      <c r="AF11" s="1019" t="s">
        <v>237</v>
      </c>
      <c r="AG11" s="1020" t="str">
        <f t="shared" si="26"/>
        <v>前澤</v>
      </c>
      <c r="AH11" s="439"/>
      <c r="AI11" s="1164"/>
      <c r="AJ11" s="1165"/>
      <c r="AK11" s="1088"/>
      <c r="AL11" s="1089" t="s">
        <v>267</v>
      </c>
      <c r="AM11" s="1090"/>
      <c r="AN11" s="1091"/>
      <c r="AO11" s="1103"/>
      <c r="AP11" s="1091"/>
      <c r="AQ11" s="1089"/>
      <c r="AR11" s="1094"/>
      <c r="AS11" s="1089"/>
      <c r="AT11" s="1091"/>
      <c r="AU11" s="1090"/>
      <c r="AV11" s="1089"/>
      <c r="AW11" s="1128"/>
      <c r="AX11" s="1090"/>
      <c r="AY11" s="1090"/>
      <c r="AZ11" s="1127"/>
      <c r="BA11" s="1128"/>
      <c r="BB11" s="1090"/>
      <c r="BC11" s="1128"/>
      <c r="BD11" s="1141"/>
      <c r="BE11" s="1088"/>
      <c r="BF11" s="1100"/>
      <c r="BG11" s="1101"/>
      <c r="BH11" s="1104"/>
      <c r="BI11"/>
      <c r="BJ11"/>
      <c r="BK11"/>
      <c r="BL11"/>
      <c r="BM11" s="660"/>
      <c r="BN11"/>
      <c r="BO11"/>
      <c r="BP11"/>
      <c r="BQ11"/>
      <c r="BR11"/>
      <c r="BS11" s="843" t="s">
        <v>297</v>
      </c>
      <c r="BT11" s="682">
        <f t="shared" si="27"/>
        <v>0</v>
      </c>
      <c r="BU11" s="683">
        <f>COUNTIF($K$6:$L$9,BS11)</f>
        <v>0</v>
      </c>
      <c r="BV11" s="684">
        <f>COUNTIF($M$6:$O$9,BS11)</f>
        <v>0</v>
      </c>
      <c r="BW11" s="683">
        <f t="shared" si="0"/>
        <v>0</v>
      </c>
      <c r="BX11" s="685">
        <f t="shared" si="1"/>
        <v>0</v>
      </c>
      <c r="BY11" s="685">
        <f>COUNTIF($Q$6:$Q$9,BT11)</f>
        <v>0</v>
      </c>
      <c r="BZ11" s="683">
        <f t="shared" si="2"/>
        <v>0</v>
      </c>
      <c r="CA11" s="682">
        <f t="shared" si="3"/>
        <v>0</v>
      </c>
      <c r="CB11" s="686">
        <f t="shared" si="4"/>
        <v>0</v>
      </c>
      <c r="CC11" s="687">
        <f t="shared" si="5"/>
        <v>0</v>
      </c>
      <c r="CD11" s="682">
        <f t="shared" si="6"/>
        <v>0</v>
      </c>
      <c r="CE11" s="687">
        <f t="shared" si="7"/>
        <v>0</v>
      </c>
      <c r="CF11" s="685">
        <f t="shared" si="8"/>
        <v>0</v>
      </c>
      <c r="CG11" s="685">
        <f t="shared" si="9"/>
        <v>0</v>
      </c>
      <c r="CH11" s="684">
        <f t="shared" si="10"/>
        <v>0</v>
      </c>
      <c r="CI11" s="687">
        <f t="shared" si="11"/>
        <v>0</v>
      </c>
      <c r="CJ11" s="684">
        <f t="shared" si="12"/>
        <v>0</v>
      </c>
      <c r="CK11" s="687">
        <f t="shared" si="13"/>
        <v>0</v>
      </c>
      <c r="CL11" s="685">
        <f t="shared" si="14"/>
        <v>0</v>
      </c>
      <c r="CM11" s="685">
        <f t="shared" si="15"/>
        <v>0</v>
      </c>
      <c r="CN11" s="683">
        <f t="shared" si="16"/>
        <v>0</v>
      </c>
      <c r="CO11" s="685">
        <f t="shared" si="17"/>
        <v>0</v>
      </c>
      <c r="CP11" s="685">
        <f t="shared" si="18"/>
        <v>0</v>
      </c>
      <c r="CQ11" s="685">
        <f t="shared" si="19"/>
        <v>0</v>
      </c>
      <c r="CR11" s="685">
        <f t="shared" si="20"/>
        <v>0</v>
      </c>
      <c r="CS11" s="685">
        <f t="shared" si="21"/>
        <v>0</v>
      </c>
      <c r="CT11" s="685">
        <f t="shared" si="22"/>
        <v>0</v>
      </c>
      <c r="CU11" s="685">
        <f t="shared" si="23"/>
        <v>0</v>
      </c>
      <c r="CV11" s="682">
        <f t="shared" si="24"/>
        <v>0</v>
      </c>
    </row>
    <row r="12" spans="1:101" s="4" customFormat="1" ht="24.95" customHeight="1" x14ac:dyDescent="0.2">
      <c r="A12"/>
      <c r="B12" s="1006">
        <v>7</v>
      </c>
      <c r="C12" s="1007" t="s">
        <v>22</v>
      </c>
      <c r="D12" s="1008" t="s">
        <v>70</v>
      </c>
      <c r="E12" s="595" t="s">
        <v>349</v>
      </c>
      <c r="F12" s="1189" t="s">
        <v>199</v>
      </c>
      <c r="G12" s="1203" t="s">
        <v>31</v>
      </c>
      <c r="H12" s="1010" t="str">
        <f t="shared" si="25"/>
        <v>渡辺</v>
      </c>
      <c r="I12" s="1011" t="s">
        <v>301</v>
      </c>
      <c r="J12" s="1012" t="s">
        <v>28</v>
      </c>
      <c r="K12" s="1013"/>
      <c r="L12" s="1011"/>
      <c r="M12" s="1014" t="s">
        <v>65</v>
      </c>
      <c r="N12" s="1012" t="s">
        <v>300</v>
      </c>
      <c r="O12" s="1012" t="s">
        <v>31</v>
      </c>
      <c r="P12" s="1015"/>
      <c r="Q12" s="1016" t="s">
        <v>309</v>
      </c>
      <c r="R12" s="1012" t="s">
        <v>284</v>
      </c>
      <c r="S12" s="1012" t="s">
        <v>203</v>
      </c>
      <c r="T12" s="1009" t="s">
        <v>267</v>
      </c>
      <c r="U12" s="1017"/>
      <c r="V12" s="1010" t="s">
        <v>63</v>
      </c>
      <c r="W12" s="1012"/>
      <c r="X12" s="1010" t="s">
        <v>299</v>
      </c>
      <c r="Y12" s="1017" t="s">
        <v>284</v>
      </c>
      <c r="Z12" s="1012"/>
      <c r="AA12" s="1012"/>
      <c r="AB12" s="1010" t="s">
        <v>233</v>
      </c>
      <c r="AC12" s="1011" t="s">
        <v>27</v>
      </c>
      <c r="AD12" s="1010" t="s">
        <v>199</v>
      </c>
      <c r="AE12" s="1018"/>
      <c r="AF12" s="1019" t="s">
        <v>298</v>
      </c>
      <c r="AG12" s="1020" t="str">
        <f t="shared" si="26"/>
        <v>渡辺</v>
      </c>
      <c r="AH12" s="439"/>
      <c r="AI12" s="1164" t="s">
        <v>119</v>
      </c>
      <c r="AJ12" s="1208" t="s">
        <v>120</v>
      </c>
      <c r="AK12" s="1088"/>
      <c r="AL12" s="1089"/>
      <c r="AM12" s="1090"/>
      <c r="AN12" s="1091"/>
      <c r="AO12" s="1103"/>
      <c r="AP12" s="1091"/>
      <c r="AQ12" s="1089"/>
      <c r="AR12" s="1094"/>
      <c r="AS12" s="1089"/>
      <c r="AT12" s="1091"/>
      <c r="AU12" s="1090"/>
      <c r="AV12" s="1089"/>
      <c r="AW12" s="1128"/>
      <c r="AX12" s="1090"/>
      <c r="AY12" s="1090"/>
      <c r="AZ12" s="1127"/>
      <c r="BA12" s="1128"/>
      <c r="BB12" s="1090"/>
      <c r="BC12" s="1128"/>
      <c r="BD12" s="1141"/>
      <c r="BE12" s="1088"/>
      <c r="BF12" s="1100"/>
      <c r="BG12" s="1101"/>
      <c r="BH12" s="1104"/>
      <c r="BI12"/>
      <c r="BJ12"/>
      <c r="BK12"/>
      <c r="BL12"/>
      <c r="BM12" s="660"/>
      <c r="BN12"/>
      <c r="BO12"/>
      <c r="BP12"/>
      <c r="BQ12"/>
      <c r="BR12"/>
      <c r="BS12" s="437" t="s">
        <v>284</v>
      </c>
      <c r="BT12" s="676">
        <f t="shared" si="27"/>
        <v>2</v>
      </c>
      <c r="BU12" s="677">
        <f>COUNTIF($I$6:$J$9,BS12)</f>
        <v>0</v>
      </c>
      <c r="BV12" s="678">
        <f>COUNTIF($K$6:$L$9,BS12)</f>
        <v>0</v>
      </c>
      <c r="BW12" s="677">
        <f t="shared" si="0"/>
        <v>0</v>
      </c>
      <c r="BX12" s="679">
        <f t="shared" si="1"/>
        <v>0</v>
      </c>
      <c r="BY12" s="679">
        <f>COUNTIF($Q$6:$Q$9,BS12)</f>
        <v>0</v>
      </c>
      <c r="BZ12" s="677">
        <f t="shared" si="2"/>
        <v>0</v>
      </c>
      <c r="CA12" s="676">
        <f t="shared" si="3"/>
        <v>0</v>
      </c>
      <c r="CB12" s="680">
        <f t="shared" si="4"/>
        <v>0</v>
      </c>
      <c r="CC12" s="681">
        <f t="shared" si="5"/>
        <v>0</v>
      </c>
      <c r="CD12" s="676">
        <f t="shared" si="6"/>
        <v>0</v>
      </c>
      <c r="CE12" s="681">
        <f t="shared" si="7"/>
        <v>0</v>
      </c>
      <c r="CF12" s="679">
        <f t="shared" si="8"/>
        <v>0</v>
      </c>
      <c r="CG12" s="679">
        <f t="shared" si="9"/>
        <v>0</v>
      </c>
      <c r="CH12" s="678">
        <f t="shared" si="10"/>
        <v>1</v>
      </c>
      <c r="CI12" s="681">
        <f t="shared" si="11"/>
        <v>0</v>
      </c>
      <c r="CJ12" s="678">
        <f t="shared" si="12"/>
        <v>1</v>
      </c>
      <c r="CK12" s="681">
        <f t="shared" si="13"/>
        <v>1</v>
      </c>
      <c r="CL12" s="679">
        <f t="shared" si="14"/>
        <v>0</v>
      </c>
      <c r="CM12" s="679">
        <f t="shared" si="15"/>
        <v>0</v>
      </c>
      <c r="CN12" s="677">
        <f t="shared" si="16"/>
        <v>0</v>
      </c>
      <c r="CO12" s="679">
        <f t="shared" si="17"/>
        <v>0</v>
      </c>
      <c r="CP12" s="679">
        <f t="shared" si="18"/>
        <v>0</v>
      </c>
      <c r="CQ12" s="679">
        <f t="shared" si="19"/>
        <v>0</v>
      </c>
      <c r="CR12" s="679">
        <f t="shared" si="20"/>
        <v>0</v>
      </c>
      <c r="CS12" s="679">
        <f t="shared" si="21"/>
        <v>0</v>
      </c>
      <c r="CT12" s="679">
        <f t="shared" si="22"/>
        <v>1</v>
      </c>
      <c r="CU12" s="679">
        <f t="shared" si="23"/>
        <v>1</v>
      </c>
      <c r="CV12" s="821">
        <f t="shared" si="24"/>
        <v>3</v>
      </c>
    </row>
    <row r="13" spans="1:101" s="4" customFormat="1" ht="24.95" customHeight="1" x14ac:dyDescent="0.2">
      <c r="A13"/>
      <c r="B13" s="1006">
        <v>8</v>
      </c>
      <c r="C13" s="1007" t="s">
        <v>23</v>
      </c>
      <c r="D13" s="1008" t="s">
        <v>267</v>
      </c>
      <c r="E13" s="595"/>
      <c r="F13" s="1189" t="s">
        <v>31</v>
      </c>
      <c r="G13" s="1192" t="s">
        <v>284</v>
      </c>
      <c r="H13" s="1010" t="str">
        <f t="shared" si="25"/>
        <v>岸井</v>
      </c>
      <c r="I13" s="996" t="s">
        <v>301</v>
      </c>
      <c r="J13" s="1012" t="s">
        <v>28</v>
      </c>
      <c r="K13" s="1185" t="s">
        <v>300</v>
      </c>
      <c r="L13" s="1011"/>
      <c r="M13" s="1014" t="s">
        <v>65</v>
      </c>
      <c r="N13" s="1012" t="s">
        <v>292</v>
      </c>
      <c r="O13" s="1012" t="s">
        <v>284</v>
      </c>
      <c r="P13" s="1015"/>
      <c r="Q13" s="1016" t="s">
        <v>38</v>
      </c>
      <c r="R13" s="1272"/>
      <c r="S13" s="1162" t="s">
        <v>203</v>
      </c>
      <c r="T13" s="1009" t="s">
        <v>70</v>
      </c>
      <c r="U13" s="1017"/>
      <c r="V13" s="1010" t="s">
        <v>63</v>
      </c>
      <c r="W13" s="1012" t="s">
        <v>120</v>
      </c>
      <c r="X13" s="1010" t="s">
        <v>299</v>
      </c>
      <c r="Y13" s="1017" t="s">
        <v>300</v>
      </c>
      <c r="Z13" s="1012"/>
      <c r="AA13" s="1012"/>
      <c r="AB13" s="1010" t="s">
        <v>233</v>
      </c>
      <c r="AC13" s="1011" t="s">
        <v>27</v>
      </c>
      <c r="AD13" s="1277" t="s">
        <v>31</v>
      </c>
      <c r="AE13" s="1018"/>
      <c r="AF13" s="1019" t="s">
        <v>199</v>
      </c>
      <c r="AG13" s="1020" t="str">
        <f t="shared" si="26"/>
        <v>岸井</v>
      </c>
      <c r="AH13" s="439"/>
      <c r="AI13" s="1164"/>
      <c r="AJ13" s="1165"/>
      <c r="AK13" s="1088"/>
      <c r="AL13" s="1089" t="s">
        <v>237</v>
      </c>
      <c r="AM13" s="1090"/>
      <c r="AN13" s="1091"/>
      <c r="AO13" s="1293" t="s">
        <v>237</v>
      </c>
      <c r="AP13" s="1091"/>
      <c r="AQ13" s="1089"/>
      <c r="AR13" s="1094"/>
      <c r="AS13" s="1089"/>
      <c r="AT13" s="1091"/>
      <c r="AU13" s="1090"/>
      <c r="AV13" s="1089"/>
      <c r="AW13" s="1128"/>
      <c r="AX13" s="1090"/>
      <c r="AY13" s="1090"/>
      <c r="AZ13" s="1127"/>
      <c r="BA13" s="1128"/>
      <c r="BB13" s="1090"/>
      <c r="BC13" s="1128"/>
      <c r="BD13" s="1141"/>
      <c r="BE13" s="1088"/>
      <c r="BF13" s="1169" t="s">
        <v>354</v>
      </c>
      <c r="BG13" s="1101"/>
      <c r="BH13" s="1104"/>
      <c r="BI13"/>
      <c r="BJ13"/>
      <c r="BK13"/>
      <c r="BL13"/>
      <c r="BM13" s="660"/>
      <c r="BN13"/>
      <c r="BO13"/>
      <c r="BP13"/>
      <c r="BQ13"/>
      <c r="BR13"/>
      <c r="BS13" s="844" t="s">
        <v>289</v>
      </c>
      <c r="BT13" s="825">
        <f t="shared" si="27"/>
        <v>0</v>
      </c>
      <c r="BU13" s="826">
        <f>COUNTIF($K$6:$L$9,BS13)</f>
        <v>0</v>
      </c>
      <c r="BV13" s="827">
        <f>COUNTIF($M$6:$O$9,BS13)</f>
        <v>0</v>
      </c>
      <c r="BW13" s="826">
        <f t="shared" si="0"/>
        <v>0</v>
      </c>
      <c r="BX13" s="828">
        <f t="shared" si="1"/>
        <v>0</v>
      </c>
      <c r="BY13" s="828">
        <f>COUNTIF($Q$6:$Q$9,BT13)</f>
        <v>0</v>
      </c>
      <c r="BZ13" s="826">
        <f t="shared" si="2"/>
        <v>0</v>
      </c>
      <c r="CA13" s="825">
        <f t="shared" si="3"/>
        <v>0</v>
      </c>
      <c r="CB13" s="829">
        <f t="shared" si="4"/>
        <v>0</v>
      </c>
      <c r="CC13" s="830">
        <f t="shared" si="5"/>
        <v>0</v>
      </c>
      <c r="CD13" s="825">
        <f t="shared" si="6"/>
        <v>0</v>
      </c>
      <c r="CE13" s="830">
        <f t="shared" si="7"/>
        <v>0</v>
      </c>
      <c r="CF13" s="828">
        <f t="shared" si="8"/>
        <v>0</v>
      </c>
      <c r="CG13" s="828">
        <f t="shared" si="9"/>
        <v>0</v>
      </c>
      <c r="CH13" s="827">
        <f t="shared" si="10"/>
        <v>0</v>
      </c>
      <c r="CI13" s="830">
        <f t="shared" si="11"/>
        <v>0</v>
      </c>
      <c r="CJ13" s="827">
        <f t="shared" si="12"/>
        <v>0</v>
      </c>
      <c r="CK13" s="830">
        <f t="shared" si="13"/>
        <v>0</v>
      </c>
      <c r="CL13" s="828">
        <f t="shared" si="14"/>
        <v>0</v>
      </c>
      <c r="CM13" s="828">
        <f t="shared" si="15"/>
        <v>0</v>
      </c>
      <c r="CN13" s="826">
        <f t="shared" si="16"/>
        <v>0</v>
      </c>
      <c r="CO13" s="828">
        <f t="shared" si="17"/>
        <v>0</v>
      </c>
      <c r="CP13" s="828">
        <f t="shared" si="18"/>
        <v>0</v>
      </c>
      <c r="CQ13" s="828">
        <f t="shared" si="19"/>
        <v>0</v>
      </c>
      <c r="CR13" s="828">
        <f t="shared" si="20"/>
        <v>0</v>
      </c>
      <c r="CS13" s="828">
        <f t="shared" si="21"/>
        <v>0</v>
      </c>
      <c r="CT13" s="828">
        <f t="shared" si="22"/>
        <v>0</v>
      </c>
      <c r="CU13" s="828">
        <f t="shared" si="23"/>
        <v>0</v>
      </c>
      <c r="CV13" s="825">
        <f t="shared" si="24"/>
        <v>0</v>
      </c>
    </row>
    <row r="14" spans="1:101" s="4" customFormat="1" ht="24.95" customHeight="1" thickBot="1" x14ac:dyDescent="0.25">
      <c r="A14"/>
      <c r="B14" s="1006">
        <v>9</v>
      </c>
      <c r="C14" s="1007" t="s">
        <v>24</v>
      </c>
      <c r="D14" s="1273" t="s">
        <v>28</v>
      </c>
      <c r="E14" s="595" t="s">
        <v>349</v>
      </c>
      <c r="F14" s="1189" t="s">
        <v>31</v>
      </c>
      <c r="G14" s="1009" t="s">
        <v>284</v>
      </c>
      <c r="H14" s="1010" t="str">
        <f t="shared" si="25"/>
        <v>篠原</v>
      </c>
      <c r="I14" s="1011" t="s">
        <v>267</v>
      </c>
      <c r="J14" s="1272"/>
      <c r="K14" s="1013" t="s">
        <v>237</v>
      </c>
      <c r="L14" s="1011"/>
      <c r="M14" s="1014" t="s">
        <v>65</v>
      </c>
      <c r="N14" s="1162" t="s">
        <v>292</v>
      </c>
      <c r="O14" s="1012" t="s">
        <v>301</v>
      </c>
      <c r="P14" s="1015"/>
      <c r="Q14" s="1167" t="s">
        <v>349</v>
      </c>
      <c r="R14" s="1292"/>
      <c r="S14" s="1162" t="s">
        <v>203</v>
      </c>
      <c r="T14" s="1009" t="s">
        <v>70</v>
      </c>
      <c r="U14" s="1017"/>
      <c r="V14" s="1010" t="s">
        <v>63</v>
      </c>
      <c r="W14" s="1012" t="s">
        <v>120</v>
      </c>
      <c r="X14" s="1010" t="s">
        <v>301</v>
      </c>
      <c r="Y14" s="1017"/>
      <c r="Z14" s="1012"/>
      <c r="AA14" s="1012"/>
      <c r="AB14" s="1010" t="s">
        <v>233</v>
      </c>
      <c r="AC14" s="1011" t="s">
        <v>27</v>
      </c>
      <c r="AD14" s="1010" t="s">
        <v>31</v>
      </c>
      <c r="AE14" s="1018"/>
      <c r="AF14" s="1019" t="s">
        <v>258</v>
      </c>
      <c r="AG14" s="1020" t="str">
        <f t="shared" si="26"/>
        <v>篠原</v>
      </c>
      <c r="AH14" s="439"/>
      <c r="AI14" s="1045" t="s">
        <v>300</v>
      </c>
      <c r="AJ14" s="1165"/>
      <c r="AK14" s="1088"/>
      <c r="AL14" s="1089" t="s">
        <v>119</v>
      </c>
      <c r="AM14" s="1090"/>
      <c r="AN14" s="1091"/>
      <c r="AO14" s="1294" t="s">
        <v>38</v>
      </c>
      <c r="AP14" s="1093"/>
      <c r="AQ14" s="1089"/>
      <c r="AR14" s="1094"/>
      <c r="AS14" s="1295" t="s">
        <v>299</v>
      </c>
      <c r="AT14" s="1091"/>
      <c r="AU14" s="1090"/>
      <c r="AV14" s="1089"/>
      <c r="AW14" s="1128"/>
      <c r="AX14" s="1090"/>
      <c r="AY14" s="1090"/>
      <c r="AZ14" s="1127"/>
      <c r="BA14" s="1128"/>
      <c r="BB14" s="1090"/>
      <c r="BC14" s="1128"/>
      <c r="BD14" s="1141"/>
      <c r="BE14" s="1088"/>
      <c r="BF14" s="1100"/>
      <c r="BG14" s="1101"/>
      <c r="BH14" s="1104"/>
      <c r="BI14"/>
      <c r="BJ14"/>
      <c r="BK14"/>
      <c r="BL14"/>
      <c r="BM14" s="660"/>
      <c r="BN14"/>
      <c r="BO14"/>
      <c r="BP14"/>
      <c r="BQ14"/>
      <c r="BR14"/>
      <c r="BS14" s="844" t="s">
        <v>302</v>
      </c>
      <c r="BT14" s="682">
        <f t="shared" si="27"/>
        <v>0</v>
      </c>
      <c r="BU14" s="683">
        <f>COUNTIF($K$6:$L$9,BS14)</f>
        <v>0</v>
      </c>
      <c r="BV14" s="684">
        <f>COUNTIF($M$6:$O$9,BS14)</f>
        <v>0</v>
      </c>
      <c r="BW14" s="683">
        <f t="shared" si="0"/>
        <v>0</v>
      </c>
      <c r="BX14" s="685">
        <f t="shared" si="1"/>
        <v>0</v>
      </c>
      <c r="BY14" s="685">
        <f>COUNTIF($Q$6:$Q$9,BT14)</f>
        <v>0</v>
      </c>
      <c r="BZ14" s="683">
        <f t="shared" si="2"/>
        <v>0</v>
      </c>
      <c r="CA14" s="682">
        <f t="shared" si="3"/>
        <v>0</v>
      </c>
      <c r="CB14" s="686">
        <f t="shared" si="4"/>
        <v>0</v>
      </c>
      <c r="CC14" s="687">
        <f t="shared" si="5"/>
        <v>0</v>
      </c>
      <c r="CD14" s="682">
        <f t="shared" si="6"/>
        <v>0</v>
      </c>
      <c r="CE14" s="687">
        <f t="shared" si="7"/>
        <v>0</v>
      </c>
      <c r="CF14" s="685">
        <f t="shared" si="8"/>
        <v>0</v>
      </c>
      <c r="CG14" s="685">
        <f t="shared" si="9"/>
        <v>0</v>
      </c>
      <c r="CH14" s="684">
        <f t="shared" si="10"/>
        <v>0</v>
      </c>
      <c r="CI14" s="687">
        <f t="shared" si="11"/>
        <v>0</v>
      </c>
      <c r="CJ14" s="684">
        <f t="shared" si="12"/>
        <v>0</v>
      </c>
      <c r="CK14" s="687">
        <f t="shared" si="13"/>
        <v>0</v>
      </c>
      <c r="CL14" s="685">
        <f t="shared" si="14"/>
        <v>0</v>
      </c>
      <c r="CM14" s="685">
        <f t="shared" si="15"/>
        <v>0</v>
      </c>
      <c r="CN14" s="683">
        <f t="shared" si="16"/>
        <v>0</v>
      </c>
      <c r="CO14" s="685">
        <f t="shared" si="17"/>
        <v>0</v>
      </c>
      <c r="CP14" s="685">
        <f t="shared" si="18"/>
        <v>0</v>
      </c>
      <c r="CQ14" s="685">
        <f t="shared" si="19"/>
        <v>0</v>
      </c>
      <c r="CR14" s="685">
        <f t="shared" si="20"/>
        <v>0</v>
      </c>
      <c r="CS14" s="685">
        <f t="shared" si="21"/>
        <v>0</v>
      </c>
      <c r="CT14" s="685">
        <f t="shared" si="22"/>
        <v>0</v>
      </c>
      <c r="CU14" s="685">
        <f t="shared" si="23"/>
        <v>0</v>
      </c>
      <c r="CV14" s="682">
        <f t="shared" si="24"/>
        <v>0</v>
      </c>
    </row>
    <row r="15" spans="1:101" s="4" customFormat="1" ht="24.95" customHeight="1" x14ac:dyDescent="0.2">
      <c r="A15"/>
      <c r="B15" s="1006">
        <v>10</v>
      </c>
      <c r="C15" s="1007" t="s">
        <v>25</v>
      </c>
      <c r="D15" s="1008" t="s">
        <v>199</v>
      </c>
      <c r="E15" s="595"/>
      <c r="F15" s="1009" t="s">
        <v>31</v>
      </c>
      <c r="G15" s="1274" t="s">
        <v>27</v>
      </c>
      <c r="H15" s="1010" t="str">
        <f t="shared" si="25"/>
        <v>知久</v>
      </c>
      <c r="I15" s="1011" t="s">
        <v>267</v>
      </c>
      <c r="J15" s="1012" t="s">
        <v>237</v>
      </c>
      <c r="K15" s="1013"/>
      <c r="L15" s="1011"/>
      <c r="M15" s="1014" t="s">
        <v>65</v>
      </c>
      <c r="N15" s="1012" t="s">
        <v>300</v>
      </c>
      <c r="O15" s="1012"/>
      <c r="P15" s="1015"/>
      <c r="Q15" s="1016" t="s">
        <v>38</v>
      </c>
      <c r="R15" s="1012"/>
      <c r="S15" s="1012" t="s">
        <v>70</v>
      </c>
      <c r="T15" s="1009" t="s">
        <v>310</v>
      </c>
      <c r="U15" s="1017"/>
      <c r="V15" s="1010" t="s">
        <v>63</v>
      </c>
      <c r="W15" s="1012"/>
      <c r="X15" s="1010" t="s">
        <v>299</v>
      </c>
      <c r="Y15" s="1017"/>
      <c r="Z15" s="1012"/>
      <c r="AA15" s="1012"/>
      <c r="AB15" s="1277" t="s">
        <v>284</v>
      </c>
      <c r="AC15" s="1011" t="s">
        <v>28</v>
      </c>
      <c r="AD15" s="1010"/>
      <c r="AE15" s="1018"/>
      <c r="AF15" s="1019" t="s">
        <v>233</v>
      </c>
      <c r="AG15" s="1020" t="str">
        <f t="shared" si="26"/>
        <v>知久</v>
      </c>
      <c r="AH15" s="439" t="s">
        <v>277</v>
      </c>
      <c r="AI15" s="1164"/>
      <c r="AJ15" s="1165"/>
      <c r="AK15" s="1088"/>
      <c r="AL15" s="1089" t="s">
        <v>301</v>
      </c>
      <c r="AM15" s="1090" t="s">
        <v>120</v>
      </c>
      <c r="AN15" s="1304" t="s">
        <v>418</v>
      </c>
      <c r="AO15" s="1092"/>
      <c r="AP15" s="1093"/>
      <c r="AQ15" s="1089"/>
      <c r="AR15" s="1094"/>
      <c r="AS15" s="1089"/>
      <c r="AT15" s="1091"/>
      <c r="AU15" s="1090"/>
      <c r="AV15" s="1089"/>
      <c r="AW15" s="1128"/>
      <c r="AX15" s="1090"/>
      <c r="AY15" s="1090"/>
      <c r="AZ15" s="1127"/>
      <c r="BA15" s="1128"/>
      <c r="BB15" s="1090"/>
      <c r="BC15" s="1128"/>
      <c r="BD15" s="1141"/>
      <c r="BE15" s="1088"/>
      <c r="BF15" s="1100"/>
      <c r="BG15" s="1121"/>
      <c r="BH15" s="879"/>
      <c r="BI15"/>
      <c r="BJ15"/>
      <c r="BK15"/>
      <c r="BL15"/>
      <c r="BM15" s="660"/>
      <c r="BN15"/>
      <c r="BO15"/>
      <c r="BP15"/>
      <c r="BQ15"/>
      <c r="BR15"/>
      <c r="BS15" s="437" t="s">
        <v>27</v>
      </c>
      <c r="BT15" s="676">
        <f t="shared" si="27"/>
        <v>0</v>
      </c>
      <c r="BU15" s="677">
        <f>COUNTIF($I$6:$J$9,BS15)</f>
        <v>0</v>
      </c>
      <c r="BV15" s="678">
        <f>COUNTIF($K$6:$L$9,BS15)</f>
        <v>0</v>
      </c>
      <c r="BW15" s="677">
        <f t="shared" si="0"/>
        <v>0</v>
      </c>
      <c r="BX15" s="679">
        <f t="shared" si="1"/>
        <v>0</v>
      </c>
      <c r="BY15" s="679">
        <f>COUNTIF($Q$6:$Q$9,BS15)</f>
        <v>0</v>
      </c>
      <c r="BZ15" s="677">
        <f t="shared" si="2"/>
        <v>0</v>
      </c>
      <c r="CA15" s="676">
        <f t="shared" si="3"/>
        <v>0</v>
      </c>
      <c r="CB15" s="680">
        <f t="shared" si="4"/>
        <v>0</v>
      </c>
      <c r="CC15" s="681">
        <f t="shared" si="5"/>
        <v>0</v>
      </c>
      <c r="CD15" s="676">
        <f t="shared" si="6"/>
        <v>0</v>
      </c>
      <c r="CE15" s="681">
        <f t="shared" si="7"/>
        <v>0</v>
      </c>
      <c r="CF15" s="679">
        <f t="shared" si="8"/>
        <v>3</v>
      </c>
      <c r="CG15" s="679">
        <f t="shared" si="9"/>
        <v>0</v>
      </c>
      <c r="CH15" s="678">
        <f t="shared" si="10"/>
        <v>0</v>
      </c>
      <c r="CI15" s="681">
        <f t="shared" si="11"/>
        <v>0</v>
      </c>
      <c r="CJ15" s="678">
        <f t="shared" si="12"/>
        <v>0</v>
      </c>
      <c r="CK15" s="681">
        <f t="shared" si="13"/>
        <v>0</v>
      </c>
      <c r="CL15" s="679">
        <f t="shared" si="14"/>
        <v>0</v>
      </c>
      <c r="CM15" s="679">
        <f t="shared" si="15"/>
        <v>0</v>
      </c>
      <c r="CN15" s="677">
        <f t="shared" si="16"/>
        <v>0</v>
      </c>
      <c r="CO15" s="679">
        <f t="shared" si="17"/>
        <v>0</v>
      </c>
      <c r="CP15" s="679">
        <f t="shared" si="18"/>
        <v>0</v>
      </c>
      <c r="CQ15" s="679">
        <f t="shared" si="19"/>
        <v>0</v>
      </c>
      <c r="CR15" s="679">
        <f t="shared" si="20"/>
        <v>0</v>
      </c>
      <c r="CS15" s="679">
        <f t="shared" si="21"/>
        <v>0</v>
      </c>
      <c r="CT15" s="679">
        <f t="shared" si="22"/>
        <v>0</v>
      </c>
      <c r="CU15" s="679">
        <f t="shared" si="23"/>
        <v>0</v>
      </c>
      <c r="CV15" s="821">
        <f t="shared" si="24"/>
        <v>3</v>
      </c>
    </row>
    <row r="16" spans="1:101" s="4" customFormat="1" ht="24.95" customHeight="1" x14ac:dyDescent="0.2">
      <c r="A16"/>
      <c r="B16" s="1021">
        <v>11</v>
      </c>
      <c r="C16" s="1022" t="s">
        <v>19</v>
      </c>
      <c r="D16" s="1023"/>
      <c r="E16" s="1024"/>
      <c r="F16" s="1025"/>
      <c r="G16" s="1025"/>
      <c r="H16" s="1026" t="str">
        <f t="shared" si="25"/>
        <v>大橋</v>
      </c>
      <c r="I16" s="1027"/>
      <c r="J16" s="1028"/>
      <c r="K16" s="1029"/>
      <c r="L16" s="1027"/>
      <c r="M16" s="1030"/>
      <c r="N16" s="1028"/>
      <c r="O16" s="1028"/>
      <c r="P16" s="1031"/>
      <c r="Q16" s="1032"/>
      <c r="R16" s="1028"/>
      <c r="S16" s="1028"/>
      <c r="T16" s="1025"/>
      <c r="U16" s="1033"/>
      <c r="V16" s="1026"/>
      <c r="W16" s="1028"/>
      <c r="X16" s="1277" t="s">
        <v>199</v>
      </c>
      <c r="Y16" s="1033"/>
      <c r="Z16" s="1028"/>
      <c r="AA16" s="1028"/>
      <c r="AB16" s="1026"/>
      <c r="AC16" s="1027"/>
      <c r="AD16" s="1026"/>
      <c r="AE16" s="1034"/>
      <c r="AF16" s="1035" t="s">
        <v>276</v>
      </c>
      <c r="AG16" s="1036" t="str">
        <f t="shared" si="26"/>
        <v>大橋</v>
      </c>
      <c r="AH16" s="1037" t="s">
        <v>301</v>
      </c>
      <c r="AI16" s="1042"/>
      <c r="AJ16" s="1043"/>
      <c r="AK16" s="1105"/>
      <c r="AL16" s="1106"/>
      <c r="AM16" s="1107"/>
      <c r="AN16" s="1108"/>
      <c r="AO16" s="1122"/>
      <c r="AP16" s="1123"/>
      <c r="AQ16" s="1106"/>
      <c r="AR16" s="1112"/>
      <c r="AS16" s="1111"/>
      <c r="AT16" s="1108"/>
      <c r="AU16" s="1107"/>
      <c r="AV16" s="1106"/>
      <c r="AW16" s="1113"/>
      <c r="AX16" s="1107"/>
      <c r="AY16" s="1107"/>
      <c r="AZ16" s="1124"/>
      <c r="BA16" s="1113"/>
      <c r="BB16" s="1125"/>
      <c r="BC16" s="1115"/>
      <c r="BD16" s="1116"/>
      <c r="BE16" s="1117"/>
      <c r="BF16" s="1126"/>
      <c r="BG16" s="1119"/>
      <c r="BH16" s="1120"/>
      <c r="BI16"/>
      <c r="BJ16"/>
      <c r="BK16"/>
      <c r="BL16"/>
      <c r="BM16" s="660"/>
      <c r="BN16"/>
      <c r="BO16"/>
      <c r="BP16"/>
      <c r="BQ16"/>
      <c r="BR16"/>
      <c r="BS16" s="844" t="s">
        <v>272</v>
      </c>
      <c r="BT16" s="825">
        <f t="shared" si="27"/>
        <v>0</v>
      </c>
      <c r="BU16" s="826">
        <f>COUNTIF($K$6:$L$9,BS16)</f>
        <v>0</v>
      </c>
      <c r="BV16" s="827">
        <f>COUNTIF($M$6:$O$9,BS16)</f>
        <v>0</v>
      </c>
      <c r="BW16" s="826">
        <f t="shared" si="0"/>
        <v>0</v>
      </c>
      <c r="BX16" s="828">
        <f t="shared" si="1"/>
        <v>0</v>
      </c>
      <c r="BY16" s="828">
        <f>COUNTIF($Q$6:$Q$9,BT16)</f>
        <v>0</v>
      </c>
      <c r="BZ16" s="826">
        <f t="shared" si="2"/>
        <v>0</v>
      </c>
      <c r="CA16" s="825">
        <f t="shared" si="3"/>
        <v>0</v>
      </c>
      <c r="CB16" s="829">
        <f t="shared" si="4"/>
        <v>0</v>
      </c>
      <c r="CC16" s="830">
        <f t="shared" si="5"/>
        <v>0</v>
      </c>
      <c r="CD16" s="825">
        <f t="shared" si="6"/>
        <v>0</v>
      </c>
      <c r="CE16" s="830">
        <f t="shared" si="7"/>
        <v>0</v>
      </c>
      <c r="CF16" s="828">
        <f t="shared" si="8"/>
        <v>0</v>
      </c>
      <c r="CG16" s="828">
        <f t="shared" si="9"/>
        <v>0</v>
      </c>
      <c r="CH16" s="827">
        <f t="shared" si="10"/>
        <v>0</v>
      </c>
      <c r="CI16" s="830">
        <f t="shared" si="11"/>
        <v>0</v>
      </c>
      <c r="CJ16" s="827">
        <f t="shared" si="12"/>
        <v>0</v>
      </c>
      <c r="CK16" s="830">
        <f t="shared" si="13"/>
        <v>0</v>
      </c>
      <c r="CL16" s="828">
        <f t="shared" si="14"/>
        <v>0</v>
      </c>
      <c r="CM16" s="828">
        <f t="shared" si="15"/>
        <v>0</v>
      </c>
      <c r="CN16" s="826">
        <f t="shared" si="16"/>
        <v>0</v>
      </c>
      <c r="CO16" s="828">
        <f t="shared" si="17"/>
        <v>0</v>
      </c>
      <c r="CP16" s="828">
        <f t="shared" si="18"/>
        <v>0</v>
      </c>
      <c r="CQ16" s="828">
        <f t="shared" si="19"/>
        <v>0</v>
      </c>
      <c r="CR16" s="828">
        <f t="shared" si="20"/>
        <v>0</v>
      </c>
      <c r="CS16" s="828">
        <f t="shared" si="21"/>
        <v>0</v>
      </c>
      <c r="CT16" s="828">
        <f t="shared" si="22"/>
        <v>0</v>
      </c>
      <c r="CU16" s="828">
        <f t="shared" si="23"/>
        <v>0</v>
      </c>
      <c r="CV16" s="825">
        <f t="shared" si="24"/>
        <v>0</v>
      </c>
    </row>
    <row r="17" spans="1:138" s="4" customFormat="1" ht="24.95" customHeight="1" thickBot="1" x14ac:dyDescent="0.25">
      <c r="A17"/>
      <c r="B17" s="1006">
        <v>12</v>
      </c>
      <c r="C17" s="1007" t="s">
        <v>20</v>
      </c>
      <c r="D17" s="1008" t="s">
        <v>199</v>
      </c>
      <c r="E17" s="595" t="s">
        <v>349</v>
      </c>
      <c r="F17" s="1009" t="s">
        <v>31</v>
      </c>
      <c r="G17" s="1195" t="s">
        <v>284</v>
      </c>
      <c r="H17" s="1010" t="str">
        <f t="shared" si="25"/>
        <v>村山</v>
      </c>
      <c r="I17" s="1011" t="s">
        <v>301</v>
      </c>
      <c r="J17" s="1012" t="s">
        <v>28</v>
      </c>
      <c r="K17" s="1185" t="s">
        <v>279</v>
      </c>
      <c r="L17" s="1011"/>
      <c r="M17" s="1014" t="s">
        <v>65</v>
      </c>
      <c r="N17" s="1012" t="s">
        <v>292</v>
      </c>
      <c r="O17" s="1012" t="s">
        <v>284</v>
      </c>
      <c r="P17" s="1015"/>
      <c r="Q17" s="1016" t="s">
        <v>309</v>
      </c>
      <c r="R17" s="1012" t="s">
        <v>267</v>
      </c>
      <c r="S17" s="1012" t="s">
        <v>203</v>
      </c>
      <c r="T17" s="1009" t="s">
        <v>70</v>
      </c>
      <c r="U17" s="1017"/>
      <c r="V17" s="1010" t="s">
        <v>63</v>
      </c>
      <c r="W17" s="1012" t="s">
        <v>120</v>
      </c>
      <c r="X17" s="1010" t="s">
        <v>299</v>
      </c>
      <c r="Y17" s="1017" t="s">
        <v>199</v>
      </c>
      <c r="Z17" s="1012"/>
      <c r="AA17" s="1012"/>
      <c r="AB17" s="1302" t="s">
        <v>272</v>
      </c>
      <c r="AC17" s="1011" t="s">
        <v>38</v>
      </c>
      <c r="AD17" s="1010"/>
      <c r="AE17" s="1018"/>
      <c r="AF17" s="1019" t="s">
        <v>343</v>
      </c>
      <c r="AG17" s="1020" t="str">
        <f t="shared" si="26"/>
        <v>村山</v>
      </c>
      <c r="AH17" s="439"/>
      <c r="AI17" s="1164" t="s">
        <v>233</v>
      </c>
      <c r="AJ17" s="1165"/>
      <c r="AK17" s="1088"/>
      <c r="AL17" s="1089"/>
      <c r="AM17" s="1090"/>
      <c r="AN17" s="1091"/>
      <c r="AO17" s="1294" t="s">
        <v>27</v>
      </c>
      <c r="AP17" s="1093"/>
      <c r="AQ17" s="1089"/>
      <c r="AR17" s="1094"/>
      <c r="AS17" s="1089"/>
      <c r="AT17" s="1091"/>
      <c r="AU17" s="1090"/>
      <c r="AV17" s="1089"/>
      <c r="AW17" s="1128"/>
      <c r="AX17" s="1090"/>
      <c r="AY17" s="1090"/>
      <c r="AZ17" s="1127" t="s">
        <v>237</v>
      </c>
      <c r="BA17" s="1128" t="s">
        <v>377</v>
      </c>
      <c r="BB17" s="1090"/>
      <c r="BC17" s="1128"/>
      <c r="BD17" s="1141"/>
      <c r="BE17" s="1099"/>
      <c r="BF17" s="1100"/>
      <c r="BG17" s="1121"/>
      <c r="BH17" s="879"/>
      <c r="BI17"/>
      <c r="BJ17"/>
      <c r="BK17"/>
      <c r="BL17"/>
      <c r="BM17" s="660"/>
      <c r="BN17"/>
      <c r="BO17"/>
      <c r="BP17"/>
      <c r="BQ17"/>
      <c r="BR17"/>
      <c r="BS17" s="844" t="s">
        <v>304</v>
      </c>
      <c r="BT17" s="682">
        <f t="shared" si="27"/>
        <v>0</v>
      </c>
      <c r="BU17" s="683">
        <f>COUNTIF($K$6:$L$9,BS17)</f>
        <v>0</v>
      </c>
      <c r="BV17" s="684">
        <f>COUNTIF($M$6:$O$9,BS17)</f>
        <v>0</v>
      </c>
      <c r="BW17" s="683">
        <f t="shared" si="0"/>
        <v>0</v>
      </c>
      <c r="BX17" s="685">
        <f t="shared" si="1"/>
        <v>0</v>
      </c>
      <c r="BY17" s="685">
        <f>COUNTIF($Q$6:$Q$9,BT17)</f>
        <v>0</v>
      </c>
      <c r="BZ17" s="683">
        <f t="shared" si="2"/>
        <v>0</v>
      </c>
      <c r="CA17" s="682">
        <f t="shared" si="3"/>
        <v>0</v>
      </c>
      <c r="CB17" s="686">
        <f t="shared" si="4"/>
        <v>0</v>
      </c>
      <c r="CC17" s="687">
        <f t="shared" si="5"/>
        <v>0</v>
      </c>
      <c r="CD17" s="682">
        <f t="shared" si="6"/>
        <v>0</v>
      </c>
      <c r="CE17" s="687">
        <f t="shared" si="7"/>
        <v>0</v>
      </c>
      <c r="CF17" s="685">
        <f t="shared" si="8"/>
        <v>0</v>
      </c>
      <c r="CG17" s="685">
        <f t="shared" si="9"/>
        <v>0</v>
      </c>
      <c r="CH17" s="684">
        <f t="shared" si="10"/>
        <v>0</v>
      </c>
      <c r="CI17" s="687">
        <f t="shared" si="11"/>
        <v>0</v>
      </c>
      <c r="CJ17" s="684">
        <f t="shared" si="12"/>
        <v>0</v>
      </c>
      <c r="CK17" s="687">
        <f t="shared" si="13"/>
        <v>0</v>
      </c>
      <c r="CL17" s="685">
        <f t="shared" si="14"/>
        <v>0</v>
      </c>
      <c r="CM17" s="685">
        <f t="shared" si="15"/>
        <v>0</v>
      </c>
      <c r="CN17" s="683">
        <f t="shared" si="16"/>
        <v>0</v>
      </c>
      <c r="CO17" s="685">
        <f t="shared" si="17"/>
        <v>0</v>
      </c>
      <c r="CP17" s="685">
        <f t="shared" si="18"/>
        <v>0</v>
      </c>
      <c r="CQ17" s="685">
        <f t="shared" si="19"/>
        <v>0</v>
      </c>
      <c r="CR17" s="685">
        <f t="shared" si="20"/>
        <v>0</v>
      </c>
      <c r="CS17" s="685">
        <f t="shared" si="21"/>
        <v>0</v>
      </c>
      <c r="CT17" s="685">
        <f t="shared" si="22"/>
        <v>0</v>
      </c>
      <c r="CU17" s="685">
        <f t="shared" si="23"/>
        <v>0</v>
      </c>
      <c r="CV17" s="682">
        <f t="shared" si="24"/>
        <v>0</v>
      </c>
    </row>
    <row r="18" spans="1:138" s="4" customFormat="1" ht="24.95" customHeight="1" x14ac:dyDescent="0.2">
      <c r="A18"/>
      <c r="B18" s="1006">
        <v>13</v>
      </c>
      <c r="C18" s="1007" t="s">
        <v>21</v>
      </c>
      <c r="D18" s="993" t="s">
        <v>38</v>
      </c>
      <c r="E18" s="595" t="s">
        <v>349</v>
      </c>
      <c r="F18" s="1009" t="s">
        <v>31</v>
      </c>
      <c r="G18" s="1289" t="s">
        <v>284</v>
      </c>
      <c r="H18" s="1010" t="str">
        <f t="shared" si="25"/>
        <v>バタ</v>
      </c>
      <c r="I18" s="1190" t="s">
        <v>301</v>
      </c>
      <c r="J18" s="1012" t="s">
        <v>237</v>
      </c>
      <c r="K18" s="1013" t="s">
        <v>28</v>
      </c>
      <c r="L18" s="1011"/>
      <c r="M18" s="1014" t="s">
        <v>65</v>
      </c>
      <c r="N18" s="1012" t="s">
        <v>292</v>
      </c>
      <c r="O18" s="1012" t="s">
        <v>301</v>
      </c>
      <c r="P18" s="1187" t="s">
        <v>256</v>
      </c>
      <c r="Q18" s="1016" t="s">
        <v>309</v>
      </c>
      <c r="R18" s="1012"/>
      <c r="S18" s="1012" t="s">
        <v>203</v>
      </c>
      <c r="T18" s="1009" t="s">
        <v>267</v>
      </c>
      <c r="U18" s="1017"/>
      <c r="V18" s="1010"/>
      <c r="W18" s="1012" t="s">
        <v>120</v>
      </c>
      <c r="X18" s="1010" t="s">
        <v>299</v>
      </c>
      <c r="Y18" s="1017" t="s">
        <v>38</v>
      </c>
      <c r="Z18" s="1012"/>
      <c r="AA18" s="1012"/>
      <c r="AB18" s="1010" t="s">
        <v>27</v>
      </c>
      <c r="AC18" s="1011" t="s">
        <v>233</v>
      </c>
      <c r="AD18" s="1277" t="s">
        <v>284</v>
      </c>
      <c r="AE18" s="1018"/>
      <c r="AF18" s="1019" t="s">
        <v>259</v>
      </c>
      <c r="AG18" s="1020" t="str">
        <f t="shared" si="26"/>
        <v>バタ</v>
      </c>
      <c r="AH18" s="439"/>
      <c r="AI18" s="1164" t="s">
        <v>70</v>
      </c>
      <c r="AJ18" s="1165" t="s">
        <v>63</v>
      </c>
      <c r="AK18" s="1088"/>
      <c r="AL18" s="1089" t="s">
        <v>199</v>
      </c>
      <c r="AM18" s="1090"/>
      <c r="AN18" s="1091"/>
      <c r="AO18" s="1092"/>
      <c r="AP18" s="1093"/>
      <c r="AQ18" s="1089"/>
      <c r="AR18" s="1094"/>
      <c r="AS18" s="1089"/>
      <c r="AT18" s="1091"/>
      <c r="AU18" s="1090"/>
      <c r="AV18" s="1089"/>
      <c r="AW18" s="1128"/>
      <c r="AX18" s="1090"/>
      <c r="AY18" s="1090"/>
      <c r="AZ18" s="1127"/>
      <c r="BA18" s="1128"/>
      <c r="BB18" s="1090"/>
      <c r="BC18" s="1128"/>
      <c r="BD18" s="1141"/>
      <c r="BE18" s="1099"/>
      <c r="BF18" s="1100"/>
      <c r="BG18" s="1121"/>
      <c r="BH18" s="1104"/>
      <c r="BI18"/>
      <c r="BJ18"/>
      <c r="BK18"/>
      <c r="BL18"/>
      <c r="BM18" s="660"/>
      <c r="BN18"/>
      <c r="BO18"/>
      <c r="BP18"/>
      <c r="BQ18"/>
      <c r="BR18"/>
      <c r="BS18" s="437" t="s">
        <v>237</v>
      </c>
      <c r="BT18" s="676">
        <f t="shared" si="27"/>
        <v>1</v>
      </c>
      <c r="BU18" s="677">
        <f>COUNTIF($I$6:$J$9,BS18)</f>
        <v>2</v>
      </c>
      <c r="BV18" s="678">
        <f>COUNTIF($K$6:$L$9,BS18)</f>
        <v>0</v>
      </c>
      <c r="BW18" s="677">
        <f t="shared" si="0"/>
        <v>0</v>
      </c>
      <c r="BX18" s="679">
        <f t="shared" si="1"/>
        <v>0</v>
      </c>
      <c r="BY18" s="679">
        <f>COUNTIF($Q$6:$Q$9,BS18)</f>
        <v>0</v>
      </c>
      <c r="BZ18" s="677">
        <f t="shared" si="2"/>
        <v>0</v>
      </c>
      <c r="CA18" s="676">
        <f t="shared" si="3"/>
        <v>0</v>
      </c>
      <c r="CB18" s="680">
        <f t="shared" si="4"/>
        <v>0</v>
      </c>
      <c r="CC18" s="681">
        <f t="shared" si="5"/>
        <v>0</v>
      </c>
      <c r="CD18" s="676">
        <f t="shared" si="6"/>
        <v>0</v>
      </c>
      <c r="CE18" s="681">
        <f t="shared" si="7"/>
        <v>0</v>
      </c>
      <c r="CF18" s="679">
        <f t="shared" si="8"/>
        <v>0</v>
      </c>
      <c r="CG18" s="679">
        <f t="shared" si="9"/>
        <v>0</v>
      </c>
      <c r="CH18" s="678">
        <f t="shared" si="10"/>
        <v>0</v>
      </c>
      <c r="CI18" s="681">
        <f t="shared" si="11"/>
        <v>0</v>
      </c>
      <c r="CJ18" s="678">
        <f t="shared" si="12"/>
        <v>0</v>
      </c>
      <c r="CK18" s="681">
        <f t="shared" si="13"/>
        <v>0</v>
      </c>
      <c r="CL18" s="679">
        <f t="shared" si="14"/>
        <v>0</v>
      </c>
      <c r="CM18" s="679">
        <f t="shared" si="15"/>
        <v>0</v>
      </c>
      <c r="CN18" s="677">
        <f t="shared" si="16"/>
        <v>0</v>
      </c>
      <c r="CO18" s="679">
        <f t="shared" si="17"/>
        <v>0</v>
      </c>
      <c r="CP18" s="679">
        <f t="shared" si="18"/>
        <v>0</v>
      </c>
      <c r="CQ18" s="679">
        <f t="shared" si="19"/>
        <v>0</v>
      </c>
      <c r="CR18" s="679">
        <f t="shared" si="20"/>
        <v>0</v>
      </c>
      <c r="CS18" s="679">
        <f t="shared" si="21"/>
        <v>0</v>
      </c>
      <c r="CT18" s="679">
        <f t="shared" si="22"/>
        <v>0</v>
      </c>
      <c r="CU18" s="679">
        <f t="shared" si="23"/>
        <v>0</v>
      </c>
      <c r="CV18" s="821">
        <f t="shared" si="24"/>
        <v>3</v>
      </c>
    </row>
    <row r="19" spans="1:138" s="4" customFormat="1" ht="24.95" customHeight="1" x14ac:dyDescent="0.2">
      <c r="A19"/>
      <c r="B19" s="1006">
        <v>14</v>
      </c>
      <c r="C19" s="1007" t="s">
        <v>22</v>
      </c>
      <c r="D19" s="1008" t="s">
        <v>267</v>
      </c>
      <c r="E19" s="595" t="s">
        <v>349</v>
      </c>
      <c r="F19" s="1189" t="s">
        <v>300</v>
      </c>
      <c r="G19" s="1203" t="s">
        <v>31</v>
      </c>
      <c r="H19" s="1010" t="str">
        <f t="shared" si="25"/>
        <v>小清水</v>
      </c>
      <c r="I19" s="1011" t="s">
        <v>38</v>
      </c>
      <c r="J19" s="1012" t="s">
        <v>237</v>
      </c>
      <c r="K19" s="1013"/>
      <c r="L19" s="1011"/>
      <c r="M19" s="1014" t="s">
        <v>65</v>
      </c>
      <c r="N19" s="1012" t="s">
        <v>199</v>
      </c>
      <c r="O19" s="1012" t="s">
        <v>300</v>
      </c>
      <c r="P19" s="1015"/>
      <c r="Q19" s="1016" t="s">
        <v>309</v>
      </c>
      <c r="R19" s="1012" t="s">
        <v>284</v>
      </c>
      <c r="S19" s="1012" t="s">
        <v>203</v>
      </c>
      <c r="T19" s="1009" t="s">
        <v>70</v>
      </c>
      <c r="U19" s="1017"/>
      <c r="V19" s="1010" t="s">
        <v>63</v>
      </c>
      <c r="W19" s="1012" t="s">
        <v>120</v>
      </c>
      <c r="X19" s="1010" t="s">
        <v>299</v>
      </c>
      <c r="Y19" s="1017" t="s">
        <v>284</v>
      </c>
      <c r="Z19" s="1012"/>
      <c r="AA19" s="1012"/>
      <c r="AB19" s="1010" t="s">
        <v>27</v>
      </c>
      <c r="AC19" s="1011" t="s">
        <v>233</v>
      </c>
      <c r="AD19" s="1010" t="s">
        <v>31</v>
      </c>
      <c r="AE19" s="1018"/>
      <c r="AF19" s="1019" t="s">
        <v>301</v>
      </c>
      <c r="AG19" s="1020" t="str">
        <f t="shared" si="26"/>
        <v>小清水</v>
      </c>
      <c r="AH19" s="439"/>
      <c r="AI19" s="1164" t="s">
        <v>28</v>
      </c>
      <c r="AJ19" s="1165"/>
      <c r="AK19" s="1088"/>
      <c r="AL19" s="1089"/>
      <c r="AM19" s="1090"/>
      <c r="AN19" s="1091"/>
      <c r="AO19" s="1103"/>
      <c r="AP19" s="1091"/>
      <c r="AQ19" s="1089"/>
      <c r="AR19" s="1094"/>
      <c r="AS19" s="1089"/>
      <c r="AT19" s="1091"/>
      <c r="AU19" s="1090"/>
      <c r="AV19" s="1089"/>
      <c r="AW19" s="1128"/>
      <c r="AX19" s="1090"/>
      <c r="AY19" s="1090"/>
      <c r="AZ19" s="1127"/>
      <c r="BA19" s="1128"/>
      <c r="BB19" s="1090"/>
      <c r="BC19" s="1128"/>
      <c r="BD19" s="1141"/>
      <c r="BE19" s="1099"/>
      <c r="BF19" s="1100"/>
      <c r="BG19" s="1101"/>
      <c r="BH19" s="1104"/>
      <c r="BI19"/>
      <c r="BJ19"/>
      <c r="BK19"/>
      <c r="BL19"/>
      <c r="BM19" s="660"/>
      <c r="BN19"/>
      <c r="BO19"/>
      <c r="BP19"/>
      <c r="BQ19"/>
      <c r="BR19"/>
      <c r="BS19" s="844" t="s">
        <v>279</v>
      </c>
      <c r="BT19" s="825">
        <f t="shared" si="27"/>
        <v>0</v>
      </c>
      <c r="BU19" s="826">
        <f>COUNTIF($K$6:$L$9,BS19)</f>
        <v>0</v>
      </c>
      <c r="BV19" s="827">
        <f>COUNTIF($M$6:$O$9,BS19)</f>
        <v>0</v>
      </c>
      <c r="BW19" s="826">
        <f t="shared" si="0"/>
        <v>0</v>
      </c>
      <c r="BX19" s="828">
        <f t="shared" si="1"/>
        <v>0</v>
      </c>
      <c r="BY19" s="828">
        <f>COUNTIF($Q$6:$Q$9,BT19)</f>
        <v>0</v>
      </c>
      <c r="BZ19" s="826">
        <f t="shared" si="2"/>
        <v>0</v>
      </c>
      <c r="CA19" s="825">
        <f t="shared" si="3"/>
        <v>0</v>
      </c>
      <c r="CB19" s="829">
        <f t="shared" si="4"/>
        <v>0</v>
      </c>
      <c r="CC19" s="830">
        <f t="shared" si="5"/>
        <v>0</v>
      </c>
      <c r="CD19" s="825">
        <f t="shared" si="6"/>
        <v>0</v>
      </c>
      <c r="CE19" s="830">
        <f t="shared" si="7"/>
        <v>0</v>
      </c>
      <c r="CF19" s="828">
        <f t="shared" si="8"/>
        <v>0</v>
      </c>
      <c r="CG19" s="828">
        <f t="shared" si="9"/>
        <v>0</v>
      </c>
      <c r="CH19" s="827">
        <f t="shared" si="10"/>
        <v>0</v>
      </c>
      <c r="CI19" s="830">
        <f t="shared" si="11"/>
        <v>0</v>
      </c>
      <c r="CJ19" s="827">
        <f t="shared" si="12"/>
        <v>0</v>
      </c>
      <c r="CK19" s="830">
        <f t="shared" si="13"/>
        <v>0</v>
      </c>
      <c r="CL19" s="828">
        <f t="shared" si="14"/>
        <v>0</v>
      </c>
      <c r="CM19" s="828">
        <f t="shared" si="15"/>
        <v>0</v>
      </c>
      <c r="CN19" s="826">
        <f t="shared" si="16"/>
        <v>0</v>
      </c>
      <c r="CO19" s="828">
        <f t="shared" si="17"/>
        <v>0</v>
      </c>
      <c r="CP19" s="828">
        <f t="shared" si="18"/>
        <v>0</v>
      </c>
      <c r="CQ19" s="828">
        <f t="shared" si="19"/>
        <v>0</v>
      </c>
      <c r="CR19" s="828">
        <f t="shared" si="20"/>
        <v>0</v>
      </c>
      <c r="CS19" s="828">
        <f t="shared" si="21"/>
        <v>0</v>
      </c>
      <c r="CT19" s="828">
        <f t="shared" si="22"/>
        <v>0</v>
      </c>
      <c r="CU19" s="828">
        <f t="shared" si="23"/>
        <v>0</v>
      </c>
      <c r="CV19" s="825">
        <f t="shared" si="24"/>
        <v>0</v>
      </c>
    </row>
    <row r="20" spans="1:138" s="4" customFormat="1" ht="24.95" customHeight="1" thickBot="1" x14ac:dyDescent="0.25">
      <c r="A20"/>
      <c r="B20" s="1006">
        <v>15</v>
      </c>
      <c r="C20" s="1007" t="s">
        <v>23</v>
      </c>
      <c r="D20" s="1008" t="s">
        <v>267</v>
      </c>
      <c r="E20" s="595"/>
      <c r="F20" s="1009" t="s">
        <v>300</v>
      </c>
      <c r="G20" s="1195" t="s">
        <v>284</v>
      </c>
      <c r="H20" s="1010" t="str">
        <f t="shared" si="25"/>
        <v>戸田</v>
      </c>
      <c r="I20" s="1190" t="s">
        <v>38</v>
      </c>
      <c r="J20" s="1012" t="s">
        <v>237</v>
      </c>
      <c r="K20" s="1013" t="s">
        <v>28</v>
      </c>
      <c r="L20" s="1011"/>
      <c r="M20" s="1014" t="s">
        <v>65</v>
      </c>
      <c r="N20" s="1012" t="s">
        <v>292</v>
      </c>
      <c r="O20" s="1012" t="s">
        <v>284</v>
      </c>
      <c r="P20" s="1015"/>
      <c r="Q20" s="1166" t="s">
        <v>350</v>
      </c>
      <c r="R20" s="1012" t="s">
        <v>199</v>
      </c>
      <c r="S20" s="1162" t="s">
        <v>203</v>
      </c>
      <c r="T20" s="1009" t="s">
        <v>70</v>
      </c>
      <c r="U20" s="1017"/>
      <c r="V20" s="1010" t="s">
        <v>63</v>
      </c>
      <c r="W20" s="1012" t="s">
        <v>120</v>
      </c>
      <c r="X20" s="1010" t="s">
        <v>299</v>
      </c>
      <c r="Y20" s="1017" t="s">
        <v>199</v>
      </c>
      <c r="Z20" s="1012"/>
      <c r="AA20" s="1012"/>
      <c r="AB20" s="1277" t="s">
        <v>233</v>
      </c>
      <c r="AC20" s="1303" t="s">
        <v>27</v>
      </c>
      <c r="AD20" s="1010" t="s">
        <v>38</v>
      </c>
      <c r="AE20" s="1018"/>
      <c r="AF20" s="1019" t="s">
        <v>277</v>
      </c>
      <c r="AG20" s="1020" t="str">
        <f t="shared" si="26"/>
        <v>戸田</v>
      </c>
      <c r="AH20" s="439"/>
      <c r="AI20" s="1045" t="s">
        <v>31</v>
      </c>
      <c r="AJ20" s="1165"/>
      <c r="AK20" s="1088"/>
      <c r="AL20" s="1089"/>
      <c r="AM20" s="1090"/>
      <c r="AN20" s="1091"/>
      <c r="AO20" s="1092"/>
      <c r="AP20" s="1093"/>
      <c r="AQ20" s="1089"/>
      <c r="AR20" s="1094"/>
      <c r="AS20" s="1089"/>
      <c r="AT20" s="1091"/>
      <c r="AU20" s="1090"/>
      <c r="AV20" s="1089"/>
      <c r="AW20" s="1128"/>
      <c r="AX20" s="1090"/>
      <c r="AY20" s="1090"/>
      <c r="AZ20" s="1127"/>
      <c r="BA20" s="1128"/>
      <c r="BB20" s="1090"/>
      <c r="BC20" s="1128"/>
      <c r="BD20" s="1141"/>
      <c r="BE20" s="1099"/>
      <c r="BF20" s="1100"/>
      <c r="BG20" s="1101"/>
      <c r="BH20" s="1104"/>
      <c r="BI20"/>
      <c r="BJ20"/>
      <c r="BK20"/>
      <c r="BL20"/>
      <c r="BM20" s="660"/>
      <c r="BN20"/>
      <c r="BO20"/>
      <c r="BP20"/>
      <c r="BQ20"/>
      <c r="BR20"/>
      <c r="BS20" s="844" t="s">
        <v>316</v>
      </c>
      <c r="BT20" s="682">
        <f t="shared" si="27"/>
        <v>0</v>
      </c>
      <c r="BU20" s="683">
        <f>COUNTIF($K$6:$L$9,BS20)</f>
        <v>0</v>
      </c>
      <c r="BV20" s="684">
        <f>COUNTIF($M$6:$O$9,BS20)</f>
        <v>0</v>
      </c>
      <c r="BW20" s="683">
        <f t="shared" si="0"/>
        <v>0</v>
      </c>
      <c r="BX20" s="685">
        <f t="shared" si="1"/>
        <v>0</v>
      </c>
      <c r="BY20" s="685">
        <f>COUNTIF($Q$6:$Q$9,BT20)</f>
        <v>0</v>
      </c>
      <c r="BZ20" s="683">
        <f t="shared" si="2"/>
        <v>0</v>
      </c>
      <c r="CA20" s="682">
        <f t="shared" si="3"/>
        <v>0</v>
      </c>
      <c r="CB20" s="686">
        <f t="shared" si="4"/>
        <v>0</v>
      </c>
      <c r="CC20" s="687">
        <f t="shared" si="5"/>
        <v>0</v>
      </c>
      <c r="CD20" s="682">
        <f t="shared" si="6"/>
        <v>0</v>
      </c>
      <c r="CE20" s="687">
        <f t="shared" si="7"/>
        <v>0</v>
      </c>
      <c r="CF20" s="685">
        <f t="shared" si="8"/>
        <v>0</v>
      </c>
      <c r="CG20" s="685">
        <f t="shared" si="9"/>
        <v>0</v>
      </c>
      <c r="CH20" s="684">
        <f t="shared" si="10"/>
        <v>0</v>
      </c>
      <c r="CI20" s="687">
        <f t="shared" si="11"/>
        <v>0</v>
      </c>
      <c r="CJ20" s="684">
        <f t="shared" si="12"/>
        <v>0</v>
      </c>
      <c r="CK20" s="687">
        <f t="shared" si="13"/>
        <v>0</v>
      </c>
      <c r="CL20" s="685">
        <f t="shared" si="14"/>
        <v>0</v>
      </c>
      <c r="CM20" s="685">
        <f t="shared" si="15"/>
        <v>0</v>
      </c>
      <c r="CN20" s="683">
        <f t="shared" si="16"/>
        <v>0</v>
      </c>
      <c r="CO20" s="685">
        <f t="shared" si="17"/>
        <v>0</v>
      </c>
      <c r="CP20" s="685">
        <f t="shared" si="18"/>
        <v>0</v>
      </c>
      <c r="CQ20" s="685">
        <f t="shared" si="19"/>
        <v>0</v>
      </c>
      <c r="CR20" s="685">
        <f t="shared" si="20"/>
        <v>0</v>
      </c>
      <c r="CS20" s="685">
        <f t="shared" si="21"/>
        <v>0</v>
      </c>
      <c r="CT20" s="685">
        <f t="shared" si="22"/>
        <v>0</v>
      </c>
      <c r="CU20" s="685">
        <f t="shared" si="23"/>
        <v>0</v>
      </c>
      <c r="CV20" s="682">
        <f t="shared" si="24"/>
        <v>0</v>
      </c>
    </row>
    <row r="21" spans="1:138" s="4" customFormat="1" ht="24.95" customHeight="1" x14ac:dyDescent="0.2">
      <c r="A21"/>
      <c r="B21" s="1006">
        <v>16</v>
      </c>
      <c r="C21" s="1007" t="s">
        <v>24</v>
      </c>
      <c r="D21" s="1008" t="s">
        <v>28</v>
      </c>
      <c r="E21" s="595"/>
      <c r="F21" s="1189" t="s">
        <v>31</v>
      </c>
      <c r="G21" s="1301" t="s">
        <v>27</v>
      </c>
      <c r="H21" s="1010" t="str">
        <f t="shared" si="25"/>
        <v>福島</v>
      </c>
      <c r="I21" s="1011" t="s">
        <v>301</v>
      </c>
      <c r="J21" s="1012" t="s">
        <v>237</v>
      </c>
      <c r="K21" s="1013"/>
      <c r="L21" s="1011"/>
      <c r="M21" s="1014" t="s">
        <v>65</v>
      </c>
      <c r="N21" s="1162" t="s">
        <v>292</v>
      </c>
      <c r="O21" s="1012" t="s">
        <v>31</v>
      </c>
      <c r="P21" s="1015"/>
      <c r="Q21" s="1016" t="s">
        <v>199</v>
      </c>
      <c r="R21" s="1012" t="s">
        <v>383</v>
      </c>
      <c r="S21" s="1162" t="s">
        <v>203</v>
      </c>
      <c r="T21" s="1009" t="s">
        <v>38</v>
      </c>
      <c r="U21" s="1017"/>
      <c r="V21" s="1010" t="s">
        <v>63</v>
      </c>
      <c r="W21" s="1012" t="s">
        <v>120</v>
      </c>
      <c r="X21" s="1010" t="s">
        <v>299</v>
      </c>
      <c r="Y21" s="1017" t="s">
        <v>199</v>
      </c>
      <c r="Z21" s="1012"/>
      <c r="AA21" s="1012"/>
      <c r="AB21" s="1277" t="s">
        <v>233</v>
      </c>
      <c r="AC21" s="1303" t="s">
        <v>284</v>
      </c>
      <c r="AD21" s="1277" t="s">
        <v>27</v>
      </c>
      <c r="AE21" s="1018"/>
      <c r="AF21" s="1019" t="s">
        <v>70</v>
      </c>
      <c r="AG21" s="1020" t="str">
        <f t="shared" si="26"/>
        <v>福島</v>
      </c>
      <c r="AH21" s="439"/>
      <c r="AI21" s="1045" t="s">
        <v>267</v>
      </c>
      <c r="AJ21" s="1165"/>
      <c r="AK21" s="1088"/>
      <c r="AL21" s="1089"/>
      <c r="AM21" s="1090"/>
      <c r="AN21" s="1091"/>
      <c r="AO21" s="1103"/>
      <c r="AP21" s="1091"/>
      <c r="AQ21" s="1089"/>
      <c r="AR21" s="1094"/>
      <c r="AS21" s="1089"/>
      <c r="AT21" s="1091"/>
      <c r="AU21" s="1090"/>
      <c r="AV21" s="1102" t="s">
        <v>300</v>
      </c>
      <c r="AW21" s="1139" t="s">
        <v>353</v>
      </c>
      <c r="AX21" s="1090"/>
      <c r="AY21" s="1090"/>
      <c r="AZ21" s="1127"/>
      <c r="BA21" s="1128"/>
      <c r="BB21" s="1090"/>
      <c r="BC21" s="1128"/>
      <c r="BD21" s="1141"/>
      <c r="BE21" s="1099"/>
      <c r="BF21" s="1100"/>
      <c r="BG21" s="1101"/>
      <c r="BH21" s="1104"/>
      <c r="BI21"/>
      <c r="BJ21"/>
      <c r="BK21"/>
      <c r="BL21"/>
      <c r="BM21" s="660"/>
      <c r="BN21"/>
      <c r="BO21"/>
      <c r="BP21"/>
      <c r="BQ21"/>
      <c r="BR21"/>
      <c r="BS21" s="440" t="s">
        <v>38</v>
      </c>
      <c r="BT21" s="676">
        <f t="shared" si="27"/>
        <v>1</v>
      </c>
      <c r="BU21" s="677">
        <f>COUNTIF($I$6:$J$9,BS21)</f>
        <v>0</v>
      </c>
      <c r="BV21" s="678">
        <f>COUNTIF($K$6:$L$9,BS21)</f>
        <v>0</v>
      </c>
      <c r="BW21" s="677">
        <f t="shared" si="0"/>
        <v>1</v>
      </c>
      <c r="BX21" s="679">
        <f t="shared" si="1"/>
        <v>0</v>
      </c>
      <c r="BY21" s="679">
        <f>COUNTIF($Q$6:$Q$9,BS21)</f>
        <v>0</v>
      </c>
      <c r="BZ21" s="677">
        <f t="shared" si="2"/>
        <v>0</v>
      </c>
      <c r="CA21" s="676">
        <f t="shared" si="3"/>
        <v>0</v>
      </c>
      <c r="CB21" s="680">
        <f t="shared" si="4"/>
        <v>0</v>
      </c>
      <c r="CC21" s="681">
        <f t="shared" si="5"/>
        <v>0</v>
      </c>
      <c r="CD21" s="676">
        <f t="shared" si="6"/>
        <v>0</v>
      </c>
      <c r="CE21" s="681">
        <f t="shared" si="7"/>
        <v>0</v>
      </c>
      <c r="CF21" s="679">
        <f t="shared" si="8"/>
        <v>0</v>
      </c>
      <c r="CG21" s="679">
        <f t="shared" si="9"/>
        <v>0</v>
      </c>
      <c r="CH21" s="678">
        <f t="shared" si="10"/>
        <v>0</v>
      </c>
      <c r="CI21" s="681">
        <f t="shared" si="11"/>
        <v>0</v>
      </c>
      <c r="CJ21" s="678">
        <f t="shared" si="12"/>
        <v>1</v>
      </c>
      <c r="CK21" s="681">
        <f t="shared" si="13"/>
        <v>1</v>
      </c>
      <c r="CL21" s="679">
        <f t="shared" si="14"/>
        <v>0</v>
      </c>
      <c r="CM21" s="679">
        <f t="shared" si="15"/>
        <v>0</v>
      </c>
      <c r="CN21" s="677">
        <f t="shared" si="16"/>
        <v>0</v>
      </c>
      <c r="CO21" s="679">
        <f t="shared" si="17"/>
        <v>0</v>
      </c>
      <c r="CP21" s="679">
        <f t="shared" si="18"/>
        <v>0</v>
      </c>
      <c r="CQ21" s="679">
        <f t="shared" si="19"/>
        <v>0</v>
      </c>
      <c r="CR21" s="679">
        <f t="shared" si="20"/>
        <v>0</v>
      </c>
      <c r="CS21" s="679">
        <f t="shared" si="21"/>
        <v>0</v>
      </c>
      <c r="CT21" s="679">
        <f t="shared" si="22"/>
        <v>0</v>
      </c>
      <c r="CU21" s="679">
        <f t="shared" si="23"/>
        <v>0</v>
      </c>
      <c r="CV21" s="821">
        <f t="shared" si="24"/>
        <v>2</v>
      </c>
    </row>
    <row r="22" spans="1:138" s="4" customFormat="1" ht="24.95" customHeight="1" x14ac:dyDescent="0.2">
      <c r="A22"/>
      <c r="B22" s="1021">
        <v>17</v>
      </c>
      <c r="C22" s="1022" t="s">
        <v>25</v>
      </c>
      <c r="D22" s="1023"/>
      <c r="E22" s="1024"/>
      <c r="F22" s="1025"/>
      <c r="G22" s="1025"/>
      <c r="H22" s="1026" t="str">
        <f t="shared" si="25"/>
        <v>山口</v>
      </c>
      <c r="I22" s="1027"/>
      <c r="J22" s="1028"/>
      <c r="K22" s="1029"/>
      <c r="L22" s="1027"/>
      <c r="M22" s="1030"/>
      <c r="N22" s="1028"/>
      <c r="O22" s="1028"/>
      <c r="P22" s="1031"/>
      <c r="Q22" s="1032"/>
      <c r="R22" s="1028"/>
      <c r="S22" s="1028"/>
      <c r="T22" s="1025"/>
      <c r="U22" s="1033"/>
      <c r="V22" s="1026"/>
      <c r="W22" s="1028"/>
      <c r="X22" s="1277" t="s">
        <v>300</v>
      </c>
      <c r="Y22" s="1033"/>
      <c r="Z22" s="1028"/>
      <c r="AA22" s="1028"/>
      <c r="AB22" s="1026"/>
      <c r="AC22" s="1027"/>
      <c r="AD22" s="1026"/>
      <c r="AE22" s="1034"/>
      <c r="AF22" s="1035" t="s">
        <v>299</v>
      </c>
      <c r="AG22" s="1036" t="str">
        <f t="shared" si="26"/>
        <v>山口</v>
      </c>
      <c r="AH22" s="1037" t="s">
        <v>259</v>
      </c>
      <c r="AI22" s="1042"/>
      <c r="AJ22" s="1043"/>
      <c r="AK22" s="1105"/>
      <c r="AL22" s="1106"/>
      <c r="AM22" s="1107"/>
      <c r="AN22" s="1108"/>
      <c r="AO22" s="1129"/>
      <c r="AP22" s="1108"/>
      <c r="AQ22" s="1106"/>
      <c r="AR22" s="1112"/>
      <c r="AS22" s="1106"/>
      <c r="AT22" s="1108"/>
      <c r="AU22" s="1107"/>
      <c r="AV22" s="1106"/>
      <c r="AW22" s="1115"/>
      <c r="AX22" s="1125"/>
      <c r="AY22" s="1125"/>
      <c r="AZ22" s="1124"/>
      <c r="BA22" s="1115"/>
      <c r="BB22" s="1125"/>
      <c r="BC22" s="1115"/>
      <c r="BD22" s="1116"/>
      <c r="BE22" s="1117"/>
      <c r="BF22" s="1126"/>
      <c r="BG22" s="1119"/>
      <c r="BH22" s="1120"/>
      <c r="BI22"/>
      <c r="BJ22"/>
      <c r="BK22"/>
      <c r="BL22"/>
      <c r="BM22" s="660"/>
      <c r="BN22"/>
      <c r="BO22"/>
      <c r="BP22"/>
      <c r="BQ22"/>
      <c r="BR22"/>
      <c r="BS22" s="845" t="s">
        <v>269</v>
      </c>
      <c r="BT22" s="825">
        <f t="shared" si="27"/>
        <v>0</v>
      </c>
      <c r="BU22" s="826">
        <f>COUNTIF($K$6:$L$9,BS22)</f>
        <v>0</v>
      </c>
      <c r="BV22" s="827">
        <f>COUNTIF($M$6:$O$9,BS22)</f>
        <v>0</v>
      </c>
      <c r="BW22" s="826">
        <f t="shared" si="0"/>
        <v>0</v>
      </c>
      <c r="BX22" s="828">
        <f t="shared" si="1"/>
        <v>0</v>
      </c>
      <c r="BY22" s="828">
        <f>COUNTIF($Q$6:$Q$9,BT22)</f>
        <v>0</v>
      </c>
      <c r="BZ22" s="826">
        <f t="shared" si="2"/>
        <v>0</v>
      </c>
      <c r="CA22" s="825">
        <f t="shared" si="3"/>
        <v>0</v>
      </c>
      <c r="CB22" s="829">
        <f t="shared" si="4"/>
        <v>0</v>
      </c>
      <c r="CC22" s="830">
        <f t="shared" si="5"/>
        <v>0</v>
      </c>
      <c r="CD22" s="825">
        <f t="shared" si="6"/>
        <v>0</v>
      </c>
      <c r="CE22" s="830">
        <f t="shared" si="7"/>
        <v>0</v>
      </c>
      <c r="CF22" s="828">
        <f t="shared" si="8"/>
        <v>0</v>
      </c>
      <c r="CG22" s="828">
        <f t="shared" si="9"/>
        <v>0</v>
      </c>
      <c r="CH22" s="827">
        <f t="shared" si="10"/>
        <v>0</v>
      </c>
      <c r="CI22" s="830">
        <f t="shared" si="11"/>
        <v>0</v>
      </c>
      <c r="CJ22" s="827">
        <f t="shared" si="12"/>
        <v>0</v>
      </c>
      <c r="CK22" s="830">
        <f t="shared" si="13"/>
        <v>0</v>
      </c>
      <c r="CL22" s="828">
        <f t="shared" si="14"/>
        <v>0</v>
      </c>
      <c r="CM22" s="828">
        <f t="shared" si="15"/>
        <v>0</v>
      </c>
      <c r="CN22" s="826">
        <f t="shared" si="16"/>
        <v>0</v>
      </c>
      <c r="CO22" s="828">
        <f t="shared" si="17"/>
        <v>0</v>
      </c>
      <c r="CP22" s="828">
        <f t="shared" si="18"/>
        <v>0</v>
      </c>
      <c r="CQ22" s="828">
        <f t="shared" si="19"/>
        <v>0</v>
      </c>
      <c r="CR22" s="828">
        <f t="shared" si="20"/>
        <v>0</v>
      </c>
      <c r="CS22" s="828">
        <f t="shared" si="21"/>
        <v>0</v>
      </c>
      <c r="CT22" s="828">
        <f t="shared" si="22"/>
        <v>0</v>
      </c>
      <c r="CU22" s="828">
        <f t="shared" si="23"/>
        <v>0</v>
      </c>
      <c r="CV22" s="825">
        <f t="shared" si="24"/>
        <v>0</v>
      </c>
    </row>
    <row r="23" spans="1:138" s="4" customFormat="1" ht="24.95" customHeight="1" thickBot="1" x14ac:dyDescent="0.25">
      <c r="A23"/>
      <c r="B23" s="1021">
        <v>18</v>
      </c>
      <c r="C23" s="1022" t="s">
        <v>19</v>
      </c>
      <c r="D23" s="1023"/>
      <c r="E23" s="1024"/>
      <c r="F23" s="1025"/>
      <c r="G23" s="1025"/>
      <c r="H23" s="1026" t="str">
        <f t="shared" si="25"/>
        <v>斎藤</v>
      </c>
      <c r="I23" s="1027"/>
      <c r="J23" s="1028"/>
      <c r="K23" s="1029"/>
      <c r="L23" s="1027"/>
      <c r="M23" s="1030"/>
      <c r="N23" s="1028"/>
      <c r="O23" s="1028"/>
      <c r="P23" s="1031"/>
      <c r="Q23" s="1032"/>
      <c r="R23" s="1028"/>
      <c r="S23" s="1028"/>
      <c r="T23" s="1025"/>
      <c r="U23" s="1033"/>
      <c r="V23" s="1026"/>
      <c r="W23" s="1028"/>
      <c r="X23" s="1026" t="s">
        <v>27</v>
      </c>
      <c r="Y23" s="1033"/>
      <c r="Z23" s="1028"/>
      <c r="AA23" s="1028"/>
      <c r="AB23" s="1026"/>
      <c r="AC23" s="1027"/>
      <c r="AD23" s="1026"/>
      <c r="AE23" s="1034"/>
      <c r="AF23" s="1035" t="s">
        <v>278</v>
      </c>
      <c r="AG23" s="1036" t="str">
        <f t="shared" si="26"/>
        <v>斎藤</v>
      </c>
      <c r="AH23" s="1037" t="s">
        <v>343</v>
      </c>
      <c r="AI23" s="1042"/>
      <c r="AJ23" s="1043"/>
      <c r="AK23" s="1130"/>
      <c r="AL23" s="1106"/>
      <c r="AM23" s="1107"/>
      <c r="AN23" s="1108"/>
      <c r="AO23" s="1129"/>
      <c r="AP23" s="1110"/>
      <c r="AQ23" s="1106"/>
      <c r="AR23" s="1112"/>
      <c r="AS23" s="1106"/>
      <c r="AT23" s="1108"/>
      <c r="AU23" s="1107"/>
      <c r="AV23" s="1106"/>
      <c r="AW23" s="1131"/>
      <c r="AX23" s="1024"/>
      <c r="AY23" s="1024"/>
      <c r="AZ23" s="1132"/>
      <c r="BA23" s="1115"/>
      <c r="BB23" s="1125"/>
      <c r="BC23" s="1115"/>
      <c r="BD23" s="1116"/>
      <c r="BE23" s="1117"/>
      <c r="BF23" s="1126"/>
      <c r="BG23" s="1119"/>
      <c r="BH23" s="1044"/>
      <c r="BI23"/>
      <c r="BJ23"/>
      <c r="BK23"/>
      <c r="BL23"/>
      <c r="BM23" s="660"/>
      <c r="BN23"/>
      <c r="BO23"/>
      <c r="BP23"/>
      <c r="BQ23"/>
      <c r="BR23"/>
      <c r="BS23" s="845" t="s">
        <v>303</v>
      </c>
      <c r="BT23" s="682">
        <f t="shared" si="27"/>
        <v>0</v>
      </c>
      <c r="BU23" s="683">
        <f>COUNTIF($K$6:$L$9,BS23)</f>
        <v>0</v>
      </c>
      <c r="BV23" s="684">
        <f>COUNTIF($M$6:$O$9,BS23)</f>
        <v>0</v>
      </c>
      <c r="BW23" s="683">
        <f t="shared" si="0"/>
        <v>0</v>
      </c>
      <c r="BX23" s="685">
        <f t="shared" si="1"/>
        <v>0</v>
      </c>
      <c r="BY23" s="685">
        <f>COUNTIF($Q$6:$Q$9,BT23)</f>
        <v>0</v>
      </c>
      <c r="BZ23" s="683">
        <f t="shared" si="2"/>
        <v>0</v>
      </c>
      <c r="CA23" s="682">
        <f t="shared" si="3"/>
        <v>0</v>
      </c>
      <c r="CB23" s="686">
        <f t="shared" si="4"/>
        <v>0</v>
      </c>
      <c r="CC23" s="687">
        <f t="shared" si="5"/>
        <v>0</v>
      </c>
      <c r="CD23" s="682">
        <f t="shared" si="6"/>
        <v>0</v>
      </c>
      <c r="CE23" s="687">
        <f t="shared" si="7"/>
        <v>0</v>
      </c>
      <c r="CF23" s="685">
        <f t="shared" si="8"/>
        <v>0</v>
      </c>
      <c r="CG23" s="685">
        <f t="shared" si="9"/>
        <v>0</v>
      </c>
      <c r="CH23" s="684">
        <f t="shared" si="10"/>
        <v>0</v>
      </c>
      <c r="CI23" s="687">
        <f t="shared" si="11"/>
        <v>0</v>
      </c>
      <c r="CJ23" s="684">
        <f t="shared" si="12"/>
        <v>0</v>
      </c>
      <c r="CK23" s="687">
        <f t="shared" si="13"/>
        <v>0</v>
      </c>
      <c r="CL23" s="685">
        <f t="shared" si="14"/>
        <v>0</v>
      </c>
      <c r="CM23" s="685">
        <f t="shared" si="15"/>
        <v>0</v>
      </c>
      <c r="CN23" s="683">
        <f t="shared" si="16"/>
        <v>0</v>
      </c>
      <c r="CO23" s="685">
        <f t="shared" si="17"/>
        <v>0</v>
      </c>
      <c r="CP23" s="685">
        <f t="shared" si="18"/>
        <v>0</v>
      </c>
      <c r="CQ23" s="685">
        <f t="shared" si="19"/>
        <v>0</v>
      </c>
      <c r="CR23" s="685">
        <f t="shared" si="20"/>
        <v>0</v>
      </c>
      <c r="CS23" s="685">
        <f t="shared" si="21"/>
        <v>0</v>
      </c>
      <c r="CT23" s="685">
        <f t="shared" si="22"/>
        <v>0</v>
      </c>
      <c r="CU23" s="685">
        <f t="shared" si="23"/>
        <v>0</v>
      </c>
      <c r="CV23" s="682">
        <f t="shared" si="24"/>
        <v>0</v>
      </c>
    </row>
    <row r="24" spans="1:138" s="4" customFormat="1" ht="24.95" customHeight="1" x14ac:dyDescent="0.2">
      <c r="A24"/>
      <c r="B24" s="1006">
        <v>19</v>
      </c>
      <c r="C24" s="1007" t="s">
        <v>20</v>
      </c>
      <c r="D24" s="1008" t="s">
        <v>38</v>
      </c>
      <c r="E24" s="595" t="s">
        <v>349</v>
      </c>
      <c r="F24" s="1189" t="s">
        <v>70</v>
      </c>
      <c r="G24" s="1009" t="s">
        <v>237</v>
      </c>
      <c r="H24" s="1010" t="str">
        <f t="shared" si="25"/>
        <v>石橋</v>
      </c>
      <c r="I24" s="1011" t="s">
        <v>301</v>
      </c>
      <c r="J24" s="1197" t="s">
        <v>28</v>
      </c>
      <c r="K24" s="1013"/>
      <c r="L24" s="1011"/>
      <c r="M24" s="1014" t="s">
        <v>65</v>
      </c>
      <c r="N24" s="1012" t="s">
        <v>292</v>
      </c>
      <c r="O24" s="1012" t="s">
        <v>70</v>
      </c>
      <c r="P24" s="1015"/>
      <c r="Q24" s="1016" t="s">
        <v>309</v>
      </c>
      <c r="R24" s="1292" t="s">
        <v>313</v>
      </c>
      <c r="S24" s="1012" t="s">
        <v>203</v>
      </c>
      <c r="T24" s="1274" t="s">
        <v>426</v>
      </c>
      <c r="U24" s="1283" t="s">
        <v>455</v>
      </c>
      <c r="V24" s="1010" t="s">
        <v>63</v>
      </c>
      <c r="W24" s="1012" t="s">
        <v>120</v>
      </c>
      <c r="X24" s="1010" t="s">
        <v>299</v>
      </c>
      <c r="Y24" s="1017"/>
      <c r="Z24" s="1012"/>
      <c r="AA24" s="1012"/>
      <c r="AB24" s="1010" t="s">
        <v>233</v>
      </c>
      <c r="AC24" s="1011" t="s">
        <v>27</v>
      </c>
      <c r="AD24" s="1010"/>
      <c r="AE24" s="1018"/>
      <c r="AF24" s="1019" t="s">
        <v>284</v>
      </c>
      <c r="AG24" s="1020" t="str">
        <f t="shared" si="26"/>
        <v>石橋</v>
      </c>
      <c r="AH24" s="439"/>
      <c r="AI24" s="1040"/>
      <c r="AJ24" s="1041"/>
      <c r="AK24" s="1133"/>
      <c r="AL24" s="1089"/>
      <c r="AM24" s="1090"/>
      <c r="AN24" s="1091"/>
      <c r="AO24" s="1134"/>
      <c r="AP24" s="1135"/>
      <c r="AQ24" s="1102" t="s">
        <v>267</v>
      </c>
      <c r="AR24" s="1094"/>
      <c r="AS24" s="1102" t="s">
        <v>31</v>
      </c>
      <c r="AT24" s="1091"/>
      <c r="AU24" s="1090"/>
      <c r="AV24" s="1327" t="s">
        <v>199</v>
      </c>
      <c r="AW24" s="1328" t="s">
        <v>454</v>
      </c>
      <c r="AX24" s="1096"/>
      <c r="AY24" s="1096"/>
      <c r="AZ24" s="1329"/>
      <c r="BA24" s="1328"/>
      <c r="BB24" s="1096"/>
      <c r="BC24" s="1128"/>
      <c r="BD24" s="1137"/>
      <c r="BE24" s="1133"/>
      <c r="BF24" s="1102"/>
      <c r="BG24" s="1121"/>
      <c r="BH24" s="1138"/>
      <c r="BI24"/>
      <c r="BJ24"/>
      <c r="BK24"/>
      <c r="BL24"/>
      <c r="BM24" s="660"/>
      <c r="BN24"/>
      <c r="BO24"/>
      <c r="BP24"/>
      <c r="BQ24"/>
      <c r="BR24"/>
      <c r="BS24" s="440" t="s">
        <v>243</v>
      </c>
      <c r="BT24" s="676">
        <f t="shared" si="27"/>
        <v>0</v>
      </c>
      <c r="BU24" s="677">
        <f>COUNTIF($I$6:$J$9,BS24)</f>
        <v>0</v>
      </c>
      <c r="BV24" s="678">
        <f>COUNTIF($K$6:$L$9,BS24)</f>
        <v>0</v>
      </c>
      <c r="BW24" s="677">
        <f t="shared" si="0"/>
        <v>0</v>
      </c>
      <c r="BX24" s="679">
        <f t="shared" si="1"/>
        <v>0</v>
      </c>
      <c r="BY24" s="679">
        <f>COUNTIF($Q$6:$Q$9,BS24)</f>
        <v>0</v>
      </c>
      <c r="BZ24" s="677">
        <f t="shared" si="2"/>
        <v>0</v>
      </c>
      <c r="CA24" s="676">
        <f t="shared" si="3"/>
        <v>0</v>
      </c>
      <c r="CB24" s="680">
        <f t="shared" si="4"/>
        <v>0</v>
      </c>
      <c r="CC24" s="681">
        <f t="shared" si="5"/>
        <v>0</v>
      </c>
      <c r="CD24" s="676">
        <f t="shared" si="6"/>
        <v>0</v>
      </c>
      <c r="CE24" s="681">
        <f t="shared" si="7"/>
        <v>0</v>
      </c>
      <c r="CF24" s="679">
        <f t="shared" si="8"/>
        <v>0</v>
      </c>
      <c r="CG24" s="679">
        <f t="shared" si="9"/>
        <v>0</v>
      </c>
      <c r="CH24" s="678">
        <f t="shared" si="10"/>
        <v>0</v>
      </c>
      <c r="CI24" s="681">
        <f t="shared" si="11"/>
        <v>0</v>
      </c>
      <c r="CJ24" s="678">
        <f t="shared" si="12"/>
        <v>0</v>
      </c>
      <c r="CK24" s="681">
        <f t="shared" si="13"/>
        <v>0</v>
      </c>
      <c r="CL24" s="679">
        <f t="shared" si="14"/>
        <v>0</v>
      </c>
      <c r="CM24" s="679">
        <f t="shared" si="15"/>
        <v>0</v>
      </c>
      <c r="CN24" s="677">
        <f t="shared" si="16"/>
        <v>0</v>
      </c>
      <c r="CO24" s="679">
        <f t="shared" si="17"/>
        <v>0</v>
      </c>
      <c r="CP24" s="679">
        <f t="shared" si="18"/>
        <v>0</v>
      </c>
      <c r="CQ24" s="679">
        <f t="shared" si="19"/>
        <v>0</v>
      </c>
      <c r="CR24" s="679">
        <f t="shared" si="20"/>
        <v>0</v>
      </c>
      <c r="CS24" s="679">
        <f t="shared" si="21"/>
        <v>0</v>
      </c>
      <c r="CT24" s="679">
        <f t="shared" si="22"/>
        <v>0</v>
      </c>
      <c r="CU24" s="679">
        <f t="shared" si="23"/>
        <v>0</v>
      </c>
      <c r="CV24" s="821">
        <f t="shared" si="24"/>
        <v>0</v>
      </c>
    </row>
    <row r="25" spans="1:138" s="4" customFormat="1" ht="24.95" customHeight="1" x14ac:dyDescent="0.2">
      <c r="A25"/>
      <c r="B25" s="1006">
        <v>20</v>
      </c>
      <c r="C25" s="1007" t="s">
        <v>21</v>
      </c>
      <c r="D25" s="1008" t="s">
        <v>267</v>
      </c>
      <c r="E25" s="595" t="s">
        <v>349</v>
      </c>
      <c r="F25" s="1189" t="s">
        <v>70</v>
      </c>
      <c r="G25" s="1009" t="s">
        <v>31</v>
      </c>
      <c r="H25" s="1010" t="str">
        <f t="shared" si="25"/>
        <v>中村</v>
      </c>
      <c r="I25" s="1198" t="s">
        <v>199</v>
      </c>
      <c r="J25" s="1012" t="s">
        <v>237</v>
      </c>
      <c r="K25" s="1013"/>
      <c r="L25" s="1011"/>
      <c r="M25" s="1014" t="s">
        <v>65</v>
      </c>
      <c r="N25" s="1001" t="s">
        <v>292</v>
      </c>
      <c r="O25" s="1012" t="s">
        <v>70</v>
      </c>
      <c r="P25" s="1015" t="s">
        <v>301</v>
      </c>
      <c r="Q25" s="1016" t="s">
        <v>309</v>
      </c>
      <c r="R25" s="1012"/>
      <c r="S25" s="1012" t="s">
        <v>203</v>
      </c>
      <c r="T25" s="1009" t="s">
        <v>300</v>
      </c>
      <c r="U25" s="1017"/>
      <c r="V25" s="1010" t="s">
        <v>63</v>
      </c>
      <c r="W25" s="1012" t="s">
        <v>120</v>
      </c>
      <c r="X25" s="1010" t="s">
        <v>299</v>
      </c>
      <c r="Y25" s="1017" t="s">
        <v>301</v>
      </c>
      <c r="Z25" s="1012"/>
      <c r="AA25" s="1012"/>
      <c r="AB25" s="1010" t="s">
        <v>233</v>
      </c>
      <c r="AC25" s="1011" t="s">
        <v>38</v>
      </c>
      <c r="AD25" s="1010" t="s">
        <v>199</v>
      </c>
      <c r="AE25" s="1018"/>
      <c r="AF25" s="1019" t="s">
        <v>290</v>
      </c>
      <c r="AG25" s="1020" t="str">
        <f t="shared" si="26"/>
        <v>中村</v>
      </c>
      <c r="AH25" s="439"/>
      <c r="AI25" s="1045" t="s">
        <v>27</v>
      </c>
      <c r="AJ25" s="1041"/>
      <c r="AK25" s="1088"/>
      <c r="AL25" s="1089"/>
      <c r="AM25" s="1090"/>
      <c r="AN25" s="1091"/>
      <c r="AO25" s="1103"/>
      <c r="AP25" s="1091"/>
      <c r="AQ25" s="1089"/>
      <c r="AR25" s="1094"/>
      <c r="AS25" s="1089"/>
      <c r="AT25" s="1091"/>
      <c r="AU25" s="1090"/>
      <c r="AV25" s="1089"/>
      <c r="AW25" s="1095"/>
      <c r="AX25" s="1096"/>
      <c r="AY25" s="1096"/>
      <c r="AZ25" s="1136"/>
      <c r="BA25" s="1095"/>
      <c r="BB25" s="1096"/>
      <c r="BC25" s="1095"/>
      <c r="BD25" s="1098"/>
      <c r="BE25" s="1099"/>
      <c r="BF25" s="1100"/>
      <c r="BG25" s="1101"/>
      <c r="BH25" s="879" t="s">
        <v>369</v>
      </c>
      <c r="BI25"/>
      <c r="BJ25"/>
      <c r="BK25"/>
      <c r="BL25"/>
      <c r="BM25" s="660"/>
      <c r="BN25"/>
      <c r="BO25"/>
      <c r="BP25"/>
      <c r="BQ25"/>
      <c r="BR25"/>
      <c r="BS25" s="845" t="s">
        <v>273</v>
      </c>
      <c r="BT25" s="825">
        <f t="shared" si="27"/>
        <v>0</v>
      </c>
      <c r="BU25" s="826">
        <f>COUNTIF($K$6:$L$9,BS25)</f>
        <v>0</v>
      </c>
      <c r="BV25" s="827">
        <f>COUNTIF($M$6:$O$9,BS25)</f>
        <v>0</v>
      </c>
      <c r="BW25" s="826">
        <f t="shared" si="0"/>
        <v>0</v>
      </c>
      <c r="BX25" s="828">
        <f t="shared" si="1"/>
        <v>0</v>
      </c>
      <c r="BY25" s="828">
        <f>COUNTIF($Q$6:$Q$9,BT25)</f>
        <v>0</v>
      </c>
      <c r="BZ25" s="826">
        <f t="shared" si="2"/>
        <v>0</v>
      </c>
      <c r="CA25" s="825">
        <f t="shared" si="3"/>
        <v>0</v>
      </c>
      <c r="CB25" s="829">
        <f t="shared" si="4"/>
        <v>0</v>
      </c>
      <c r="CC25" s="830">
        <f t="shared" si="5"/>
        <v>0</v>
      </c>
      <c r="CD25" s="825">
        <f t="shared" si="6"/>
        <v>0</v>
      </c>
      <c r="CE25" s="830">
        <f t="shared" si="7"/>
        <v>0</v>
      </c>
      <c r="CF25" s="828">
        <f t="shared" si="8"/>
        <v>0</v>
      </c>
      <c r="CG25" s="828">
        <f t="shared" si="9"/>
        <v>0</v>
      </c>
      <c r="CH25" s="827">
        <f t="shared" si="10"/>
        <v>0</v>
      </c>
      <c r="CI25" s="830">
        <f t="shared" si="11"/>
        <v>0</v>
      </c>
      <c r="CJ25" s="827">
        <f t="shared" si="12"/>
        <v>0</v>
      </c>
      <c r="CK25" s="830">
        <f t="shared" si="13"/>
        <v>0</v>
      </c>
      <c r="CL25" s="828">
        <f t="shared" si="14"/>
        <v>0</v>
      </c>
      <c r="CM25" s="828">
        <f t="shared" si="15"/>
        <v>0</v>
      </c>
      <c r="CN25" s="826">
        <f t="shared" si="16"/>
        <v>0</v>
      </c>
      <c r="CO25" s="828">
        <f t="shared" si="17"/>
        <v>0</v>
      </c>
      <c r="CP25" s="828">
        <f t="shared" si="18"/>
        <v>0</v>
      </c>
      <c r="CQ25" s="828">
        <f t="shared" si="19"/>
        <v>0</v>
      </c>
      <c r="CR25" s="828">
        <f t="shared" si="20"/>
        <v>0</v>
      </c>
      <c r="CS25" s="828">
        <f t="shared" si="21"/>
        <v>0</v>
      </c>
      <c r="CT25" s="828">
        <f t="shared" si="22"/>
        <v>0</v>
      </c>
      <c r="CU25" s="828">
        <f t="shared" si="23"/>
        <v>0</v>
      </c>
      <c r="CV25" s="825">
        <f t="shared" si="24"/>
        <v>0</v>
      </c>
    </row>
    <row r="26" spans="1:138" s="4" customFormat="1" ht="24.95" customHeight="1" thickBot="1" x14ac:dyDescent="0.25">
      <c r="A26"/>
      <c r="B26" s="1006">
        <v>21</v>
      </c>
      <c r="C26" s="1007" t="s">
        <v>22</v>
      </c>
      <c r="D26" s="1191" t="s">
        <v>289</v>
      </c>
      <c r="E26" s="595" t="s">
        <v>349</v>
      </c>
      <c r="F26" s="1009" t="s">
        <v>267</v>
      </c>
      <c r="G26" s="1189" t="s">
        <v>31</v>
      </c>
      <c r="H26" s="1010" t="str">
        <f t="shared" si="25"/>
        <v>髙野</v>
      </c>
      <c r="I26" s="1199" t="s">
        <v>199</v>
      </c>
      <c r="J26" s="1012" t="s">
        <v>237</v>
      </c>
      <c r="K26" s="1013"/>
      <c r="L26" s="1011"/>
      <c r="M26" s="1014" t="s">
        <v>70</v>
      </c>
      <c r="N26" s="1305" t="s">
        <v>38</v>
      </c>
      <c r="O26" s="1012" t="s">
        <v>284</v>
      </c>
      <c r="P26" s="1015"/>
      <c r="Q26" s="1016" t="s">
        <v>309</v>
      </c>
      <c r="R26" s="1162" t="s">
        <v>292</v>
      </c>
      <c r="S26" s="1012" t="s">
        <v>203</v>
      </c>
      <c r="T26" s="1308" t="s">
        <v>300</v>
      </c>
      <c r="U26" s="1017"/>
      <c r="V26" s="1309" t="s">
        <v>63</v>
      </c>
      <c r="W26" s="1012" t="s">
        <v>120</v>
      </c>
      <c r="X26" s="1309" t="s">
        <v>301</v>
      </c>
      <c r="Y26" s="1017"/>
      <c r="Z26" s="1012"/>
      <c r="AA26" s="1012"/>
      <c r="AB26" s="1010" t="s">
        <v>233</v>
      </c>
      <c r="AC26" s="1011" t="s">
        <v>28</v>
      </c>
      <c r="AD26" s="1010" t="s">
        <v>31</v>
      </c>
      <c r="AE26" s="1018"/>
      <c r="AF26" s="1019" t="s">
        <v>27</v>
      </c>
      <c r="AG26" s="1020" t="str">
        <f t="shared" si="26"/>
        <v>髙野</v>
      </c>
      <c r="AH26" s="439"/>
      <c r="AI26" s="1164" t="s">
        <v>65</v>
      </c>
      <c r="AJ26" s="1326" t="s">
        <v>426</v>
      </c>
      <c r="AK26" s="1088"/>
      <c r="AL26" s="1089" t="s">
        <v>299</v>
      </c>
      <c r="AM26" s="1090" t="s">
        <v>284</v>
      </c>
      <c r="AN26" s="1091"/>
      <c r="AO26" s="1103" t="s">
        <v>299</v>
      </c>
      <c r="AP26" s="1091"/>
      <c r="AQ26" s="1089"/>
      <c r="AR26" s="1094"/>
      <c r="AS26" s="1089"/>
      <c r="AT26" s="1091"/>
      <c r="AU26" s="1090"/>
      <c r="AV26" s="1089"/>
      <c r="AW26" s="1095"/>
      <c r="AX26" s="1096"/>
      <c r="AY26" s="1096"/>
      <c r="AZ26" s="1097"/>
      <c r="BA26" s="1095"/>
      <c r="BB26" s="1096"/>
      <c r="BC26" s="1095"/>
      <c r="BD26" s="1098"/>
      <c r="BE26" s="1099"/>
      <c r="BF26" s="1100"/>
      <c r="BG26" s="1101"/>
      <c r="BH26" s="1104"/>
      <c r="BI26"/>
      <c r="BJ26"/>
      <c r="BK26"/>
      <c r="BL26"/>
      <c r="BM26" s="660"/>
      <c r="BN26"/>
      <c r="BO26"/>
      <c r="BP26"/>
      <c r="BQ26"/>
      <c r="BR26"/>
      <c r="BS26" s="845" t="s">
        <v>317</v>
      </c>
      <c r="BT26" s="682">
        <f t="shared" si="27"/>
        <v>0</v>
      </c>
      <c r="BU26" s="683">
        <f>COUNTIF($K$6:$L$9,BS26)</f>
        <v>0</v>
      </c>
      <c r="BV26" s="684">
        <f>COUNTIF($M$6:$O$9,BS26)</f>
        <v>0</v>
      </c>
      <c r="BW26" s="683">
        <f t="shared" si="0"/>
        <v>0</v>
      </c>
      <c r="BX26" s="685">
        <f t="shared" si="1"/>
        <v>0</v>
      </c>
      <c r="BY26" s="685">
        <f>COUNTIF($Q$6:$Q$9,BT26)</f>
        <v>0</v>
      </c>
      <c r="BZ26" s="683">
        <f t="shared" si="2"/>
        <v>0</v>
      </c>
      <c r="CA26" s="682">
        <f t="shared" si="3"/>
        <v>0</v>
      </c>
      <c r="CB26" s="686">
        <f t="shared" si="4"/>
        <v>0</v>
      </c>
      <c r="CC26" s="687">
        <f t="shared" si="5"/>
        <v>0</v>
      </c>
      <c r="CD26" s="682">
        <f t="shared" si="6"/>
        <v>0</v>
      </c>
      <c r="CE26" s="687">
        <f t="shared" si="7"/>
        <v>0</v>
      </c>
      <c r="CF26" s="685">
        <f t="shared" si="8"/>
        <v>0</v>
      </c>
      <c r="CG26" s="685">
        <f t="shared" si="9"/>
        <v>0</v>
      </c>
      <c r="CH26" s="684">
        <f t="shared" si="10"/>
        <v>0</v>
      </c>
      <c r="CI26" s="687">
        <f t="shared" si="11"/>
        <v>0</v>
      </c>
      <c r="CJ26" s="684">
        <f t="shared" si="12"/>
        <v>0</v>
      </c>
      <c r="CK26" s="687">
        <f t="shared" si="13"/>
        <v>0</v>
      </c>
      <c r="CL26" s="685">
        <f t="shared" si="14"/>
        <v>0</v>
      </c>
      <c r="CM26" s="685">
        <f t="shared" si="15"/>
        <v>0</v>
      </c>
      <c r="CN26" s="683">
        <f t="shared" si="16"/>
        <v>0</v>
      </c>
      <c r="CO26" s="685">
        <f t="shared" si="17"/>
        <v>0</v>
      </c>
      <c r="CP26" s="685">
        <f t="shared" si="18"/>
        <v>0</v>
      </c>
      <c r="CQ26" s="685">
        <f t="shared" si="19"/>
        <v>0</v>
      </c>
      <c r="CR26" s="685">
        <f t="shared" si="20"/>
        <v>0</v>
      </c>
      <c r="CS26" s="685">
        <f t="shared" si="21"/>
        <v>0</v>
      </c>
      <c r="CT26" s="685">
        <f t="shared" si="22"/>
        <v>0</v>
      </c>
      <c r="CU26" s="685">
        <f t="shared" si="23"/>
        <v>0</v>
      </c>
      <c r="CV26" s="682">
        <f t="shared" si="24"/>
        <v>0</v>
      </c>
    </row>
    <row r="27" spans="1:138" s="4" customFormat="1" ht="24.95" customHeight="1" x14ac:dyDescent="0.2">
      <c r="A27"/>
      <c r="B27" s="1006">
        <v>22</v>
      </c>
      <c r="C27" s="1007" t="s">
        <v>23</v>
      </c>
      <c r="D27" s="1307" t="s">
        <v>284</v>
      </c>
      <c r="E27" s="595"/>
      <c r="F27" s="1009" t="s">
        <v>267</v>
      </c>
      <c r="G27" s="1189" t="s">
        <v>31</v>
      </c>
      <c r="H27" s="1010" t="str">
        <f t="shared" si="25"/>
        <v>前澤</v>
      </c>
      <c r="I27" s="1190" t="s">
        <v>301</v>
      </c>
      <c r="J27" s="1305" t="s">
        <v>237</v>
      </c>
      <c r="K27" s="1013" t="s">
        <v>70</v>
      </c>
      <c r="L27" s="1011"/>
      <c r="M27" s="1014" t="s">
        <v>65</v>
      </c>
      <c r="N27" s="1012" t="s">
        <v>292</v>
      </c>
      <c r="O27" s="1012" t="s">
        <v>301</v>
      </c>
      <c r="P27" s="1015"/>
      <c r="Q27" s="1166" t="s">
        <v>350</v>
      </c>
      <c r="R27" s="1012" t="s">
        <v>300</v>
      </c>
      <c r="S27" s="1162" t="s">
        <v>203</v>
      </c>
      <c r="T27" s="1324" t="s">
        <v>199</v>
      </c>
      <c r="U27" s="1017"/>
      <c r="V27" s="1010" t="s">
        <v>63</v>
      </c>
      <c r="W27" s="1012" t="s">
        <v>120</v>
      </c>
      <c r="X27" s="1010" t="s">
        <v>299</v>
      </c>
      <c r="Y27" s="1017" t="s">
        <v>300</v>
      </c>
      <c r="Z27" s="1012"/>
      <c r="AA27" s="1012"/>
      <c r="AB27" s="1302" t="s">
        <v>268</v>
      </c>
      <c r="AC27" s="1011" t="s">
        <v>28</v>
      </c>
      <c r="AD27" s="1010" t="s">
        <v>31</v>
      </c>
      <c r="AE27" s="1018"/>
      <c r="AF27" s="1019" t="s">
        <v>38</v>
      </c>
      <c r="AG27" s="1020" t="str">
        <f t="shared" si="26"/>
        <v>前澤</v>
      </c>
      <c r="AH27" s="439"/>
      <c r="AI27" s="1164"/>
      <c r="AJ27" s="1165"/>
      <c r="AK27" s="1088"/>
      <c r="AL27" s="1295" t="s">
        <v>233</v>
      </c>
      <c r="AM27" s="1090"/>
      <c r="AN27" s="1091"/>
      <c r="AO27" s="1103"/>
      <c r="AP27" s="1091"/>
      <c r="AQ27" s="1089"/>
      <c r="AR27" s="1094"/>
      <c r="AS27" s="1089"/>
      <c r="AT27" s="1091"/>
      <c r="AU27" s="1090"/>
      <c r="AV27" s="1089"/>
      <c r="AW27" s="1095"/>
      <c r="AX27" s="1096"/>
      <c r="AY27" s="1096"/>
      <c r="AZ27" s="1097"/>
      <c r="BA27" s="1095"/>
      <c r="BB27" s="1096"/>
      <c r="BC27" s="1139"/>
      <c r="BD27" s="1137"/>
      <c r="BE27" s="1133"/>
      <c r="BF27" s="1169" t="s">
        <v>355</v>
      </c>
      <c r="BG27" s="1121"/>
      <c r="BH27" s="1138"/>
      <c r="BI27"/>
      <c r="BJ27"/>
      <c r="BK27"/>
      <c r="BL27"/>
      <c r="BM27" s="660"/>
      <c r="BN27"/>
      <c r="BO27"/>
      <c r="BP27"/>
      <c r="BQ27"/>
      <c r="BR27"/>
      <c r="BS27" s="440" t="s">
        <v>199</v>
      </c>
      <c r="BT27" s="676">
        <f t="shared" si="27"/>
        <v>2</v>
      </c>
      <c r="BU27" s="677">
        <f>COUNTIF($I$6:$J$9,BS27)</f>
        <v>0</v>
      </c>
      <c r="BV27" s="678">
        <f>COUNTIF($K$6:$L$9,BS27)</f>
        <v>0</v>
      </c>
      <c r="BW27" s="677">
        <f t="shared" si="0"/>
        <v>0</v>
      </c>
      <c r="BX27" s="679">
        <f t="shared" si="1"/>
        <v>0</v>
      </c>
      <c r="BY27" s="679">
        <f>COUNTIF($Q$6:$Q$9,BS27)</f>
        <v>0</v>
      </c>
      <c r="BZ27" s="677">
        <f t="shared" si="2"/>
        <v>1</v>
      </c>
      <c r="CA27" s="676">
        <f t="shared" si="3"/>
        <v>0</v>
      </c>
      <c r="CB27" s="680">
        <f t="shared" si="4"/>
        <v>0</v>
      </c>
      <c r="CC27" s="681">
        <f t="shared" si="5"/>
        <v>0</v>
      </c>
      <c r="CD27" s="676">
        <f t="shared" si="6"/>
        <v>1</v>
      </c>
      <c r="CE27" s="681">
        <f t="shared" si="7"/>
        <v>0</v>
      </c>
      <c r="CF27" s="679">
        <f t="shared" si="8"/>
        <v>0</v>
      </c>
      <c r="CG27" s="679">
        <f t="shared" si="9"/>
        <v>0</v>
      </c>
      <c r="CH27" s="678">
        <f t="shared" si="10"/>
        <v>0</v>
      </c>
      <c r="CI27" s="681">
        <f t="shared" si="11"/>
        <v>0</v>
      </c>
      <c r="CJ27" s="678">
        <f t="shared" si="12"/>
        <v>0</v>
      </c>
      <c r="CK27" s="681">
        <f t="shared" si="13"/>
        <v>0</v>
      </c>
      <c r="CL27" s="679">
        <f t="shared" si="14"/>
        <v>0</v>
      </c>
      <c r="CM27" s="679">
        <f t="shared" si="15"/>
        <v>0</v>
      </c>
      <c r="CN27" s="677">
        <f t="shared" si="16"/>
        <v>0</v>
      </c>
      <c r="CO27" s="679">
        <f t="shared" si="17"/>
        <v>0</v>
      </c>
      <c r="CP27" s="679">
        <f t="shared" si="18"/>
        <v>0</v>
      </c>
      <c r="CQ27" s="679">
        <f t="shared" si="19"/>
        <v>0</v>
      </c>
      <c r="CR27" s="679">
        <f t="shared" si="20"/>
        <v>0</v>
      </c>
      <c r="CS27" s="679">
        <f t="shared" si="21"/>
        <v>0</v>
      </c>
      <c r="CT27" s="679">
        <f t="shared" si="22"/>
        <v>0</v>
      </c>
      <c r="CU27" s="679">
        <f t="shared" si="23"/>
        <v>0</v>
      </c>
      <c r="CV27" s="821">
        <f t="shared" si="24"/>
        <v>4</v>
      </c>
    </row>
    <row r="28" spans="1:138" s="4" customFormat="1" ht="24.95" customHeight="1" x14ac:dyDescent="0.2">
      <c r="A28"/>
      <c r="B28" s="1006">
        <v>23</v>
      </c>
      <c r="C28" s="1007" t="s">
        <v>24</v>
      </c>
      <c r="D28" s="1201" t="s">
        <v>284</v>
      </c>
      <c r="E28" s="595"/>
      <c r="F28" s="1009" t="s">
        <v>267</v>
      </c>
      <c r="G28" s="1009" t="s">
        <v>31</v>
      </c>
      <c r="H28" s="1010" t="str">
        <f t="shared" si="25"/>
        <v>白原</v>
      </c>
      <c r="I28" s="1323" t="s">
        <v>301</v>
      </c>
      <c r="J28" s="1001" t="s">
        <v>28</v>
      </c>
      <c r="K28" s="1013"/>
      <c r="L28" s="1011"/>
      <c r="M28" s="1014" t="s">
        <v>65</v>
      </c>
      <c r="N28" s="1162" t="s">
        <v>292</v>
      </c>
      <c r="O28" s="1012" t="s">
        <v>301</v>
      </c>
      <c r="P28" s="1015"/>
      <c r="Q28" s="664" t="s">
        <v>272</v>
      </c>
      <c r="R28" s="1292"/>
      <c r="S28" s="1315" t="s">
        <v>203</v>
      </c>
      <c r="T28" s="1009" t="s">
        <v>70</v>
      </c>
      <c r="U28" s="1017"/>
      <c r="V28" s="1010" t="s">
        <v>63</v>
      </c>
      <c r="W28" s="1012" t="s">
        <v>120</v>
      </c>
      <c r="X28" s="1306" t="s">
        <v>299</v>
      </c>
      <c r="Y28" s="1276"/>
      <c r="Z28" s="1012"/>
      <c r="AA28" s="1012"/>
      <c r="AB28" s="1010" t="s">
        <v>233</v>
      </c>
      <c r="AC28" s="1011" t="s">
        <v>199</v>
      </c>
      <c r="AD28" s="1010" t="s">
        <v>284</v>
      </c>
      <c r="AE28" s="1018"/>
      <c r="AF28" s="1019" t="s">
        <v>298</v>
      </c>
      <c r="AG28" s="1020" t="str">
        <f t="shared" si="26"/>
        <v>白原</v>
      </c>
      <c r="AH28" s="439"/>
      <c r="AI28" s="1164" t="s">
        <v>237</v>
      </c>
      <c r="AJ28" s="1165"/>
      <c r="AK28" s="1088"/>
      <c r="AL28" s="1089" t="s">
        <v>300</v>
      </c>
      <c r="AM28" s="1090" t="s">
        <v>27</v>
      </c>
      <c r="AN28" s="1091"/>
      <c r="AO28" s="1294" t="s">
        <v>300</v>
      </c>
      <c r="AP28" s="1093"/>
      <c r="AQ28" s="1089"/>
      <c r="AR28" s="1094"/>
      <c r="AS28" s="1089"/>
      <c r="AT28" s="1091"/>
      <c r="AU28" s="1090"/>
      <c r="AV28" s="1089"/>
      <c r="AW28" s="1095"/>
      <c r="AX28" s="1096"/>
      <c r="AY28" s="1096"/>
      <c r="AZ28" s="1097"/>
      <c r="BA28" s="1095"/>
      <c r="BB28" s="1090"/>
      <c r="BC28" s="1139"/>
      <c r="BD28" s="1137"/>
      <c r="BE28" s="1133"/>
      <c r="BF28" s="1102"/>
      <c r="BG28" s="1121"/>
      <c r="BH28" s="1138"/>
      <c r="BI28"/>
      <c r="BJ28"/>
      <c r="BK28"/>
      <c r="BL28"/>
      <c r="BM28" s="660"/>
      <c r="BN28"/>
      <c r="BO28"/>
      <c r="BP28"/>
      <c r="BQ28"/>
      <c r="BR28"/>
      <c r="BS28" s="845" t="s">
        <v>256</v>
      </c>
      <c r="BT28" s="825">
        <f t="shared" si="27"/>
        <v>0</v>
      </c>
      <c r="BU28" s="826">
        <f>COUNTIF($K$6:$L$9,BS28)</f>
        <v>0</v>
      </c>
      <c r="BV28" s="827">
        <f>COUNTIF($M$6:$O$9,BS28)</f>
        <v>0</v>
      </c>
      <c r="BW28" s="826">
        <f t="shared" si="0"/>
        <v>0</v>
      </c>
      <c r="BX28" s="828">
        <f t="shared" si="1"/>
        <v>0</v>
      </c>
      <c r="BY28" s="828">
        <f>COUNTIF($Q$6:$Q$9,BT28)</f>
        <v>0</v>
      </c>
      <c r="BZ28" s="826">
        <f t="shared" si="2"/>
        <v>0</v>
      </c>
      <c r="CA28" s="825">
        <f t="shared" si="3"/>
        <v>0</v>
      </c>
      <c r="CB28" s="829">
        <f t="shared" si="4"/>
        <v>0</v>
      </c>
      <c r="CC28" s="830">
        <f t="shared" si="5"/>
        <v>0</v>
      </c>
      <c r="CD28" s="825">
        <f t="shared" si="6"/>
        <v>0</v>
      </c>
      <c r="CE28" s="830">
        <f t="shared" si="7"/>
        <v>0</v>
      </c>
      <c r="CF28" s="828">
        <f t="shared" si="8"/>
        <v>0</v>
      </c>
      <c r="CG28" s="828">
        <f t="shared" si="9"/>
        <v>0</v>
      </c>
      <c r="CH28" s="827">
        <f t="shared" si="10"/>
        <v>0</v>
      </c>
      <c r="CI28" s="830">
        <f t="shared" si="11"/>
        <v>0</v>
      </c>
      <c r="CJ28" s="827">
        <f t="shared" si="12"/>
        <v>0</v>
      </c>
      <c r="CK28" s="830">
        <f t="shared" si="13"/>
        <v>0</v>
      </c>
      <c r="CL28" s="828">
        <f t="shared" si="14"/>
        <v>0</v>
      </c>
      <c r="CM28" s="828">
        <f t="shared" si="15"/>
        <v>0</v>
      </c>
      <c r="CN28" s="826">
        <f t="shared" si="16"/>
        <v>0</v>
      </c>
      <c r="CO28" s="828">
        <f t="shared" si="17"/>
        <v>0</v>
      </c>
      <c r="CP28" s="828">
        <f t="shared" si="18"/>
        <v>0</v>
      </c>
      <c r="CQ28" s="828">
        <f t="shared" si="19"/>
        <v>0</v>
      </c>
      <c r="CR28" s="828">
        <f t="shared" si="20"/>
        <v>0</v>
      </c>
      <c r="CS28" s="828">
        <f t="shared" si="21"/>
        <v>0</v>
      </c>
      <c r="CT28" s="828">
        <f t="shared" si="22"/>
        <v>0</v>
      </c>
      <c r="CU28" s="828">
        <f t="shared" si="23"/>
        <v>0</v>
      </c>
      <c r="CV28" s="825">
        <f t="shared" si="24"/>
        <v>0</v>
      </c>
    </row>
    <row r="29" spans="1:138" s="4" customFormat="1" ht="24.95" customHeight="1" thickBot="1" x14ac:dyDescent="0.25">
      <c r="A29"/>
      <c r="B29" s="1006">
        <v>24</v>
      </c>
      <c r="C29" s="1007" t="s">
        <v>25</v>
      </c>
      <c r="D29" s="1008" t="s">
        <v>38</v>
      </c>
      <c r="E29" s="595"/>
      <c r="F29" s="1009" t="s">
        <v>31</v>
      </c>
      <c r="G29" s="1196" t="s">
        <v>284</v>
      </c>
      <c r="H29" s="1010" t="str">
        <f t="shared" si="25"/>
        <v>岸井</v>
      </c>
      <c r="I29" s="1011" t="s">
        <v>301</v>
      </c>
      <c r="J29" s="1012" t="s">
        <v>237</v>
      </c>
      <c r="K29" s="1013"/>
      <c r="L29" s="1011"/>
      <c r="M29" s="1014" t="s">
        <v>65</v>
      </c>
      <c r="N29" s="1012" t="s">
        <v>70</v>
      </c>
      <c r="O29" s="1012"/>
      <c r="P29" s="1015"/>
      <c r="Q29" s="1016" t="s">
        <v>267</v>
      </c>
      <c r="R29" s="1012"/>
      <c r="S29" s="1012" t="s">
        <v>300</v>
      </c>
      <c r="T29" s="1009" t="s">
        <v>303</v>
      </c>
      <c r="U29" s="1017"/>
      <c r="V29" s="1010"/>
      <c r="W29" s="1012" t="s">
        <v>120</v>
      </c>
      <c r="X29" s="1010" t="s">
        <v>299</v>
      </c>
      <c r="Y29" s="1017"/>
      <c r="Z29" s="1012"/>
      <c r="AA29" s="1012"/>
      <c r="AB29" s="1296" t="s">
        <v>27</v>
      </c>
      <c r="AC29" s="1297" t="s">
        <v>233</v>
      </c>
      <c r="AD29" s="1010"/>
      <c r="AE29" s="1018"/>
      <c r="AF29" s="1019" t="s">
        <v>199</v>
      </c>
      <c r="AG29" s="1020" t="str">
        <f>AF28</f>
        <v>岸井</v>
      </c>
      <c r="AH29" s="439" t="s">
        <v>276</v>
      </c>
      <c r="AI29" s="1164"/>
      <c r="AJ29" s="1165"/>
      <c r="AK29" s="1088"/>
      <c r="AL29" s="1089" t="s">
        <v>28</v>
      </c>
      <c r="AM29" s="1090" t="s">
        <v>63</v>
      </c>
      <c r="AN29" s="1304" t="s">
        <v>417</v>
      </c>
      <c r="AO29" s="1103"/>
      <c r="AP29" s="1091"/>
      <c r="AQ29" s="1089"/>
      <c r="AR29" s="1094"/>
      <c r="AS29" s="1089"/>
      <c r="AT29" s="1091"/>
      <c r="AU29" s="1090"/>
      <c r="AV29" s="1089"/>
      <c r="AW29" s="1095"/>
      <c r="AX29" s="1096"/>
      <c r="AY29" s="1096"/>
      <c r="AZ29" s="1097"/>
      <c r="BA29" s="1095"/>
      <c r="BB29" s="1140"/>
      <c r="BC29" s="1128"/>
      <c r="BD29" s="1141"/>
      <c r="BE29" s="1088"/>
      <c r="BF29" s="1102"/>
      <c r="BG29" s="1121"/>
      <c r="BH29" s="1138"/>
      <c r="BI29"/>
      <c r="BJ29"/>
      <c r="BK29"/>
      <c r="BL29"/>
      <c r="BM29" s="660"/>
      <c r="BN29"/>
      <c r="BO29"/>
      <c r="BP29"/>
      <c r="BQ29"/>
      <c r="BR29"/>
      <c r="BS29" s="845" t="s">
        <v>310</v>
      </c>
      <c r="BT29" s="682">
        <f t="shared" si="27"/>
        <v>0</v>
      </c>
      <c r="BU29" s="683">
        <f>COUNTIF($K$6:$L$9,BS29)</f>
        <v>0</v>
      </c>
      <c r="BV29" s="684">
        <f>COUNTIF($M$6:$O$9,BS29)</f>
        <v>0</v>
      </c>
      <c r="BW29" s="683">
        <f t="shared" si="0"/>
        <v>0</v>
      </c>
      <c r="BX29" s="685">
        <f t="shared" si="1"/>
        <v>0</v>
      </c>
      <c r="BY29" s="685">
        <f>COUNTIF($Q$6:$Q$9,BT29)</f>
        <v>0</v>
      </c>
      <c r="BZ29" s="683">
        <f t="shared" si="2"/>
        <v>0</v>
      </c>
      <c r="CA29" s="682">
        <f t="shared" si="3"/>
        <v>0</v>
      </c>
      <c r="CB29" s="686">
        <f t="shared" si="4"/>
        <v>0</v>
      </c>
      <c r="CC29" s="687">
        <f t="shared" si="5"/>
        <v>0</v>
      </c>
      <c r="CD29" s="682">
        <f t="shared" si="6"/>
        <v>0</v>
      </c>
      <c r="CE29" s="687">
        <f t="shared" si="7"/>
        <v>0</v>
      </c>
      <c r="CF29" s="685">
        <f t="shared" si="8"/>
        <v>0</v>
      </c>
      <c r="CG29" s="685">
        <f t="shared" si="9"/>
        <v>0</v>
      </c>
      <c r="CH29" s="684">
        <f t="shared" si="10"/>
        <v>0</v>
      </c>
      <c r="CI29" s="687">
        <f t="shared" si="11"/>
        <v>0</v>
      </c>
      <c r="CJ29" s="684">
        <f t="shared" si="12"/>
        <v>0</v>
      </c>
      <c r="CK29" s="687">
        <f t="shared" si="13"/>
        <v>0</v>
      </c>
      <c r="CL29" s="685">
        <f t="shared" si="14"/>
        <v>0</v>
      </c>
      <c r="CM29" s="685">
        <f t="shared" si="15"/>
        <v>0</v>
      </c>
      <c r="CN29" s="683">
        <f t="shared" si="16"/>
        <v>0</v>
      </c>
      <c r="CO29" s="685">
        <f t="shared" si="17"/>
        <v>0</v>
      </c>
      <c r="CP29" s="685">
        <f t="shared" si="18"/>
        <v>0</v>
      </c>
      <c r="CQ29" s="685">
        <f t="shared" si="19"/>
        <v>0</v>
      </c>
      <c r="CR29" s="685">
        <f t="shared" si="20"/>
        <v>0</v>
      </c>
      <c r="CS29" s="685">
        <f t="shared" si="21"/>
        <v>0</v>
      </c>
      <c r="CT29" s="685">
        <f t="shared" si="22"/>
        <v>0</v>
      </c>
      <c r="CU29" s="685">
        <f t="shared" si="23"/>
        <v>0</v>
      </c>
      <c r="CV29" s="682">
        <f t="shared" si="24"/>
        <v>0</v>
      </c>
    </row>
    <row r="30" spans="1:138" s="4" customFormat="1" ht="24.95" customHeight="1" x14ac:dyDescent="0.2">
      <c r="A30"/>
      <c r="B30" s="1021">
        <v>25</v>
      </c>
      <c r="C30" s="1022" t="s">
        <v>19</v>
      </c>
      <c r="D30" s="1023"/>
      <c r="E30" s="1024"/>
      <c r="F30" s="1025"/>
      <c r="G30" s="1025"/>
      <c r="H30" s="1026" t="str">
        <f t="shared" si="25"/>
        <v>篠原</v>
      </c>
      <c r="I30" s="1027"/>
      <c r="J30" s="1028"/>
      <c r="K30" s="1029"/>
      <c r="L30" s="1027"/>
      <c r="M30" s="1030"/>
      <c r="N30" s="1028"/>
      <c r="O30" s="1028"/>
      <c r="P30" s="1031"/>
      <c r="Q30" s="1032"/>
      <c r="R30" s="1028"/>
      <c r="S30" s="1028"/>
      <c r="T30" s="1025"/>
      <c r="U30" s="1033"/>
      <c r="V30" s="1026"/>
      <c r="W30" s="1028"/>
      <c r="X30" s="1026" t="s">
        <v>299</v>
      </c>
      <c r="Y30" s="1033"/>
      <c r="Z30" s="1028"/>
      <c r="AA30" s="1028"/>
      <c r="AB30" s="1026"/>
      <c r="AC30" s="1027"/>
      <c r="AD30" s="1026"/>
      <c r="AE30" s="1034"/>
      <c r="AF30" s="1035" t="s">
        <v>258</v>
      </c>
      <c r="AG30" s="1036" t="str">
        <f t="shared" si="26"/>
        <v>篠原</v>
      </c>
      <c r="AH30" s="1037" t="s">
        <v>233</v>
      </c>
      <c r="AI30" s="1042"/>
      <c r="AJ30" s="1043"/>
      <c r="AK30" s="1130"/>
      <c r="AL30" s="1106"/>
      <c r="AM30" s="1107"/>
      <c r="AN30" s="1108"/>
      <c r="AO30" s="1142"/>
      <c r="AP30" s="1110"/>
      <c r="AQ30" s="1106"/>
      <c r="AR30" s="1112"/>
      <c r="AS30" s="1106"/>
      <c r="AT30" s="1108"/>
      <c r="AU30" s="1107"/>
      <c r="AV30" s="1106"/>
      <c r="AW30" s="1113"/>
      <c r="AX30" s="1107"/>
      <c r="AY30" s="1107"/>
      <c r="AZ30" s="1114"/>
      <c r="BA30" s="1113"/>
      <c r="BB30" s="1107"/>
      <c r="BC30" s="1143"/>
      <c r="BD30" s="1144"/>
      <c r="BE30" s="1130"/>
      <c r="BF30" s="1111"/>
      <c r="BG30" s="1145"/>
      <c r="BH30" s="1146"/>
      <c r="BI30"/>
      <c r="BJ30"/>
      <c r="BK30"/>
      <c r="BL30"/>
      <c r="BM30" s="660"/>
      <c r="BN30"/>
      <c r="BO30"/>
      <c r="BP30"/>
      <c r="BQ30"/>
      <c r="BR30"/>
      <c r="BS30" s="440" t="s">
        <v>233</v>
      </c>
      <c r="BT30" s="676">
        <f t="shared" si="27"/>
        <v>0</v>
      </c>
      <c r="BU30" s="677">
        <f>COUNTIF($I$6:$J$9,BS30)</f>
        <v>0</v>
      </c>
      <c r="BV30" s="678">
        <f>COUNTIF($K$6:$L$9,BS30)</f>
        <v>0</v>
      </c>
      <c r="BW30" s="677">
        <f t="shared" si="0"/>
        <v>0</v>
      </c>
      <c r="BX30" s="679">
        <f t="shared" si="1"/>
        <v>0</v>
      </c>
      <c r="BY30" s="679">
        <f>COUNTIF($Q$6:$Q$9,BS30)</f>
        <v>0</v>
      </c>
      <c r="BZ30" s="677">
        <f t="shared" si="2"/>
        <v>0</v>
      </c>
      <c r="CA30" s="676">
        <f t="shared" si="3"/>
        <v>0</v>
      </c>
      <c r="CB30" s="680">
        <f t="shared" si="4"/>
        <v>0</v>
      </c>
      <c r="CC30" s="681">
        <f t="shared" si="5"/>
        <v>0</v>
      </c>
      <c r="CD30" s="676">
        <f t="shared" si="6"/>
        <v>0</v>
      </c>
      <c r="CE30" s="681">
        <f t="shared" si="7"/>
        <v>0</v>
      </c>
      <c r="CF30" s="679">
        <f t="shared" si="8"/>
        <v>0</v>
      </c>
      <c r="CG30" s="679">
        <f t="shared" si="9"/>
        <v>3</v>
      </c>
      <c r="CH30" s="678">
        <f t="shared" si="10"/>
        <v>0</v>
      </c>
      <c r="CI30" s="681">
        <f t="shared" si="11"/>
        <v>0</v>
      </c>
      <c r="CJ30" s="678">
        <f t="shared" si="12"/>
        <v>0</v>
      </c>
      <c r="CK30" s="681">
        <f t="shared" si="13"/>
        <v>0</v>
      </c>
      <c r="CL30" s="679">
        <f t="shared" si="14"/>
        <v>0</v>
      </c>
      <c r="CM30" s="679">
        <f t="shared" si="15"/>
        <v>0</v>
      </c>
      <c r="CN30" s="677">
        <f t="shared" si="16"/>
        <v>0</v>
      </c>
      <c r="CO30" s="679">
        <f t="shared" si="17"/>
        <v>0</v>
      </c>
      <c r="CP30" s="679">
        <f t="shared" si="18"/>
        <v>0</v>
      </c>
      <c r="CQ30" s="679">
        <f t="shared" si="19"/>
        <v>0</v>
      </c>
      <c r="CR30" s="679">
        <f t="shared" si="20"/>
        <v>0</v>
      </c>
      <c r="CS30" s="679">
        <f t="shared" si="21"/>
        <v>0</v>
      </c>
      <c r="CT30" s="679">
        <f t="shared" si="22"/>
        <v>0</v>
      </c>
      <c r="CU30" s="679">
        <f t="shared" si="23"/>
        <v>0</v>
      </c>
      <c r="CV30" s="821">
        <f t="shared" si="24"/>
        <v>3</v>
      </c>
    </row>
    <row r="31" spans="1:138" s="4" customFormat="1" ht="24.95" customHeight="1" x14ac:dyDescent="0.2">
      <c r="A31"/>
      <c r="B31" s="1006">
        <v>26</v>
      </c>
      <c r="C31" s="1007" t="s">
        <v>20</v>
      </c>
      <c r="D31" s="1200" t="s">
        <v>28</v>
      </c>
      <c r="E31" s="595" t="s">
        <v>349</v>
      </c>
      <c r="F31" s="994" t="s">
        <v>31</v>
      </c>
      <c r="G31" s="1189" t="s">
        <v>284</v>
      </c>
      <c r="H31" s="1010" t="str">
        <f t="shared" si="25"/>
        <v>知久</v>
      </c>
      <c r="I31" s="1323" t="s">
        <v>70</v>
      </c>
      <c r="J31" s="1012" t="s">
        <v>237</v>
      </c>
      <c r="K31" s="1013"/>
      <c r="L31" s="1011"/>
      <c r="M31" s="1014" t="s">
        <v>199</v>
      </c>
      <c r="N31" s="1012" t="s">
        <v>292</v>
      </c>
      <c r="O31" s="1012" t="s">
        <v>284</v>
      </c>
      <c r="P31" s="1015"/>
      <c r="Q31" s="1312" t="s">
        <v>309</v>
      </c>
      <c r="R31" s="1272" t="s">
        <v>267</v>
      </c>
      <c r="S31" s="1012" t="s">
        <v>203</v>
      </c>
      <c r="T31" s="1247" t="s">
        <v>313</v>
      </c>
      <c r="U31" s="1283" t="s">
        <v>427</v>
      </c>
      <c r="V31" s="1010" t="s">
        <v>63</v>
      </c>
      <c r="W31" s="1012" t="s">
        <v>120</v>
      </c>
      <c r="X31" s="1010" t="s">
        <v>299</v>
      </c>
      <c r="Y31" s="1017" t="s">
        <v>300</v>
      </c>
      <c r="Z31" s="1012"/>
      <c r="AA31" s="1012"/>
      <c r="AB31" s="1010" t="s">
        <v>27</v>
      </c>
      <c r="AC31" s="1011" t="s">
        <v>38</v>
      </c>
      <c r="AD31" s="1010"/>
      <c r="AE31" s="1018"/>
      <c r="AF31" s="1019" t="s">
        <v>233</v>
      </c>
      <c r="AG31" s="1020" t="str">
        <f t="shared" si="26"/>
        <v>知久</v>
      </c>
      <c r="AH31" s="439"/>
      <c r="AI31" s="1164" t="s">
        <v>301</v>
      </c>
      <c r="AJ31" s="1165"/>
      <c r="AK31" s="1088"/>
      <c r="AL31" s="1089" t="s">
        <v>65</v>
      </c>
      <c r="AM31" s="1090"/>
      <c r="AN31" s="1091"/>
      <c r="AO31" s="1103" t="s">
        <v>65</v>
      </c>
      <c r="AP31" s="1135"/>
      <c r="AQ31" s="1089"/>
      <c r="AR31" s="1094"/>
      <c r="AS31" s="1089"/>
      <c r="AT31" s="1091"/>
      <c r="AU31" s="1090"/>
      <c r="AV31" s="1089"/>
      <c r="AW31" s="1128"/>
      <c r="AX31" s="1090"/>
      <c r="AY31" s="1090"/>
      <c r="AZ31" s="1127"/>
      <c r="BA31" s="1128"/>
      <c r="BB31" s="1090"/>
      <c r="BC31" s="1128"/>
      <c r="BD31" s="1141"/>
      <c r="BE31" s="1088"/>
      <c r="BF31" s="1102"/>
      <c r="BG31" s="1121"/>
      <c r="BH31" s="879"/>
      <c r="BI31"/>
      <c r="BJ31"/>
      <c r="BK31"/>
      <c r="BL31"/>
      <c r="BM31" s="660"/>
      <c r="BN31"/>
      <c r="BO31"/>
      <c r="BP31"/>
      <c r="BQ31"/>
      <c r="BR31"/>
      <c r="BS31" s="845" t="s">
        <v>268</v>
      </c>
      <c r="BT31" s="825">
        <f t="shared" si="27"/>
        <v>0</v>
      </c>
      <c r="BU31" s="826">
        <f>COUNTIF($K$6:$L$9,BS31)</f>
        <v>0</v>
      </c>
      <c r="BV31" s="827">
        <f>COUNTIF($M$6:$O$9,BS31)</f>
        <v>0</v>
      </c>
      <c r="BW31" s="826">
        <f t="shared" si="0"/>
        <v>0</v>
      </c>
      <c r="BX31" s="828">
        <f t="shared" si="1"/>
        <v>0</v>
      </c>
      <c r="BY31" s="828">
        <f>COUNTIF($Q$6:$Q$9,BT31)</f>
        <v>0</v>
      </c>
      <c r="BZ31" s="826">
        <f t="shared" si="2"/>
        <v>0</v>
      </c>
      <c r="CA31" s="825">
        <f t="shared" si="3"/>
        <v>0</v>
      </c>
      <c r="CB31" s="829">
        <f t="shared" si="4"/>
        <v>0</v>
      </c>
      <c r="CC31" s="830">
        <f t="shared" si="5"/>
        <v>0</v>
      </c>
      <c r="CD31" s="825">
        <f t="shared" si="6"/>
        <v>0</v>
      </c>
      <c r="CE31" s="830">
        <f t="shared" si="7"/>
        <v>0</v>
      </c>
      <c r="CF31" s="828">
        <f t="shared" si="8"/>
        <v>0</v>
      </c>
      <c r="CG31" s="828">
        <f t="shared" si="9"/>
        <v>0</v>
      </c>
      <c r="CH31" s="827">
        <f t="shared" si="10"/>
        <v>0</v>
      </c>
      <c r="CI31" s="830">
        <f t="shared" si="11"/>
        <v>0</v>
      </c>
      <c r="CJ31" s="827">
        <f t="shared" si="12"/>
        <v>0</v>
      </c>
      <c r="CK31" s="830">
        <f t="shared" si="13"/>
        <v>0</v>
      </c>
      <c r="CL31" s="828">
        <f t="shared" si="14"/>
        <v>0</v>
      </c>
      <c r="CM31" s="828">
        <f t="shared" si="15"/>
        <v>0</v>
      </c>
      <c r="CN31" s="826">
        <f t="shared" si="16"/>
        <v>0</v>
      </c>
      <c r="CO31" s="828">
        <f t="shared" si="17"/>
        <v>0</v>
      </c>
      <c r="CP31" s="828">
        <f t="shared" si="18"/>
        <v>0</v>
      </c>
      <c r="CQ31" s="828">
        <f t="shared" si="19"/>
        <v>0</v>
      </c>
      <c r="CR31" s="828">
        <f t="shared" si="20"/>
        <v>0</v>
      </c>
      <c r="CS31" s="828">
        <f t="shared" si="21"/>
        <v>0</v>
      </c>
      <c r="CT31" s="828">
        <f t="shared" si="22"/>
        <v>0</v>
      </c>
      <c r="CU31" s="828">
        <f t="shared" si="23"/>
        <v>0</v>
      </c>
      <c r="CV31" s="825">
        <f t="shared" si="24"/>
        <v>0</v>
      </c>
      <c r="CW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</row>
    <row r="32" spans="1:138" s="4" customFormat="1" ht="24.95" customHeight="1" thickBot="1" x14ac:dyDescent="0.25">
      <c r="A32"/>
      <c r="B32" s="1006">
        <v>27</v>
      </c>
      <c r="C32" s="1007" t="s">
        <v>21</v>
      </c>
      <c r="D32" s="1191" t="s">
        <v>393</v>
      </c>
      <c r="E32" s="595" t="s">
        <v>349</v>
      </c>
      <c r="F32" s="1308" t="s">
        <v>31</v>
      </c>
      <c r="G32" s="1301" t="s">
        <v>27</v>
      </c>
      <c r="H32" s="1010" t="str">
        <f t="shared" si="25"/>
        <v>大橋</v>
      </c>
      <c r="I32" s="1011" t="s">
        <v>70</v>
      </c>
      <c r="J32" s="1012" t="s">
        <v>28</v>
      </c>
      <c r="K32" s="1013"/>
      <c r="L32" s="1011"/>
      <c r="M32" s="1014" t="s">
        <v>65</v>
      </c>
      <c r="N32" s="1012" t="s">
        <v>292</v>
      </c>
      <c r="O32" s="1001" t="s">
        <v>301</v>
      </c>
      <c r="P32" s="1015" t="s">
        <v>267</v>
      </c>
      <c r="Q32" s="1016" t="s">
        <v>309</v>
      </c>
      <c r="R32" s="1012"/>
      <c r="S32" s="1012" t="s">
        <v>203</v>
      </c>
      <c r="T32" s="994" t="s">
        <v>300</v>
      </c>
      <c r="U32" s="1017"/>
      <c r="V32" s="1010" t="s">
        <v>63</v>
      </c>
      <c r="W32" s="1012" t="s">
        <v>120</v>
      </c>
      <c r="X32" s="1010" t="s">
        <v>299</v>
      </c>
      <c r="Y32" s="1017"/>
      <c r="Z32" s="1012"/>
      <c r="AA32" s="1012"/>
      <c r="AB32" s="1302" t="s">
        <v>289</v>
      </c>
      <c r="AC32" s="1011" t="s">
        <v>38</v>
      </c>
      <c r="AD32" s="1010" t="s">
        <v>31</v>
      </c>
      <c r="AE32" s="1018"/>
      <c r="AF32" s="1019" t="s">
        <v>276</v>
      </c>
      <c r="AG32" s="1020" t="str">
        <f t="shared" si="26"/>
        <v>大橋</v>
      </c>
      <c r="AH32" s="439"/>
      <c r="AI32" s="1164" t="s">
        <v>199</v>
      </c>
      <c r="AJ32" s="1165"/>
      <c r="AK32" s="1088"/>
      <c r="AL32" s="1089"/>
      <c r="AM32" s="1090"/>
      <c r="AN32" s="1091"/>
      <c r="AO32" s="1293" t="s">
        <v>284</v>
      </c>
      <c r="AP32" s="1091"/>
      <c r="AQ32" s="1089"/>
      <c r="AR32" s="1094"/>
      <c r="AS32" s="1089"/>
      <c r="AT32" s="1091"/>
      <c r="AU32" s="1090"/>
      <c r="AV32" s="1089"/>
      <c r="AW32" s="1128"/>
      <c r="AX32" s="1090"/>
      <c r="AY32" s="1090"/>
      <c r="AZ32" s="1127" t="s">
        <v>301</v>
      </c>
      <c r="BA32" s="1128" t="s">
        <v>386</v>
      </c>
      <c r="BB32" s="1090"/>
      <c r="BC32" s="1128"/>
      <c r="BD32" s="1141"/>
      <c r="BE32" s="1088"/>
      <c r="BF32" s="1102"/>
      <c r="BG32" s="1121"/>
      <c r="BH32" s="879" t="s">
        <v>370</v>
      </c>
      <c r="BI32"/>
      <c r="BJ32"/>
      <c r="BK32"/>
      <c r="BL32"/>
      <c r="BM32" s="660"/>
      <c r="BN32"/>
      <c r="BO32"/>
      <c r="BP32"/>
      <c r="BQ32"/>
      <c r="BR32"/>
      <c r="BS32" s="845" t="s">
        <v>307</v>
      </c>
      <c r="BT32" s="682">
        <f t="shared" ref="BT32:BT59" si="28">COUNTIF($F$6:$H$9,BS32)</f>
        <v>0</v>
      </c>
      <c r="BU32" s="683">
        <f>COUNTIF($K$6:$L$9,BS32)</f>
        <v>0</v>
      </c>
      <c r="BV32" s="684">
        <f>COUNTIF($M$6:$O$9,BS32)</f>
        <v>0</v>
      </c>
      <c r="BW32" s="683">
        <f t="shared" ref="BW32:BW59" si="29">COUNTIF($M$6:$O$9,BS32)</f>
        <v>0</v>
      </c>
      <c r="BX32" s="685">
        <f t="shared" ref="BX32:BX59" si="30">COUNTIF($P$6:$P$9,BS32)</f>
        <v>0</v>
      </c>
      <c r="BY32" s="685">
        <f>COUNTIF($Q$6:$Q$9,BT32)</f>
        <v>0</v>
      </c>
      <c r="BZ32" s="683">
        <f t="shared" ref="BZ32:BZ59" si="31">COUNTIF($R$6:$R$9,$BS32)</f>
        <v>0</v>
      </c>
      <c r="CA32" s="682">
        <f t="shared" ref="CA32:CA59" si="32">COUNTIF($S$6:$S$9,BS32)</f>
        <v>0</v>
      </c>
      <c r="CB32" s="686">
        <f t="shared" ref="CB32:CB59" si="33">COUNTIF($T$6:$U$9,$BS32)</f>
        <v>0</v>
      </c>
      <c r="CC32" s="687">
        <f t="shared" ref="CC32:CC59" si="34">COUNTIF($V$6:$X$9,$BS32)</f>
        <v>0</v>
      </c>
      <c r="CD32" s="682">
        <f t="shared" ref="CD32:CD59" si="35">COUNTIF($Y$6:$Y$9,$BS32)</f>
        <v>0</v>
      </c>
      <c r="CE32" s="687">
        <f t="shared" ref="CE32:CE59" si="36">COUNTIF($Z$6:$Z$9,$BS32)</f>
        <v>0</v>
      </c>
      <c r="CF32" s="685">
        <f t="shared" ref="CF32:CF59" si="37">COUNTIF($AA$6:$AB$9,$BS32)</f>
        <v>0</v>
      </c>
      <c r="CG32" s="685">
        <f t="shared" ref="CG32:CG59" si="38">COUNTIF($AC$6:$AC$9,$BS32)</f>
        <v>0</v>
      </c>
      <c r="CH32" s="684">
        <f t="shared" ref="CH32:CH59" si="39">COUNTIF($AD$6:$AD$9,$BS32)</f>
        <v>0</v>
      </c>
      <c r="CI32" s="687">
        <f t="shared" ref="CI32:CI59" si="40">COUNTIF($AE$6:$AE$9,$BS32)</f>
        <v>0</v>
      </c>
      <c r="CJ32" s="684">
        <f t="shared" ref="CJ32:CJ59" si="41">COUNTIF($AF$6:$AF$9,$BS32)</f>
        <v>0</v>
      </c>
      <c r="CK32" s="687">
        <f t="shared" ref="CK32:CK59" si="42">COUNTIF($AG$6:$AG$9,$BS32)</f>
        <v>0</v>
      </c>
      <c r="CL32" s="685">
        <f t="shared" ref="CL32:CL59" si="43">COUNTIF($AH$6:$AH$9,$BS32)</f>
        <v>0</v>
      </c>
      <c r="CM32" s="685">
        <f t="shared" ref="CM32:CM59" si="44">COUNTIF($AJ$6:$AJ$9,$BS32)</f>
        <v>0</v>
      </c>
      <c r="CN32" s="683">
        <f t="shared" ref="CN32:CN59" si="45">COUNTIF($AK$6:$AM$9,$BS32)</f>
        <v>0</v>
      </c>
      <c r="CO32" s="685">
        <f t="shared" ref="CO32:CO59" si="46">COUNTIF($AN$6:$AP$9,$BS32)</f>
        <v>0</v>
      </c>
      <c r="CP32" s="685">
        <f t="shared" ref="CP32:CP59" si="47">COUNTIF($AQ$6:$AR$9,$BS32)</f>
        <v>0</v>
      </c>
      <c r="CQ32" s="685">
        <f t="shared" ref="CQ32:CQ59" si="48">COUNTIF($AS$6:$AT$9,$BS32)</f>
        <v>0</v>
      </c>
      <c r="CR32" s="685">
        <f t="shared" ref="CR32:CR59" si="49">COUNTIF($AU$6:$AV$9,$BS32)</f>
        <v>0</v>
      </c>
      <c r="CS32" s="685">
        <f t="shared" ref="CS32:CS59" si="50">COUNTIF($AW$6:$AW$9,$BS32)</f>
        <v>0</v>
      </c>
      <c r="CT32" s="685">
        <f t="shared" ref="CT32:CT59" si="51">COUNTIF($AX$6:$BA$9,$BS32)</f>
        <v>0</v>
      </c>
      <c r="CU32" s="685">
        <f t="shared" ref="CU32:CU59" si="52">COUNTIF($BB$6:$BG$9,$BS32)</f>
        <v>0</v>
      </c>
      <c r="CV32" s="682">
        <f t="shared" ref="CV32:CV59" si="53">SUM(BT32:CI32)</f>
        <v>0</v>
      </c>
      <c r="CW32" s="277"/>
      <c r="CZ32" s="277"/>
      <c r="DA32" s="277"/>
      <c r="DB32" s="277"/>
      <c r="DC32" s="277"/>
      <c r="DD32" s="277"/>
      <c r="DE32" s="277"/>
      <c r="DF32" s="277"/>
      <c r="DG32" s="277"/>
      <c r="DH32" s="277"/>
      <c r="DI32" s="277"/>
      <c r="DJ32" s="277"/>
      <c r="DK32" s="277"/>
      <c r="DL32" s="277"/>
      <c r="DM32" s="277"/>
      <c r="DN32" s="277"/>
      <c r="DO32" s="277"/>
      <c r="DP32" s="277"/>
      <c r="DQ32" s="277"/>
      <c r="DR32" s="277"/>
      <c r="DS32" s="277"/>
      <c r="DT32" s="277"/>
      <c r="DU32" s="277"/>
      <c r="DV32" s="277"/>
    </row>
    <row r="33" spans="1:130" s="40" customFormat="1" ht="24.95" customHeight="1" x14ac:dyDescent="0.2">
      <c r="A33"/>
      <c r="B33" s="1006">
        <v>28</v>
      </c>
      <c r="C33" s="1007" t="s">
        <v>22</v>
      </c>
      <c r="D33" s="1188" t="s">
        <v>267</v>
      </c>
      <c r="E33" s="595"/>
      <c r="F33" s="1189" t="s">
        <v>31</v>
      </c>
      <c r="G33" s="1009" t="s">
        <v>237</v>
      </c>
      <c r="H33" s="1010" t="str">
        <f t="shared" si="25"/>
        <v>村山</v>
      </c>
      <c r="I33" s="1011" t="s">
        <v>70</v>
      </c>
      <c r="J33" s="1012" t="s">
        <v>28</v>
      </c>
      <c r="K33" s="1013"/>
      <c r="L33" s="1011"/>
      <c r="M33" s="1330" t="s">
        <v>65</v>
      </c>
      <c r="N33" s="1012" t="s">
        <v>301</v>
      </c>
      <c r="O33" s="1012" t="s">
        <v>267</v>
      </c>
      <c r="P33" s="1015"/>
      <c r="Q33" s="1016" t="s">
        <v>284</v>
      </c>
      <c r="R33" s="1162" t="s">
        <v>292</v>
      </c>
      <c r="S33" s="1012" t="s">
        <v>203</v>
      </c>
      <c r="T33" s="1196" t="s">
        <v>199</v>
      </c>
      <c r="U33" s="1017"/>
      <c r="V33" s="1010" t="s">
        <v>63</v>
      </c>
      <c r="W33" s="1012" t="s">
        <v>120</v>
      </c>
      <c r="X33" s="1010" t="s">
        <v>299</v>
      </c>
      <c r="Y33" s="1017" t="s">
        <v>284</v>
      </c>
      <c r="Z33" s="1012"/>
      <c r="AA33" s="1012"/>
      <c r="AB33" s="1010" t="s">
        <v>27</v>
      </c>
      <c r="AC33" s="1011" t="s">
        <v>38</v>
      </c>
      <c r="AD33" s="1010" t="s">
        <v>31</v>
      </c>
      <c r="AE33" s="1018"/>
      <c r="AF33" s="1019" t="s">
        <v>343</v>
      </c>
      <c r="AG33" s="1020" t="str">
        <f t="shared" si="26"/>
        <v>村山</v>
      </c>
      <c r="AH33" s="439"/>
      <c r="AI33" s="1325" t="s">
        <v>417</v>
      </c>
      <c r="AJ33" s="1165"/>
      <c r="AK33" s="1088"/>
      <c r="AL33" s="1295"/>
      <c r="AM33" s="1090"/>
      <c r="AN33" s="1091"/>
      <c r="AO33" s="1103"/>
      <c r="AP33" s="1091"/>
      <c r="AQ33" s="1102" t="s">
        <v>309</v>
      </c>
      <c r="AR33" s="1094"/>
      <c r="AS33" s="1089"/>
      <c r="AT33" s="1091"/>
      <c r="AU33" s="1090"/>
      <c r="AV33" s="1295" t="s">
        <v>233</v>
      </c>
      <c r="AW33" s="1377" t="s">
        <v>478</v>
      </c>
      <c r="AX33" s="1090"/>
      <c r="AY33" s="1090"/>
      <c r="AZ33" s="1378"/>
      <c r="BA33" s="1377"/>
      <c r="BB33" s="1090"/>
      <c r="BC33" s="1128"/>
      <c r="BD33" s="1141"/>
      <c r="BE33" s="1099"/>
      <c r="BF33" s="1100"/>
      <c r="BG33" s="1101"/>
      <c r="BH33" s="1104"/>
      <c r="BI33"/>
      <c r="BJ33"/>
      <c r="BK33"/>
      <c r="BL33"/>
      <c r="BM33" s="660"/>
      <c r="BN33"/>
      <c r="BO33"/>
      <c r="BP33"/>
      <c r="BQ33"/>
      <c r="BR33"/>
      <c r="BS33" s="440" t="s">
        <v>267</v>
      </c>
      <c r="BT33" s="676">
        <f t="shared" si="28"/>
        <v>0</v>
      </c>
      <c r="BU33" s="677">
        <f>COUNTIF($I$6:$J$9,BS33)</f>
        <v>0</v>
      </c>
      <c r="BV33" s="678">
        <f>COUNTIF($K$6:$L$9,BS33)</f>
        <v>0</v>
      </c>
      <c r="BW33" s="677">
        <f t="shared" si="29"/>
        <v>1</v>
      </c>
      <c r="BX33" s="679">
        <f t="shared" si="30"/>
        <v>0</v>
      </c>
      <c r="BY33" s="679">
        <f>COUNTIF($Q$6:$Q$9,BS33)</f>
        <v>1</v>
      </c>
      <c r="BZ33" s="677">
        <f t="shared" si="31"/>
        <v>0</v>
      </c>
      <c r="CA33" s="676">
        <f t="shared" si="32"/>
        <v>0</v>
      </c>
      <c r="CB33" s="680">
        <f t="shared" si="33"/>
        <v>0</v>
      </c>
      <c r="CC33" s="681">
        <f t="shared" si="34"/>
        <v>0</v>
      </c>
      <c r="CD33" s="676">
        <f t="shared" si="35"/>
        <v>0</v>
      </c>
      <c r="CE33" s="681">
        <f t="shared" si="36"/>
        <v>0</v>
      </c>
      <c r="CF33" s="679">
        <f t="shared" si="37"/>
        <v>0</v>
      </c>
      <c r="CG33" s="679">
        <f t="shared" si="38"/>
        <v>0</v>
      </c>
      <c r="CH33" s="678">
        <f t="shared" si="39"/>
        <v>0</v>
      </c>
      <c r="CI33" s="681">
        <f t="shared" si="40"/>
        <v>0</v>
      </c>
      <c r="CJ33" s="678">
        <f t="shared" si="41"/>
        <v>0</v>
      </c>
      <c r="CK33" s="681">
        <f t="shared" si="42"/>
        <v>0</v>
      </c>
      <c r="CL33" s="679">
        <f t="shared" si="43"/>
        <v>0</v>
      </c>
      <c r="CM33" s="679">
        <f t="shared" si="44"/>
        <v>0</v>
      </c>
      <c r="CN33" s="677">
        <f t="shared" si="45"/>
        <v>0</v>
      </c>
      <c r="CO33" s="679">
        <f t="shared" si="46"/>
        <v>0</v>
      </c>
      <c r="CP33" s="679">
        <f t="shared" si="47"/>
        <v>0</v>
      </c>
      <c r="CQ33" s="679">
        <f t="shared" si="48"/>
        <v>0</v>
      </c>
      <c r="CR33" s="679">
        <f t="shared" si="49"/>
        <v>0</v>
      </c>
      <c r="CS33" s="679">
        <f t="shared" si="50"/>
        <v>0</v>
      </c>
      <c r="CT33" s="679">
        <f t="shared" si="51"/>
        <v>0</v>
      </c>
      <c r="CU33" s="679">
        <f t="shared" si="52"/>
        <v>0</v>
      </c>
      <c r="CV33" s="821">
        <f t="shared" si="53"/>
        <v>2</v>
      </c>
      <c r="CW33" s="277"/>
      <c r="CX33" s="4"/>
      <c r="CY33" s="4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</row>
    <row r="34" spans="1:130" s="277" customFormat="1" ht="24.95" customHeight="1" x14ac:dyDescent="0.2">
      <c r="A34"/>
      <c r="B34" s="1021">
        <v>29</v>
      </c>
      <c r="C34" s="1022" t="s">
        <v>23</v>
      </c>
      <c r="D34" s="1023"/>
      <c r="E34" s="1024"/>
      <c r="F34" s="1025"/>
      <c r="G34" s="1025"/>
      <c r="H34" s="1026" t="str">
        <f t="shared" si="25"/>
        <v>バタ</v>
      </c>
      <c r="I34" s="1027"/>
      <c r="J34" s="1028"/>
      <c r="K34" s="1029"/>
      <c r="L34" s="1027"/>
      <c r="M34" s="1030"/>
      <c r="N34" s="1028"/>
      <c r="O34" s="1028"/>
      <c r="P34" s="1031"/>
      <c r="Q34" s="1032"/>
      <c r="R34" s="1028"/>
      <c r="S34" s="1028"/>
      <c r="T34" s="1025"/>
      <c r="U34" s="1033"/>
      <c r="V34" s="1026"/>
      <c r="W34" s="1028"/>
      <c r="X34" s="1026" t="s">
        <v>38</v>
      </c>
      <c r="Y34" s="1033"/>
      <c r="Z34" s="1028"/>
      <c r="AA34" s="1028"/>
      <c r="AB34" s="1026"/>
      <c r="AC34" s="1027"/>
      <c r="AD34" s="1026"/>
      <c r="AE34" s="1034"/>
      <c r="AF34" s="1035" t="s">
        <v>259</v>
      </c>
      <c r="AG34" s="1036" t="str">
        <f>AF33</f>
        <v>バタ</v>
      </c>
      <c r="AH34" s="1037" t="s">
        <v>258</v>
      </c>
      <c r="AI34" s="1042"/>
      <c r="AJ34" s="1043"/>
      <c r="AK34" s="1105"/>
      <c r="AL34" s="1106"/>
      <c r="AM34" s="1107"/>
      <c r="AN34" s="1108"/>
      <c r="AO34" s="1129"/>
      <c r="AP34" s="1108"/>
      <c r="AQ34" s="1106"/>
      <c r="AR34" s="1112"/>
      <c r="AS34" s="1106"/>
      <c r="AT34" s="1108"/>
      <c r="AU34" s="1107"/>
      <c r="AV34" s="1106"/>
      <c r="AW34" s="1115"/>
      <c r="AX34" s="1125"/>
      <c r="AY34" s="1125"/>
      <c r="AZ34" s="1124"/>
      <c r="BA34" s="1115"/>
      <c r="BB34" s="1125"/>
      <c r="BC34" s="1115"/>
      <c r="BD34" s="1116"/>
      <c r="BE34" s="1117"/>
      <c r="BF34" s="1126"/>
      <c r="BG34" s="1119"/>
      <c r="BH34" s="1120"/>
      <c r="BI34"/>
      <c r="BJ34"/>
      <c r="BK34"/>
      <c r="BL34"/>
      <c r="BM34" s="660"/>
      <c r="BN34"/>
      <c r="BO34"/>
      <c r="BP34"/>
      <c r="BQ34"/>
      <c r="BR34"/>
      <c r="BS34" s="845" t="s">
        <v>274</v>
      </c>
      <c r="BT34" s="825">
        <f t="shared" si="28"/>
        <v>0</v>
      </c>
      <c r="BU34" s="826">
        <f>COUNTIF($K$6:$L$9,BS34)</f>
        <v>0</v>
      </c>
      <c r="BV34" s="827">
        <f>COUNTIF($M$6:$O$9,BS34)</f>
        <v>0</v>
      </c>
      <c r="BW34" s="826">
        <f t="shared" si="29"/>
        <v>0</v>
      </c>
      <c r="BX34" s="828">
        <f t="shared" si="30"/>
        <v>0</v>
      </c>
      <c r="BY34" s="828">
        <f>COUNTIF($Q$6:$Q$9,BT34)</f>
        <v>0</v>
      </c>
      <c r="BZ34" s="826">
        <f t="shared" si="31"/>
        <v>0</v>
      </c>
      <c r="CA34" s="825">
        <f t="shared" si="32"/>
        <v>0</v>
      </c>
      <c r="CB34" s="829">
        <f t="shared" si="33"/>
        <v>0</v>
      </c>
      <c r="CC34" s="830">
        <f t="shared" si="34"/>
        <v>0</v>
      </c>
      <c r="CD34" s="825">
        <f t="shared" si="35"/>
        <v>0</v>
      </c>
      <c r="CE34" s="830">
        <f t="shared" si="36"/>
        <v>0</v>
      </c>
      <c r="CF34" s="828">
        <f t="shared" si="37"/>
        <v>0</v>
      </c>
      <c r="CG34" s="828">
        <f t="shared" si="38"/>
        <v>0</v>
      </c>
      <c r="CH34" s="827">
        <f t="shared" si="39"/>
        <v>0</v>
      </c>
      <c r="CI34" s="830">
        <f t="shared" si="40"/>
        <v>0</v>
      </c>
      <c r="CJ34" s="827">
        <f t="shared" si="41"/>
        <v>0</v>
      </c>
      <c r="CK34" s="830">
        <f t="shared" si="42"/>
        <v>0</v>
      </c>
      <c r="CL34" s="828">
        <f t="shared" si="43"/>
        <v>0</v>
      </c>
      <c r="CM34" s="828">
        <f t="shared" si="44"/>
        <v>0</v>
      </c>
      <c r="CN34" s="826">
        <f t="shared" si="45"/>
        <v>0</v>
      </c>
      <c r="CO34" s="828">
        <f t="shared" si="46"/>
        <v>0</v>
      </c>
      <c r="CP34" s="828">
        <f t="shared" si="47"/>
        <v>0</v>
      </c>
      <c r="CQ34" s="828">
        <f t="shared" si="48"/>
        <v>0</v>
      </c>
      <c r="CR34" s="828">
        <f t="shared" si="49"/>
        <v>0</v>
      </c>
      <c r="CS34" s="828">
        <f t="shared" si="50"/>
        <v>0</v>
      </c>
      <c r="CT34" s="828">
        <f t="shared" si="51"/>
        <v>0</v>
      </c>
      <c r="CU34" s="828">
        <f t="shared" si="52"/>
        <v>0</v>
      </c>
      <c r="CV34" s="825">
        <f t="shared" si="53"/>
        <v>0</v>
      </c>
      <c r="CX34" s="40"/>
      <c r="CY34" s="40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</row>
    <row r="35" spans="1:130" ht="24.95" customHeight="1" thickBot="1" x14ac:dyDescent="0.25">
      <c r="B35" s="1006">
        <v>30</v>
      </c>
      <c r="C35" s="1007" t="s">
        <v>24</v>
      </c>
      <c r="D35" s="1307" t="s">
        <v>28</v>
      </c>
      <c r="E35" s="595"/>
      <c r="F35" s="1189" t="s">
        <v>31</v>
      </c>
      <c r="G35" s="1189" t="s">
        <v>284</v>
      </c>
      <c r="H35" s="1010" t="str">
        <f t="shared" si="25"/>
        <v>小清水</v>
      </c>
      <c r="I35" s="1011" t="s">
        <v>300</v>
      </c>
      <c r="J35" s="1012" t="s">
        <v>237</v>
      </c>
      <c r="K35" s="1013"/>
      <c r="L35" s="1011"/>
      <c r="M35" s="1014" t="s">
        <v>65</v>
      </c>
      <c r="N35" s="1162" t="s">
        <v>292</v>
      </c>
      <c r="O35" s="1012" t="s">
        <v>31</v>
      </c>
      <c r="P35" s="1015"/>
      <c r="Q35" s="1312" t="s">
        <v>70</v>
      </c>
      <c r="R35" s="1012" t="s">
        <v>267</v>
      </c>
      <c r="S35" s="1331" t="s">
        <v>203</v>
      </c>
      <c r="T35" s="1196" t="s">
        <v>199</v>
      </c>
      <c r="U35" s="1017"/>
      <c r="V35" s="1010" t="s">
        <v>63</v>
      </c>
      <c r="W35" s="1012" t="s">
        <v>120</v>
      </c>
      <c r="X35" s="1309" t="s">
        <v>119</v>
      </c>
      <c r="Y35" s="1017"/>
      <c r="Z35" s="1012"/>
      <c r="AA35" s="1012"/>
      <c r="AB35" s="1010" t="s">
        <v>27</v>
      </c>
      <c r="AC35" s="1011" t="s">
        <v>233</v>
      </c>
      <c r="AD35" s="1010" t="s">
        <v>284</v>
      </c>
      <c r="AE35" s="1018"/>
      <c r="AF35" s="1019" t="s">
        <v>301</v>
      </c>
      <c r="AG35" s="1020" t="str">
        <f t="shared" si="26"/>
        <v>小清水</v>
      </c>
      <c r="AH35" s="439"/>
      <c r="AI35" s="1180" t="s">
        <v>299</v>
      </c>
      <c r="AJ35" s="1181"/>
      <c r="AK35" s="1148"/>
      <c r="AL35" s="1152"/>
      <c r="AM35" s="1149"/>
      <c r="AN35" s="1150"/>
      <c r="AO35" s="1182"/>
      <c r="AP35" s="1151"/>
      <c r="AQ35" s="1152"/>
      <c r="AR35" s="1153"/>
      <c r="AS35" s="1152"/>
      <c r="AT35" s="1150"/>
      <c r="AU35" s="1149"/>
      <c r="AV35" s="1152"/>
      <c r="AW35" s="1183"/>
      <c r="AX35" s="1149"/>
      <c r="AY35" s="1149"/>
      <c r="AZ35" s="1184"/>
      <c r="BA35" s="1183"/>
      <c r="BB35" s="1149"/>
      <c r="BC35" s="1154"/>
      <c r="BD35" s="1155"/>
      <c r="BE35" s="1156"/>
      <c r="BF35" s="1157"/>
      <c r="BG35" s="1158"/>
      <c r="BH35" s="1159"/>
      <c r="BS35" s="845" t="s">
        <v>318</v>
      </c>
      <c r="BT35" s="682">
        <f t="shared" si="28"/>
        <v>0</v>
      </c>
      <c r="BU35" s="683">
        <f>COUNTIF($K$6:$L$9,BS35)</f>
        <v>0</v>
      </c>
      <c r="BV35" s="684">
        <f>COUNTIF($M$6:$O$9,BS35)</f>
        <v>0</v>
      </c>
      <c r="BW35" s="683">
        <f t="shared" si="29"/>
        <v>0</v>
      </c>
      <c r="BX35" s="685">
        <f t="shared" si="30"/>
        <v>0</v>
      </c>
      <c r="BY35" s="685">
        <f>COUNTIF($Q$6:$Q$9,BT35)</f>
        <v>0</v>
      </c>
      <c r="BZ35" s="683">
        <f t="shared" si="31"/>
        <v>0</v>
      </c>
      <c r="CA35" s="682">
        <f t="shared" si="32"/>
        <v>0</v>
      </c>
      <c r="CB35" s="686">
        <f t="shared" si="33"/>
        <v>0</v>
      </c>
      <c r="CC35" s="687">
        <f t="shared" si="34"/>
        <v>0</v>
      </c>
      <c r="CD35" s="682">
        <f t="shared" si="35"/>
        <v>0</v>
      </c>
      <c r="CE35" s="687">
        <f t="shared" si="36"/>
        <v>0</v>
      </c>
      <c r="CF35" s="685">
        <f t="shared" si="37"/>
        <v>0</v>
      </c>
      <c r="CG35" s="685">
        <f t="shared" si="38"/>
        <v>0</v>
      </c>
      <c r="CH35" s="684">
        <f t="shared" si="39"/>
        <v>0</v>
      </c>
      <c r="CI35" s="687">
        <f t="shared" si="40"/>
        <v>0</v>
      </c>
      <c r="CJ35" s="684">
        <f t="shared" si="41"/>
        <v>0</v>
      </c>
      <c r="CK35" s="687">
        <f t="shared" si="42"/>
        <v>0</v>
      </c>
      <c r="CL35" s="685">
        <f t="shared" si="43"/>
        <v>0</v>
      </c>
      <c r="CM35" s="685">
        <f t="shared" si="44"/>
        <v>0</v>
      </c>
      <c r="CN35" s="683">
        <f t="shared" si="45"/>
        <v>0</v>
      </c>
      <c r="CO35" s="685">
        <f t="shared" si="46"/>
        <v>0</v>
      </c>
      <c r="CP35" s="685">
        <f t="shared" si="47"/>
        <v>0</v>
      </c>
      <c r="CQ35" s="685">
        <f t="shared" si="48"/>
        <v>0</v>
      </c>
      <c r="CR35" s="685">
        <f t="shared" si="49"/>
        <v>0</v>
      </c>
      <c r="CS35" s="685">
        <f t="shared" si="50"/>
        <v>0</v>
      </c>
      <c r="CT35" s="685">
        <f t="shared" si="51"/>
        <v>0</v>
      </c>
      <c r="CU35" s="685">
        <f t="shared" si="52"/>
        <v>0</v>
      </c>
      <c r="CV35" s="682">
        <f t="shared" si="53"/>
        <v>0</v>
      </c>
      <c r="CX35" s="277"/>
      <c r="CY35" s="277"/>
    </row>
    <row r="36" spans="1:130" ht="24.95" customHeight="1" x14ac:dyDescent="0.2">
      <c r="A36" s="1761">
        <v>2021.05</v>
      </c>
      <c r="B36" s="1006">
        <v>1</v>
      </c>
      <c r="C36" s="1007" t="s">
        <v>25</v>
      </c>
      <c r="D36" s="1307" t="s">
        <v>233</v>
      </c>
      <c r="E36" s="595"/>
      <c r="F36" s="1009" t="s">
        <v>31</v>
      </c>
      <c r="G36" s="1009" t="s">
        <v>237</v>
      </c>
      <c r="H36" s="1010" t="str">
        <f t="shared" si="25"/>
        <v>戸田</v>
      </c>
      <c r="I36" s="1011" t="s">
        <v>267</v>
      </c>
      <c r="J36" s="1162" t="s">
        <v>199</v>
      </c>
      <c r="K36" s="1013"/>
      <c r="L36" s="1011"/>
      <c r="M36" s="1014" t="s">
        <v>65</v>
      </c>
      <c r="N36" s="1012" t="s">
        <v>27</v>
      </c>
      <c r="O36" s="1012"/>
      <c r="P36" s="1015"/>
      <c r="Q36" s="1016" t="s">
        <v>284</v>
      </c>
      <c r="R36" s="1012"/>
      <c r="S36" s="1012" t="s">
        <v>63</v>
      </c>
      <c r="T36" s="1009" t="s">
        <v>307</v>
      </c>
      <c r="U36" s="1017"/>
      <c r="V36" s="1010" t="s">
        <v>120</v>
      </c>
      <c r="W36" s="1361" t="s">
        <v>297</v>
      </c>
      <c r="X36" s="1010" t="s">
        <v>299</v>
      </c>
      <c r="Y36" s="1017"/>
      <c r="Z36" s="1012"/>
      <c r="AA36" s="1012"/>
      <c r="AB36" s="1010" t="s">
        <v>38</v>
      </c>
      <c r="AC36" s="1011" t="s">
        <v>28</v>
      </c>
      <c r="AD36" s="1010"/>
      <c r="AE36" s="1018"/>
      <c r="AF36" s="1019" t="s">
        <v>70</v>
      </c>
      <c r="AG36" s="1020" t="s">
        <v>447</v>
      </c>
      <c r="AH36" s="439" t="s">
        <v>199</v>
      </c>
      <c r="AI36" s="1249"/>
      <c r="AJ36" s="1250"/>
      <c r="AK36" s="1077"/>
      <c r="AL36" s="1075" t="s">
        <v>300</v>
      </c>
      <c r="AM36" s="1076" t="s">
        <v>418</v>
      </c>
      <c r="AN36" s="1077"/>
      <c r="AO36" s="1249"/>
      <c r="AP36" s="1077"/>
      <c r="AQ36" s="1075"/>
      <c r="AR36" s="1079"/>
      <c r="AS36" s="1075"/>
      <c r="AT36" s="1077"/>
      <c r="AU36" s="1076"/>
      <c r="AV36" s="1075"/>
      <c r="AW36" s="1080"/>
      <c r="AX36" s="1081"/>
      <c r="AY36" s="1081"/>
      <c r="AZ36" s="1082"/>
      <c r="BA36" s="1080"/>
      <c r="BB36" s="1081"/>
      <c r="BC36" s="1080"/>
      <c r="BD36" s="1083"/>
      <c r="BE36" s="1084"/>
      <c r="BF36" s="1085"/>
      <c r="BG36" s="1086"/>
      <c r="BH36" s="1087"/>
      <c r="BS36" s="440" t="s">
        <v>247</v>
      </c>
      <c r="BT36" s="676">
        <f t="shared" si="28"/>
        <v>0</v>
      </c>
      <c r="BU36" s="677">
        <f>COUNTIF($I$6:$J$9,BS36)</f>
        <v>0</v>
      </c>
      <c r="BV36" s="678">
        <f>COUNTIF($K$6:$L$9,BS36)</f>
        <v>0</v>
      </c>
      <c r="BW36" s="677">
        <f t="shared" si="29"/>
        <v>0</v>
      </c>
      <c r="BX36" s="679">
        <f t="shared" si="30"/>
        <v>0</v>
      </c>
      <c r="BY36" s="679">
        <f>COUNTIF($Q$6:$Q$9,BS36)</f>
        <v>0</v>
      </c>
      <c r="BZ36" s="677">
        <f t="shared" si="31"/>
        <v>0</v>
      </c>
      <c r="CA36" s="676">
        <f t="shared" si="32"/>
        <v>0</v>
      </c>
      <c r="CB36" s="680">
        <f t="shared" si="33"/>
        <v>0</v>
      </c>
      <c r="CC36" s="681">
        <f t="shared" si="34"/>
        <v>0</v>
      </c>
      <c r="CD36" s="676">
        <f t="shared" si="35"/>
        <v>0</v>
      </c>
      <c r="CE36" s="681">
        <f t="shared" si="36"/>
        <v>0</v>
      </c>
      <c r="CF36" s="679">
        <f t="shared" si="37"/>
        <v>0</v>
      </c>
      <c r="CG36" s="679">
        <f t="shared" si="38"/>
        <v>0</v>
      </c>
      <c r="CH36" s="678">
        <f t="shared" si="39"/>
        <v>0</v>
      </c>
      <c r="CI36" s="681">
        <f t="shared" si="40"/>
        <v>0</v>
      </c>
      <c r="CJ36" s="678">
        <f t="shared" si="41"/>
        <v>0</v>
      </c>
      <c r="CK36" s="681">
        <f t="shared" si="42"/>
        <v>0</v>
      </c>
      <c r="CL36" s="679">
        <f t="shared" si="43"/>
        <v>0</v>
      </c>
      <c r="CM36" s="679">
        <f t="shared" si="44"/>
        <v>0</v>
      </c>
      <c r="CN36" s="677">
        <f t="shared" si="45"/>
        <v>0</v>
      </c>
      <c r="CO36" s="679">
        <f t="shared" si="46"/>
        <v>0</v>
      </c>
      <c r="CP36" s="679">
        <f t="shared" si="47"/>
        <v>0</v>
      </c>
      <c r="CQ36" s="679">
        <f t="shared" si="48"/>
        <v>0</v>
      </c>
      <c r="CR36" s="679">
        <f t="shared" si="49"/>
        <v>0</v>
      </c>
      <c r="CS36" s="679">
        <f t="shared" si="50"/>
        <v>0</v>
      </c>
      <c r="CT36" s="679">
        <f t="shared" si="51"/>
        <v>0</v>
      </c>
      <c r="CU36" s="679">
        <f t="shared" si="52"/>
        <v>0</v>
      </c>
      <c r="CV36" s="821">
        <f t="shared" si="53"/>
        <v>0</v>
      </c>
      <c r="CX36" s="277"/>
      <c r="CY36" s="277"/>
    </row>
    <row r="37" spans="1:130" ht="24.95" customHeight="1" x14ac:dyDescent="0.2">
      <c r="A37" s="1761"/>
      <c r="B37" s="1021">
        <v>2</v>
      </c>
      <c r="C37" s="1022" t="s">
        <v>19</v>
      </c>
      <c r="D37" s="1023"/>
      <c r="E37" s="1024"/>
      <c r="F37" s="1025"/>
      <c r="G37" s="1025"/>
      <c r="H37" s="1026" t="str">
        <f t="shared" si="25"/>
        <v>山口</v>
      </c>
      <c r="I37" s="1027"/>
      <c r="J37" s="1028"/>
      <c r="K37" s="1029"/>
      <c r="L37" s="1027"/>
      <c r="M37" s="1030"/>
      <c r="N37" s="1028"/>
      <c r="O37" s="1028"/>
      <c r="P37" s="1031"/>
      <c r="Q37" s="1032"/>
      <c r="R37" s="1028"/>
      <c r="S37" s="1028"/>
      <c r="T37" s="1025"/>
      <c r="U37" s="1033"/>
      <c r="V37" s="1026"/>
      <c r="W37" s="1028"/>
      <c r="X37" s="1026" t="s">
        <v>284</v>
      </c>
      <c r="Y37" s="1033"/>
      <c r="Z37" s="1028"/>
      <c r="AA37" s="1028"/>
      <c r="AB37" s="1026"/>
      <c r="AC37" s="1027"/>
      <c r="AD37" s="1026"/>
      <c r="AE37" s="1034"/>
      <c r="AF37" s="1035" t="s">
        <v>299</v>
      </c>
      <c r="AG37" s="1036" t="str">
        <f t="shared" ref="AG37:AG66" si="54">AF36</f>
        <v>山口</v>
      </c>
      <c r="AH37" s="1037" t="s">
        <v>199</v>
      </c>
      <c r="AI37" s="1257"/>
      <c r="AJ37" s="1258"/>
      <c r="AK37" s="1108"/>
      <c r="AL37" s="1106"/>
      <c r="AM37" s="1107"/>
      <c r="AN37" s="1108"/>
      <c r="AO37" s="1257"/>
      <c r="AP37" s="1123"/>
      <c r="AQ37" s="1106"/>
      <c r="AR37" s="1112"/>
      <c r="AS37" s="1106"/>
      <c r="AT37" s="1108"/>
      <c r="AU37" s="1107"/>
      <c r="AV37" s="1106"/>
      <c r="AW37" s="1115"/>
      <c r="AX37" s="1125"/>
      <c r="AY37" s="1125"/>
      <c r="AZ37" s="1124"/>
      <c r="BA37" s="1115"/>
      <c r="BB37" s="1125"/>
      <c r="BC37" s="1115"/>
      <c r="BD37" s="1116"/>
      <c r="BE37" s="1117"/>
      <c r="BF37" s="1126"/>
      <c r="BG37" s="1119"/>
      <c r="BH37" s="1044"/>
      <c r="BS37" s="845" t="s">
        <v>294</v>
      </c>
      <c r="BT37" s="825">
        <f t="shared" si="28"/>
        <v>0</v>
      </c>
      <c r="BU37" s="826">
        <f>COUNTIF($K$6:$L$9,BS37)</f>
        <v>0</v>
      </c>
      <c r="BV37" s="827">
        <f>COUNTIF($M$6:$O$9,BS37)</f>
        <v>0</v>
      </c>
      <c r="BW37" s="826">
        <f t="shared" si="29"/>
        <v>0</v>
      </c>
      <c r="BX37" s="828">
        <f t="shared" si="30"/>
        <v>0</v>
      </c>
      <c r="BY37" s="828">
        <f>COUNTIF($Q$6:$Q$9,BT37)</f>
        <v>0</v>
      </c>
      <c r="BZ37" s="826">
        <f t="shared" si="31"/>
        <v>0</v>
      </c>
      <c r="CA37" s="825">
        <f t="shared" si="32"/>
        <v>0</v>
      </c>
      <c r="CB37" s="829">
        <f t="shared" si="33"/>
        <v>0</v>
      </c>
      <c r="CC37" s="830">
        <f t="shared" si="34"/>
        <v>0</v>
      </c>
      <c r="CD37" s="825">
        <f t="shared" si="35"/>
        <v>0</v>
      </c>
      <c r="CE37" s="830">
        <f t="shared" si="36"/>
        <v>0</v>
      </c>
      <c r="CF37" s="828">
        <f t="shared" si="37"/>
        <v>0</v>
      </c>
      <c r="CG37" s="828">
        <f t="shared" si="38"/>
        <v>0</v>
      </c>
      <c r="CH37" s="827">
        <f t="shared" si="39"/>
        <v>0</v>
      </c>
      <c r="CI37" s="830">
        <f t="shared" si="40"/>
        <v>0</v>
      </c>
      <c r="CJ37" s="827">
        <f t="shared" si="41"/>
        <v>0</v>
      </c>
      <c r="CK37" s="830">
        <f t="shared" si="42"/>
        <v>0</v>
      </c>
      <c r="CL37" s="828">
        <f t="shared" si="43"/>
        <v>0</v>
      </c>
      <c r="CM37" s="828">
        <f t="shared" si="44"/>
        <v>0</v>
      </c>
      <c r="CN37" s="826">
        <f t="shared" si="45"/>
        <v>0</v>
      </c>
      <c r="CO37" s="828">
        <f t="shared" si="46"/>
        <v>0</v>
      </c>
      <c r="CP37" s="828">
        <f t="shared" si="47"/>
        <v>0</v>
      </c>
      <c r="CQ37" s="828">
        <f t="shared" si="48"/>
        <v>0</v>
      </c>
      <c r="CR37" s="828">
        <f t="shared" si="49"/>
        <v>0</v>
      </c>
      <c r="CS37" s="828">
        <f t="shared" si="50"/>
        <v>0</v>
      </c>
      <c r="CT37" s="828">
        <f t="shared" si="51"/>
        <v>0</v>
      </c>
      <c r="CU37" s="828">
        <f t="shared" si="52"/>
        <v>0</v>
      </c>
      <c r="CV37" s="825">
        <f t="shared" si="53"/>
        <v>0</v>
      </c>
      <c r="CX37" s="277"/>
      <c r="CY37" s="277"/>
    </row>
    <row r="38" spans="1:130" ht="24.95" customHeight="1" thickBot="1" x14ac:dyDescent="0.25">
      <c r="A38" s="1761"/>
      <c r="B38" s="1021">
        <v>3</v>
      </c>
      <c r="C38" s="1022" t="s">
        <v>20</v>
      </c>
      <c r="D38" s="1023"/>
      <c r="E38" s="1024"/>
      <c r="F38" s="1025"/>
      <c r="G38" s="1025"/>
      <c r="H38" s="1026" t="str">
        <f t="shared" si="25"/>
        <v>斎藤</v>
      </c>
      <c r="I38" s="1027"/>
      <c r="J38" s="1028"/>
      <c r="K38" s="1029"/>
      <c r="L38" s="1027"/>
      <c r="M38" s="1030"/>
      <c r="N38" s="1028"/>
      <c r="O38" s="1028"/>
      <c r="P38" s="1031"/>
      <c r="Q38" s="1032"/>
      <c r="R38" s="1028"/>
      <c r="S38" s="1028"/>
      <c r="T38" s="1025"/>
      <c r="U38" s="1033"/>
      <c r="V38" s="1026"/>
      <c r="W38" s="1028"/>
      <c r="X38" s="1026" t="s">
        <v>301</v>
      </c>
      <c r="Y38" s="1033"/>
      <c r="Z38" s="1028"/>
      <c r="AA38" s="1028"/>
      <c r="AB38" s="1026"/>
      <c r="AC38" s="1027"/>
      <c r="AD38" s="1026"/>
      <c r="AE38" s="1034"/>
      <c r="AF38" s="1035" t="s">
        <v>237</v>
      </c>
      <c r="AG38" s="1036" t="str">
        <f t="shared" si="54"/>
        <v>斎藤</v>
      </c>
      <c r="AH38" s="1037" t="s">
        <v>298</v>
      </c>
      <c r="AI38" s="1129"/>
      <c r="AJ38" s="1258"/>
      <c r="AK38" s="1108"/>
      <c r="AL38" s="1106"/>
      <c r="AM38" s="1107"/>
      <c r="AN38" s="1108"/>
      <c r="AO38" s="1129"/>
      <c r="AP38" s="1108"/>
      <c r="AQ38" s="1106"/>
      <c r="AR38" s="1112"/>
      <c r="AS38" s="1106"/>
      <c r="AT38" s="1108"/>
      <c r="AU38" s="1107"/>
      <c r="AV38" s="1106"/>
      <c r="AW38" s="1115"/>
      <c r="AX38" s="1125"/>
      <c r="AY38" s="1125"/>
      <c r="AZ38" s="1124"/>
      <c r="BA38" s="1115"/>
      <c r="BB38" s="1125"/>
      <c r="BC38" s="1115"/>
      <c r="BD38" s="1116"/>
      <c r="BE38" s="1117"/>
      <c r="BF38" s="1126"/>
      <c r="BG38" s="1119"/>
      <c r="BH38" s="1120"/>
      <c r="BS38" s="845" t="s">
        <v>305</v>
      </c>
      <c r="BT38" s="682">
        <f t="shared" si="28"/>
        <v>0</v>
      </c>
      <c r="BU38" s="683">
        <f>COUNTIF($K$6:$L$9,BS38)</f>
        <v>0</v>
      </c>
      <c r="BV38" s="684">
        <f>COUNTIF($M$6:$O$9,BS38)</f>
        <v>0</v>
      </c>
      <c r="BW38" s="683">
        <f t="shared" si="29"/>
        <v>0</v>
      </c>
      <c r="BX38" s="685">
        <f t="shared" si="30"/>
        <v>0</v>
      </c>
      <c r="BY38" s="685">
        <f>COUNTIF($Q$6:$Q$9,BT38)</f>
        <v>0</v>
      </c>
      <c r="BZ38" s="683">
        <f t="shared" si="31"/>
        <v>0</v>
      </c>
      <c r="CA38" s="682">
        <f t="shared" si="32"/>
        <v>0</v>
      </c>
      <c r="CB38" s="686">
        <f t="shared" si="33"/>
        <v>0</v>
      </c>
      <c r="CC38" s="687">
        <f t="shared" si="34"/>
        <v>0</v>
      </c>
      <c r="CD38" s="682">
        <f t="shared" si="35"/>
        <v>0</v>
      </c>
      <c r="CE38" s="687">
        <f t="shared" si="36"/>
        <v>0</v>
      </c>
      <c r="CF38" s="685">
        <f t="shared" si="37"/>
        <v>0</v>
      </c>
      <c r="CG38" s="685">
        <f t="shared" si="38"/>
        <v>0</v>
      </c>
      <c r="CH38" s="684">
        <f t="shared" si="39"/>
        <v>0</v>
      </c>
      <c r="CI38" s="687">
        <f t="shared" si="40"/>
        <v>0</v>
      </c>
      <c r="CJ38" s="684">
        <f t="shared" si="41"/>
        <v>0</v>
      </c>
      <c r="CK38" s="687">
        <f t="shared" si="42"/>
        <v>0</v>
      </c>
      <c r="CL38" s="685">
        <f t="shared" si="43"/>
        <v>0</v>
      </c>
      <c r="CM38" s="685">
        <f t="shared" si="44"/>
        <v>0</v>
      </c>
      <c r="CN38" s="683">
        <f t="shared" si="45"/>
        <v>0</v>
      </c>
      <c r="CO38" s="685">
        <f t="shared" si="46"/>
        <v>0</v>
      </c>
      <c r="CP38" s="685">
        <f t="shared" si="47"/>
        <v>0</v>
      </c>
      <c r="CQ38" s="685">
        <f t="shared" si="48"/>
        <v>0</v>
      </c>
      <c r="CR38" s="685">
        <f t="shared" si="49"/>
        <v>0</v>
      </c>
      <c r="CS38" s="685">
        <f t="shared" si="50"/>
        <v>0</v>
      </c>
      <c r="CT38" s="685">
        <f t="shared" si="51"/>
        <v>0</v>
      </c>
      <c r="CU38" s="685">
        <f t="shared" si="52"/>
        <v>0</v>
      </c>
      <c r="CV38" s="682">
        <f t="shared" si="53"/>
        <v>0</v>
      </c>
    </row>
    <row r="39" spans="1:130" ht="24.95" customHeight="1" x14ac:dyDescent="0.2">
      <c r="A39" s="1761"/>
      <c r="B39" s="1021">
        <v>4</v>
      </c>
      <c r="C39" s="1022" t="s">
        <v>21</v>
      </c>
      <c r="D39" s="1023"/>
      <c r="E39" s="1024"/>
      <c r="F39" s="1025"/>
      <c r="G39" s="1025"/>
      <c r="H39" s="1026" t="str">
        <f t="shared" si="25"/>
        <v>渡辺</v>
      </c>
      <c r="I39" s="1027"/>
      <c r="J39" s="1028"/>
      <c r="K39" s="1029"/>
      <c r="L39" s="1027"/>
      <c r="M39" s="1030"/>
      <c r="N39" s="1028"/>
      <c r="O39" s="1028"/>
      <c r="P39" s="1031"/>
      <c r="Q39" s="1032"/>
      <c r="R39" s="1028"/>
      <c r="S39" s="1028"/>
      <c r="T39" s="1025"/>
      <c r="U39" s="1033"/>
      <c r="V39" s="1026"/>
      <c r="W39" s="1028"/>
      <c r="X39" s="1026" t="s">
        <v>300</v>
      </c>
      <c r="Y39" s="1033"/>
      <c r="Z39" s="1028"/>
      <c r="AA39" s="1028"/>
      <c r="AB39" s="1026"/>
      <c r="AC39" s="1027"/>
      <c r="AD39" s="1026"/>
      <c r="AE39" s="1034"/>
      <c r="AF39" s="1035" t="s">
        <v>278</v>
      </c>
      <c r="AG39" s="1036" t="str">
        <f t="shared" si="54"/>
        <v>渡辺</v>
      </c>
      <c r="AH39" s="1037" t="s">
        <v>119</v>
      </c>
      <c r="AI39" s="1142"/>
      <c r="AJ39" s="1258"/>
      <c r="AK39" s="1108"/>
      <c r="AL39" s="1106"/>
      <c r="AM39" s="1107"/>
      <c r="AN39" s="1108"/>
      <c r="AO39" s="1109"/>
      <c r="AP39" s="1110"/>
      <c r="AQ39" s="1111"/>
      <c r="AR39" s="1112"/>
      <c r="AS39" s="1106"/>
      <c r="AT39" s="1108"/>
      <c r="AU39" s="1107"/>
      <c r="AV39" s="1106"/>
      <c r="AW39" s="1113"/>
      <c r="AX39" s="1107"/>
      <c r="AY39" s="1107"/>
      <c r="AZ39" s="1114"/>
      <c r="BA39" s="1113"/>
      <c r="BB39" s="1024"/>
      <c r="BC39" s="1115"/>
      <c r="BD39" s="1116"/>
      <c r="BE39" s="1117"/>
      <c r="BF39" s="1118"/>
      <c r="BG39" s="1119"/>
      <c r="BH39" s="1120"/>
      <c r="BS39" s="845" t="s">
        <v>300</v>
      </c>
      <c r="BT39" s="676">
        <f t="shared" si="28"/>
        <v>0</v>
      </c>
      <c r="BU39" s="677">
        <f>COUNTIF($I$6:$J$9,BS39)</f>
        <v>0</v>
      </c>
      <c r="BV39" s="678">
        <f>COUNTIF($K$6:$L$9,BS39)</f>
        <v>0</v>
      </c>
      <c r="BW39" s="677">
        <f t="shared" si="29"/>
        <v>1</v>
      </c>
      <c r="BX39" s="679">
        <f t="shared" si="30"/>
        <v>0</v>
      </c>
      <c r="BY39" s="679">
        <f>COUNTIF($Q$6:$Q$9,BS39)</f>
        <v>1</v>
      </c>
      <c r="BZ39" s="677">
        <f t="shared" si="31"/>
        <v>0</v>
      </c>
      <c r="CA39" s="676">
        <f t="shared" si="32"/>
        <v>0</v>
      </c>
      <c r="CB39" s="680">
        <f t="shared" si="33"/>
        <v>1</v>
      </c>
      <c r="CC39" s="681">
        <f t="shared" si="34"/>
        <v>0</v>
      </c>
      <c r="CD39" s="676">
        <f t="shared" si="35"/>
        <v>1</v>
      </c>
      <c r="CE39" s="681">
        <f t="shared" si="36"/>
        <v>0</v>
      </c>
      <c r="CF39" s="679">
        <f t="shared" si="37"/>
        <v>0</v>
      </c>
      <c r="CG39" s="679">
        <f t="shared" si="38"/>
        <v>0</v>
      </c>
      <c r="CH39" s="678">
        <f t="shared" si="39"/>
        <v>0</v>
      </c>
      <c r="CI39" s="681">
        <f t="shared" si="40"/>
        <v>0</v>
      </c>
      <c r="CJ39" s="678">
        <f t="shared" si="41"/>
        <v>0</v>
      </c>
      <c r="CK39" s="681">
        <f t="shared" si="42"/>
        <v>0</v>
      </c>
      <c r="CL39" s="679">
        <f t="shared" si="43"/>
        <v>0</v>
      </c>
      <c r="CM39" s="679">
        <f t="shared" si="44"/>
        <v>0</v>
      </c>
      <c r="CN39" s="677">
        <f t="shared" si="45"/>
        <v>0</v>
      </c>
      <c r="CO39" s="679">
        <f t="shared" si="46"/>
        <v>0</v>
      </c>
      <c r="CP39" s="679">
        <f t="shared" si="47"/>
        <v>0</v>
      </c>
      <c r="CQ39" s="679">
        <f t="shared" si="48"/>
        <v>0</v>
      </c>
      <c r="CR39" s="679">
        <f t="shared" si="49"/>
        <v>0</v>
      </c>
      <c r="CS39" s="679">
        <f t="shared" si="50"/>
        <v>0</v>
      </c>
      <c r="CT39" s="679">
        <f t="shared" si="51"/>
        <v>0</v>
      </c>
      <c r="CU39" s="679">
        <f t="shared" si="52"/>
        <v>0</v>
      </c>
      <c r="CV39" s="821">
        <f t="shared" si="53"/>
        <v>4</v>
      </c>
    </row>
    <row r="40" spans="1:130" ht="24.95" customHeight="1" x14ac:dyDescent="0.2">
      <c r="A40" s="1761"/>
      <c r="B40" s="1021">
        <v>5</v>
      </c>
      <c r="C40" s="1022" t="s">
        <v>22</v>
      </c>
      <c r="D40" s="1023"/>
      <c r="E40" s="1024"/>
      <c r="F40" s="1025"/>
      <c r="G40" s="1025"/>
      <c r="H40" s="1026" t="str">
        <f t="shared" si="25"/>
        <v>石橋</v>
      </c>
      <c r="I40" s="1027"/>
      <c r="J40" s="1028"/>
      <c r="K40" s="1029"/>
      <c r="L40" s="1027"/>
      <c r="M40" s="1030"/>
      <c r="N40" s="1028"/>
      <c r="O40" s="1028"/>
      <c r="P40" s="1031"/>
      <c r="Q40" s="1032"/>
      <c r="R40" s="1028"/>
      <c r="S40" s="1028"/>
      <c r="T40" s="1025"/>
      <c r="U40" s="1033"/>
      <c r="V40" s="1026"/>
      <c r="W40" s="1028"/>
      <c r="X40" s="1026" t="s">
        <v>199</v>
      </c>
      <c r="Y40" s="1033"/>
      <c r="Z40" s="1028"/>
      <c r="AA40" s="1028"/>
      <c r="AB40" s="1026"/>
      <c r="AC40" s="1027"/>
      <c r="AD40" s="1026"/>
      <c r="AE40" s="1034"/>
      <c r="AF40" s="1035" t="s">
        <v>284</v>
      </c>
      <c r="AG40" s="1036" t="str">
        <f t="shared" si="54"/>
        <v>石橋</v>
      </c>
      <c r="AH40" s="1037" t="s">
        <v>27</v>
      </c>
      <c r="AI40" s="1129"/>
      <c r="AJ40" s="1258"/>
      <c r="AK40" s="1108"/>
      <c r="AL40" s="1106"/>
      <c r="AM40" s="1107"/>
      <c r="AN40" s="1108"/>
      <c r="AO40" s="1129"/>
      <c r="AP40" s="1108"/>
      <c r="AQ40" s="1106"/>
      <c r="AR40" s="1112"/>
      <c r="AS40" s="1106"/>
      <c r="AT40" s="1108"/>
      <c r="AU40" s="1107"/>
      <c r="AV40" s="1106"/>
      <c r="AW40" s="1115"/>
      <c r="AX40" s="1125"/>
      <c r="AY40" s="1125"/>
      <c r="AZ40" s="1124"/>
      <c r="BA40" s="1115"/>
      <c r="BB40" s="1125"/>
      <c r="BC40" s="1115"/>
      <c r="BD40" s="1116"/>
      <c r="BE40" s="1117"/>
      <c r="BF40" s="1126"/>
      <c r="BG40" s="1119"/>
      <c r="BH40" s="1120"/>
      <c r="BS40" s="845" t="s">
        <v>313</v>
      </c>
      <c r="BT40" s="825">
        <f t="shared" si="28"/>
        <v>0</v>
      </c>
      <c r="BU40" s="826">
        <f>COUNTIF($K$6:$L$9,BS40)</f>
        <v>0</v>
      </c>
      <c r="BV40" s="827">
        <f>COUNTIF($M$6:$O$9,BS40)</f>
        <v>0</v>
      </c>
      <c r="BW40" s="826">
        <f t="shared" si="29"/>
        <v>0</v>
      </c>
      <c r="BX40" s="828">
        <f t="shared" si="30"/>
        <v>0</v>
      </c>
      <c r="BY40" s="828">
        <f>COUNTIF($Q$6:$Q$9,BT40)</f>
        <v>0</v>
      </c>
      <c r="BZ40" s="826">
        <f t="shared" si="31"/>
        <v>0</v>
      </c>
      <c r="CA40" s="825">
        <f t="shared" si="32"/>
        <v>0</v>
      </c>
      <c r="CB40" s="829">
        <f t="shared" si="33"/>
        <v>0</v>
      </c>
      <c r="CC40" s="830">
        <f t="shared" si="34"/>
        <v>0</v>
      </c>
      <c r="CD40" s="825">
        <f t="shared" si="35"/>
        <v>0</v>
      </c>
      <c r="CE40" s="830">
        <f t="shared" si="36"/>
        <v>0</v>
      </c>
      <c r="CF40" s="828">
        <f t="shared" si="37"/>
        <v>0</v>
      </c>
      <c r="CG40" s="828">
        <f t="shared" si="38"/>
        <v>0</v>
      </c>
      <c r="CH40" s="827">
        <f t="shared" si="39"/>
        <v>0</v>
      </c>
      <c r="CI40" s="830">
        <f t="shared" si="40"/>
        <v>0</v>
      </c>
      <c r="CJ40" s="827">
        <f t="shared" si="41"/>
        <v>0</v>
      </c>
      <c r="CK40" s="830">
        <f t="shared" si="42"/>
        <v>0</v>
      </c>
      <c r="CL40" s="828">
        <f t="shared" si="43"/>
        <v>0</v>
      </c>
      <c r="CM40" s="828">
        <f t="shared" si="44"/>
        <v>0</v>
      </c>
      <c r="CN40" s="826">
        <f t="shared" si="45"/>
        <v>0</v>
      </c>
      <c r="CO40" s="828">
        <f t="shared" si="46"/>
        <v>0</v>
      </c>
      <c r="CP40" s="828">
        <f t="shared" si="47"/>
        <v>0</v>
      </c>
      <c r="CQ40" s="828">
        <f t="shared" si="48"/>
        <v>0</v>
      </c>
      <c r="CR40" s="828">
        <f t="shared" si="49"/>
        <v>0</v>
      </c>
      <c r="CS40" s="828">
        <f t="shared" si="50"/>
        <v>0</v>
      </c>
      <c r="CT40" s="828">
        <f t="shared" si="51"/>
        <v>0</v>
      </c>
      <c r="CU40" s="828">
        <f t="shared" si="52"/>
        <v>0</v>
      </c>
      <c r="CV40" s="825">
        <f t="shared" si="53"/>
        <v>0</v>
      </c>
    </row>
    <row r="41" spans="1:130" ht="24.95" customHeight="1" thickBot="1" x14ac:dyDescent="0.25">
      <c r="A41" s="1761"/>
      <c r="B41" s="1006">
        <v>6</v>
      </c>
      <c r="C41" s="1007" t="s">
        <v>23</v>
      </c>
      <c r="D41" s="1008" t="s">
        <v>267</v>
      </c>
      <c r="E41" s="595"/>
      <c r="F41" s="1009" t="s">
        <v>199</v>
      </c>
      <c r="G41" s="1189" t="s">
        <v>31</v>
      </c>
      <c r="H41" s="1010" t="str">
        <f t="shared" si="25"/>
        <v>中村</v>
      </c>
      <c r="I41" s="1190" t="s">
        <v>301</v>
      </c>
      <c r="J41" s="1012" t="s">
        <v>237</v>
      </c>
      <c r="K41" s="1013"/>
      <c r="L41" s="1011"/>
      <c r="M41" s="1014" t="s">
        <v>65</v>
      </c>
      <c r="N41" s="1012" t="s">
        <v>292</v>
      </c>
      <c r="O41" s="1012" t="s">
        <v>31</v>
      </c>
      <c r="P41" s="1015"/>
      <c r="Q41" s="1362" t="s">
        <v>467</v>
      </c>
      <c r="R41" s="1332" t="s">
        <v>272</v>
      </c>
      <c r="S41" s="1162" t="s">
        <v>203</v>
      </c>
      <c r="T41" s="1274" t="s">
        <v>418</v>
      </c>
      <c r="U41" s="1283" t="s">
        <v>486</v>
      </c>
      <c r="V41" s="1010" t="s">
        <v>63</v>
      </c>
      <c r="W41" s="1012" t="s">
        <v>120</v>
      </c>
      <c r="X41" s="1010" t="s">
        <v>300</v>
      </c>
      <c r="Y41" s="1017"/>
      <c r="Z41" s="1012"/>
      <c r="AA41" s="1012"/>
      <c r="AB41" s="1010" t="s">
        <v>233</v>
      </c>
      <c r="AC41" s="1478" t="s">
        <v>499</v>
      </c>
      <c r="AD41" s="1010" t="s">
        <v>301</v>
      </c>
      <c r="AE41" s="1018"/>
      <c r="AF41" s="1019" t="s">
        <v>435</v>
      </c>
      <c r="AG41" s="1020" t="str">
        <f t="shared" si="54"/>
        <v>中村</v>
      </c>
      <c r="AH41" s="439"/>
      <c r="AI41" s="1103" t="s">
        <v>299</v>
      </c>
      <c r="AJ41" s="1251"/>
      <c r="AK41" s="1091"/>
      <c r="AL41" s="1089" t="s">
        <v>27</v>
      </c>
      <c r="AM41" s="1502" t="s">
        <v>119</v>
      </c>
      <c r="AN41" s="1091"/>
      <c r="AO41" s="1293"/>
      <c r="AP41" s="1091"/>
      <c r="AQ41" s="1089"/>
      <c r="AR41" s="1094"/>
      <c r="AS41" s="1089"/>
      <c r="AT41" s="1091"/>
      <c r="AU41" s="1090"/>
      <c r="AV41" s="1089"/>
      <c r="AW41" s="1095"/>
      <c r="AX41" s="1096"/>
      <c r="AY41" s="1096"/>
      <c r="AZ41" s="1097"/>
      <c r="BA41" s="1095"/>
      <c r="BB41" s="1096"/>
      <c r="BC41" s="1095"/>
      <c r="BD41" s="1098"/>
      <c r="BE41" s="1099"/>
      <c r="BF41" s="1100"/>
      <c r="BG41" s="1101"/>
      <c r="BH41" s="879" t="s">
        <v>369</v>
      </c>
      <c r="BS41" s="845" t="s">
        <v>319</v>
      </c>
      <c r="BT41" s="682">
        <f t="shared" si="28"/>
        <v>0</v>
      </c>
      <c r="BU41" s="683">
        <f>COUNTIF($K$6:$L$9,BS41)</f>
        <v>0</v>
      </c>
      <c r="BV41" s="684">
        <f>COUNTIF($M$6:$O$9,BS41)</f>
        <v>0</v>
      </c>
      <c r="BW41" s="683">
        <f t="shared" si="29"/>
        <v>0</v>
      </c>
      <c r="BX41" s="685">
        <f t="shared" si="30"/>
        <v>0</v>
      </c>
      <c r="BY41" s="685">
        <f>COUNTIF($Q$6:$Q$9,BT41)</f>
        <v>0</v>
      </c>
      <c r="BZ41" s="683">
        <f t="shared" si="31"/>
        <v>0</v>
      </c>
      <c r="CA41" s="682">
        <f t="shared" si="32"/>
        <v>0</v>
      </c>
      <c r="CB41" s="686">
        <f t="shared" si="33"/>
        <v>1</v>
      </c>
      <c r="CC41" s="687">
        <f t="shared" si="34"/>
        <v>0</v>
      </c>
      <c r="CD41" s="682">
        <f t="shared" si="35"/>
        <v>0</v>
      </c>
      <c r="CE41" s="687">
        <f t="shared" si="36"/>
        <v>0</v>
      </c>
      <c r="CF41" s="685">
        <f t="shared" si="37"/>
        <v>0</v>
      </c>
      <c r="CG41" s="685">
        <f t="shared" si="38"/>
        <v>0</v>
      </c>
      <c r="CH41" s="684">
        <f t="shared" si="39"/>
        <v>0</v>
      </c>
      <c r="CI41" s="687">
        <f t="shared" si="40"/>
        <v>0</v>
      </c>
      <c r="CJ41" s="684">
        <f t="shared" si="41"/>
        <v>0</v>
      </c>
      <c r="CK41" s="687">
        <f t="shared" si="42"/>
        <v>0</v>
      </c>
      <c r="CL41" s="685">
        <f t="shared" si="43"/>
        <v>0</v>
      </c>
      <c r="CM41" s="685">
        <f t="shared" si="44"/>
        <v>0</v>
      </c>
      <c r="CN41" s="683">
        <f t="shared" si="45"/>
        <v>0</v>
      </c>
      <c r="CO41" s="685">
        <f t="shared" si="46"/>
        <v>0</v>
      </c>
      <c r="CP41" s="685">
        <f t="shared" si="47"/>
        <v>0</v>
      </c>
      <c r="CQ41" s="685">
        <f t="shared" si="48"/>
        <v>0</v>
      </c>
      <c r="CR41" s="685">
        <f t="shared" si="49"/>
        <v>0</v>
      </c>
      <c r="CS41" s="685">
        <f t="shared" si="50"/>
        <v>0</v>
      </c>
      <c r="CT41" s="685">
        <f t="shared" si="51"/>
        <v>0</v>
      </c>
      <c r="CU41" s="685">
        <f t="shared" si="52"/>
        <v>0</v>
      </c>
      <c r="CV41" s="682">
        <f t="shared" si="53"/>
        <v>1</v>
      </c>
    </row>
    <row r="42" spans="1:130" ht="24.95" customHeight="1" x14ac:dyDescent="0.2">
      <c r="A42" s="1761"/>
      <c r="B42" s="1006">
        <v>7</v>
      </c>
      <c r="C42" s="1007" t="s">
        <v>24</v>
      </c>
      <c r="D42" s="1188" t="s">
        <v>300</v>
      </c>
      <c r="E42" s="595"/>
      <c r="F42" s="1189" t="s">
        <v>31</v>
      </c>
      <c r="G42" s="1009" t="s">
        <v>237</v>
      </c>
      <c r="H42" s="1010" t="str">
        <f t="shared" si="25"/>
        <v>高野</v>
      </c>
      <c r="I42" s="1011" t="s">
        <v>301</v>
      </c>
      <c r="J42" s="1012" t="s">
        <v>28</v>
      </c>
      <c r="K42" s="1013"/>
      <c r="L42" s="1011"/>
      <c r="M42" s="1014" t="s">
        <v>65</v>
      </c>
      <c r="N42" s="1331" t="s">
        <v>292</v>
      </c>
      <c r="O42" s="1012" t="s">
        <v>300</v>
      </c>
      <c r="P42" s="1015"/>
      <c r="Q42" s="1016" t="s">
        <v>199</v>
      </c>
      <c r="R42" s="1186" t="s">
        <v>274</v>
      </c>
      <c r="S42" s="1162" t="s">
        <v>203</v>
      </c>
      <c r="T42" s="1009" t="s">
        <v>70</v>
      </c>
      <c r="U42" s="1017"/>
      <c r="V42" s="1010" t="s">
        <v>63</v>
      </c>
      <c r="W42" s="1012" t="s">
        <v>120</v>
      </c>
      <c r="X42" s="1010" t="s">
        <v>299</v>
      </c>
      <c r="Y42" s="1017" t="s">
        <v>199</v>
      </c>
      <c r="Z42" s="1012"/>
      <c r="AA42" s="1012"/>
      <c r="AB42" s="1010" t="s">
        <v>284</v>
      </c>
      <c r="AC42" s="1011" t="s">
        <v>38</v>
      </c>
      <c r="AD42" s="1010" t="s">
        <v>31</v>
      </c>
      <c r="AE42" s="1018"/>
      <c r="AF42" s="1019" t="s">
        <v>27</v>
      </c>
      <c r="AG42" s="1020" t="str">
        <f t="shared" si="54"/>
        <v>高野</v>
      </c>
      <c r="AH42" s="439"/>
      <c r="AI42" s="1103" t="s">
        <v>233</v>
      </c>
      <c r="AJ42" s="1251"/>
      <c r="AK42" s="1091"/>
      <c r="AL42" s="1102"/>
      <c r="AM42" s="1168"/>
      <c r="AN42" s="1091"/>
      <c r="AO42" s="1103" t="s">
        <v>267</v>
      </c>
      <c r="AP42" s="1091"/>
      <c r="AQ42" s="1089"/>
      <c r="AR42" s="1094"/>
      <c r="AS42" s="1089"/>
      <c r="AT42" s="1091"/>
      <c r="AU42" s="1090"/>
      <c r="AV42" s="1089"/>
      <c r="AW42" s="1095"/>
      <c r="AX42" s="1096"/>
      <c r="AY42" s="1096"/>
      <c r="AZ42" s="1097"/>
      <c r="BA42" s="1095"/>
      <c r="BB42" s="1096"/>
      <c r="BC42" s="1095"/>
      <c r="BD42" s="1098"/>
      <c r="BE42" s="1099"/>
      <c r="BF42" s="1100"/>
      <c r="BG42" s="1101"/>
      <c r="BH42" s="1104"/>
      <c r="BS42" s="845" t="s">
        <v>301</v>
      </c>
      <c r="BT42" s="676">
        <f t="shared" si="28"/>
        <v>0</v>
      </c>
      <c r="BU42" s="677">
        <f>COUNTIF($I$6:$J$9,BS42)</f>
        <v>3</v>
      </c>
      <c r="BV42" s="678">
        <f>COUNTIF($K$6:$L$9,BS42)</f>
        <v>0</v>
      </c>
      <c r="BW42" s="677">
        <f t="shared" si="29"/>
        <v>0</v>
      </c>
      <c r="BX42" s="679">
        <f t="shared" si="30"/>
        <v>0</v>
      </c>
      <c r="BY42" s="679">
        <f>COUNTIF($Q$6:$Q$9,BS42)</f>
        <v>0</v>
      </c>
      <c r="BZ42" s="677">
        <f t="shared" si="31"/>
        <v>0</v>
      </c>
      <c r="CA42" s="676">
        <f t="shared" si="32"/>
        <v>0</v>
      </c>
      <c r="CB42" s="680">
        <f t="shared" si="33"/>
        <v>0</v>
      </c>
      <c r="CC42" s="681">
        <f t="shared" si="34"/>
        <v>1</v>
      </c>
      <c r="CD42" s="676">
        <f t="shared" si="35"/>
        <v>0</v>
      </c>
      <c r="CE42" s="681">
        <f t="shared" si="36"/>
        <v>0</v>
      </c>
      <c r="CF42" s="679">
        <f t="shared" si="37"/>
        <v>0</v>
      </c>
      <c r="CG42" s="679">
        <f t="shared" si="38"/>
        <v>0</v>
      </c>
      <c r="CH42" s="678">
        <f t="shared" si="39"/>
        <v>1</v>
      </c>
      <c r="CI42" s="681">
        <f t="shared" si="40"/>
        <v>0</v>
      </c>
      <c r="CJ42" s="678">
        <f t="shared" si="41"/>
        <v>0</v>
      </c>
      <c r="CK42" s="681">
        <f t="shared" si="42"/>
        <v>0</v>
      </c>
      <c r="CL42" s="679">
        <f t="shared" si="43"/>
        <v>0</v>
      </c>
      <c r="CM42" s="679">
        <f t="shared" si="44"/>
        <v>0</v>
      </c>
      <c r="CN42" s="677">
        <f t="shared" si="45"/>
        <v>0</v>
      </c>
      <c r="CO42" s="679">
        <f t="shared" si="46"/>
        <v>0</v>
      </c>
      <c r="CP42" s="679">
        <f t="shared" si="47"/>
        <v>0</v>
      </c>
      <c r="CQ42" s="679">
        <f t="shared" si="48"/>
        <v>0</v>
      </c>
      <c r="CR42" s="679">
        <f t="shared" si="49"/>
        <v>0</v>
      </c>
      <c r="CS42" s="679">
        <f t="shared" si="50"/>
        <v>0</v>
      </c>
      <c r="CT42" s="679">
        <f t="shared" si="51"/>
        <v>0</v>
      </c>
      <c r="CU42" s="679">
        <f t="shared" si="52"/>
        <v>0</v>
      </c>
      <c r="CV42" s="821">
        <f t="shared" si="53"/>
        <v>5</v>
      </c>
      <c r="CW42" s="4"/>
    </row>
    <row r="43" spans="1:130" ht="24.95" customHeight="1" x14ac:dyDescent="0.2">
      <c r="A43" s="1761"/>
      <c r="B43" s="1006">
        <v>8</v>
      </c>
      <c r="C43" s="1007" t="s">
        <v>25</v>
      </c>
      <c r="D43" s="1008" t="s">
        <v>300</v>
      </c>
      <c r="E43" s="595"/>
      <c r="F43" s="1009" t="s">
        <v>31</v>
      </c>
      <c r="G43" s="1009" t="s">
        <v>284</v>
      </c>
      <c r="H43" s="1010" t="str">
        <f t="shared" si="25"/>
        <v>前澤</v>
      </c>
      <c r="I43" s="1011" t="s">
        <v>301</v>
      </c>
      <c r="J43" s="1012" t="s">
        <v>237</v>
      </c>
      <c r="K43" s="1013"/>
      <c r="L43" s="1011"/>
      <c r="M43" s="1014" t="s">
        <v>65</v>
      </c>
      <c r="N43" s="1012" t="s">
        <v>70</v>
      </c>
      <c r="O43" s="1012"/>
      <c r="P43" s="1015"/>
      <c r="Q43" s="1016" t="s">
        <v>267</v>
      </c>
      <c r="R43" s="1012"/>
      <c r="S43" s="1305" t="s">
        <v>63</v>
      </c>
      <c r="T43" s="1009" t="s">
        <v>319</v>
      </c>
      <c r="U43" s="1017"/>
      <c r="V43" s="1360" t="s">
        <v>297</v>
      </c>
      <c r="W43" s="1012" t="s">
        <v>120</v>
      </c>
      <c r="X43" s="1010" t="s">
        <v>299</v>
      </c>
      <c r="Y43" s="1017"/>
      <c r="Z43" s="1012"/>
      <c r="AA43" s="1012"/>
      <c r="AB43" s="1010" t="s">
        <v>233</v>
      </c>
      <c r="AC43" s="1011" t="s">
        <v>199</v>
      </c>
      <c r="AD43" s="1010"/>
      <c r="AE43" s="1018"/>
      <c r="AF43" s="1019" t="s">
        <v>119</v>
      </c>
      <c r="AG43" s="1020" t="str">
        <f t="shared" si="54"/>
        <v>前澤</v>
      </c>
      <c r="AH43" s="439" t="s">
        <v>258</v>
      </c>
      <c r="AI43" s="1103"/>
      <c r="AJ43" s="1251"/>
      <c r="AK43" s="1091"/>
      <c r="AL43" s="1102" t="s">
        <v>28</v>
      </c>
      <c r="AM43" s="1090"/>
      <c r="AN43" s="1091"/>
      <c r="AO43" s="1103"/>
      <c r="AP43" s="1091"/>
      <c r="AQ43" s="1089"/>
      <c r="AR43" s="1094"/>
      <c r="AS43" s="1089"/>
      <c r="AT43" s="1091"/>
      <c r="AU43" s="1090"/>
      <c r="AV43" s="1089"/>
      <c r="AW43" s="1095"/>
      <c r="AX43" s="1096"/>
      <c r="AY43" s="1096"/>
      <c r="AZ43" s="1097"/>
      <c r="BA43" s="1095"/>
      <c r="BB43" s="1096"/>
      <c r="BC43" s="1095"/>
      <c r="BD43" s="1098"/>
      <c r="BE43" s="1099"/>
      <c r="BF43" s="1100"/>
      <c r="BG43" s="1101"/>
      <c r="BH43" s="1104"/>
      <c r="BS43" s="845" t="s">
        <v>312</v>
      </c>
      <c r="BT43" s="825">
        <f t="shared" si="28"/>
        <v>0</v>
      </c>
      <c r="BU43" s="826">
        <f>COUNTIF($K$6:$L$9,BS43)</f>
        <v>0</v>
      </c>
      <c r="BV43" s="827">
        <f>COUNTIF($M$6:$O$9,BS43)</f>
        <v>0</v>
      </c>
      <c r="BW43" s="826">
        <f t="shared" si="29"/>
        <v>0</v>
      </c>
      <c r="BX43" s="828">
        <f t="shared" si="30"/>
        <v>0</v>
      </c>
      <c r="BY43" s="828">
        <f>COUNTIF($Q$6:$Q$9,BT43)</f>
        <v>0</v>
      </c>
      <c r="BZ43" s="826">
        <f t="shared" si="31"/>
        <v>0</v>
      </c>
      <c r="CA43" s="825">
        <f t="shared" si="32"/>
        <v>0</v>
      </c>
      <c r="CB43" s="829">
        <f t="shared" si="33"/>
        <v>0</v>
      </c>
      <c r="CC43" s="830">
        <f t="shared" si="34"/>
        <v>0</v>
      </c>
      <c r="CD43" s="825">
        <f t="shared" si="35"/>
        <v>0</v>
      </c>
      <c r="CE43" s="830">
        <f t="shared" si="36"/>
        <v>0</v>
      </c>
      <c r="CF43" s="828">
        <f t="shared" si="37"/>
        <v>0</v>
      </c>
      <c r="CG43" s="828">
        <f t="shared" si="38"/>
        <v>0</v>
      </c>
      <c r="CH43" s="827">
        <f t="shared" si="39"/>
        <v>0</v>
      </c>
      <c r="CI43" s="830">
        <f t="shared" si="40"/>
        <v>0</v>
      </c>
      <c r="CJ43" s="827">
        <f t="shared" si="41"/>
        <v>0</v>
      </c>
      <c r="CK43" s="830">
        <f t="shared" si="42"/>
        <v>0</v>
      </c>
      <c r="CL43" s="828">
        <f t="shared" si="43"/>
        <v>0</v>
      </c>
      <c r="CM43" s="828">
        <f t="shared" si="44"/>
        <v>0</v>
      </c>
      <c r="CN43" s="826">
        <f t="shared" si="45"/>
        <v>0</v>
      </c>
      <c r="CO43" s="828">
        <f t="shared" si="46"/>
        <v>0</v>
      </c>
      <c r="CP43" s="828">
        <f t="shared" si="47"/>
        <v>0</v>
      </c>
      <c r="CQ43" s="828">
        <f t="shared" si="48"/>
        <v>0</v>
      </c>
      <c r="CR43" s="828">
        <f t="shared" si="49"/>
        <v>0</v>
      </c>
      <c r="CS43" s="828">
        <f t="shared" si="50"/>
        <v>0</v>
      </c>
      <c r="CT43" s="828">
        <f t="shared" si="51"/>
        <v>0</v>
      </c>
      <c r="CU43" s="828">
        <f t="shared" si="52"/>
        <v>0</v>
      </c>
      <c r="CV43" s="825">
        <f t="shared" si="53"/>
        <v>0</v>
      </c>
      <c r="CW43" s="4"/>
    </row>
    <row r="44" spans="1:130" ht="24.95" customHeight="1" thickBot="1" x14ac:dyDescent="0.25">
      <c r="A44" s="1761"/>
      <c r="B44" s="1021">
        <v>9</v>
      </c>
      <c r="C44" s="1022" t="s">
        <v>19</v>
      </c>
      <c r="D44" s="1023"/>
      <c r="E44" s="1024"/>
      <c r="F44" s="1025"/>
      <c r="G44" s="1025"/>
      <c r="H44" s="1026" t="str">
        <f t="shared" si="25"/>
        <v>白原</v>
      </c>
      <c r="I44" s="1027"/>
      <c r="J44" s="1028"/>
      <c r="K44" s="1029"/>
      <c r="L44" s="1027"/>
      <c r="M44" s="1030"/>
      <c r="N44" s="1028"/>
      <c r="O44" s="1028"/>
      <c r="P44" s="1031"/>
      <c r="Q44" s="1032"/>
      <c r="R44" s="1028"/>
      <c r="S44" s="1028"/>
      <c r="T44" s="1025"/>
      <c r="U44" s="1033"/>
      <c r="V44" s="1026"/>
      <c r="W44" s="1028"/>
      <c r="X44" s="1026" t="s">
        <v>27</v>
      </c>
      <c r="Y44" s="1033"/>
      <c r="Z44" s="1028"/>
      <c r="AA44" s="1028"/>
      <c r="AB44" s="1026"/>
      <c r="AC44" s="1027"/>
      <c r="AD44" s="1026"/>
      <c r="AE44" s="1034"/>
      <c r="AF44" s="1035" t="s">
        <v>298</v>
      </c>
      <c r="AG44" s="1036" t="str">
        <f t="shared" si="54"/>
        <v>白原</v>
      </c>
      <c r="AH44" s="1037" t="s">
        <v>435</v>
      </c>
      <c r="AI44" s="1111"/>
      <c r="AJ44" s="1107"/>
      <c r="AK44" s="1108"/>
      <c r="AL44" s="1106"/>
      <c r="AM44" s="1107"/>
      <c r="AN44" s="1108"/>
      <c r="AO44" s="1257"/>
      <c r="AP44" s="1123"/>
      <c r="AQ44" s="1106"/>
      <c r="AR44" s="1112"/>
      <c r="AS44" s="1111"/>
      <c r="AT44" s="1108"/>
      <c r="AU44" s="1107"/>
      <c r="AV44" s="1106"/>
      <c r="AW44" s="1115"/>
      <c r="AX44" s="1125"/>
      <c r="AY44" s="1125"/>
      <c r="AZ44" s="1124"/>
      <c r="BA44" s="1115"/>
      <c r="BB44" s="1125"/>
      <c r="BC44" s="1115"/>
      <c r="BD44" s="1116"/>
      <c r="BE44" s="1117"/>
      <c r="BF44" s="1126"/>
      <c r="BG44" s="1119"/>
      <c r="BH44" s="1120"/>
      <c r="BS44" s="845" t="s">
        <v>306</v>
      </c>
      <c r="BT44" s="682">
        <f t="shared" si="28"/>
        <v>0</v>
      </c>
      <c r="BU44" s="683">
        <f>COUNTIF($K$6:$L$9,BS44)</f>
        <v>0</v>
      </c>
      <c r="BV44" s="684">
        <f>COUNTIF($M$6:$O$9,BS44)</f>
        <v>0</v>
      </c>
      <c r="BW44" s="683">
        <f t="shared" si="29"/>
        <v>0</v>
      </c>
      <c r="BX44" s="685">
        <f t="shared" si="30"/>
        <v>0</v>
      </c>
      <c r="BY44" s="685">
        <f>COUNTIF($Q$6:$Q$9,BT44)</f>
        <v>0</v>
      </c>
      <c r="BZ44" s="683">
        <f t="shared" si="31"/>
        <v>0</v>
      </c>
      <c r="CA44" s="682">
        <f t="shared" si="32"/>
        <v>0</v>
      </c>
      <c r="CB44" s="686">
        <f t="shared" si="33"/>
        <v>0</v>
      </c>
      <c r="CC44" s="687">
        <f t="shared" si="34"/>
        <v>0</v>
      </c>
      <c r="CD44" s="682">
        <f t="shared" si="35"/>
        <v>0</v>
      </c>
      <c r="CE44" s="687">
        <f t="shared" si="36"/>
        <v>0</v>
      </c>
      <c r="CF44" s="685">
        <f t="shared" si="37"/>
        <v>0</v>
      </c>
      <c r="CG44" s="685">
        <f t="shared" si="38"/>
        <v>0</v>
      </c>
      <c r="CH44" s="684">
        <f t="shared" si="39"/>
        <v>0</v>
      </c>
      <c r="CI44" s="687">
        <f t="shared" si="40"/>
        <v>0</v>
      </c>
      <c r="CJ44" s="684">
        <f t="shared" si="41"/>
        <v>0</v>
      </c>
      <c r="CK44" s="687">
        <f t="shared" si="42"/>
        <v>0</v>
      </c>
      <c r="CL44" s="685">
        <f t="shared" si="43"/>
        <v>0</v>
      </c>
      <c r="CM44" s="685">
        <f t="shared" si="44"/>
        <v>0</v>
      </c>
      <c r="CN44" s="683">
        <f t="shared" si="45"/>
        <v>0</v>
      </c>
      <c r="CO44" s="685">
        <f t="shared" si="46"/>
        <v>0</v>
      </c>
      <c r="CP44" s="685">
        <f t="shared" si="47"/>
        <v>0</v>
      </c>
      <c r="CQ44" s="685">
        <f t="shared" si="48"/>
        <v>0</v>
      </c>
      <c r="CR44" s="685">
        <f t="shared" si="49"/>
        <v>0</v>
      </c>
      <c r="CS44" s="685">
        <f t="shared" si="50"/>
        <v>0</v>
      </c>
      <c r="CT44" s="685">
        <f t="shared" si="51"/>
        <v>0</v>
      </c>
      <c r="CU44" s="685">
        <f t="shared" si="52"/>
        <v>0</v>
      </c>
      <c r="CV44" s="682">
        <f t="shared" si="53"/>
        <v>0</v>
      </c>
      <c r="CW44" s="4"/>
    </row>
    <row r="45" spans="1:130" ht="24.95" customHeight="1" x14ac:dyDescent="0.2">
      <c r="A45" s="1761"/>
      <c r="B45" s="1006">
        <v>10</v>
      </c>
      <c r="C45" s="1007" t="s">
        <v>20</v>
      </c>
      <c r="D45" s="1188" t="s">
        <v>267</v>
      </c>
      <c r="E45" s="1375"/>
      <c r="F45" s="1009" t="s">
        <v>31</v>
      </c>
      <c r="G45" s="1009" t="s">
        <v>237</v>
      </c>
      <c r="H45" s="1010" t="str">
        <f t="shared" si="25"/>
        <v>岸井</v>
      </c>
      <c r="I45" s="1011" t="s">
        <v>301</v>
      </c>
      <c r="J45" s="1012" t="s">
        <v>28</v>
      </c>
      <c r="K45" s="1013"/>
      <c r="L45" s="1011"/>
      <c r="M45" s="1014" t="s">
        <v>65</v>
      </c>
      <c r="N45" s="1012" t="s">
        <v>292</v>
      </c>
      <c r="O45" s="1012" t="s">
        <v>267</v>
      </c>
      <c r="P45" s="1015"/>
      <c r="Q45" s="1376" t="s">
        <v>308</v>
      </c>
      <c r="R45" s="1012" t="s">
        <v>38</v>
      </c>
      <c r="S45" s="1012" t="s">
        <v>203</v>
      </c>
      <c r="T45" s="1009" t="s">
        <v>300</v>
      </c>
      <c r="U45" s="1017"/>
      <c r="V45" s="1010" t="s">
        <v>120</v>
      </c>
      <c r="W45" s="1012" t="s">
        <v>63</v>
      </c>
      <c r="X45" s="1010" t="s">
        <v>299</v>
      </c>
      <c r="Y45" s="1017" t="s">
        <v>38</v>
      </c>
      <c r="Z45" s="1012"/>
      <c r="AA45" s="1012"/>
      <c r="AB45" s="1010" t="s">
        <v>233</v>
      </c>
      <c r="AC45" s="1011" t="s">
        <v>284</v>
      </c>
      <c r="AD45" s="1010"/>
      <c r="AE45" s="1018"/>
      <c r="AF45" s="1019" t="s">
        <v>199</v>
      </c>
      <c r="AG45" s="1020" t="str">
        <f t="shared" si="54"/>
        <v>岸井</v>
      </c>
      <c r="AH45" s="439"/>
      <c r="AI45" s="1103" t="s">
        <v>70</v>
      </c>
      <c r="AJ45" s="1121" t="s">
        <v>27</v>
      </c>
      <c r="AK45" s="1091"/>
      <c r="AL45" s="1089"/>
      <c r="AM45" s="1090"/>
      <c r="AN45" s="1091"/>
      <c r="AO45" s="1092"/>
      <c r="AP45" s="1093"/>
      <c r="AQ45" s="1089"/>
      <c r="AR45" s="1094"/>
      <c r="AS45" s="1089"/>
      <c r="AT45" s="1091"/>
      <c r="AU45" s="1090"/>
      <c r="AV45" s="1089"/>
      <c r="AW45" s="1095"/>
      <c r="AX45" s="1096"/>
      <c r="AY45" s="1096"/>
      <c r="AZ45" s="1097"/>
      <c r="BA45" s="1095"/>
      <c r="BB45" s="1096"/>
      <c r="BC45" s="1095"/>
      <c r="BD45" s="1098"/>
      <c r="BE45" s="1099"/>
      <c r="BF45" s="1100"/>
      <c r="BG45" s="1121"/>
      <c r="BH45" s="879"/>
      <c r="BS45" s="845" t="s">
        <v>299</v>
      </c>
      <c r="BT45" s="676">
        <f t="shared" si="28"/>
        <v>0</v>
      </c>
      <c r="BU45" s="677">
        <f>COUNTIF($I$6:$J$9,BS45)</f>
        <v>0</v>
      </c>
      <c r="BV45" s="678">
        <f>COUNTIF($K$6:$L$9,BS45)</f>
        <v>0</v>
      </c>
      <c r="BW45" s="677">
        <f t="shared" si="29"/>
        <v>0</v>
      </c>
      <c r="BX45" s="679">
        <f t="shared" si="30"/>
        <v>0</v>
      </c>
      <c r="BY45" s="679">
        <f>COUNTIF($Q$6:$Q$9,BS45)</f>
        <v>0</v>
      </c>
      <c r="BZ45" s="677">
        <f t="shared" si="31"/>
        <v>0</v>
      </c>
      <c r="CA45" s="676">
        <f t="shared" si="32"/>
        <v>0</v>
      </c>
      <c r="CB45" s="680">
        <f t="shared" si="33"/>
        <v>0</v>
      </c>
      <c r="CC45" s="681">
        <f t="shared" si="34"/>
        <v>3</v>
      </c>
      <c r="CD45" s="676">
        <f t="shared" si="35"/>
        <v>0</v>
      </c>
      <c r="CE45" s="681">
        <f t="shared" si="36"/>
        <v>0</v>
      </c>
      <c r="CF45" s="679">
        <f t="shared" si="37"/>
        <v>0</v>
      </c>
      <c r="CG45" s="679">
        <f t="shared" si="38"/>
        <v>0</v>
      </c>
      <c r="CH45" s="678">
        <f t="shared" si="39"/>
        <v>0</v>
      </c>
      <c r="CI45" s="681">
        <f t="shared" si="40"/>
        <v>0</v>
      </c>
      <c r="CJ45" s="678">
        <f t="shared" si="41"/>
        <v>0</v>
      </c>
      <c r="CK45" s="681">
        <f t="shared" si="42"/>
        <v>0</v>
      </c>
      <c r="CL45" s="679">
        <f t="shared" si="43"/>
        <v>1</v>
      </c>
      <c r="CM45" s="679">
        <f t="shared" si="44"/>
        <v>0</v>
      </c>
      <c r="CN45" s="677">
        <f t="shared" si="45"/>
        <v>0</v>
      </c>
      <c r="CO45" s="679">
        <f t="shared" si="46"/>
        <v>0</v>
      </c>
      <c r="CP45" s="679">
        <f t="shared" si="47"/>
        <v>0</v>
      </c>
      <c r="CQ45" s="679">
        <f t="shared" si="48"/>
        <v>0</v>
      </c>
      <c r="CR45" s="679">
        <f t="shared" si="49"/>
        <v>0</v>
      </c>
      <c r="CS45" s="679">
        <f t="shared" si="50"/>
        <v>0</v>
      </c>
      <c r="CT45" s="679">
        <f t="shared" si="51"/>
        <v>0</v>
      </c>
      <c r="CU45" s="679">
        <f t="shared" si="52"/>
        <v>0</v>
      </c>
      <c r="CV45" s="821">
        <f t="shared" si="53"/>
        <v>3</v>
      </c>
      <c r="CW45" s="4"/>
      <c r="CX45" s="4"/>
      <c r="CY45" s="4"/>
      <c r="CZ45" s="4"/>
      <c r="DA45" s="4"/>
      <c r="DB45" s="4"/>
    </row>
    <row r="46" spans="1:130" ht="24.95" customHeight="1" x14ac:dyDescent="0.2">
      <c r="A46" s="1761"/>
      <c r="B46" s="1006">
        <v>11</v>
      </c>
      <c r="C46" s="1007" t="s">
        <v>21</v>
      </c>
      <c r="D46" s="993" t="s">
        <v>267</v>
      </c>
      <c r="E46" s="999" t="s">
        <v>309</v>
      </c>
      <c r="F46" s="994" t="s">
        <v>31</v>
      </c>
      <c r="G46" s="1189" t="s">
        <v>284</v>
      </c>
      <c r="H46" s="1309" t="str">
        <f t="shared" si="25"/>
        <v>篠原</v>
      </c>
      <c r="I46" s="1190" t="s">
        <v>300</v>
      </c>
      <c r="J46" s="1001" t="s">
        <v>28</v>
      </c>
      <c r="K46" s="1310"/>
      <c r="L46" s="996"/>
      <c r="M46" s="995" t="s">
        <v>65</v>
      </c>
      <c r="N46" s="1001" t="s">
        <v>292</v>
      </c>
      <c r="O46" s="1001" t="s">
        <v>284</v>
      </c>
      <c r="P46" s="1311" t="s">
        <v>301</v>
      </c>
      <c r="Q46" s="1312" t="s">
        <v>309</v>
      </c>
      <c r="R46" s="1001"/>
      <c r="S46" s="1001" t="s">
        <v>203</v>
      </c>
      <c r="T46" s="994" t="s">
        <v>70</v>
      </c>
      <c r="U46" s="1313"/>
      <c r="V46" s="1309"/>
      <c r="W46" s="1001" t="s">
        <v>63</v>
      </c>
      <c r="X46" s="1309" t="s">
        <v>299</v>
      </c>
      <c r="Y46" s="1313" t="s">
        <v>301</v>
      </c>
      <c r="Z46" s="1012"/>
      <c r="AA46" s="1012"/>
      <c r="AB46" s="1010" t="s">
        <v>27</v>
      </c>
      <c r="AC46" s="1011" t="s">
        <v>233</v>
      </c>
      <c r="AD46" s="1012" t="s">
        <v>300</v>
      </c>
      <c r="AE46" s="1018"/>
      <c r="AF46" s="1019" t="s">
        <v>258</v>
      </c>
      <c r="AG46" s="1020" t="str">
        <f t="shared" si="54"/>
        <v>篠原</v>
      </c>
      <c r="AH46" s="439"/>
      <c r="AI46" s="1134" t="s">
        <v>237</v>
      </c>
      <c r="AJ46" s="1251"/>
      <c r="AK46" s="1091"/>
      <c r="AL46" s="1089"/>
      <c r="AM46" s="1090"/>
      <c r="AN46" s="1091"/>
      <c r="AO46" s="1253"/>
      <c r="AP46" s="1093"/>
      <c r="AQ46" s="1089"/>
      <c r="AR46" s="1094"/>
      <c r="AS46" s="1089" t="s">
        <v>120</v>
      </c>
      <c r="AT46" s="1091"/>
      <c r="AU46" s="1090"/>
      <c r="AV46" s="1089" t="s">
        <v>38</v>
      </c>
      <c r="AW46" s="1128" t="s">
        <v>453</v>
      </c>
      <c r="AX46" s="1090"/>
      <c r="AY46" s="1090"/>
      <c r="AZ46" s="1097"/>
      <c r="BA46" s="1128"/>
      <c r="BB46" s="1096"/>
      <c r="BC46" s="1095"/>
      <c r="BD46" s="1098"/>
      <c r="BE46" s="1099"/>
      <c r="BF46" s="1100"/>
      <c r="BG46" s="1101"/>
      <c r="BH46" s="1104"/>
      <c r="BS46" s="845" t="s">
        <v>314</v>
      </c>
      <c r="BT46" s="825">
        <f t="shared" si="28"/>
        <v>0</v>
      </c>
      <c r="BU46" s="826">
        <f>COUNTIF($K$6:$L$9,BS46)</f>
        <v>0</v>
      </c>
      <c r="BV46" s="827">
        <f>COUNTIF($M$6:$O$9,BS46)</f>
        <v>0</v>
      </c>
      <c r="BW46" s="826">
        <f t="shared" si="29"/>
        <v>0</v>
      </c>
      <c r="BX46" s="828">
        <f t="shared" si="30"/>
        <v>0</v>
      </c>
      <c r="BY46" s="828">
        <f>COUNTIF($Q$6:$Q$9,BT46)</f>
        <v>0</v>
      </c>
      <c r="BZ46" s="826">
        <f t="shared" si="31"/>
        <v>0</v>
      </c>
      <c r="CA46" s="825">
        <f t="shared" si="32"/>
        <v>0</v>
      </c>
      <c r="CB46" s="829">
        <f t="shared" si="33"/>
        <v>0</v>
      </c>
      <c r="CC46" s="830">
        <f t="shared" si="34"/>
        <v>0</v>
      </c>
      <c r="CD46" s="825">
        <f t="shared" si="35"/>
        <v>0</v>
      </c>
      <c r="CE46" s="830">
        <f t="shared" si="36"/>
        <v>0</v>
      </c>
      <c r="CF46" s="828">
        <f t="shared" si="37"/>
        <v>0</v>
      </c>
      <c r="CG46" s="828">
        <f t="shared" si="38"/>
        <v>0</v>
      </c>
      <c r="CH46" s="827">
        <f t="shared" si="39"/>
        <v>0</v>
      </c>
      <c r="CI46" s="830">
        <f t="shared" si="40"/>
        <v>0</v>
      </c>
      <c r="CJ46" s="827">
        <f t="shared" si="41"/>
        <v>0</v>
      </c>
      <c r="CK46" s="830">
        <f t="shared" si="42"/>
        <v>0</v>
      </c>
      <c r="CL46" s="828">
        <f t="shared" si="43"/>
        <v>0</v>
      </c>
      <c r="CM46" s="828">
        <f t="shared" si="44"/>
        <v>0</v>
      </c>
      <c r="CN46" s="826">
        <f t="shared" si="45"/>
        <v>0</v>
      </c>
      <c r="CO46" s="828">
        <f t="shared" si="46"/>
        <v>0</v>
      </c>
      <c r="CP46" s="828">
        <f t="shared" si="47"/>
        <v>0</v>
      </c>
      <c r="CQ46" s="828">
        <f t="shared" si="48"/>
        <v>0</v>
      </c>
      <c r="CR46" s="828">
        <f t="shared" si="49"/>
        <v>0</v>
      </c>
      <c r="CS46" s="828">
        <f t="shared" si="50"/>
        <v>0</v>
      </c>
      <c r="CT46" s="828">
        <f t="shared" si="51"/>
        <v>0</v>
      </c>
      <c r="CU46" s="828">
        <f t="shared" si="52"/>
        <v>0</v>
      </c>
      <c r="CV46" s="825">
        <f t="shared" si="53"/>
        <v>0</v>
      </c>
      <c r="CW46" s="4"/>
      <c r="CX46" s="4"/>
      <c r="CY46" s="4"/>
      <c r="CZ46" s="4"/>
    </row>
    <row r="47" spans="1:130" ht="24.95" customHeight="1" thickBot="1" x14ac:dyDescent="0.25">
      <c r="A47" s="1761"/>
      <c r="B47" s="1006">
        <v>12</v>
      </c>
      <c r="C47" s="1007" t="s">
        <v>22</v>
      </c>
      <c r="D47" s="1191" t="s">
        <v>301</v>
      </c>
      <c r="E47" s="999" t="s">
        <v>309</v>
      </c>
      <c r="F47" s="1308" t="s">
        <v>38</v>
      </c>
      <c r="G47" s="994" t="s">
        <v>31</v>
      </c>
      <c r="H47" s="1309" t="str">
        <f t="shared" si="25"/>
        <v>知久</v>
      </c>
      <c r="I47" s="1323" t="s">
        <v>300</v>
      </c>
      <c r="J47" s="1001" t="s">
        <v>237</v>
      </c>
      <c r="K47" s="1310"/>
      <c r="L47" s="996"/>
      <c r="M47" s="995" t="s">
        <v>65</v>
      </c>
      <c r="N47" s="1315" t="s">
        <v>292</v>
      </c>
      <c r="O47" s="1001" t="s">
        <v>38</v>
      </c>
      <c r="P47" s="1311"/>
      <c r="Q47" s="1312" t="s">
        <v>309</v>
      </c>
      <c r="R47" s="1321" t="s">
        <v>467</v>
      </c>
      <c r="S47" s="1001" t="s">
        <v>203</v>
      </c>
      <c r="T47" s="1318" t="s">
        <v>459</v>
      </c>
      <c r="U47" s="1319" t="s">
        <v>481</v>
      </c>
      <c r="V47" s="1309" t="s">
        <v>120</v>
      </c>
      <c r="W47" s="1001" t="s">
        <v>63</v>
      </c>
      <c r="X47" s="1309" t="s">
        <v>299</v>
      </c>
      <c r="Y47" s="1313" t="s">
        <v>301</v>
      </c>
      <c r="Z47" s="1012"/>
      <c r="AA47" s="1012"/>
      <c r="AB47" s="1010" t="s">
        <v>27</v>
      </c>
      <c r="AC47" s="1011" t="s">
        <v>28</v>
      </c>
      <c r="AD47" s="1012" t="s">
        <v>301</v>
      </c>
      <c r="AE47" s="1018"/>
      <c r="AF47" s="1019" t="s">
        <v>233</v>
      </c>
      <c r="AG47" s="1020" t="str">
        <f t="shared" si="54"/>
        <v>知久</v>
      </c>
      <c r="AH47" s="439"/>
      <c r="AI47" s="1103" t="s">
        <v>199</v>
      </c>
      <c r="AJ47" s="1251"/>
      <c r="AK47" s="1091"/>
      <c r="AL47" s="1089" t="s">
        <v>284</v>
      </c>
      <c r="AM47" s="1090"/>
      <c r="AN47" s="1091"/>
      <c r="AO47" s="1092"/>
      <c r="AP47" s="1093"/>
      <c r="AQ47" s="1089"/>
      <c r="AR47" s="1094"/>
      <c r="AS47" s="1089" t="s">
        <v>267</v>
      </c>
      <c r="AT47" s="1091"/>
      <c r="AU47" s="1090"/>
      <c r="AV47" s="1089"/>
      <c r="AW47" s="1095"/>
      <c r="AX47" s="1096"/>
      <c r="AY47" s="1096"/>
      <c r="AZ47" s="1097"/>
      <c r="BA47" s="1095"/>
      <c r="BB47" s="1090"/>
      <c r="BC47" s="1095"/>
      <c r="BD47" s="1098"/>
      <c r="BE47" s="1099"/>
      <c r="BF47" s="1100"/>
      <c r="BG47" s="1121"/>
      <c r="BH47" s="879" t="s">
        <v>480</v>
      </c>
      <c r="BS47" s="845" t="s">
        <v>320</v>
      </c>
      <c r="BT47" s="682">
        <f t="shared" si="28"/>
        <v>0</v>
      </c>
      <c r="BU47" s="683">
        <f>COUNTIF($K$6:$L$9,BS47)</f>
        <v>0</v>
      </c>
      <c r="BV47" s="684">
        <f>COUNTIF($M$6:$O$9,BS47)</f>
        <v>0</v>
      </c>
      <c r="BW47" s="683">
        <f t="shared" si="29"/>
        <v>0</v>
      </c>
      <c r="BX47" s="685">
        <f t="shared" si="30"/>
        <v>0</v>
      </c>
      <c r="BY47" s="685">
        <f>COUNTIF($Q$6:$Q$9,BT47)</f>
        <v>0</v>
      </c>
      <c r="BZ47" s="683">
        <f t="shared" si="31"/>
        <v>0</v>
      </c>
      <c r="CA47" s="682">
        <f t="shared" si="32"/>
        <v>0</v>
      </c>
      <c r="CB47" s="686">
        <f t="shared" si="33"/>
        <v>0</v>
      </c>
      <c r="CC47" s="687">
        <f t="shared" si="34"/>
        <v>0</v>
      </c>
      <c r="CD47" s="682">
        <f t="shared" si="35"/>
        <v>0</v>
      </c>
      <c r="CE47" s="687">
        <f t="shared" si="36"/>
        <v>0</v>
      </c>
      <c r="CF47" s="685">
        <f t="shared" si="37"/>
        <v>0</v>
      </c>
      <c r="CG47" s="685">
        <f t="shared" si="38"/>
        <v>0</v>
      </c>
      <c r="CH47" s="684">
        <f t="shared" si="39"/>
        <v>0</v>
      </c>
      <c r="CI47" s="687">
        <f t="shared" si="40"/>
        <v>0</v>
      </c>
      <c r="CJ47" s="684">
        <f t="shared" si="41"/>
        <v>0</v>
      </c>
      <c r="CK47" s="687">
        <f t="shared" si="42"/>
        <v>0</v>
      </c>
      <c r="CL47" s="685">
        <f t="shared" si="43"/>
        <v>0</v>
      </c>
      <c r="CM47" s="685">
        <f t="shared" si="44"/>
        <v>0</v>
      </c>
      <c r="CN47" s="683">
        <f t="shared" si="45"/>
        <v>0</v>
      </c>
      <c r="CO47" s="685">
        <f t="shared" si="46"/>
        <v>0</v>
      </c>
      <c r="CP47" s="685">
        <f t="shared" si="47"/>
        <v>0</v>
      </c>
      <c r="CQ47" s="685">
        <f t="shared" si="48"/>
        <v>0</v>
      </c>
      <c r="CR47" s="685">
        <f t="shared" si="49"/>
        <v>0</v>
      </c>
      <c r="CS47" s="685">
        <f t="shared" si="50"/>
        <v>0</v>
      </c>
      <c r="CT47" s="685">
        <f t="shared" si="51"/>
        <v>0</v>
      </c>
      <c r="CU47" s="685">
        <f t="shared" si="52"/>
        <v>0</v>
      </c>
      <c r="CV47" s="682">
        <f t="shared" si="53"/>
        <v>0</v>
      </c>
      <c r="CW47" s="4"/>
      <c r="CX47" s="4"/>
      <c r="CY47" s="4"/>
      <c r="CZ47" s="4"/>
    </row>
    <row r="48" spans="1:130" ht="24.95" customHeight="1" x14ac:dyDescent="0.2">
      <c r="A48" s="1761"/>
      <c r="B48" s="1006">
        <v>13</v>
      </c>
      <c r="C48" s="1007" t="s">
        <v>23</v>
      </c>
      <c r="D48" s="1188" t="s">
        <v>267</v>
      </c>
      <c r="E48" s="999"/>
      <c r="F48" s="994" t="s">
        <v>31</v>
      </c>
      <c r="G48" s="1308" t="s">
        <v>284</v>
      </c>
      <c r="H48" s="1309" t="str">
        <f t="shared" si="25"/>
        <v>大橋</v>
      </c>
      <c r="I48" s="996" t="s">
        <v>300</v>
      </c>
      <c r="J48" s="1305" t="s">
        <v>237</v>
      </c>
      <c r="K48" s="1310"/>
      <c r="L48" s="996"/>
      <c r="M48" s="995" t="s">
        <v>65</v>
      </c>
      <c r="N48" s="1001" t="s">
        <v>292</v>
      </c>
      <c r="O48" s="1001" t="s">
        <v>267</v>
      </c>
      <c r="P48" s="1311"/>
      <c r="Q48" s="1312" t="s">
        <v>70</v>
      </c>
      <c r="R48" s="1305" t="s">
        <v>199</v>
      </c>
      <c r="S48" s="1315" t="s">
        <v>203</v>
      </c>
      <c r="T48" s="1316" t="s">
        <v>27</v>
      </c>
      <c r="U48" s="1313"/>
      <c r="V48" s="1309" t="s">
        <v>120</v>
      </c>
      <c r="W48" s="1001"/>
      <c r="X48" s="1309" t="s">
        <v>299</v>
      </c>
      <c r="Y48" s="1313" t="s">
        <v>199</v>
      </c>
      <c r="Z48" s="1012"/>
      <c r="AA48" s="1012"/>
      <c r="AB48" s="1010" t="s">
        <v>38</v>
      </c>
      <c r="AC48" s="1011" t="s">
        <v>28</v>
      </c>
      <c r="AD48" s="1012" t="s">
        <v>284</v>
      </c>
      <c r="AE48" s="1018"/>
      <c r="AF48" s="1275" t="s">
        <v>278</v>
      </c>
      <c r="AG48" s="1020" t="str">
        <f t="shared" si="54"/>
        <v>大橋</v>
      </c>
      <c r="AH48" s="439"/>
      <c r="AI48" s="1103" t="s">
        <v>301</v>
      </c>
      <c r="AJ48" s="1251" t="s">
        <v>63</v>
      </c>
      <c r="AK48" s="1091"/>
      <c r="AL48" s="1089"/>
      <c r="AM48" s="1090"/>
      <c r="AN48" s="1091"/>
      <c r="AO48" s="1092"/>
      <c r="AP48" s="1093"/>
      <c r="AQ48" s="1089"/>
      <c r="AR48" s="1094"/>
      <c r="AS48" s="1089"/>
      <c r="AT48" s="1091"/>
      <c r="AU48" s="1090"/>
      <c r="AV48" s="1089"/>
      <c r="AW48" s="1095"/>
      <c r="AX48" s="1096"/>
      <c r="AY48" s="1096"/>
      <c r="AZ48" s="1097"/>
      <c r="BA48" s="1095"/>
      <c r="BB48" s="1090"/>
      <c r="BC48" s="1095"/>
      <c r="BD48" s="1098"/>
      <c r="BE48" s="1099"/>
      <c r="BF48" s="1169" t="s">
        <v>457</v>
      </c>
      <c r="BG48" s="1121"/>
      <c r="BH48" s="1104"/>
      <c r="BS48" s="440" t="s">
        <v>65</v>
      </c>
      <c r="BT48" s="676">
        <f t="shared" si="28"/>
        <v>0</v>
      </c>
      <c r="BU48" s="677">
        <f>COUNTIF($I$6:$J$9,BS48)</f>
        <v>0</v>
      </c>
      <c r="BV48" s="678">
        <f>COUNTIF($K$6:$L$9,BS48)</f>
        <v>0</v>
      </c>
      <c r="BW48" s="677">
        <f t="shared" si="29"/>
        <v>3</v>
      </c>
      <c r="BX48" s="679">
        <f t="shared" si="30"/>
        <v>0</v>
      </c>
      <c r="BY48" s="679">
        <f>COUNTIF($Q$6:$Q$9,BS48)</f>
        <v>0</v>
      </c>
      <c r="BZ48" s="677">
        <f t="shared" si="31"/>
        <v>0</v>
      </c>
      <c r="CA48" s="676">
        <f t="shared" si="32"/>
        <v>0</v>
      </c>
      <c r="CB48" s="680">
        <f t="shared" si="33"/>
        <v>0</v>
      </c>
      <c r="CC48" s="681">
        <f t="shared" si="34"/>
        <v>0</v>
      </c>
      <c r="CD48" s="676">
        <f t="shared" si="35"/>
        <v>0</v>
      </c>
      <c r="CE48" s="681">
        <f t="shared" si="36"/>
        <v>0</v>
      </c>
      <c r="CF48" s="679">
        <f t="shared" si="37"/>
        <v>0</v>
      </c>
      <c r="CG48" s="679">
        <f t="shared" si="38"/>
        <v>0</v>
      </c>
      <c r="CH48" s="678">
        <f t="shared" si="39"/>
        <v>0</v>
      </c>
      <c r="CI48" s="681">
        <f t="shared" si="40"/>
        <v>0</v>
      </c>
      <c r="CJ48" s="678">
        <f t="shared" si="41"/>
        <v>0</v>
      </c>
      <c r="CK48" s="681">
        <f t="shared" si="42"/>
        <v>0</v>
      </c>
      <c r="CL48" s="679">
        <f t="shared" si="43"/>
        <v>0</v>
      </c>
      <c r="CM48" s="679">
        <f t="shared" si="44"/>
        <v>0</v>
      </c>
      <c r="CN48" s="677">
        <f t="shared" si="45"/>
        <v>0</v>
      </c>
      <c r="CO48" s="679">
        <f t="shared" si="46"/>
        <v>0</v>
      </c>
      <c r="CP48" s="679">
        <f t="shared" si="47"/>
        <v>0</v>
      </c>
      <c r="CQ48" s="679">
        <f t="shared" si="48"/>
        <v>0</v>
      </c>
      <c r="CR48" s="679">
        <f t="shared" si="49"/>
        <v>0</v>
      </c>
      <c r="CS48" s="679">
        <f t="shared" si="50"/>
        <v>0</v>
      </c>
      <c r="CT48" s="679">
        <f t="shared" si="51"/>
        <v>0</v>
      </c>
      <c r="CU48" s="679">
        <f t="shared" si="52"/>
        <v>0</v>
      </c>
      <c r="CV48" s="821">
        <f t="shared" si="53"/>
        <v>3</v>
      </c>
      <c r="CW48" s="4"/>
      <c r="CX48" s="4"/>
      <c r="CY48" s="4"/>
      <c r="CZ48" s="4"/>
    </row>
    <row r="49" spans="1:104" ht="24.95" customHeight="1" x14ac:dyDescent="0.2">
      <c r="A49" s="1761"/>
      <c r="B49" s="1006">
        <v>14</v>
      </c>
      <c r="C49" s="1007" t="s">
        <v>24</v>
      </c>
      <c r="D49" s="1188" t="s">
        <v>267</v>
      </c>
      <c r="E49" s="999"/>
      <c r="F49" s="1189" t="s">
        <v>31</v>
      </c>
      <c r="G49" s="994" t="s">
        <v>237</v>
      </c>
      <c r="H49" s="1309" t="str">
        <f t="shared" si="25"/>
        <v>石橋</v>
      </c>
      <c r="I49" s="1323" t="s">
        <v>301</v>
      </c>
      <c r="J49" s="1001" t="s">
        <v>28</v>
      </c>
      <c r="K49" s="1310"/>
      <c r="L49" s="996"/>
      <c r="M49" s="995" t="s">
        <v>65</v>
      </c>
      <c r="N49" s="1315" t="s">
        <v>292</v>
      </c>
      <c r="O49" s="1001" t="s">
        <v>267</v>
      </c>
      <c r="P49" s="1311"/>
      <c r="Q49" s="1312" t="s">
        <v>27</v>
      </c>
      <c r="R49" s="1321" t="s">
        <v>256</v>
      </c>
      <c r="S49" s="1315" t="s">
        <v>203</v>
      </c>
      <c r="T49" s="994" t="s">
        <v>70</v>
      </c>
      <c r="U49" s="1313"/>
      <c r="V49" s="1309" t="s">
        <v>120</v>
      </c>
      <c r="W49" s="1001" t="s">
        <v>63</v>
      </c>
      <c r="X49" s="1306" t="s">
        <v>299</v>
      </c>
      <c r="Y49" s="1313" t="s">
        <v>27</v>
      </c>
      <c r="Z49" s="1012"/>
      <c r="AA49" s="1012"/>
      <c r="AB49" s="1010" t="s">
        <v>38</v>
      </c>
      <c r="AC49" s="1011" t="s">
        <v>233</v>
      </c>
      <c r="AD49" s="1012" t="s">
        <v>31</v>
      </c>
      <c r="AE49" s="1018"/>
      <c r="AF49" s="1019" t="s">
        <v>300</v>
      </c>
      <c r="AG49" s="1020" t="str">
        <f t="shared" si="54"/>
        <v>石橋</v>
      </c>
      <c r="AH49" s="439"/>
      <c r="AI49" s="1103" t="s">
        <v>284</v>
      </c>
      <c r="AJ49" s="1251"/>
      <c r="AK49" s="1091"/>
      <c r="AL49" s="1102"/>
      <c r="AM49" s="1090"/>
      <c r="AN49" s="1091"/>
      <c r="AO49" s="1103"/>
      <c r="AP49" s="1091"/>
      <c r="AQ49" s="1089"/>
      <c r="AR49" s="1094"/>
      <c r="AS49" s="1089"/>
      <c r="AT49" s="1091"/>
      <c r="AU49" s="1090"/>
      <c r="AV49" s="1089"/>
      <c r="AW49" s="1254"/>
      <c r="AX49" s="1255"/>
      <c r="AY49" s="1255"/>
      <c r="AZ49" s="1127" t="s">
        <v>199</v>
      </c>
      <c r="BA49" s="1128" t="s">
        <v>395</v>
      </c>
      <c r="BB49" s="1255"/>
      <c r="BC49" s="1095"/>
      <c r="BD49" s="1098"/>
      <c r="BE49" s="1099"/>
      <c r="BF49" s="1100"/>
      <c r="BG49" s="1101"/>
      <c r="BH49" s="1104"/>
      <c r="BS49" s="845" t="s">
        <v>280</v>
      </c>
      <c r="BT49" s="825">
        <f t="shared" si="28"/>
        <v>0</v>
      </c>
      <c r="BU49" s="826">
        <f>COUNTIF($K$6:$L$9,BS49)</f>
        <v>0</v>
      </c>
      <c r="BV49" s="827">
        <f>COUNTIF($M$6:$O$9,BS49)</f>
        <v>0</v>
      </c>
      <c r="BW49" s="826">
        <f t="shared" si="29"/>
        <v>0</v>
      </c>
      <c r="BX49" s="828">
        <f t="shared" si="30"/>
        <v>0</v>
      </c>
      <c r="BY49" s="828">
        <f>COUNTIF($Q$6:$Q$9,BT49)</f>
        <v>0</v>
      </c>
      <c r="BZ49" s="826">
        <f t="shared" si="31"/>
        <v>0</v>
      </c>
      <c r="CA49" s="825">
        <f t="shared" si="32"/>
        <v>0</v>
      </c>
      <c r="CB49" s="829">
        <f t="shared" si="33"/>
        <v>0</v>
      </c>
      <c r="CC49" s="830">
        <f t="shared" si="34"/>
        <v>0</v>
      </c>
      <c r="CD49" s="825">
        <f t="shared" si="35"/>
        <v>0</v>
      </c>
      <c r="CE49" s="830">
        <f t="shared" si="36"/>
        <v>0</v>
      </c>
      <c r="CF49" s="828">
        <f t="shared" si="37"/>
        <v>0</v>
      </c>
      <c r="CG49" s="828">
        <f t="shared" si="38"/>
        <v>0</v>
      </c>
      <c r="CH49" s="827">
        <f t="shared" si="39"/>
        <v>0</v>
      </c>
      <c r="CI49" s="830">
        <f t="shared" si="40"/>
        <v>0</v>
      </c>
      <c r="CJ49" s="827">
        <f t="shared" si="41"/>
        <v>0</v>
      </c>
      <c r="CK49" s="830">
        <f t="shared" si="42"/>
        <v>0</v>
      </c>
      <c r="CL49" s="828">
        <f t="shared" si="43"/>
        <v>0</v>
      </c>
      <c r="CM49" s="828">
        <f t="shared" si="44"/>
        <v>0</v>
      </c>
      <c r="CN49" s="826">
        <f t="shared" si="45"/>
        <v>0</v>
      </c>
      <c r="CO49" s="828">
        <f t="shared" si="46"/>
        <v>0</v>
      </c>
      <c r="CP49" s="828">
        <f t="shared" si="47"/>
        <v>0</v>
      </c>
      <c r="CQ49" s="828">
        <f t="shared" si="48"/>
        <v>0</v>
      </c>
      <c r="CR49" s="828">
        <f t="shared" si="49"/>
        <v>0</v>
      </c>
      <c r="CS49" s="828">
        <f t="shared" si="50"/>
        <v>0</v>
      </c>
      <c r="CT49" s="828">
        <f t="shared" si="51"/>
        <v>0</v>
      </c>
      <c r="CU49" s="828">
        <f t="shared" si="52"/>
        <v>0</v>
      </c>
      <c r="CV49" s="825">
        <f t="shared" si="53"/>
        <v>0</v>
      </c>
      <c r="CW49" s="40"/>
      <c r="CX49" s="4"/>
      <c r="CY49" s="4"/>
      <c r="CZ49" s="4"/>
    </row>
    <row r="50" spans="1:104" ht="24.95" customHeight="1" thickBot="1" x14ac:dyDescent="0.25">
      <c r="A50" s="1761"/>
      <c r="B50" s="1021">
        <v>15</v>
      </c>
      <c r="C50" s="1022" t="s">
        <v>25</v>
      </c>
      <c r="D50" s="1023"/>
      <c r="E50" s="1024"/>
      <c r="F50" s="1025"/>
      <c r="G50" s="1025"/>
      <c r="H50" s="1026" t="str">
        <f t="shared" si="25"/>
        <v>バタ</v>
      </c>
      <c r="I50" s="1027"/>
      <c r="J50" s="1028"/>
      <c r="K50" s="1029"/>
      <c r="L50" s="1027"/>
      <c r="M50" s="1030"/>
      <c r="N50" s="1028"/>
      <c r="O50" s="1028"/>
      <c r="P50" s="1031"/>
      <c r="Q50" s="1032"/>
      <c r="R50" s="1028"/>
      <c r="S50" s="1028"/>
      <c r="T50" s="1025"/>
      <c r="U50" s="1033"/>
      <c r="V50" s="1026"/>
      <c r="W50" s="1028"/>
      <c r="X50" s="1277" t="s">
        <v>119</v>
      </c>
      <c r="Y50" s="1033"/>
      <c r="Z50" s="1028"/>
      <c r="AA50" s="1028"/>
      <c r="AB50" s="1026"/>
      <c r="AC50" s="1027"/>
      <c r="AD50" s="1026"/>
      <c r="AE50" s="1034"/>
      <c r="AF50" s="1035" t="s">
        <v>259</v>
      </c>
      <c r="AG50" s="1036" t="str">
        <f t="shared" si="54"/>
        <v>バタ</v>
      </c>
      <c r="AH50" s="1503" t="s">
        <v>233</v>
      </c>
      <c r="AI50" s="1257"/>
      <c r="AJ50" s="1258"/>
      <c r="AK50" s="1108"/>
      <c r="AL50" s="1106"/>
      <c r="AM50" s="1107"/>
      <c r="AN50" s="1108"/>
      <c r="AO50" s="1257"/>
      <c r="AP50" s="1123"/>
      <c r="AQ50" s="1106"/>
      <c r="AR50" s="1112"/>
      <c r="AS50" s="1106"/>
      <c r="AT50" s="1108"/>
      <c r="AU50" s="1107"/>
      <c r="AV50" s="1106"/>
      <c r="AW50" s="1115"/>
      <c r="AX50" s="1125"/>
      <c r="AY50" s="1125"/>
      <c r="AZ50" s="1124"/>
      <c r="BA50" s="1115"/>
      <c r="BB50" s="1125"/>
      <c r="BC50" s="1115"/>
      <c r="BD50" s="1116"/>
      <c r="BE50" s="1117"/>
      <c r="BF50" s="1126"/>
      <c r="BG50" s="1119"/>
      <c r="BH50" s="1120"/>
      <c r="BS50" s="845" t="s">
        <v>321</v>
      </c>
      <c r="BT50" s="682">
        <f t="shared" si="28"/>
        <v>0</v>
      </c>
      <c r="BU50" s="683">
        <f>COUNTIF($K$6:$L$9,BS50)</f>
        <v>0</v>
      </c>
      <c r="BV50" s="684">
        <f>COUNTIF($M$6:$O$9,BS50)</f>
        <v>0</v>
      </c>
      <c r="BW50" s="683">
        <f t="shared" si="29"/>
        <v>0</v>
      </c>
      <c r="BX50" s="685">
        <f t="shared" si="30"/>
        <v>0</v>
      </c>
      <c r="BY50" s="685">
        <f>COUNTIF($Q$6:$Q$9,BT50)</f>
        <v>0</v>
      </c>
      <c r="BZ50" s="683">
        <f t="shared" si="31"/>
        <v>0</v>
      </c>
      <c r="CA50" s="682">
        <f t="shared" si="32"/>
        <v>0</v>
      </c>
      <c r="CB50" s="686">
        <f t="shared" si="33"/>
        <v>0</v>
      </c>
      <c r="CC50" s="687">
        <f t="shared" si="34"/>
        <v>0</v>
      </c>
      <c r="CD50" s="682">
        <f t="shared" si="35"/>
        <v>0</v>
      </c>
      <c r="CE50" s="687">
        <f t="shared" si="36"/>
        <v>0</v>
      </c>
      <c r="CF50" s="685">
        <f t="shared" si="37"/>
        <v>0</v>
      </c>
      <c r="CG50" s="685">
        <f t="shared" si="38"/>
        <v>0</v>
      </c>
      <c r="CH50" s="684">
        <f t="shared" si="39"/>
        <v>0</v>
      </c>
      <c r="CI50" s="687">
        <f t="shared" si="40"/>
        <v>0</v>
      </c>
      <c r="CJ50" s="684">
        <f t="shared" si="41"/>
        <v>0</v>
      </c>
      <c r="CK50" s="687">
        <f t="shared" si="42"/>
        <v>0</v>
      </c>
      <c r="CL50" s="685">
        <f t="shared" si="43"/>
        <v>0</v>
      </c>
      <c r="CM50" s="685">
        <f t="shared" si="44"/>
        <v>0</v>
      </c>
      <c r="CN50" s="683">
        <f t="shared" si="45"/>
        <v>0</v>
      </c>
      <c r="CO50" s="685">
        <f t="shared" si="46"/>
        <v>0</v>
      </c>
      <c r="CP50" s="685">
        <f t="shared" si="47"/>
        <v>0</v>
      </c>
      <c r="CQ50" s="685">
        <f t="shared" si="48"/>
        <v>0</v>
      </c>
      <c r="CR50" s="685">
        <f t="shared" si="49"/>
        <v>0</v>
      </c>
      <c r="CS50" s="685">
        <f t="shared" si="50"/>
        <v>0</v>
      </c>
      <c r="CT50" s="685">
        <f t="shared" si="51"/>
        <v>0</v>
      </c>
      <c r="CU50" s="685">
        <f t="shared" si="52"/>
        <v>0</v>
      </c>
      <c r="CV50" s="682">
        <f t="shared" si="53"/>
        <v>0</v>
      </c>
      <c r="CW50" s="277"/>
      <c r="CX50" s="4"/>
      <c r="CY50" s="4"/>
      <c r="CZ50" s="4"/>
    </row>
    <row r="51" spans="1:104" ht="24.95" customHeight="1" x14ac:dyDescent="0.2">
      <c r="A51" s="1761"/>
      <c r="B51" s="1021">
        <v>16</v>
      </c>
      <c r="C51" s="1022" t="s">
        <v>19</v>
      </c>
      <c r="D51" s="1023"/>
      <c r="E51" s="1024"/>
      <c r="F51" s="1025"/>
      <c r="G51" s="1025"/>
      <c r="H51" s="1026" t="str">
        <f t="shared" si="25"/>
        <v>小清水</v>
      </c>
      <c r="I51" s="1027"/>
      <c r="J51" s="1028"/>
      <c r="K51" s="1029"/>
      <c r="L51" s="1027"/>
      <c r="M51" s="1030"/>
      <c r="N51" s="1028"/>
      <c r="O51" s="1028"/>
      <c r="P51" s="1031"/>
      <c r="Q51" s="1032"/>
      <c r="R51" s="1028"/>
      <c r="S51" s="1028"/>
      <c r="T51" s="1025"/>
      <c r="U51" s="1033"/>
      <c r="V51" s="1026"/>
      <c r="W51" s="1028"/>
      <c r="X51" s="1026" t="s">
        <v>237</v>
      </c>
      <c r="Y51" s="1033"/>
      <c r="Z51" s="1028"/>
      <c r="AA51" s="1028"/>
      <c r="AB51" s="1026"/>
      <c r="AC51" s="1027"/>
      <c r="AD51" s="1026"/>
      <c r="AE51" s="1034"/>
      <c r="AF51" s="1035" t="s">
        <v>233</v>
      </c>
      <c r="AG51" s="1036" t="str">
        <f t="shared" si="54"/>
        <v>小清水</v>
      </c>
      <c r="AH51" s="1037" t="s">
        <v>278</v>
      </c>
      <c r="AI51" s="1129"/>
      <c r="AJ51" s="1258"/>
      <c r="AK51" s="1108"/>
      <c r="AL51" s="1106"/>
      <c r="AM51" s="1107"/>
      <c r="AN51" s="1108"/>
      <c r="AO51" s="1129"/>
      <c r="AP51" s="1108"/>
      <c r="AQ51" s="1106"/>
      <c r="AR51" s="1112"/>
      <c r="AS51" s="1111"/>
      <c r="AT51" s="1108"/>
      <c r="AU51" s="1107"/>
      <c r="AV51" s="1106"/>
      <c r="AW51" s="1115"/>
      <c r="AX51" s="1125"/>
      <c r="AY51" s="1125"/>
      <c r="AZ51" s="1124"/>
      <c r="BA51" s="1115"/>
      <c r="BB51" s="1125"/>
      <c r="BC51" s="1115"/>
      <c r="BD51" s="1116"/>
      <c r="BE51" s="1117"/>
      <c r="BF51" s="1126"/>
      <c r="BG51" s="1119"/>
      <c r="BH51" s="1120"/>
      <c r="BS51" s="437" t="s">
        <v>31</v>
      </c>
      <c r="BT51" s="676">
        <f t="shared" si="28"/>
        <v>2</v>
      </c>
      <c r="BU51" s="677">
        <f>COUNTIF($I$6:$J$9,BS51)</f>
        <v>0</v>
      </c>
      <c r="BV51" s="678">
        <f>COUNTIF($K$6:$L$9,BS51)</f>
        <v>0</v>
      </c>
      <c r="BW51" s="677">
        <f t="shared" si="29"/>
        <v>0</v>
      </c>
      <c r="BX51" s="679">
        <f t="shared" si="30"/>
        <v>0</v>
      </c>
      <c r="BY51" s="679">
        <f>COUNTIF($Q$6:$Q$9,BS51)</f>
        <v>0</v>
      </c>
      <c r="BZ51" s="677">
        <f t="shared" si="31"/>
        <v>0</v>
      </c>
      <c r="CA51" s="676">
        <f t="shared" si="32"/>
        <v>0</v>
      </c>
      <c r="CB51" s="680">
        <f t="shared" si="33"/>
        <v>0</v>
      </c>
      <c r="CC51" s="681">
        <f t="shared" si="34"/>
        <v>0</v>
      </c>
      <c r="CD51" s="676">
        <f t="shared" si="35"/>
        <v>0</v>
      </c>
      <c r="CE51" s="681">
        <f t="shared" si="36"/>
        <v>0</v>
      </c>
      <c r="CF51" s="679">
        <f t="shared" si="37"/>
        <v>0</v>
      </c>
      <c r="CG51" s="679">
        <f t="shared" si="38"/>
        <v>0</v>
      </c>
      <c r="CH51" s="678">
        <f t="shared" si="39"/>
        <v>0</v>
      </c>
      <c r="CI51" s="681">
        <f t="shared" si="40"/>
        <v>0</v>
      </c>
      <c r="CJ51" s="678">
        <f t="shared" si="41"/>
        <v>0</v>
      </c>
      <c r="CK51" s="681">
        <f t="shared" si="42"/>
        <v>0</v>
      </c>
      <c r="CL51" s="679">
        <f t="shared" si="43"/>
        <v>0</v>
      </c>
      <c r="CM51" s="679">
        <f t="shared" si="44"/>
        <v>0</v>
      </c>
      <c r="CN51" s="677">
        <f t="shared" si="45"/>
        <v>1</v>
      </c>
      <c r="CO51" s="679">
        <f t="shared" si="46"/>
        <v>0</v>
      </c>
      <c r="CP51" s="679">
        <f t="shared" si="47"/>
        <v>0</v>
      </c>
      <c r="CQ51" s="679">
        <f t="shared" si="48"/>
        <v>0</v>
      </c>
      <c r="CR51" s="679">
        <f t="shared" si="49"/>
        <v>0</v>
      </c>
      <c r="CS51" s="679">
        <f t="shared" si="50"/>
        <v>0</v>
      </c>
      <c r="CT51" s="679">
        <f t="shared" si="51"/>
        <v>0</v>
      </c>
      <c r="CU51" s="679">
        <f t="shared" si="52"/>
        <v>0</v>
      </c>
      <c r="CV51" s="821">
        <f t="shared" si="53"/>
        <v>2</v>
      </c>
      <c r="CX51" s="4"/>
      <c r="CY51" s="4"/>
      <c r="CZ51" s="4"/>
    </row>
    <row r="52" spans="1:104" ht="24.95" customHeight="1" x14ac:dyDescent="0.2">
      <c r="A52" s="1761"/>
      <c r="B52" s="1006">
        <v>17</v>
      </c>
      <c r="C52" s="1007" t="s">
        <v>20</v>
      </c>
      <c r="D52" s="1479" t="s">
        <v>534</v>
      </c>
      <c r="E52" s="1375"/>
      <c r="F52" s="994" t="s">
        <v>31</v>
      </c>
      <c r="G52" s="1189" t="s">
        <v>284</v>
      </c>
      <c r="H52" s="1309" t="str">
        <f t="shared" si="25"/>
        <v>大橋</v>
      </c>
      <c r="I52" s="996" t="s">
        <v>267</v>
      </c>
      <c r="J52" s="1001" t="s">
        <v>28</v>
      </c>
      <c r="K52" s="1310"/>
      <c r="L52" s="996"/>
      <c r="M52" s="995" t="s">
        <v>65</v>
      </c>
      <c r="N52" s="1001" t="s">
        <v>292</v>
      </c>
      <c r="O52" s="1001" t="s">
        <v>284</v>
      </c>
      <c r="P52" s="1311"/>
      <c r="Q52" s="1282" t="s">
        <v>70</v>
      </c>
      <c r="R52" s="1001" t="s">
        <v>301</v>
      </c>
      <c r="S52" s="1001" t="s">
        <v>203</v>
      </c>
      <c r="T52" s="1480" t="s">
        <v>459</v>
      </c>
      <c r="U52" s="1474" t="s">
        <v>481</v>
      </c>
      <c r="V52" s="1309" t="s">
        <v>63</v>
      </c>
      <c r="W52" s="1001" t="s">
        <v>120</v>
      </c>
      <c r="X52" s="1010" t="s">
        <v>299</v>
      </c>
      <c r="Y52" s="1017" t="s">
        <v>301</v>
      </c>
      <c r="Z52" s="1012"/>
      <c r="AA52" s="1012"/>
      <c r="AB52" s="1010" t="s">
        <v>27</v>
      </c>
      <c r="AC52" s="1011" t="s">
        <v>38</v>
      </c>
      <c r="AD52" s="1010"/>
      <c r="AE52" s="1018"/>
      <c r="AF52" s="1019" t="s">
        <v>277</v>
      </c>
      <c r="AG52" s="1020" t="str">
        <f t="shared" si="54"/>
        <v>大橋</v>
      </c>
      <c r="AH52" s="439"/>
      <c r="AI52" s="1252" t="s">
        <v>300</v>
      </c>
      <c r="AJ52" s="1121"/>
      <c r="AK52" s="1091"/>
      <c r="AL52" s="1295"/>
      <c r="AM52" s="1090"/>
      <c r="AN52" s="1091"/>
      <c r="AO52" s="1103"/>
      <c r="AP52" s="1091"/>
      <c r="AQ52" s="1327" t="s">
        <v>309</v>
      </c>
      <c r="AR52" s="1094"/>
      <c r="AS52" s="1102" t="s">
        <v>199</v>
      </c>
      <c r="AT52" s="1091"/>
      <c r="AU52" s="1090"/>
      <c r="AV52" s="1089"/>
      <c r="AW52" s="1095"/>
      <c r="AX52" s="1096"/>
      <c r="AY52" s="1096"/>
      <c r="AZ52" s="1097"/>
      <c r="BA52" s="1095"/>
      <c r="BB52" s="1096"/>
      <c r="BC52" s="1095"/>
      <c r="BD52" s="1098"/>
      <c r="BE52" s="1099"/>
      <c r="BF52" s="1100"/>
      <c r="BG52" s="1101"/>
      <c r="BH52" s="1104"/>
      <c r="BS52" s="844" t="s">
        <v>271</v>
      </c>
      <c r="BT52" s="825">
        <f t="shared" si="28"/>
        <v>0</v>
      </c>
      <c r="BU52" s="826">
        <f>COUNTIF($K$6:$L$9,BS52)</f>
        <v>0</v>
      </c>
      <c r="BV52" s="827">
        <f>COUNTIF($M$6:$O$9,BS52)</f>
        <v>0</v>
      </c>
      <c r="BW52" s="826">
        <f t="shared" si="29"/>
        <v>0</v>
      </c>
      <c r="BX52" s="828">
        <f t="shared" si="30"/>
        <v>0</v>
      </c>
      <c r="BY52" s="828">
        <f>COUNTIF($Q$6:$Q$9,BT52)</f>
        <v>0</v>
      </c>
      <c r="BZ52" s="826">
        <f t="shared" si="31"/>
        <v>0</v>
      </c>
      <c r="CA52" s="825">
        <f t="shared" si="32"/>
        <v>0</v>
      </c>
      <c r="CB52" s="829">
        <f t="shared" si="33"/>
        <v>0</v>
      </c>
      <c r="CC52" s="830">
        <f t="shared" si="34"/>
        <v>0</v>
      </c>
      <c r="CD52" s="825">
        <f t="shared" si="35"/>
        <v>0</v>
      </c>
      <c r="CE52" s="830">
        <f t="shared" si="36"/>
        <v>0</v>
      </c>
      <c r="CF52" s="828">
        <f t="shared" si="37"/>
        <v>0</v>
      </c>
      <c r="CG52" s="828">
        <f t="shared" si="38"/>
        <v>0</v>
      </c>
      <c r="CH52" s="827">
        <f t="shared" si="39"/>
        <v>0</v>
      </c>
      <c r="CI52" s="830">
        <f t="shared" si="40"/>
        <v>0</v>
      </c>
      <c r="CJ52" s="827">
        <f t="shared" si="41"/>
        <v>0</v>
      </c>
      <c r="CK52" s="830">
        <f t="shared" si="42"/>
        <v>0</v>
      </c>
      <c r="CL52" s="828">
        <f t="shared" si="43"/>
        <v>0</v>
      </c>
      <c r="CM52" s="828">
        <f t="shared" si="44"/>
        <v>0</v>
      </c>
      <c r="CN52" s="826">
        <f t="shared" si="45"/>
        <v>0</v>
      </c>
      <c r="CO52" s="828">
        <f t="shared" si="46"/>
        <v>0</v>
      </c>
      <c r="CP52" s="828">
        <f t="shared" si="47"/>
        <v>0</v>
      </c>
      <c r="CQ52" s="828">
        <f t="shared" si="48"/>
        <v>0</v>
      </c>
      <c r="CR52" s="828">
        <f t="shared" si="49"/>
        <v>0</v>
      </c>
      <c r="CS52" s="828">
        <f t="shared" si="50"/>
        <v>0</v>
      </c>
      <c r="CT52" s="828">
        <f t="shared" si="51"/>
        <v>0</v>
      </c>
      <c r="CU52" s="828">
        <f t="shared" si="52"/>
        <v>0</v>
      </c>
      <c r="CV52" s="825">
        <f t="shared" si="53"/>
        <v>0</v>
      </c>
      <c r="CX52" s="40"/>
      <c r="CY52" s="40"/>
      <c r="CZ52" s="40"/>
    </row>
    <row r="53" spans="1:104" ht="24.95" customHeight="1" thickBot="1" x14ac:dyDescent="0.25">
      <c r="A53" s="1761"/>
      <c r="B53" s="1006">
        <v>18</v>
      </c>
      <c r="C53" s="1007" t="s">
        <v>21</v>
      </c>
      <c r="D53" s="1191" t="s">
        <v>269</v>
      </c>
      <c r="E53" s="999" t="s">
        <v>309</v>
      </c>
      <c r="F53" s="1308" t="s">
        <v>31</v>
      </c>
      <c r="G53" s="994" t="s">
        <v>237</v>
      </c>
      <c r="H53" s="1309" t="str">
        <f t="shared" si="25"/>
        <v>福島</v>
      </c>
      <c r="I53" s="996" t="s">
        <v>301</v>
      </c>
      <c r="J53" s="1001" t="s">
        <v>28</v>
      </c>
      <c r="K53" s="1310"/>
      <c r="L53" s="996"/>
      <c r="M53" s="995" t="s">
        <v>199</v>
      </c>
      <c r="N53" s="1001" t="s">
        <v>292</v>
      </c>
      <c r="O53" s="1001" t="s">
        <v>38</v>
      </c>
      <c r="P53" s="1311" t="s">
        <v>284</v>
      </c>
      <c r="Q53" s="1312" t="s">
        <v>309</v>
      </c>
      <c r="R53" s="1001"/>
      <c r="S53" s="1001" t="s">
        <v>203</v>
      </c>
      <c r="T53" s="994" t="s">
        <v>300</v>
      </c>
      <c r="U53" s="1313"/>
      <c r="V53" s="1309" t="s">
        <v>63</v>
      </c>
      <c r="W53" s="1001" t="s">
        <v>120</v>
      </c>
      <c r="X53" s="1010" t="s">
        <v>299</v>
      </c>
      <c r="Y53" s="1017" t="s">
        <v>284</v>
      </c>
      <c r="Z53" s="1012"/>
      <c r="AA53" s="1012"/>
      <c r="AB53" s="1010" t="s">
        <v>233</v>
      </c>
      <c r="AC53" s="1011" t="s">
        <v>27</v>
      </c>
      <c r="AD53" s="1012" t="s">
        <v>31</v>
      </c>
      <c r="AE53" s="1018"/>
      <c r="AF53" s="1019" t="s">
        <v>70</v>
      </c>
      <c r="AG53" s="1020" t="str">
        <f t="shared" si="54"/>
        <v>福島</v>
      </c>
      <c r="AH53" s="439"/>
      <c r="AI53" s="1290" t="s">
        <v>267</v>
      </c>
      <c r="AJ53" s="1251" t="s">
        <v>65</v>
      </c>
      <c r="AK53" s="1138"/>
      <c r="AL53" s="1089"/>
      <c r="AM53" s="1090"/>
      <c r="AN53" s="1091"/>
      <c r="AO53" s="1103"/>
      <c r="AP53" s="1135"/>
      <c r="AQ53" s="1089"/>
      <c r="AR53" s="1094"/>
      <c r="AS53" s="1089"/>
      <c r="AT53" s="1091"/>
      <c r="AU53" s="1090"/>
      <c r="AV53" s="1089"/>
      <c r="AW53" s="1095"/>
      <c r="AX53" s="999"/>
      <c r="AY53" s="999"/>
      <c r="AZ53" s="1136" t="s">
        <v>38</v>
      </c>
      <c r="BA53" s="1095" t="s">
        <v>466</v>
      </c>
      <c r="BB53" s="1096"/>
      <c r="BC53" s="1095"/>
      <c r="BD53" s="1098"/>
      <c r="BE53" s="1099"/>
      <c r="BF53" s="1100"/>
      <c r="BG53" s="1101"/>
      <c r="BH53" s="879"/>
      <c r="BS53" s="844" t="s">
        <v>322</v>
      </c>
      <c r="BT53" s="682">
        <f t="shared" si="28"/>
        <v>0</v>
      </c>
      <c r="BU53" s="683">
        <f>COUNTIF($K$6:$L$9,BS53)</f>
        <v>0</v>
      </c>
      <c r="BV53" s="684">
        <f>COUNTIF($M$6:$O$9,BS53)</f>
        <v>0</v>
      </c>
      <c r="BW53" s="683">
        <f t="shared" si="29"/>
        <v>0</v>
      </c>
      <c r="BX53" s="685">
        <f t="shared" si="30"/>
        <v>0</v>
      </c>
      <c r="BY53" s="685">
        <f>COUNTIF($Q$6:$Q$9,BT53)</f>
        <v>0</v>
      </c>
      <c r="BZ53" s="683">
        <f t="shared" si="31"/>
        <v>0</v>
      </c>
      <c r="CA53" s="682">
        <f t="shared" si="32"/>
        <v>0</v>
      </c>
      <c r="CB53" s="686">
        <f t="shared" si="33"/>
        <v>0</v>
      </c>
      <c r="CC53" s="687">
        <f t="shared" si="34"/>
        <v>0</v>
      </c>
      <c r="CD53" s="682">
        <f t="shared" si="35"/>
        <v>0</v>
      </c>
      <c r="CE53" s="687">
        <f t="shared" si="36"/>
        <v>0</v>
      </c>
      <c r="CF53" s="685">
        <f t="shared" si="37"/>
        <v>0</v>
      </c>
      <c r="CG53" s="685">
        <f t="shared" si="38"/>
        <v>0</v>
      </c>
      <c r="CH53" s="684">
        <f t="shared" si="39"/>
        <v>0</v>
      </c>
      <c r="CI53" s="687">
        <f t="shared" si="40"/>
        <v>0</v>
      </c>
      <c r="CJ53" s="684">
        <f t="shared" si="41"/>
        <v>0</v>
      </c>
      <c r="CK53" s="687">
        <f t="shared" si="42"/>
        <v>0</v>
      </c>
      <c r="CL53" s="685">
        <f t="shared" si="43"/>
        <v>0</v>
      </c>
      <c r="CM53" s="685">
        <f t="shared" si="44"/>
        <v>0</v>
      </c>
      <c r="CN53" s="683">
        <f t="shared" si="45"/>
        <v>0</v>
      </c>
      <c r="CO53" s="685">
        <f t="shared" si="46"/>
        <v>0</v>
      </c>
      <c r="CP53" s="685">
        <f t="shared" si="47"/>
        <v>0</v>
      </c>
      <c r="CQ53" s="685">
        <f t="shared" si="48"/>
        <v>0</v>
      </c>
      <c r="CR53" s="685">
        <f t="shared" si="49"/>
        <v>0</v>
      </c>
      <c r="CS53" s="685">
        <f t="shared" si="50"/>
        <v>0</v>
      </c>
      <c r="CT53" s="685">
        <f t="shared" si="51"/>
        <v>0</v>
      </c>
      <c r="CU53" s="685">
        <f t="shared" si="52"/>
        <v>0</v>
      </c>
      <c r="CV53" s="682">
        <f t="shared" si="53"/>
        <v>0</v>
      </c>
      <c r="CX53" s="277"/>
      <c r="CY53" s="277"/>
      <c r="CZ53" s="277"/>
    </row>
    <row r="54" spans="1:104" ht="24.95" customHeight="1" x14ac:dyDescent="0.2">
      <c r="A54" s="1761"/>
      <c r="B54" s="1006">
        <v>19</v>
      </c>
      <c r="C54" s="1007" t="s">
        <v>22</v>
      </c>
      <c r="D54" s="1191" t="s">
        <v>267</v>
      </c>
      <c r="E54" s="999" t="s">
        <v>309</v>
      </c>
      <c r="F54" s="1318" t="s">
        <v>271</v>
      </c>
      <c r="G54" s="994" t="s">
        <v>237</v>
      </c>
      <c r="H54" s="1309" t="str">
        <f t="shared" si="25"/>
        <v>山口</v>
      </c>
      <c r="I54" s="1190" t="s">
        <v>301</v>
      </c>
      <c r="J54" s="1001" t="s">
        <v>28</v>
      </c>
      <c r="K54" s="1310"/>
      <c r="L54" s="996"/>
      <c r="M54" s="1330" t="s">
        <v>65</v>
      </c>
      <c r="N54" s="1317" t="s">
        <v>27</v>
      </c>
      <c r="O54" s="1001" t="s">
        <v>267</v>
      </c>
      <c r="P54" s="1311"/>
      <c r="Q54" s="1312" t="s">
        <v>309</v>
      </c>
      <c r="R54" s="1001" t="s">
        <v>199</v>
      </c>
      <c r="S54" s="1001" t="s">
        <v>203</v>
      </c>
      <c r="T54" s="1318" t="s">
        <v>459</v>
      </c>
      <c r="U54" s="1319" t="s">
        <v>460</v>
      </c>
      <c r="V54" s="1309" t="s">
        <v>63</v>
      </c>
      <c r="W54" s="1001" t="s">
        <v>120</v>
      </c>
      <c r="X54" s="1010" t="s">
        <v>300</v>
      </c>
      <c r="Y54" s="1017"/>
      <c r="Z54" s="1012"/>
      <c r="AA54" s="1012"/>
      <c r="AB54" s="1010" t="s">
        <v>233</v>
      </c>
      <c r="AC54" s="1011" t="s">
        <v>38</v>
      </c>
      <c r="AD54" s="1012" t="s">
        <v>301</v>
      </c>
      <c r="AE54" s="1018"/>
      <c r="AF54" s="1019" t="s">
        <v>299</v>
      </c>
      <c r="AG54" s="1020" t="str">
        <f t="shared" si="54"/>
        <v>山口</v>
      </c>
      <c r="AH54" s="439"/>
      <c r="AI54" s="1103"/>
      <c r="AJ54" s="1251"/>
      <c r="AK54" s="1138"/>
      <c r="AL54" s="1295" t="s">
        <v>31</v>
      </c>
      <c r="AM54" s="1090"/>
      <c r="AN54" s="1091"/>
      <c r="AO54" s="1134"/>
      <c r="AP54" s="1135"/>
      <c r="AQ54" s="1102" t="s">
        <v>292</v>
      </c>
      <c r="AR54" s="1094"/>
      <c r="AS54" s="1089"/>
      <c r="AT54" s="1091"/>
      <c r="AU54" s="1090"/>
      <c r="AV54" s="1089" t="s">
        <v>284</v>
      </c>
      <c r="AW54" s="1095" t="s">
        <v>483</v>
      </c>
      <c r="AX54" s="1096"/>
      <c r="AY54" s="1096"/>
      <c r="AZ54" s="1136"/>
      <c r="BA54" s="1095"/>
      <c r="BB54" s="1096"/>
      <c r="BC54" s="1128"/>
      <c r="BD54" s="1137"/>
      <c r="BE54" s="1133"/>
      <c r="BF54" s="1102"/>
      <c r="BG54" s="1121"/>
      <c r="BH54" s="1138"/>
      <c r="BS54" s="846" t="s">
        <v>203</v>
      </c>
      <c r="BT54" s="820">
        <f t="shared" si="28"/>
        <v>0</v>
      </c>
      <c r="BU54" s="662">
        <f>COUNTIF($I$6:$J$9,BS54)</f>
        <v>0</v>
      </c>
      <c r="BV54" s="821">
        <f>COUNTIF($K$6:$L$9,BS54)</f>
        <v>0</v>
      </c>
      <c r="BW54" s="662">
        <f t="shared" si="29"/>
        <v>0</v>
      </c>
      <c r="BX54" s="659">
        <f t="shared" si="30"/>
        <v>0</v>
      </c>
      <c r="BY54" s="659">
        <f>COUNTIF($Q$6:$Q$9,BS54)</f>
        <v>0</v>
      </c>
      <c r="BZ54" s="662">
        <f t="shared" si="31"/>
        <v>0</v>
      </c>
      <c r="CA54" s="820">
        <f t="shared" si="32"/>
        <v>1</v>
      </c>
      <c r="CB54" s="832">
        <f t="shared" si="33"/>
        <v>0</v>
      </c>
      <c r="CC54" s="670">
        <f t="shared" si="34"/>
        <v>0</v>
      </c>
      <c r="CD54" s="820">
        <f t="shared" si="35"/>
        <v>0</v>
      </c>
      <c r="CE54" s="670">
        <f t="shared" si="36"/>
        <v>0</v>
      </c>
      <c r="CF54" s="659">
        <f t="shared" si="37"/>
        <v>0</v>
      </c>
      <c r="CG54" s="659">
        <f t="shared" si="38"/>
        <v>0</v>
      </c>
      <c r="CH54" s="821">
        <f t="shared" si="39"/>
        <v>0</v>
      </c>
      <c r="CI54" s="670">
        <f t="shared" si="40"/>
        <v>0</v>
      </c>
      <c r="CJ54" s="821">
        <f t="shared" si="41"/>
        <v>0</v>
      </c>
      <c r="CK54" s="670">
        <f t="shared" si="42"/>
        <v>0</v>
      </c>
      <c r="CL54" s="659">
        <f t="shared" si="43"/>
        <v>0</v>
      </c>
      <c r="CM54" s="659">
        <f t="shared" si="44"/>
        <v>0</v>
      </c>
      <c r="CN54" s="662">
        <f t="shared" si="45"/>
        <v>0</v>
      </c>
      <c r="CO54" s="659">
        <f t="shared" si="46"/>
        <v>1</v>
      </c>
      <c r="CP54" s="659">
        <f t="shared" si="47"/>
        <v>0</v>
      </c>
      <c r="CQ54" s="659">
        <f t="shared" si="48"/>
        <v>0</v>
      </c>
      <c r="CR54" s="659">
        <f t="shared" si="49"/>
        <v>0</v>
      </c>
      <c r="CS54" s="659">
        <f t="shared" si="50"/>
        <v>0</v>
      </c>
      <c r="CT54" s="659">
        <f t="shared" si="51"/>
        <v>0</v>
      </c>
      <c r="CU54" s="659">
        <f t="shared" si="52"/>
        <v>0</v>
      </c>
      <c r="CV54" s="821">
        <f t="shared" si="53"/>
        <v>1</v>
      </c>
    </row>
    <row r="55" spans="1:104" ht="24.95" customHeight="1" x14ac:dyDescent="0.2">
      <c r="A55" s="1761"/>
      <c r="B55" s="1006">
        <v>20</v>
      </c>
      <c r="C55" s="1007" t="s">
        <v>23</v>
      </c>
      <c r="D55" s="1188" t="s">
        <v>267</v>
      </c>
      <c r="E55" s="999"/>
      <c r="F55" s="994" t="s">
        <v>284</v>
      </c>
      <c r="G55" s="994" t="s">
        <v>237</v>
      </c>
      <c r="H55" s="1309" t="str">
        <f t="shared" si="25"/>
        <v>斎藤</v>
      </c>
      <c r="I55" s="1190" t="s">
        <v>301</v>
      </c>
      <c r="J55" s="1001" t="s">
        <v>28</v>
      </c>
      <c r="K55" s="1310"/>
      <c r="L55" s="996"/>
      <c r="M55" s="1504" t="s">
        <v>70</v>
      </c>
      <c r="N55" s="1001" t="s">
        <v>292</v>
      </c>
      <c r="O55" s="1001" t="s">
        <v>267</v>
      </c>
      <c r="P55" s="1311"/>
      <c r="Q55" s="1320" t="s">
        <v>308</v>
      </c>
      <c r="R55" s="1292"/>
      <c r="S55" s="1315" t="s">
        <v>203</v>
      </c>
      <c r="T55" s="1480" t="s">
        <v>566</v>
      </c>
      <c r="U55" s="1283" t="s">
        <v>481</v>
      </c>
      <c r="V55" s="1309" t="s">
        <v>63</v>
      </c>
      <c r="W55" s="1001" t="s">
        <v>120</v>
      </c>
      <c r="X55" s="1010" t="s">
        <v>300</v>
      </c>
      <c r="Y55" s="1017"/>
      <c r="Z55" s="1012"/>
      <c r="AA55" s="1012"/>
      <c r="AB55" s="1010" t="s">
        <v>233</v>
      </c>
      <c r="AC55" s="1011" t="s">
        <v>199</v>
      </c>
      <c r="AD55" s="1012" t="s">
        <v>301</v>
      </c>
      <c r="AE55" s="1018"/>
      <c r="AF55" s="1275" t="s">
        <v>276</v>
      </c>
      <c r="AG55" s="1020" t="str">
        <f t="shared" si="54"/>
        <v>斎藤</v>
      </c>
      <c r="AH55" s="439"/>
      <c r="AI55" s="1252" t="s">
        <v>38</v>
      </c>
      <c r="AJ55" s="1251"/>
      <c r="AK55" s="1091"/>
      <c r="AL55" s="1295"/>
      <c r="AM55" s="1090"/>
      <c r="AN55" s="1091"/>
      <c r="AO55" s="1103"/>
      <c r="AP55" s="1091"/>
      <c r="AQ55" s="1089"/>
      <c r="AR55" s="1094"/>
      <c r="AS55" s="1295" t="s">
        <v>31</v>
      </c>
      <c r="AT55" s="1304" t="s">
        <v>65</v>
      </c>
      <c r="AU55" s="1090"/>
      <c r="AV55" s="1089" t="s">
        <v>27</v>
      </c>
      <c r="AW55" s="1095" t="s">
        <v>473</v>
      </c>
      <c r="AX55" s="1096"/>
      <c r="AY55" s="1096"/>
      <c r="AZ55" s="1136"/>
      <c r="BA55" s="1095"/>
      <c r="BB55" s="1096"/>
      <c r="BC55" s="1095"/>
      <c r="BD55" s="1098"/>
      <c r="BE55" s="1099"/>
      <c r="BF55" s="1100"/>
      <c r="BG55" s="1101"/>
      <c r="BH55" s="1104"/>
      <c r="BS55" s="439" t="s">
        <v>242</v>
      </c>
      <c r="BT55" s="594">
        <f t="shared" si="28"/>
        <v>0</v>
      </c>
      <c r="BU55" s="439">
        <f>COUNTIF($K$6:$L$9,BS55)</f>
        <v>0</v>
      </c>
      <c r="BV55" s="595">
        <f>COUNTIF($M$6:$O$9,BS55)</f>
        <v>0</v>
      </c>
      <c r="BW55" s="439">
        <f t="shared" si="29"/>
        <v>0</v>
      </c>
      <c r="BX55" s="281">
        <f t="shared" si="30"/>
        <v>0</v>
      </c>
      <c r="BY55" s="281">
        <f>COUNTIF($Q$6:$Q$9,BT55)</f>
        <v>0</v>
      </c>
      <c r="BZ55" s="439">
        <f t="shared" si="31"/>
        <v>0</v>
      </c>
      <c r="CA55" s="594">
        <f t="shared" si="32"/>
        <v>0</v>
      </c>
      <c r="CB55" s="596">
        <f t="shared" si="33"/>
        <v>0</v>
      </c>
      <c r="CC55" s="445">
        <f t="shared" si="34"/>
        <v>0</v>
      </c>
      <c r="CD55" s="594">
        <f t="shared" si="35"/>
        <v>0</v>
      </c>
      <c r="CE55" s="445">
        <f t="shared" si="36"/>
        <v>0</v>
      </c>
      <c r="CF55" s="281">
        <f t="shared" si="37"/>
        <v>0</v>
      </c>
      <c r="CG55" s="281">
        <f t="shared" si="38"/>
        <v>0</v>
      </c>
      <c r="CH55" s="595">
        <f t="shared" si="39"/>
        <v>0</v>
      </c>
      <c r="CI55" s="445">
        <f t="shared" si="40"/>
        <v>0</v>
      </c>
      <c r="CJ55" s="595">
        <f t="shared" si="41"/>
        <v>0</v>
      </c>
      <c r="CK55" s="445">
        <f t="shared" si="42"/>
        <v>0</v>
      </c>
      <c r="CL55" s="281">
        <f t="shared" si="43"/>
        <v>0</v>
      </c>
      <c r="CM55" s="281">
        <f t="shared" si="44"/>
        <v>0</v>
      </c>
      <c r="CN55" s="439">
        <f t="shared" si="45"/>
        <v>0</v>
      </c>
      <c r="CO55" s="281">
        <f t="shared" si="46"/>
        <v>0</v>
      </c>
      <c r="CP55" s="281">
        <f t="shared" si="47"/>
        <v>0</v>
      </c>
      <c r="CQ55" s="281">
        <f t="shared" si="48"/>
        <v>0</v>
      </c>
      <c r="CR55" s="281">
        <f t="shared" si="49"/>
        <v>0</v>
      </c>
      <c r="CS55" s="281">
        <f t="shared" si="50"/>
        <v>0</v>
      </c>
      <c r="CT55" s="281">
        <f t="shared" si="51"/>
        <v>0</v>
      </c>
      <c r="CU55" s="281">
        <f t="shared" si="52"/>
        <v>0</v>
      </c>
      <c r="CV55" s="594">
        <f t="shared" si="53"/>
        <v>0</v>
      </c>
    </row>
    <row r="56" spans="1:104" ht="24.75" customHeight="1" thickBot="1" x14ac:dyDescent="0.25">
      <c r="A56" s="1761"/>
      <c r="B56" s="1006">
        <v>21</v>
      </c>
      <c r="C56" s="1007" t="s">
        <v>24</v>
      </c>
      <c r="D56" s="1273" t="s">
        <v>309</v>
      </c>
      <c r="E56" s="999"/>
      <c r="F56" s="1189" t="s">
        <v>300</v>
      </c>
      <c r="G56" s="994" t="s">
        <v>237</v>
      </c>
      <c r="H56" s="1309" t="str">
        <f t="shared" si="25"/>
        <v>村山</v>
      </c>
      <c r="I56" s="996" t="s">
        <v>267</v>
      </c>
      <c r="J56" s="1305" t="s">
        <v>28</v>
      </c>
      <c r="K56" s="1310"/>
      <c r="L56" s="996"/>
      <c r="M56" s="995" t="s">
        <v>65</v>
      </c>
      <c r="N56" s="1317" t="s">
        <v>38</v>
      </c>
      <c r="O56" s="1272" t="s">
        <v>301</v>
      </c>
      <c r="P56" s="1311"/>
      <c r="Q56" s="1312" t="s">
        <v>301</v>
      </c>
      <c r="R56" s="1505"/>
      <c r="S56" s="1331" t="s">
        <v>203</v>
      </c>
      <c r="T56" s="994" t="s">
        <v>70</v>
      </c>
      <c r="U56" s="1313"/>
      <c r="V56" s="1309" t="s">
        <v>63</v>
      </c>
      <c r="W56" s="1001" t="s">
        <v>120</v>
      </c>
      <c r="X56" s="1010" t="s">
        <v>299</v>
      </c>
      <c r="Y56" s="1017" t="s">
        <v>301</v>
      </c>
      <c r="Z56" s="1012"/>
      <c r="AA56" s="1012"/>
      <c r="AB56" s="1277" t="s">
        <v>27</v>
      </c>
      <c r="AC56" s="1011" t="s">
        <v>199</v>
      </c>
      <c r="AD56" s="1272" t="s">
        <v>300</v>
      </c>
      <c r="AE56" s="1018"/>
      <c r="AF56" s="1019" t="s">
        <v>284</v>
      </c>
      <c r="AG56" s="1020" t="str">
        <f t="shared" si="54"/>
        <v>村山</v>
      </c>
      <c r="AH56" s="439"/>
      <c r="AI56" s="1103"/>
      <c r="AJ56" s="1251"/>
      <c r="AK56" s="1091"/>
      <c r="AL56" s="1089"/>
      <c r="AM56" s="1090"/>
      <c r="AN56" s="1091"/>
      <c r="AO56" s="1103"/>
      <c r="AP56" s="1091"/>
      <c r="AQ56" s="1089"/>
      <c r="AR56" s="1094"/>
      <c r="AS56" s="1102" t="s">
        <v>31</v>
      </c>
      <c r="AT56" s="1304" t="s">
        <v>233</v>
      </c>
      <c r="AU56" s="1090"/>
      <c r="AV56" s="1089"/>
      <c r="AW56" s="1095"/>
      <c r="AX56" s="1096"/>
      <c r="AY56" s="1096"/>
      <c r="AZ56" s="1097"/>
      <c r="BA56" s="1095"/>
      <c r="BB56" s="1096"/>
      <c r="BC56" s="1095"/>
      <c r="BD56" s="1098"/>
      <c r="BE56" s="1099"/>
      <c r="BF56" s="1100"/>
      <c r="BG56" s="1101"/>
      <c r="BH56" s="1104"/>
      <c r="BS56" s="834" t="s">
        <v>292</v>
      </c>
      <c r="BT56" s="833">
        <f t="shared" si="28"/>
        <v>0</v>
      </c>
      <c r="BU56" s="834">
        <f>COUNTIF($K$6:$L$9,BS56)</f>
        <v>0</v>
      </c>
      <c r="BV56" s="835">
        <f>COUNTIF($M$6:$O$9,BS56)</f>
        <v>2</v>
      </c>
      <c r="BW56" s="834">
        <f t="shared" si="29"/>
        <v>2</v>
      </c>
      <c r="BX56" s="836">
        <f t="shared" si="30"/>
        <v>0</v>
      </c>
      <c r="BY56" s="836">
        <f>COUNTIF($Q$6:$Q$9,BT56)</f>
        <v>0</v>
      </c>
      <c r="BZ56" s="834">
        <f t="shared" si="31"/>
        <v>0</v>
      </c>
      <c r="CA56" s="833">
        <f t="shared" si="32"/>
        <v>0</v>
      </c>
      <c r="CB56" s="837">
        <f t="shared" si="33"/>
        <v>0</v>
      </c>
      <c r="CC56" s="838">
        <f t="shared" si="34"/>
        <v>0</v>
      </c>
      <c r="CD56" s="833">
        <f t="shared" si="35"/>
        <v>0</v>
      </c>
      <c r="CE56" s="838">
        <f t="shared" si="36"/>
        <v>0</v>
      </c>
      <c r="CF56" s="836">
        <f t="shared" si="37"/>
        <v>0</v>
      </c>
      <c r="CG56" s="836">
        <f t="shared" si="38"/>
        <v>0</v>
      </c>
      <c r="CH56" s="835">
        <f t="shared" si="39"/>
        <v>0</v>
      </c>
      <c r="CI56" s="838">
        <f t="shared" si="40"/>
        <v>0</v>
      </c>
      <c r="CJ56" s="835">
        <f t="shared" si="41"/>
        <v>0</v>
      </c>
      <c r="CK56" s="838">
        <f t="shared" si="42"/>
        <v>0</v>
      </c>
      <c r="CL56" s="836">
        <f t="shared" si="43"/>
        <v>0</v>
      </c>
      <c r="CM56" s="836">
        <f t="shared" si="44"/>
        <v>0</v>
      </c>
      <c r="CN56" s="834">
        <f t="shared" si="45"/>
        <v>0</v>
      </c>
      <c r="CO56" s="836">
        <f t="shared" si="46"/>
        <v>0</v>
      </c>
      <c r="CP56" s="836">
        <f t="shared" si="47"/>
        <v>0</v>
      </c>
      <c r="CQ56" s="836">
        <f t="shared" si="48"/>
        <v>0</v>
      </c>
      <c r="CR56" s="836">
        <f t="shared" si="49"/>
        <v>0</v>
      </c>
      <c r="CS56" s="836">
        <f t="shared" si="50"/>
        <v>0</v>
      </c>
      <c r="CT56" s="836">
        <f t="shared" si="51"/>
        <v>0</v>
      </c>
      <c r="CU56" s="836">
        <f t="shared" si="52"/>
        <v>0</v>
      </c>
      <c r="CV56" s="833">
        <f t="shared" si="53"/>
        <v>4</v>
      </c>
    </row>
    <row r="57" spans="1:104" ht="24.95" customHeight="1" x14ac:dyDescent="0.2">
      <c r="A57" s="1761"/>
      <c r="B57" s="1006">
        <v>22</v>
      </c>
      <c r="C57" s="1007" t="s">
        <v>25</v>
      </c>
      <c r="D57" s="993" t="s">
        <v>199</v>
      </c>
      <c r="E57" s="999"/>
      <c r="F57" s="994" t="s">
        <v>300</v>
      </c>
      <c r="G57" s="994" t="s">
        <v>237</v>
      </c>
      <c r="H57" s="1309" t="str">
        <f t="shared" si="25"/>
        <v>中村</v>
      </c>
      <c r="I57" s="996" t="s">
        <v>301</v>
      </c>
      <c r="J57" s="1331" t="s">
        <v>233</v>
      </c>
      <c r="K57" s="1310"/>
      <c r="L57" s="996"/>
      <c r="M57" s="995" t="s">
        <v>65</v>
      </c>
      <c r="N57" s="1001" t="s">
        <v>31</v>
      </c>
      <c r="O57" s="1001"/>
      <c r="P57" s="1311"/>
      <c r="Q57" s="1312" t="s">
        <v>27</v>
      </c>
      <c r="R57" s="1001"/>
      <c r="S57" s="1001" t="s">
        <v>267</v>
      </c>
      <c r="T57" s="994" t="s">
        <v>310</v>
      </c>
      <c r="U57" s="1313"/>
      <c r="V57" s="1309" t="s">
        <v>63</v>
      </c>
      <c r="W57" s="1001"/>
      <c r="X57" s="1010" t="s">
        <v>299</v>
      </c>
      <c r="Y57" s="1017"/>
      <c r="Z57" s="1012"/>
      <c r="AA57" s="1012"/>
      <c r="AB57" s="1010" t="s">
        <v>38</v>
      </c>
      <c r="AC57" s="1011" t="s">
        <v>28</v>
      </c>
      <c r="AD57" s="1010"/>
      <c r="AE57" s="1018"/>
      <c r="AF57" s="1019" t="s">
        <v>435</v>
      </c>
      <c r="AG57" s="1020" t="str">
        <f t="shared" si="54"/>
        <v>中村</v>
      </c>
      <c r="AH57" s="439" t="s">
        <v>233</v>
      </c>
      <c r="AI57" s="1103"/>
      <c r="AJ57" s="1251"/>
      <c r="AK57" s="1138"/>
      <c r="AL57" s="1089" t="s">
        <v>120</v>
      </c>
      <c r="AM57" s="1090" t="s">
        <v>70</v>
      </c>
      <c r="AN57" s="1304" t="s">
        <v>417</v>
      </c>
      <c r="AO57" s="1103"/>
      <c r="AP57" s="1091"/>
      <c r="AQ57" s="1089"/>
      <c r="AR57" s="1094"/>
      <c r="AS57" s="1089"/>
      <c r="AT57" s="1091"/>
      <c r="AU57" s="1090"/>
      <c r="AV57" s="1089"/>
      <c r="AW57" s="1095"/>
      <c r="AX57" s="1096"/>
      <c r="AY57" s="1096"/>
      <c r="AZ57" s="1097"/>
      <c r="BA57" s="1095"/>
      <c r="BB57" s="1096"/>
      <c r="BC57" s="1139"/>
      <c r="BD57" s="1137"/>
      <c r="BE57" s="1133"/>
      <c r="BF57" s="1102"/>
      <c r="BG57" s="1121"/>
      <c r="BH57" s="1138"/>
      <c r="BS57" s="664" t="s">
        <v>309</v>
      </c>
      <c r="BT57" s="677">
        <f t="shared" si="28"/>
        <v>0</v>
      </c>
      <c r="BU57" s="677">
        <f>COUNTIF($K$6:$L$9,BS57)</f>
        <v>0</v>
      </c>
      <c r="BV57" s="677">
        <f>COUNTIF($M$6:$O$9,BS57)</f>
        <v>0</v>
      </c>
      <c r="BW57" s="677">
        <f t="shared" si="29"/>
        <v>0</v>
      </c>
      <c r="BX57" s="677">
        <f t="shared" si="30"/>
        <v>0</v>
      </c>
      <c r="BY57" s="677">
        <f>COUNTIF($Q$6:$Q$9,BT57)</f>
        <v>0</v>
      </c>
      <c r="BZ57" s="677">
        <f t="shared" si="31"/>
        <v>0</v>
      </c>
      <c r="CA57" s="676">
        <f t="shared" si="32"/>
        <v>0</v>
      </c>
      <c r="CB57" s="839">
        <f t="shared" si="33"/>
        <v>0</v>
      </c>
      <c r="CC57" s="679">
        <f t="shared" si="34"/>
        <v>0</v>
      </c>
      <c r="CD57" s="676">
        <f t="shared" si="35"/>
        <v>0</v>
      </c>
      <c r="CE57" s="681">
        <f t="shared" si="36"/>
        <v>0</v>
      </c>
      <c r="CF57" s="677">
        <f t="shared" si="37"/>
        <v>0</v>
      </c>
      <c r="CG57" s="677">
        <f t="shared" si="38"/>
        <v>0</v>
      </c>
      <c r="CH57" s="676">
        <f t="shared" si="39"/>
        <v>0</v>
      </c>
      <c r="CI57" s="681">
        <f t="shared" si="40"/>
        <v>0</v>
      </c>
      <c r="CJ57" s="676">
        <f t="shared" si="41"/>
        <v>0</v>
      </c>
      <c r="CK57" s="681">
        <f t="shared" si="42"/>
        <v>0</v>
      </c>
      <c r="CL57" s="677">
        <f t="shared" si="43"/>
        <v>0</v>
      </c>
      <c r="CM57" s="677">
        <f t="shared" si="44"/>
        <v>0</v>
      </c>
      <c r="CN57" s="677">
        <f t="shared" si="45"/>
        <v>0</v>
      </c>
      <c r="CO57" s="677">
        <f t="shared" si="46"/>
        <v>0</v>
      </c>
      <c r="CP57" s="677">
        <f t="shared" si="47"/>
        <v>0</v>
      </c>
      <c r="CQ57" s="677">
        <f t="shared" si="48"/>
        <v>0</v>
      </c>
      <c r="CR57" s="677">
        <f t="shared" si="49"/>
        <v>0</v>
      </c>
      <c r="CS57" s="677">
        <f t="shared" si="50"/>
        <v>0</v>
      </c>
      <c r="CT57" s="677">
        <f t="shared" si="51"/>
        <v>0</v>
      </c>
      <c r="CU57" s="677">
        <f t="shared" si="52"/>
        <v>0</v>
      </c>
      <c r="CV57" s="677">
        <f t="shared" si="53"/>
        <v>0</v>
      </c>
    </row>
    <row r="58" spans="1:104" ht="24.95" customHeight="1" thickBot="1" x14ac:dyDescent="0.25">
      <c r="A58" s="1761"/>
      <c r="B58" s="1021">
        <v>23</v>
      </c>
      <c r="C58" s="1022" t="s">
        <v>19</v>
      </c>
      <c r="D58" s="1023"/>
      <c r="E58" s="1024"/>
      <c r="F58" s="1025"/>
      <c r="G58" s="1025"/>
      <c r="H58" s="1026" t="str">
        <f t="shared" si="25"/>
        <v>高野</v>
      </c>
      <c r="I58" s="1027"/>
      <c r="J58" s="1028"/>
      <c r="K58" s="1029"/>
      <c r="L58" s="1027"/>
      <c r="M58" s="1030"/>
      <c r="N58" s="1028"/>
      <c r="O58" s="1028"/>
      <c r="P58" s="1031"/>
      <c r="Q58" s="1032"/>
      <c r="R58" s="1028"/>
      <c r="S58" s="1028"/>
      <c r="T58" s="1025"/>
      <c r="U58" s="1033"/>
      <c r="V58" s="1026"/>
      <c r="W58" s="1028"/>
      <c r="X58" s="1277" t="s">
        <v>299</v>
      </c>
      <c r="Y58" s="1033"/>
      <c r="Z58" s="1028"/>
      <c r="AA58" s="1028"/>
      <c r="AB58" s="1026"/>
      <c r="AC58" s="1027"/>
      <c r="AD58" s="1026"/>
      <c r="AE58" s="1034"/>
      <c r="AF58" s="1035" t="s">
        <v>27</v>
      </c>
      <c r="AG58" s="1036" t="str">
        <f t="shared" si="54"/>
        <v>高野</v>
      </c>
      <c r="AH58" s="1037" t="s">
        <v>237</v>
      </c>
      <c r="AI58" s="1129"/>
      <c r="AJ58" s="1258"/>
      <c r="AK58" s="1146"/>
      <c r="AL58" s="1106"/>
      <c r="AM58" s="1107"/>
      <c r="AN58" s="1108"/>
      <c r="AO58" s="1257"/>
      <c r="AP58" s="1123"/>
      <c r="AQ58" s="1106"/>
      <c r="AR58" s="1112"/>
      <c r="AS58" s="1106"/>
      <c r="AT58" s="1108"/>
      <c r="AU58" s="1107"/>
      <c r="AV58" s="1106"/>
      <c r="AW58" s="1115"/>
      <c r="AX58" s="1125"/>
      <c r="AY58" s="1125"/>
      <c r="AZ58" s="1124"/>
      <c r="BA58" s="1115"/>
      <c r="BB58" s="1107"/>
      <c r="BC58" s="1143"/>
      <c r="BD58" s="1144"/>
      <c r="BE58" s="1130"/>
      <c r="BF58" s="1111"/>
      <c r="BG58" s="1145"/>
      <c r="BH58" s="1146"/>
      <c r="BS58" s="664" t="s">
        <v>308</v>
      </c>
      <c r="BT58" s="683">
        <f t="shared" si="28"/>
        <v>0</v>
      </c>
      <c r="BU58" s="683">
        <f>COUNTIF($K$6:$L$9,BS58)</f>
        <v>0</v>
      </c>
      <c r="BV58" s="683">
        <f>COUNTIF($M$6:$O$9,BS58)</f>
        <v>0</v>
      </c>
      <c r="BW58" s="683">
        <f t="shared" si="29"/>
        <v>0</v>
      </c>
      <c r="BX58" s="683">
        <f t="shared" si="30"/>
        <v>0</v>
      </c>
      <c r="BY58" s="683">
        <f>COUNTIF($Q$6:$Q$9,BT58)</f>
        <v>0</v>
      </c>
      <c r="BZ58" s="683">
        <f t="shared" si="31"/>
        <v>0</v>
      </c>
      <c r="CA58" s="682">
        <f t="shared" si="32"/>
        <v>0</v>
      </c>
      <c r="CB58" s="840">
        <f t="shared" si="33"/>
        <v>0</v>
      </c>
      <c r="CC58" s="685">
        <f t="shared" si="34"/>
        <v>0</v>
      </c>
      <c r="CD58" s="682">
        <f t="shared" si="35"/>
        <v>0</v>
      </c>
      <c r="CE58" s="687">
        <f t="shared" si="36"/>
        <v>0</v>
      </c>
      <c r="CF58" s="683">
        <f t="shared" si="37"/>
        <v>0</v>
      </c>
      <c r="CG58" s="683">
        <f t="shared" si="38"/>
        <v>0</v>
      </c>
      <c r="CH58" s="682">
        <f t="shared" si="39"/>
        <v>0</v>
      </c>
      <c r="CI58" s="687">
        <f t="shared" si="40"/>
        <v>0</v>
      </c>
      <c r="CJ58" s="682">
        <f t="shared" si="41"/>
        <v>0</v>
      </c>
      <c r="CK58" s="687">
        <f t="shared" si="42"/>
        <v>0</v>
      </c>
      <c r="CL58" s="683">
        <f t="shared" si="43"/>
        <v>0</v>
      </c>
      <c r="CM58" s="683">
        <f t="shared" si="44"/>
        <v>0</v>
      </c>
      <c r="CN58" s="683">
        <f t="shared" si="45"/>
        <v>0</v>
      </c>
      <c r="CO58" s="683">
        <f t="shared" si="46"/>
        <v>0</v>
      </c>
      <c r="CP58" s="683">
        <f t="shared" si="47"/>
        <v>0</v>
      </c>
      <c r="CQ58" s="683">
        <f t="shared" si="48"/>
        <v>0</v>
      </c>
      <c r="CR58" s="683">
        <f t="shared" si="49"/>
        <v>0</v>
      </c>
      <c r="CS58" s="683">
        <f t="shared" si="50"/>
        <v>0</v>
      </c>
      <c r="CT58" s="683">
        <f t="shared" si="51"/>
        <v>0</v>
      </c>
      <c r="CU58" s="683">
        <f t="shared" si="52"/>
        <v>0</v>
      </c>
      <c r="CV58" s="683">
        <f t="shared" si="53"/>
        <v>0</v>
      </c>
    </row>
    <row r="59" spans="1:104" ht="24.95" customHeight="1" thickBot="1" x14ac:dyDescent="0.25">
      <c r="A59" s="1761"/>
      <c r="B59" s="1006">
        <v>24</v>
      </c>
      <c r="C59" s="1007" t="s">
        <v>20</v>
      </c>
      <c r="D59" s="1298" t="s">
        <v>274</v>
      </c>
      <c r="E59" s="595" t="s">
        <v>309</v>
      </c>
      <c r="F59" s="1009" t="s">
        <v>31</v>
      </c>
      <c r="G59" s="1009" t="s">
        <v>237</v>
      </c>
      <c r="H59" s="1010" t="str">
        <f t="shared" si="25"/>
        <v>前澤</v>
      </c>
      <c r="I59" s="1190" t="s">
        <v>301</v>
      </c>
      <c r="J59" s="1012" t="s">
        <v>28</v>
      </c>
      <c r="K59" s="1013"/>
      <c r="L59" s="1011"/>
      <c r="M59" s="1014" t="s">
        <v>65</v>
      </c>
      <c r="N59" s="1012" t="s">
        <v>292</v>
      </c>
      <c r="O59" s="1012" t="s">
        <v>301</v>
      </c>
      <c r="P59" s="1015"/>
      <c r="Q59" s="1016" t="s">
        <v>309</v>
      </c>
      <c r="R59" s="1012" t="s">
        <v>70</v>
      </c>
      <c r="S59" s="1012" t="s">
        <v>203</v>
      </c>
      <c r="T59" s="1480" t="s">
        <v>566</v>
      </c>
      <c r="U59" s="1283" t="s">
        <v>486</v>
      </c>
      <c r="V59" s="1010" t="s">
        <v>120</v>
      </c>
      <c r="W59" s="1012" t="s">
        <v>63</v>
      </c>
      <c r="X59" s="1010" t="s">
        <v>300</v>
      </c>
      <c r="Y59" s="1017"/>
      <c r="Z59" s="1012"/>
      <c r="AA59" s="1012"/>
      <c r="AB59" s="1277" t="s">
        <v>199</v>
      </c>
      <c r="AC59" s="1011" t="s">
        <v>284</v>
      </c>
      <c r="AD59" s="1010"/>
      <c r="AE59" s="1018"/>
      <c r="AF59" s="1019" t="s">
        <v>119</v>
      </c>
      <c r="AG59" s="1020" t="str">
        <f t="shared" si="54"/>
        <v>前澤</v>
      </c>
      <c r="AH59" s="439"/>
      <c r="AI59" s="1134"/>
      <c r="AJ59" s="1251"/>
      <c r="AK59" s="1138"/>
      <c r="AL59" s="1089" t="s">
        <v>299</v>
      </c>
      <c r="AM59" s="1090" t="s">
        <v>267</v>
      </c>
      <c r="AN59" s="1091"/>
      <c r="AO59" s="1252"/>
      <c r="AP59" s="1091"/>
      <c r="AQ59" s="1089"/>
      <c r="AR59" s="1094"/>
      <c r="AS59" s="1089"/>
      <c r="AT59" s="1091"/>
      <c r="AU59" s="1090"/>
      <c r="AV59" s="1295" t="s">
        <v>233</v>
      </c>
      <c r="AW59" s="1279" t="s">
        <v>581</v>
      </c>
      <c r="AX59" s="1096"/>
      <c r="AY59" s="1096"/>
      <c r="AZ59" s="1097" t="s">
        <v>299</v>
      </c>
      <c r="BA59" s="1095" t="s">
        <v>429</v>
      </c>
      <c r="BB59" s="1140"/>
      <c r="BC59" s="1128"/>
      <c r="BD59" s="1141"/>
      <c r="BE59" s="1088"/>
      <c r="BF59" s="1102"/>
      <c r="BG59" s="1121"/>
      <c r="BH59" s="1138"/>
      <c r="BS59" s="672" t="s">
        <v>311</v>
      </c>
      <c r="BT59" s="683">
        <f t="shared" si="28"/>
        <v>0</v>
      </c>
      <c r="BU59" s="683">
        <f>COUNTIF($K$6:$L$9,BS59)</f>
        <v>0</v>
      </c>
      <c r="BV59" s="683">
        <f>COUNTIF($M$6:$O$9,BS59)</f>
        <v>0</v>
      </c>
      <c r="BW59" s="683">
        <f t="shared" si="29"/>
        <v>0</v>
      </c>
      <c r="BX59" s="683">
        <f t="shared" si="30"/>
        <v>0</v>
      </c>
      <c r="BY59" s="683">
        <f>COUNTIF($Q$6:$Q$9,BT59)</f>
        <v>0</v>
      </c>
      <c r="BZ59" s="683">
        <f t="shared" si="31"/>
        <v>0</v>
      </c>
      <c r="CA59" s="682">
        <f t="shared" si="32"/>
        <v>0</v>
      </c>
      <c r="CB59" s="840">
        <f t="shared" si="33"/>
        <v>0</v>
      </c>
      <c r="CC59" s="685">
        <f t="shared" si="34"/>
        <v>0</v>
      </c>
      <c r="CD59" s="682">
        <f t="shared" si="35"/>
        <v>0</v>
      </c>
      <c r="CE59" s="687">
        <f t="shared" si="36"/>
        <v>0</v>
      </c>
      <c r="CF59" s="683">
        <f t="shared" si="37"/>
        <v>0</v>
      </c>
      <c r="CG59" s="683">
        <f t="shared" si="38"/>
        <v>0</v>
      </c>
      <c r="CH59" s="682">
        <f t="shared" si="39"/>
        <v>0</v>
      </c>
      <c r="CI59" s="687">
        <f t="shared" si="40"/>
        <v>0</v>
      </c>
      <c r="CJ59" s="682">
        <f t="shared" si="41"/>
        <v>0</v>
      </c>
      <c r="CK59" s="687">
        <f t="shared" si="42"/>
        <v>0</v>
      </c>
      <c r="CL59" s="683">
        <f t="shared" si="43"/>
        <v>0</v>
      </c>
      <c r="CM59" s="683">
        <f t="shared" si="44"/>
        <v>0</v>
      </c>
      <c r="CN59" s="683">
        <f t="shared" si="45"/>
        <v>0</v>
      </c>
      <c r="CO59" s="683">
        <f t="shared" si="46"/>
        <v>0</v>
      </c>
      <c r="CP59" s="683">
        <f t="shared" si="47"/>
        <v>0</v>
      </c>
      <c r="CQ59" s="683">
        <f t="shared" si="48"/>
        <v>0</v>
      </c>
      <c r="CR59" s="683">
        <f t="shared" si="49"/>
        <v>0</v>
      </c>
      <c r="CS59" s="683">
        <f t="shared" si="50"/>
        <v>0</v>
      </c>
      <c r="CT59" s="683">
        <f t="shared" si="51"/>
        <v>0</v>
      </c>
      <c r="CU59" s="683">
        <f t="shared" si="52"/>
        <v>0</v>
      </c>
      <c r="CV59" s="683">
        <f t="shared" si="53"/>
        <v>0</v>
      </c>
    </row>
    <row r="60" spans="1:104" ht="24.95" customHeight="1" x14ac:dyDescent="0.2">
      <c r="A60" s="1761"/>
      <c r="B60" s="1006">
        <v>25</v>
      </c>
      <c r="C60" s="1007" t="s">
        <v>21</v>
      </c>
      <c r="D60" s="1008" t="s">
        <v>267</v>
      </c>
      <c r="E60" s="595" t="s">
        <v>309</v>
      </c>
      <c r="F60" s="1009" t="s">
        <v>31</v>
      </c>
      <c r="G60" s="1189" t="s">
        <v>27</v>
      </c>
      <c r="H60" s="1010" t="str">
        <f t="shared" si="25"/>
        <v>白原</v>
      </c>
      <c r="I60" s="1190" t="s">
        <v>301</v>
      </c>
      <c r="J60" s="1012" t="s">
        <v>237</v>
      </c>
      <c r="K60" s="1013"/>
      <c r="L60" s="1011"/>
      <c r="M60" s="1014" t="s">
        <v>65</v>
      </c>
      <c r="N60" s="1012" t="s">
        <v>292</v>
      </c>
      <c r="O60" s="1012" t="s">
        <v>301</v>
      </c>
      <c r="P60" s="1015" t="s">
        <v>300</v>
      </c>
      <c r="Q60" s="1016" t="s">
        <v>309</v>
      </c>
      <c r="R60" s="1012"/>
      <c r="S60" s="1012" t="s">
        <v>203</v>
      </c>
      <c r="T60" s="1274" t="s">
        <v>233</v>
      </c>
      <c r="U60" s="1017"/>
      <c r="V60" s="1010" t="s">
        <v>120</v>
      </c>
      <c r="W60" s="1012"/>
      <c r="X60" s="1010" t="s">
        <v>299</v>
      </c>
      <c r="Y60" s="1017" t="s">
        <v>300</v>
      </c>
      <c r="Z60" s="1012"/>
      <c r="AA60" s="1012"/>
      <c r="AB60" s="1277" t="s">
        <v>199</v>
      </c>
      <c r="AC60" s="1011" t="s">
        <v>284</v>
      </c>
      <c r="AD60" s="1012" t="s">
        <v>27</v>
      </c>
      <c r="AE60" s="1018"/>
      <c r="AF60" s="1019" t="s">
        <v>298</v>
      </c>
      <c r="AG60" s="1020" t="str">
        <f t="shared" si="54"/>
        <v>白原</v>
      </c>
      <c r="AH60" s="439"/>
      <c r="AI60" s="1134" t="s">
        <v>28</v>
      </c>
      <c r="AJ60" s="1251"/>
      <c r="AK60" s="1138"/>
      <c r="AL60" s="1089" t="s">
        <v>63</v>
      </c>
      <c r="AM60" s="1090"/>
      <c r="AN60" s="1091"/>
      <c r="AO60" s="1134"/>
      <c r="AP60" s="1135"/>
      <c r="AQ60" s="1089"/>
      <c r="AR60" s="1094"/>
      <c r="AS60" s="1089"/>
      <c r="AT60" s="1091"/>
      <c r="AU60" s="1090"/>
      <c r="AV60" s="1089" t="s">
        <v>70</v>
      </c>
      <c r="AW60" s="1128" t="s">
        <v>469</v>
      </c>
      <c r="AX60" s="1090"/>
      <c r="AY60" s="1090"/>
      <c r="AZ60" s="1127" t="s">
        <v>63</v>
      </c>
      <c r="BA60" s="1128" t="s">
        <v>450</v>
      </c>
      <c r="BB60" s="1090"/>
      <c r="BC60" s="1139"/>
      <c r="BD60" s="1137"/>
      <c r="BE60" s="1133"/>
      <c r="BF60" s="1102"/>
      <c r="BG60" s="1121"/>
      <c r="BH60" s="1138"/>
      <c r="BS60" s="289"/>
      <c r="BT60" s="289">
        <f t="shared" ref="BT60:CU60" si="55">SUM(BT6:BT52)</f>
        <v>12</v>
      </c>
      <c r="BU60" s="289">
        <f t="shared" si="55"/>
        <v>6</v>
      </c>
      <c r="BV60" s="289">
        <f t="shared" si="55"/>
        <v>2</v>
      </c>
      <c r="BW60" s="289">
        <f t="shared" si="55"/>
        <v>6</v>
      </c>
      <c r="BX60" s="289">
        <f t="shared" si="55"/>
        <v>0</v>
      </c>
      <c r="BY60" s="289">
        <f t="shared" si="55"/>
        <v>2</v>
      </c>
      <c r="BZ60" s="289">
        <f t="shared" si="55"/>
        <v>1</v>
      </c>
      <c r="CA60" s="289">
        <f t="shared" si="55"/>
        <v>0</v>
      </c>
      <c r="CB60" s="289">
        <f t="shared" si="55"/>
        <v>2</v>
      </c>
      <c r="CC60" s="289">
        <f t="shared" si="55"/>
        <v>7</v>
      </c>
      <c r="CD60" s="289">
        <f t="shared" si="55"/>
        <v>2</v>
      </c>
      <c r="CE60" s="289">
        <f t="shared" si="55"/>
        <v>0</v>
      </c>
      <c r="CF60" s="289">
        <f t="shared" si="55"/>
        <v>3</v>
      </c>
      <c r="CG60" s="289">
        <f t="shared" si="55"/>
        <v>3</v>
      </c>
      <c r="CH60" s="289">
        <f t="shared" si="55"/>
        <v>2</v>
      </c>
      <c r="CI60" s="289">
        <f t="shared" si="55"/>
        <v>0</v>
      </c>
      <c r="CJ60" s="289">
        <f t="shared" si="55"/>
        <v>2</v>
      </c>
      <c r="CK60" s="289">
        <f t="shared" si="55"/>
        <v>2</v>
      </c>
      <c r="CL60" s="289">
        <f t="shared" si="55"/>
        <v>1</v>
      </c>
      <c r="CM60" s="289">
        <f t="shared" si="55"/>
        <v>0</v>
      </c>
      <c r="CN60" s="289">
        <f t="shared" si="55"/>
        <v>1</v>
      </c>
      <c r="CO60" s="289">
        <f t="shared" si="55"/>
        <v>0</v>
      </c>
      <c r="CP60" s="289">
        <f t="shared" si="55"/>
        <v>0</v>
      </c>
      <c r="CQ60" s="289">
        <f t="shared" si="55"/>
        <v>0</v>
      </c>
      <c r="CR60" s="289">
        <f t="shared" si="55"/>
        <v>0</v>
      </c>
      <c r="CS60" s="289">
        <f t="shared" si="55"/>
        <v>0</v>
      </c>
      <c r="CT60" s="289">
        <f t="shared" si="55"/>
        <v>1</v>
      </c>
      <c r="CU60" s="289">
        <f t="shared" si="55"/>
        <v>1</v>
      </c>
    </row>
    <row r="61" spans="1:104" ht="24.95" customHeight="1" x14ac:dyDescent="0.2">
      <c r="A61" s="1761"/>
      <c r="B61" s="1006">
        <v>26</v>
      </c>
      <c r="C61" s="1007" t="s">
        <v>22</v>
      </c>
      <c r="D61" s="1273" t="s">
        <v>267</v>
      </c>
      <c r="E61" s="595"/>
      <c r="F61" s="1009" t="s">
        <v>31</v>
      </c>
      <c r="G61" s="1189" t="s">
        <v>27</v>
      </c>
      <c r="H61" s="1010" t="str">
        <f t="shared" si="25"/>
        <v>岸井</v>
      </c>
      <c r="I61" s="1011" t="s">
        <v>301</v>
      </c>
      <c r="J61" s="1012" t="s">
        <v>237</v>
      </c>
      <c r="K61" s="1013"/>
      <c r="L61" s="1011"/>
      <c r="M61" s="1014" t="s">
        <v>65</v>
      </c>
      <c r="N61" s="1162" t="s">
        <v>292</v>
      </c>
      <c r="O61" s="1272" t="s">
        <v>267</v>
      </c>
      <c r="P61" s="1015"/>
      <c r="Q61" s="1509" t="s">
        <v>38</v>
      </c>
      <c r="R61" s="1012" t="s">
        <v>284</v>
      </c>
      <c r="S61" s="1012" t="s">
        <v>120</v>
      </c>
      <c r="T61" s="1274" t="s">
        <v>70</v>
      </c>
      <c r="U61" s="1017"/>
      <c r="V61" s="1360" t="s">
        <v>410</v>
      </c>
      <c r="W61" s="1012" t="s">
        <v>63</v>
      </c>
      <c r="X61" s="1010" t="s">
        <v>299</v>
      </c>
      <c r="Y61" s="1017" t="s">
        <v>284</v>
      </c>
      <c r="Z61" s="1012"/>
      <c r="AA61" s="1012"/>
      <c r="AB61" s="1010" t="s">
        <v>233</v>
      </c>
      <c r="AC61" s="1194" t="s">
        <v>28</v>
      </c>
      <c r="AD61" s="1012" t="s">
        <v>27</v>
      </c>
      <c r="AE61" s="1018"/>
      <c r="AF61" s="1019" t="s">
        <v>199</v>
      </c>
      <c r="AG61" s="1020" t="str">
        <f t="shared" si="54"/>
        <v>岸井</v>
      </c>
      <c r="AH61" s="439"/>
      <c r="AI61" s="1506" t="s">
        <v>417</v>
      </c>
      <c r="AJ61" s="1121"/>
      <c r="AK61" s="1138"/>
      <c r="AL61" s="1295"/>
      <c r="AM61" s="1090"/>
      <c r="AN61" s="1091"/>
      <c r="AO61" s="1103"/>
      <c r="AP61" s="1135"/>
      <c r="AQ61" s="1102" t="s">
        <v>203</v>
      </c>
      <c r="AR61" s="1291" t="s">
        <v>309</v>
      </c>
      <c r="AS61" s="1089"/>
      <c r="AT61" s="1091"/>
      <c r="AU61" s="1090"/>
      <c r="AV61" s="1295" t="s">
        <v>300</v>
      </c>
      <c r="AW61" s="1279" t="s">
        <v>483</v>
      </c>
      <c r="AX61" s="1096"/>
      <c r="AY61" s="1096"/>
      <c r="AZ61" s="1127"/>
      <c r="BA61" s="1128"/>
      <c r="BB61" s="1096"/>
      <c r="BC61" s="1128"/>
      <c r="BD61" s="1141"/>
      <c r="BE61" s="1088"/>
      <c r="BF61" s="1102"/>
      <c r="BG61" s="1121"/>
      <c r="BH61" s="879"/>
      <c r="BS61" s="289" t="e">
        <f>BT60+#REF!*0.5</f>
        <v>#REF!</v>
      </c>
      <c r="BT61" s="289" t="e">
        <f>#REF!+BU60*0.5</f>
        <v>#REF!</v>
      </c>
      <c r="BU61" s="289"/>
      <c r="BV61" s="289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</row>
    <row r="62" spans="1:104" ht="24.95" customHeight="1" x14ac:dyDescent="0.2">
      <c r="A62" s="1761"/>
      <c r="B62" s="1006">
        <v>27</v>
      </c>
      <c r="C62" s="1007" t="s">
        <v>23</v>
      </c>
      <c r="D62" s="1188" t="s">
        <v>119</v>
      </c>
      <c r="E62" s="595"/>
      <c r="F62" s="1009" t="s">
        <v>31</v>
      </c>
      <c r="G62" s="1308" t="s">
        <v>27</v>
      </c>
      <c r="H62" s="1010" t="str">
        <f t="shared" si="25"/>
        <v>篠原</v>
      </c>
      <c r="I62" s="1190" t="s">
        <v>301</v>
      </c>
      <c r="J62" s="1012" t="s">
        <v>237</v>
      </c>
      <c r="K62" s="1013"/>
      <c r="L62" s="1011"/>
      <c r="M62" s="1014" t="s">
        <v>267</v>
      </c>
      <c r="N62" s="1012" t="s">
        <v>292</v>
      </c>
      <c r="O62" s="1012" t="s">
        <v>38</v>
      </c>
      <c r="P62" s="1015"/>
      <c r="Q62" s="1509"/>
      <c r="R62" s="1012" t="s">
        <v>300</v>
      </c>
      <c r="S62" s="1162" t="s">
        <v>203</v>
      </c>
      <c r="T62" s="1170" t="s">
        <v>284</v>
      </c>
      <c r="U62" s="1017"/>
      <c r="V62" s="1010" t="s">
        <v>120</v>
      </c>
      <c r="W62" s="1012" t="s">
        <v>63</v>
      </c>
      <c r="X62" s="1010" t="s">
        <v>299</v>
      </c>
      <c r="Y62" s="1017" t="s">
        <v>300</v>
      </c>
      <c r="Z62" s="1012"/>
      <c r="AA62" s="1012"/>
      <c r="AB62" s="1010" t="s">
        <v>233</v>
      </c>
      <c r="AC62" s="1194" t="s">
        <v>28</v>
      </c>
      <c r="AD62" s="1012" t="s">
        <v>301</v>
      </c>
      <c r="AE62" s="1018"/>
      <c r="AF62" s="1019" t="s">
        <v>258</v>
      </c>
      <c r="AG62" s="1020" t="str">
        <f t="shared" si="54"/>
        <v>篠原</v>
      </c>
      <c r="AH62" s="439"/>
      <c r="AI62" s="1103"/>
      <c r="AJ62" s="1251"/>
      <c r="AK62" s="1091"/>
      <c r="AL62" s="1089" t="s">
        <v>65</v>
      </c>
      <c r="AM62" s="1090"/>
      <c r="AN62" s="1091"/>
      <c r="AO62" s="1103" t="s">
        <v>65</v>
      </c>
      <c r="AP62" s="1091"/>
      <c r="AQ62" s="1089"/>
      <c r="AR62" s="1094"/>
      <c r="AS62" s="1295" t="s">
        <v>70</v>
      </c>
      <c r="AT62" s="1091"/>
      <c r="AU62" s="1090"/>
      <c r="AV62" s="1089"/>
      <c r="AW62" s="1095"/>
      <c r="AX62" s="1096"/>
      <c r="AY62" s="1096"/>
      <c r="AZ62" s="1278"/>
      <c r="BA62" s="1279"/>
      <c r="BB62" s="1096"/>
      <c r="BC62" s="1128"/>
      <c r="BD62" s="1141"/>
      <c r="BE62" s="1088"/>
      <c r="BF62" s="1169" t="s">
        <v>458</v>
      </c>
      <c r="BG62" s="1121"/>
      <c r="BH62" s="1138"/>
      <c r="BX62" s="141"/>
      <c r="BY62" s="292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</row>
    <row r="63" spans="1:104" ht="24.95" customHeight="1" x14ac:dyDescent="0.2">
      <c r="A63" s="1761"/>
      <c r="B63" s="1006">
        <v>28</v>
      </c>
      <c r="C63" s="1007" t="s">
        <v>24</v>
      </c>
      <c r="D63" s="1191" t="s">
        <v>284</v>
      </c>
      <c r="E63" s="595" t="s">
        <v>309</v>
      </c>
      <c r="F63" s="1274" t="s">
        <v>417</v>
      </c>
      <c r="G63" s="1009" t="s">
        <v>237</v>
      </c>
      <c r="H63" s="1010" t="str">
        <f t="shared" si="25"/>
        <v>知久</v>
      </c>
      <c r="I63" s="1011" t="s">
        <v>267</v>
      </c>
      <c r="J63" s="1012" t="s">
        <v>28</v>
      </c>
      <c r="K63" s="1013"/>
      <c r="L63" s="1011"/>
      <c r="M63" s="1014" t="s">
        <v>65</v>
      </c>
      <c r="N63" s="1272" t="s">
        <v>70</v>
      </c>
      <c r="O63" s="1012" t="s">
        <v>70</v>
      </c>
      <c r="P63" s="1015"/>
      <c r="Q63" s="1166" t="s">
        <v>309</v>
      </c>
      <c r="R63" s="1333" t="s">
        <v>449</v>
      </c>
      <c r="S63" s="1162" t="s">
        <v>203</v>
      </c>
      <c r="T63" s="1009" t="s">
        <v>300</v>
      </c>
      <c r="U63" s="1017"/>
      <c r="V63" s="1010"/>
      <c r="W63" s="1012" t="s">
        <v>63</v>
      </c>
      <c r="X63" s="1010" t="s">
        <v>299</v>
      </c>
      <c r="Y63" s="1017"/>
      <c r="Z63" s="1012"/>
      <c r="AA63" s="1012"/>
      <c r="AB63" s="1010" t="s">
        <v>38</v>
      </c>
      <c r="AC63" s="1303" t="s">
        <v>199</v>
      </c>
      <c r="AD63" s="1012" t="s">
        <v>284</v>
      </c>
      <c r="AE63" s="1018"/>
      <c r="AF63" s="1019" t="s">
        <v>233</v>
      </c>
      <c r="AG63" s="1020" t="str">
        <f t="shared" si="54"/>
        <v>知久</v>
      </c>
      <c r="AH63" s="439"/>
      <c r="AI63" s="1092" t="s">
        <v>120</v>
      </c>
      <c r="AJ63" s="1121" t="s">
        <v>31</v>
      </c>
      <c r="AK63" s="1304" t="s">
        <v>418</v>
      </c>
      <c r="AL63" s="1089"/>
      <c r="AM63" s="1090"/>
      <c r="AN63" s="1091"/>
      <c r="AO63" s="1103"/>
      <c r="AP63" s="1091"/>
      <c r="AQ63" s="1089"/>
      <c r="AR63" s="1094"/>
      <c r="AS63" s="1089"/>
      <c r="AT63" s="1091"/>
      <c r="AU63" s="1090"/>
      <c r="AV63" s="1089" t="s">
        <v>301</v>
      </c>
      <c r="AW63" s="1095" t="s">
        <v>471</v>
      </c>
      <c r="AX63" s="1280" t="s">
        <v>27</v>
      </c>
      <c r="AY63" s="1280" t="s">
        <v>569</v>
      </c>
      <c r="AZ63" s="1097"/>
      <c r="BA63" s="1095"/>
      <c r="BB63" s="1096"/>
      <c r="BC63" s="1095"/>
      <c r="BD63" s="1098"/>
      <c r="BE63" s="1099"/>
      <c r="BF63" s="1169" t="s">
        <v>456</v>
      </c>
      <c r="BG63" s="1101"/>
      <c r="BH63" s="1104"/>
      <c r="BV63" s="141"/>
      <c r="BW63" s="2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</row>
    <row r="64" spans="1:104" ht="24.95" customHeight="1" x14ac:dyDescent="0.2">
      <c r="A64" s="1761"/>
      <c r="B64" s="1006">
        <v>29</v>
      </c>
      <c r="C64" s="1007" t="s">
        <v>25</v>
      </c>
      <c r="D64" s="1008" t="s">
        <v>301</v>
      </c>
      <c r="E64" s="595"/>
      <c r="F64" s="1009" t="s">
        <v>70</v>
      </c>
      <c r="G64" s="1009" t="s">
        <v>237</v>
      </c>
      <c r="H64" s="1010" t="str">
        <f t="shared" si="25"/>
        <v>大橋</v>
      </c>
      <c r="I64" s="1011" t="s">
        <v>267</v>
      </c>
      <c r="J64" s="1012" t="s">
        <v>31</v>
      </c>
      <c r="K64" s="1013"/>
      <c r="L64" s="1011"/>
      <c r="M64" s="1014" t="s">
        <v>65</v>
      </c>
      <c r="N64" s="1012" t="s">
        <v>284</v>
      </c>
      <c r="O64" s="1012"/>
      <c r="P64" s="1015"/>
      <c r="Q64" s="1016" t="s">
        <v>31</v>
      </c>
      <c r="R64" s="1012"/>
      <c r="S64" s="1162" t="s">
        <v>300</v>
      </c>
      <c r="T64" s="1009" t="s">
        <v>306</v>
      </c>
      <c r="U64" s="1017"/>
      <c r="V64" s="1010" t="s">
        <v>120</v>
      </c>
      <c r="W64" s="1305" t="s">
        <v>63</v>
      </c>
      <c r="X64" s="1010" t="s">
        <v>299</v>
      </c>
      <c r="Y64" s="1017"/>
      <c r="Z64" s="1012"/>
      <c r="AA64" s="1012"/>
      <c r="AB64" s="1010" t="s">
        <v>38</v>
      </c>
      <c r="AC64" s="1303" t="s">
        <v>28</v>
      </c>
      <c r="AD64" s="1010"/>
      <c r="AE64" s="1018"/>
      <c r="AF64" s="1019" t="s">
        <v>276</v>
      </c>
      <c r="AG64" s="1020" t="str">
        <f t="shared" si="54"/>
        <v>大橋</v>
      </c>
      <c r="AH64" s="439" t="s">
        <v>300</v>
      </c>
      <c r="AI64" s="1103"/>
      <c r="AJ64" s="1251"/>
      <c r="AK64" s="1091"/>
      <c r="AL64" s="1102" t="s">
        <v>199</v>
      </c>
      <c r="AM64" s="1502"/>
      <c r="AN64" s="1091"/>
      <c r="AO64" s="1293" t="s">
        <v>27</v>
      </c>
      <c r="AP64" s="1091"/>
      <c r="AQ64" s="1089"/>
      <c r="AR64" s="1094"/>
      <c r="AS64" s="1089"/>
      <c r="AT64" s="1091"/>
      <c r="AU64" s="1090"/>
      <c r="AV64" s="1089"/>
      <c r="AW64" s="1095"/>
      <c r="AX64" s="1096"/>
      <c r="AY64" s="1096"/>
      <c r="AZ64" s="1097"/>
      <c r="BA64" s="1095"/>
      <c r="BB64" s="1096"/>
      <c r="BC64" s="1095"/>
      <c r="BD64" s="1098"/>
      <c r="BE64" s="1099"/>
      <c r="BF64" s="1100"/>
      <c r="BG64" s="1101"/>
      <c r="BH64" s="1104"/>
      <c r="BV64" s="141"/>
      <c r="BW64" s="2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</row>
    <row r="65" spans="1:99" ht="24.95" customHeight="1" x14ac:dyDescent="0.2">
      <c r="A65" s="1761"/>
      <c r="B65" s="1021">
        <v>30</v>
      </c>
      <c r="C65" s="1022" t="s">
        <v>19</v>
      </c>
      <c r="D65" s="1023"/>
      <c r="E65" s="1024"/>
      <c r="F65" s="1025"/>
      <c r="G65" s="1025"/>
      <c r="H65" s="1026" t="str">
        <f t="shared" si="25"/>
        <v>村山</v>
      </c>
      <c r="I65" s="1027"/>
      <c r="J65" s="1028"/>
      <c r="K65" s="1029"/>
      <c r="L65" s="1027"/>
      <c r="M65" s="1030"/>
      <c r="N65" s="1028"/>
      <c r="O65" s="1028"/>
      <c r="P65" s="1031"/>
      <c r="Q65" s="1032"/>
      <c r="R65" s="1028"/>
      <c r="S65" s="1028"/>
      <c r="T65" s="1025"/>
      <c r="U65" s="1033"/>
      <c r="V65" s="1026"/>
      <c r="W65" s="1028"/>
      <c r="X65" s="1026" t="s">
        <v>284</v>
      </c>
      <c r="Y65" s="1033"/>
      <c r="Z65" s="1028"/>
      <c r="AA65" s="1028"/>
      <c r="AB65" s="1026"/>
      <c r="AC65" s="1027"/>
      <c r="AD65" s="1026"/>
      <c r="AE65" s="1034"/>
      <c r="AF65" s="1035" t="s">
        <v>300</v>
      </c>
      <c r="AG65" s="1036" t="str">
        <f t="shared" si="54"/>
        <v>村山</v>
      </c>
      <c r="AH65" s="1037" t="s">
        <v>299</v>
      </c>
      <c r="AI65" s="1129"/>
      <c r="AJ65" s="1258"/>
      <c r="AK65" s="1108"/>
      <c r="AL65" s="1111"/>
      <c r="AM65" s="1107"/>
      <c r="AN65" s="1108"/>
      <c r="AO65" s="1271"/>
      <c r="AP65" s="1108"/>
      <c r="AQ65" s="1106"/>
      <c r="AR65" s="1112"/>
      <c r="AS65" s="1106"/>
      <c r="AT65" s="1108"/>
      <c r="AU65" s="1107"/>
      <c r="AV65" s="1106"/>
      <c r="AW65" s="1115"/>
      <c r="AX65" s="1125"/>
      <c r="AY65" s="1125"/>
      <c r="AZ65" s="1124"/>
      <c r="BA65" s="1115"/>
      <c r="BB65" s="1125"/>
      <c r="BC65" s="1115"/>
      <c r="BD65" s="1116"/>
      <c r="BE65" s="1117"/>
      <c r="BF65" s="1126"/>
      <c r="BG65" s="1119"/>
      <c r="BH65" s="1120"/>
      <c r="BV65" s="141"/>
      <c r="BW65" s="2"/>
      <c r="BX65" s="4"/>
      <c r="BY65" s="4"/>
      <c r="BZ65" s="141"/>
      <c r="CA65" s="141"/>
      <c r="CB65" s="141"/>
      <c r="CH65" s="292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</row>
    <row r="66" spans="1:99" ht="24.95" customHeight="1" thickBot="1" x14ac:dyDescent="0.25">
      <c r="A66" s="1761"/>
      <c r="B66" s="1006">
        <v>31</v>
      </c>
      <c r="C66" s="1007" t="s">
        <v>20</v>
      </c>
      <c r="D66" s="1534" t="s">
        <v>309</v>
      </c>
      <c r="E66" s="1535"/>
      <c r="F66" s="1009" t="s">
        <v>31</v>
      </c>
      <c r="G66" s="1189" t="s">
        <v>284</v>
      </c>
      <c r="H66" s="1010" t="str">
        <f t="shared" si="25"/>
        <v>バタ</v>
      </c>
      <c r="I66" s="1011" t="s">
        <v>267</v>
      </c>
      <c r="J66" s="1528" t="s">
        <v>199</v>
      </c>
      <c r="K66" s="1013"/>
      <c r="L66" s="1011"/>
      <c r="M66" s="1014" t="s">
        <v>65</v>
      </c>
      <c r="N66" s="1012" t="s">
        <v>292</v>
      </c>
      <c r="O66" s="1012" t="s">
        <v>284</v>
      </c>
      <c r="P66" s="1015"/>
      <c r="Q66" s="1533" t="s">
        <v>70</v>
      </c>
      <c r="R66" s="1272"/>
      <c r="S66" s="1012" t="s">
        <v>203</v>
      </c>
      <c r="T66" s="1531" t="s">
        <v>566</v>
      </c>
      <c r="U66" s="1532" t="s">
        <v>486</v>
      </c>
      <c r="V66" s="1010"/>
      <c r="W66" s="1012" t="s">
        <v>120</v>
      </c>
      <c r="X66" s="1010" t="s">
        <v>299</v>
      </c>
      <c r="Y66" s="1017" t="s">
        <v>199</v>
      </c>
      <c r="Z66" s="1012"/>
      <c r="AA66" s="1012"/>
      <c r="AB66" s="1010" t="s">
        <v>27</v>
      </c>
      <c r="AC66" s="1011" t="s">
        <v>38</v>
      </c>
      <c r="AD66" s="1010"/>
      <c r="AE66" s="1018"/>
      <c r="AF66" s="1019" t="s">
        <v>259</v>
      </c>
      <c r="AG66" s="1020" t="str">
        <f t="shared" si="54"/>
        <v>バタ</v>
      </c>
      <c r="AH66" s="439"/>
      <c r="AI66" s="1182"/>
      <c r="AJ66" s="1259"/>
      <c r="AK66" s="1151"/>
      <c r="AL66" s="1261" t="s">
        <v>233</v>
      </c>
      <c r="AM66" s="1260" t="s">
        <v>301</v>
      </c>
      <c r="AN66" s="1481" t="s">
        <v>237</v>
      </c>
      <c r="AO66" s="1529" t="s">
        <v>237</v>
      </c>
      <c r="AP66" s="1151"/>
      <c r="AQ66" s="1261"/>
      <c r="AR66" s="1262"/>
      <c r="AS66" s="1261" t="s">
        <v>63</v>
      </c>
      <c r="AT66" s="1151"/>
      <c r="AU66" s="1536" t="s">
        <v>28</v>
      </c>
      <c r="AV66" s="1261"/>
      <c r="AW66" s="1263"/>
      <c r="AX66" s="1264"/>
      <c r="AY66" s="1264"/>
      <c r="AZ66" s="1265" t="s">
        <v>233</v>
      </c>
      <c r="BA66" s="1263" t="s">
        <v>451</v>
      </c>
      <c r="BB66" s="1264" t="s">
        <v>301</v>
      </c>
      <c r="BC66" s="1263" t="s">
        <v>452</v>
      </c>
      <c r="BD66" s="1266"/>
      <c r="BE66" s="1267"/>
      <c r="BF66" s="1268"/>
      <c r="BG66" s="1269"/>
      <c r="BH66" s="1270"/>
      <c r="BV66" s="141"/>
      <c r="BW66" s="2"/>
      <c r="BX66" s="4"/>
      <c r="BY66" s="4"/>
      <c r="CA66" s="141"/>
      <c r="CB66" s="141"/>
      <c r="CC66" s="141"/>
      <c r="CD66" s="141"/>
      <c r="CE66" s="141"/>
      <c r="CF66" s="141"/>
      <c r="CG66" s="141"/>
      <c r="CH66" s="292"/>
      <c r="CI66" s="2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</row>
    <row r="67" spans="1:99" ht="24.95" customHeight="1" x14ac:dyDescent="0.2">
      <c r="BR67" s="289"/>
      <c r="BV67" s="141"/>
      <c r="BW67" s="141"/>
      <c r="BY67" s="2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</row>
    <row r="68" spans="1:99" ht="24.95" customHeight="1" x14ac:dyDescent="0.2">
      <c r="BR68" s="660"/>
      <c r="BV68" s="141"/>
      <c r="BW68" s="141"/>
      <c r="BX68" s="2"/>
      <c r="BY68" s="2"/>
      <c r="BZ68" s="101"/>
      <c r="CA68" s="146"/>
      <c r="CB68" s="146"/>
      <c r="CC68" s="146"/>
      <c r="CD68" s="146"/>
      <c r="CH68" s="4"/>
      <c r="CI68" s="4"/>
      <c r="CJ68" s="277"/>
      <c r="CK68" s="323"/>
      <c r="CL68" s="323"/>
      <c r="CM68" s="323"/>
      <c r="CN68" s="323"/>
      <c r="CO68" s="323"/>
      <c r="CP68" s="323"/>
      <c r="CQ68" s="323"/>
      <c r="CR68" s="323"/>
      <c r="CS68" s="277"/>
      <c r="CT68" s="40"/>
      <c r="CU68" s="4"/>
    </row>
    <row r="69" spans="1:99" ht="24.95" customHeight="1" x14ac:dyDescent="0.2">
      <c r="BR69" s="660"/>
      <c r="BV69" s="141"/>
      <c r="BW69" s="141"/>
      <c r="BX69" s="2"/>
      <c r="BY69" s="2"/>
      <c r="BZ69" s="2"/>
      <c r="CG69" s="141"/>
      <c r="CH69" s="277"/>
      <c r="CI69" s="277"/>
      <c r="CJ69" s="323"/>
      <c r="CT69" s="277"/>
      <c r="CU69" s="40"/>
    </row>
    <row r="70" spans="1:99" ht="24.95" customHeight="1" x14ac:dyDescent="0.2">
      <c r="BR70" s="660"/>
      <c r="BV70" s="141"/>
      <c r="BW70" s="141"/>
      <c r="BX70" s="2"/>
      <c r="BY70" s="2"/>
      <c r="CB70" s="141"/>
      <c r="CC70" s="323"/>
      <c r="CD70" s="323"/>
      <c r="CR70" s="277"/>
      <c r="CS70" s="277"/>
      <c r="CT70" s="277"/>
      <c r="CU70" s="277"/>
    </row>
    <row r="71" spans="1:99" ht="24.95" customHeight="1" x14ac:dyDescent="0.2">
      <c r="BR71" s="660"/>
      <c r="BV71" s="141"/>
      <c r="BW71" s="141"/>
      <c r="BX71" s="2"/>
      <c r="BY71" s="141"/>
      <c r="CE71" s="141"/>
      <c r="CF71" s="141"/>
    </row>
    <row r="72" spans="1:99" ht="24.95" customHeight="1" x14ac:dyDescent="0.2">
      <c r="BR72" s="660"/>
      <c r="BV72" s="141"/>
      <c r="BW72" s="141"/>
      <c r="BX72" s="2"/>
      <c r="BY72" s="141"/>
      <c r="CE72" s="141"/>
      <c r="CF72" s="141"/>
    </row>
    <row r="73" spans="1:99" ht="24.95" customHeight="1" x14ac:dyDescent="0.2">
      <c r="BR73" s="660"/>
      <c r="BV73" s="141"/>
      <c r="BW73" s="141"/>
      <c r="BX73" s="141"/>
      <c r="BY73" s="141"/>
      <c r="CE73" s="141"/>
      <c r="CF73" s="141"/>
    </row>
    <row r="74" spans="1:99" ht="24.95" customHeight="1" x14ac:dyDescent="0.2">
      <c r="BR74" s="660"/>
      <c r="BV74" s="141"/>
      <c r="BW74" s="141"/>
      <c r="BX74" s="141"/>
      <c r="BY74" s="141"/>
      <c r="CE74" s="141"/>
      <c r="CF74" s="141"/>
    </row>
    <row r="75" spans="1:99" ht="24.95" customHeight="1" x14ac:dyDescent="0.2">
      <c r="BR75" s="660"/>
      <c r="BV75" s="141"/>
      <c r="BW75" s="141"/>
      <c r="BX75" s="141"/>
      <c r="BY75" s="141"/>
      <c r="CE75" s="141"/>
      <c r="CF75" s="141"/>
    </row>
    <row r="76" spans="1:99" ht="24.95" customHeight="1" x14ac:dyDescent="0.2">
      <c r="BR76" s="660"/>
      <c r="BV76" s="141"/>
      <c r="BW76" s="141"/>
      <c r="BX76" s="141"/>
      <c r="BY76" s="141"/>
      <c r="BZ76" s="141"/>
      <c r="CA76" s="141"/>
      <c r="CB76" s="141"/>
      <c r="CC76" s="141"/>
      <c r="CD76" s="141"/>
    </row>
    <row r="77" spans="1:99" ht="24.95" customHeight="1" x14ac:dyDescent="0.2">
      <c r="BR77" s="660"/>
      <c r="BV77" s="141"/>
      <c r="BW77" s="141"/>
      <c r="BX77" s="141"/>
      <c r="BY77" s="141"/>
      <c r="BZ77" s="141"/>
      <c r="CA77" s="141"/>
      <c r="CB77" s="141"/>
      <c r="CC77" s="141"/>
      <c r="CD77" s="141"/>
    </row>
    <row r="78" spans="1:99" ht="24.95" customHeight="1" x14ac:dyDescent="0.2">
      <c r="BR78" s="660"/>
      <c r="BV78" s="141"/>
      <c r="BW78" s="141"/>
      <c r="BX78" s="141"/>
      <c r="BY78" s="141"/>
      <c r="BZ78" s="141"/>
      <c r="CA78" s="141"/>
      <c r="CB78" s="141"/>
      <c r="CC78" s="141"/>
      <c r="CD78" s="141"/>
    </row>
    <row r="79" spans="1:99" ht="24.95" customHeight="1" x14ac:dyDescent="0.2">
      <c r="BR79" s="660"/>
      <c r="BV79" s="141"/>
      <c r="BW79" s="141"/>
      <c r="BX79" s="141"/>
      <c r="BY79" s="141"/>
      <c r="BZ79" s="141"/>
      <c r="CA79" s="141"/>
      <c r="CB79" s="141"/>
      <c r="CC79" s="141"/>
      <c r="CD79" s="141"/>
    </row>
    <row r="80" spans="1:99" ht="24.95" customHeight="1" x14ac:dyDescent="0.2">
      <c r="BR80" s="660"/>
      <c r="BW80" s="141"/>
      <c r="BX80" s="141"/>
      <c r="BY80" s="141"/>
      <c r="BZ80" s="141"/>
      <c r="CA80" s="141"/>
      <c r="CB80" s="141"/>
      <c r="CC80" s="141"/>
      <c r="CD80" s="141"/>
    </row>
    <row r="81" spans="70:83" ht="24.95" customHeight="1" x14ac:dyDescent="0.2">
      <c r="BR81" s="660"/>
      <c r="BW81" s="141"/>
      <c r="BX81" s="141"/>
      <c r="BY81" s="141"/>
      <c r="BZ81" s="141"/>
      <c r="CA81" s="141"/>
      <c r="CB81" s="141"/>
      <c r="CC81" s="141"/>
      <c r="CD81" s="141"/>
    </row>
    <row r="82" spans="70:83" ht="24.95" customHeight="1" x14ac:dyDescent="0.2">
      <c r="BR82" s="660"/>
      <c r="BW82" s="141"/>
      <c r="BX82" s="141"/>
      <c r="BY82" s="141"/>
      <c r="BZ82" s="141"/>
      <c r="CA82" s="141"/>
      <c r="CB82" s="141"/>
      <c r="CC82" s="141"/>
      <c r="CD82" s="141"/>
    </row>
    <row r="83" spans="70:83" ht="24.95" customHeight="1" x14ac:dyDescent="0.2">
      <c r="BR83" s="660"/>
      <c r="BW83" s="141"/>
      <c r="BX83" s="141"/>
      <c r="BY83" s="141"/>
      <c r="BZ83" s="141"/>
      <c r="CA83" s="141"/>
      <c r="CB83" s="141"/>
      <c r="CC83" s="141"/>
      <c r="CD83" s="141"/>
    </row>
    <row r="84" spans="70:83" ht="24.95" customHeight="1" x14ac:dyDescent="0.2">
      <c r="BR84" s="660"/>
      <c r="BW84" s="141"/>
      <c r="BX84" s="141"/>
      <c r="BY84" s="141"/>
      <c r="BZ84" s="141"/>
      <c r="CA84" s="141"/>
      <c r="CB84" s="141"/>
      <c r="CC84" s="141"/>
      <c r="CD84" s="141"/>
    </row>
    <row r="85" spans="70:83" ht="24.95" customHeight="1" x14ac:dyDescent="0.2">
      <c r="BR85" s="660"/>
      <c r="BW85" s="141"/>
      <c r="BX85" s="141"/>
      <c r="BY85" s="141"/>
      <c r="BZ85" s="141"/>
      <c r="CA85" s="141"/>
      <c r="CB85" s="141"/>
      <c r="CC85" s="141"/>
      <c r="CD85" s="141"/>
    </row>
    <row r="86" spans="70:83" ht="24.95" customHeight="1" x14ac:dyDescent="0.2">
      <c r="BR86" s="660"/>
      <c r="BW86" s="141"/>
      <c r="BX86" s="141"/>
      <c r="BY86" s="141"/>
      <c r="BZ86" s="141"/>
      <c r="CA86" s="141"/>
      <c r="CB86" s="141"/>
      <c r="CC86" s="141"/>
      <c r="CD86" s="141"/>
    </row>
    <row r="87" spans="70:83" ht="24.95" customHeight="1" x14ac:dyDescent="0.2">
      <c r="BR87" s="660"/>
      <c r="BW87" s="141"/>
      <c r="BX87" s="141"/>
      <c r="BY87" s="141"/>
      <c r="BZ87" s="141"/>
      <c r="CA87" s="141"/>
      <c r="CB87" s="141"/>
      <c r="CC87" s="141"/>
      <c r="CD87" s="141"/>
    </row>
    <row r="88" spans="70:83" ht="24.95" customHeight="1" x14ac:dyDescent="0.2">
      <c r="BR88" s="660"/>
      <c r="BW88" s="141"/>
      <c r="BX88" s="141"/>
      <c r="BY88" s="141"/>
      <c r="BZ88" s="141"/>
      <c r="CA88" s="141"/>
      <c r="CB88" s="141"/>
      <c r="CC88" s="141"/>
      <c r="CD88" s="141"/>
    </row>
    <row r="89" spans="70:83" ht="24.95" customHeight="1" x14ac:dyDescent="0.2">
      <c r="BR89" s="660"/>
      <c r="BW89" s="141"/>
      <c r="BX89" s="141"/>
      <c r="BY89" s="141"/>
      <c r="BZ89" s="141"/>
      <c r="CA89" s="141"/>
      <c r="CB89" s="141"/>
      <c r="CC89" s="141"/>
      <c r="CD89" s="141"/>
    </row>
    <row r="90" spans="70:83" ht="24.95" customHeight="1" x14ac:dyDescent="0.2">
      <c r="BR90" s="660"/>
      <c r="BW90" s="141"/>
      <c r="BX90" s="141"/>
      <c r="BY90" s="141"/>
      <c r="BZ90" s="141"/>
      <c r="CA90" s="141"/>
      <c r="CB90" s="141"/>
      <c r="CC90" s="141"/>
      <c r="CD90" s="141"/>
    </row>
    <row r="91" spans="70:83" ht="24.95" customHeight="1" x14ac:dyDescent="0.2">
      <c r="BR91" s="660"/>
      <c r="BS91" s="660"/>
      <c r="BX91" s="141"/>
      <c r="BY91" s="141"/>
      <c r="BZ91" s="141"/>
      <c r="CA91" s="141"/>
      <c r="CB91" s="141"/>
      <c r="CC91" s="141"/>
      <c r="CD91" s="141"/>
      <c r="CE91" s="141"/>
    </row>
    <row r="92" spans="70:83" ht="24.95" customHeight="1" x14ac:dyDescent="0.2">
      <c r="BR92" s="660"/>
      <c r="BS92" s="660"/>
      <c r="BX92" s="141"/>
      <c r="BY92" s="141"/>
      <c r="BZ92" s="141"/>
      <c r="CA92" s="141"/>
      <c r="CB92" s="141"/>
      <c r="CC92" s="141"/>
      <c r="CD92" s="141"/>
      <c r="CE92" s="141"/>
    </row>
    <row r="93" spans="70:83" ht="24.95" customHeight="1" x14ac:dyDescent="0.2">
      <c r="BR93" s="660"/>
      <c r="BS93" s="660"/>
      <c r="BX93" s="141"/>
      <c r="BY93" s="141"/>
      <c r="BZ93" s="141"/>
      <c r="CA93" s="141"/>
      <c r="CB93" s="141"/>
      <c r="CC93" s="141"/>
      <c r="CD93" s="141"/>
      <c r="CE93" s="141"/>
    </row>
    <row r="94" spans="70:83" ht="24.95" customHeight="1" x14ac:dyDescent="0.2">
      <c r="BR94" s="660"/>
      <c r="BS94" s="660"/>
      <c r="BX94" s="141"/>
      <c r="BY94" s="141"/>
      <c r="CA94" s="141"/>
      <c r="CB94" s="141"/>
      <c r="CC94" s="141"/>
      <c r="CD94" s="141"/>
      <c r="CE94" s="141"/>
    </row>
    <row r="95" spans="70:83" ht="24.95" customHeight="1" x14ac:dyDescent="0.2">
      <c r="BR95" s="660"/>
      <c r="BS95" s="660"/>
      <c r="BX95" s="141"/>
      <c r="BY95" s="141"/>
      <c r="CA95" s="141"/>
      <c r="CB95" s="141"/>
      <c r="CC95" s="141"/>
      <c r="CD95" s="141"/>
      <c r="CE95" s="141"/>
    </row>
    <row r="96" spans="70:83" ht="24.95" customHeight="1" x14ac:dyDescent="0.2">
      <c r="BR96" s="660"/>
      <c r="BS96" s="660"/>
      <c r="BY96" s="141"/>
      <c r="CA96" s="141"/>
      <c r="CB96" s="141"/>
      <c r="CC96" s="141"/>
      <c r="CD96" s="141"/>
      <c r="CE96" s="141"/>
    </row>
    <row r="97" spans="71:83" ht="24.95" customHeight="1" x14ac:dyDescent="0.2">
      <c r="BS97" s="660"/>
      <c r="BY97" s="141"/>
      <c r="CA97" s="141"/>
      <c r="CB97" s="141"/>
      <c r="CC97" s="141"/>
      <c r="CD97" s="141"/>
      <c r="CE97" s="141"/>
    </row>
    <row r="98" spans="71:83" ht="24.95" customHeight="1" x14ac:dyDescent="0.2">
      <c r="BS98" s="660"/>
      <c r="BY98" s="141"/>
      <c r="BZ98" s="141"/>
      <c r="CA98" s="141"/>
      <c r="CB98" s="141"/>
    </row>
    <row r="99" spans="71:83" ht="24.95" customHeight="1" x14ac:dyDescent="0.2">
      <c r="BS99" s="660"/>
    </row>
    <row r="100" spans="71:83" ht="24.95" customHeight="1" x14ac:dyDescent="0.2">
      <c r="BS100" s="660"/>
      <c r="BX100" s="141"/>
    </row>
    <row r="101" spans="71:83" ht="24.95" customHeight="1" x14ac:dyDescent="0.2">
      <c r="BS101" s="660"/>
      <c r="BX101" s="141"/>
    </row>
    <row r="102" spans="71:83" ht="24.95" customHeight="1" x14ac:dyDescent="0.2">
      <c r="BS102" s="660"/>
      <c r="BX102" s="141"/>
    </row>
    <row r="103" spans="71:83" ht="24.95" customHeight="1" x14ac:dyDescent="0.2">
      <c r="BS103" s="660"/>
      <c r="BX103" s="141"/>
    </row>
    <row r="104" spans="71:83" ht="24.95" customHeight="1" x14ac:dyDescent="0.2">
      <c r="BS104" s="660"/>
      <c r="BX104" s="141"/>
    </row>
    <row r="105" spans="71:83" ht="24.95" customHeight="1" x14ac:dyDescent="0.2">
      <c r="BS105" s="660"/>
      <c r="BX105" s="141"/>
    </row>
    <row r="106" spans="71:83" ht="24.95" customHeight="1" x14ac:dyDescent="0.2">
      <c r="BS106" s="660"/>
      <c r="BX106" s="141"/>
    </row>
    <row r="107" spans="71:83" ht="24.95" customHeight="1" x14ac:dyDescent="0.2">
      <c r="BS107" s="660"/>
      <c r="BX107" s="141"/>
    </row>
    <row r="108" spans="71:83" ht="24.95" customHeight="1" x14ac:dyDescent="0.2">
      <c r="BS108" s="660"/>
      <c r="BX108" s="141"/>
    </row>
    <row r="109" spans="71:83" ht="24.95" customHeight="1" x14ac:dyDescent="0.2">
      <c r="BS109" s="660"/>
      <c r="BX109" s="141"/>
    </row>
    <row r="110" spans="71:83" ht="24.95" customHeight="1" x14ac:dyDescent="0.2">
      <c r="BS110" s="660"/>
      <c r="BX110" s="141"/>
    </row>
    <row r="111" spans="71:83" ht="24.95" customHeight="1" x14ac:dyDescent="0.2">
      <c r="BS111" s="660"/>
      <c r="BX111" s="141"/>
    </row>
    <row r="112" spans="71:83" ht="24.95" customHeight="1" x14ac:dyDescent="0.2">
      <c r="BS112" s="660"/>
      <c r="BV112" s="141"/>
      <c r="BW112" s="141"/>
      <c r="BX112" s="141"/>
    </row>
    <row r="113" spans="71:79" ht="24.95" customHeight="1" x14ac:dyDescent="0.2">
      <c r="BS113" s="660"/>
      <c r="BV113" s="141"/>
      <c r="BW113" s="141"/>
      <c r="BX113" s="141"/>
    </row>
    <row r="114" spans="71:79" ht="24.95" customHeight="1" x14ac:dyDescent="0.2">
      <c r="BS114" s="660"/>
      <c r="BV114" s="141"/>
      <c r="BW114" s="141"/>
      <c r="BX114" s="141"/>
    </row>
    <row r="115" spans="71:79" ht="24.95" customHeight="1" x14ac:dyDescent="0.2">
      <c r="BS115" s="660"/>
      <c r="BV115" s="141"/>
      <c r="BW115" s="141"/>
      <c r="BX115" s="141"/>
    </row>
    <row r="116" spans="71:79" ht="24.95" customHeight="1" x14ac:dyDescent="0.2">
      <c r="BS116" s="660"/>
      <c r="BV116" s="141"/>
      <c r="BW116" s="141"/>
      <c r="BX116" s="141"/>
    </row>
    <row r="117" spans="71:79" ht="24.95" customHeight="1" x14ac:dyDescent="0.2">
      <c r="BS117" s="660"/>
      <c r="BV117" s="141"/>
      <c r="BW117" s="141"/>
      <c r="BX117" s="141"/>
    </row>
    <row r="118" spans="71:79" ht="24.95" customHeight="1" x14ac:dyDescent="0.2">
      <c r="BS118" s="660"/>
      <c r="BV118" s="141"/>
      <c r="BW118" s="141"/>
      <c r="BX118" s="141"/>
    </row>
    <row r="119" spans="71:79" ht="24.95" customHeight="1" x14ac:dyDescent="0.2">
      <c r="BS119" s="660"/>
      <c r="BV119" s="141"/>
      <c r="BW119" s="141"/>
      <c r="BX119" s="141"/>
    </row>
    <row r="120" spans="71:79" ht="24.95" customHeight="1" x14ac:dyDescent="0.2">
      <c r="BS120" s="660"/>
      <c r="BV120" s="141"/>
      <c r="BW120" s="141"/>
      <c r="BX120" s="141"/>
    </row>
    <row r="121" spans="71:79" ht="24.95" customHeight="1" x14ac:dyDescent="0.2">
      <c r="BS121" s="660"/>
      <c r="BV121" s="141"/>
      <c r="BW121" s="141"/>
      <c r="BX121" s="141"/>
    </row>
    <row r="122" spans="71:79" ht="24.95" customHeight="1" x14ac:dyDescent="0.2">
      <c r="BU122" s="660"/>
      <c r="BX122" s="141"/>
      <c r="BY122" s="141"/>
      <c r="BZ122" s="141"/>
    </row>
    <row r="123" spans="71:79" ht="24.95" customHeight="1" x14ac:dyDescent="0.2">
      <c r="BU123" s="660"/>
      <c r="BX123" s="141"/>
      <c r="BY123" s="141"/>
      <c r="BZ123" s="141"/>
    </row>
    <row r="124" spans="71:79" ht="24.95" customHeight="1" x14ac:dyDescent="0.2">
      <c r="BU124" s="660"/>
      <c r="BX124" s="141"/>
      <c r="BY124" s="141"/>
      <c r="BZ124" s="141"/>
      <c r="CA124" s="292"/>
    </row>
    <row r="125" spans="71:79" ht="24.95" customHeight="1" x14ac:dyDescent="0.2">
      <c r="BU125" s="660"/>
      <c r="BX125" s="141"/>
      <c r="BY125" s="141"/>
      <c r="BZ125" s="141"/>
      <c r="CA125" s="292"/>
    </row>
    <row r="126" spans="71:79" ht="24.95" customHeight="1" x14ac:dyDescent="0.2">
      <c r="BU126" s="660"/>
      <c r="BX126" s="141"/>
      <c r="BY126" s="141"/>
      <c r="BZ126" s="141"/>
      <c r="CA126" s="292"/>
    </row>
    <row r="127" spans="71:79" ht="24.95" customHeight="1" x14ac:dyDescent="0.2">
      <c r="BU127" s="660"/>
      <c r="BX127" s="141"/>
      <c r="BY127" s="141"/>
      <c r="BZ127" s="141"/>
      <c r="CA127" s="591"/>
    </row>
    <row r="128" spans="71:79" ht="24.95" customHeight="1" x14ac:dyDescent="0.2">
      <c r="BU128" s="660"/>
      <c r="BX128" s="141"/>
      <c r="BY128" s="141"/>
      <c r="BZ128" s="292"/>
      <c r="CA128" s="591"/>
    </row>
    <row r="129" spans="73:92" ht="24.95" customHeight="1" x14ac:dyDescent="0.2">
      <c r="BU129" s="660"/>
      <c r="BX129" s="141"/>
      <c r="BY129" s="141"/>
      <c r="CF129" s="292"/>
      <c r="CG129" s="591"/>
      <c r="CH129" s="141"/>
      <c r="CI129" s="141"/>
      <c r="CK129" s="292"/>
      <c r="CL129" s="591"/>
      <c r="CM129" s="141"/>
      <c r="CN129" s="141"/>
    </row>
    <row r="130" spans="73:92" ht="24.95" customHeight="1" x14ac:dyDescent="0.2">
      <c r="BU130" s="660"/>
      <c r="BX130" s="141"/>
      <c r="BY130" s="141"/>
      <c r="CF130" s="407"/>
      <c r="CG130" s="591"/>
      <c r="CH130" s="141"/>
      <c r="CI130" s="141"/>
    </row>
    <row r="131" spans="73:92" ht="24.95" customHeight="1" x14ac:dyDescent="0.2">
      <c r="BU131" s="660"/>
      <c r="BX131" s="141"/>
      <c r="BY131" s="141"/>
      <c r="CF131" s="407"/>
      <c r="CG131" s="591"/>
      <c r="CH131" s="292"/>
      <c r="CI131" s="292"/>
      <c r="CJ131" s="141"/>
    </row>
    <row r="132" spans="73:92" ht="24.95" customHeight="1" x14ac:dyDescent="0.2">
      <c r="BU132" s="660"/>
      <c r="BX132" s="141"/>
      <c r="BY132" s="141"/>
      <c r="CF132" s="407"/>
      <c r="CG132" s="591"/>
      <c r="CH132" s="292"/>
      <c r="CI132" s="292"/>
      <c r="CJ132" s="141"/>
      <c r="CK132" s="141"/>
    </row>
    <row r="133" spans="73:92" ht="24.95" customHeight="1" x14ac:dyDescent="0.2">
      <c r="BU133" s="660"/>
      <c r="BX133" s="141"/>
      <c r="BY133" s="141"/>
      <c r="CF133" s="407"/>
      <c r="CG133" s="591"/>
      <c r="CH133" s="292"/>
      <c r="CI133" s="292"/>
      <c r="CJ133" s="141"/>
      <c r="CK133" s="141"/>
    </row>
    <row r="134" spans="73:92" ht="24.95" customHeight="1" x14ac:dyDescent="0.2">
      <c r="BU134" s="660"/>
      <c r="BX134" s="141"/>
      <c r="BY134" s="141"/>
      <c r="CF134" s="407"/>
      <c r="CG134" s="591"/>
      <c r="CH134" s="292"/>
      <c r="CI134" s="292"/>
      <c r="CJ134" s="141"/>
      <c r="CK134" s="141"/>
    </row>
    <row r="135" spans="73:92" ht="24.95" customHeight="1" x14ac:dyDescent="0.2">
      <c r="BU135" s="660"/>
      <c r="BX135" s="141"/>
      <c r="BY135" s="141"/>
      <c r="CF135" s="407"/>
      <c r="CG135" s="591"/>
      <c r="CH135" s="292"/>
      <c r="CI135" s="292"/>
      <c r="CJ135" s="141"/>
      <c r="CK135" s="141"/>
    </row>
    <row r="136" spans="73:92" ht="24.95" customHeight="1" x14ac:dyDescent="0.2">
      <c r="BU136" s="660"/>
      <c r="BX136" s="141"/>
      <c r="BY136" s="141"/>
      <c r="CF136" s="407"/>
      <c r="CG136" s="591"/>
      <c r="CH136" s="292"/>
      <c r="CI136" s="292"/>
      <c r="CJ136" s="141"/>
      <c r="CK136" s="141"/>
    </row>
    <row r="137" spans="73:92" ht="24.95" customHeight="1" x14ac:dyDescent="0.2">
      <c r="BU137" s="660"/>
      <c r="BX137" s="141"/>
      <c r="BY137" s="141"/>
      <c r="CF137" s="407"/>
      <c r="CG137" s="591"/>
      <c r="CH137" s="292"/>
      <c r="CI137" s="292"/>
      <c r="CJ137" s="141"/>
      <c r="CK137" s="141"/>
    </row>
    <row r="138" spans="73:92" ht="24.95" customHeight="1" x14ac:dyDescent="0.2">
      <c r="BU138" s="660"/>
      <c r="BX138" s="141"/>
      <c r="BY138" s="141"/>
      <c r="CF138" s="407"/>
      <c r="CG138" s="591"/>
      <c r="CH138" s="292"/>
      <c r="CI138" s="292"/>
      <c r="CJ138" s="141"/>
      <c r="CK138" s="141"/>
    </row>
    <row r="139" spans="73:92" ht="24.95" customHeight="1" x14ac:dyDescent="0.2">
      <c r="BU139" s="660"/>
      <c r="BX139" s="141"/>
      <c r="BY139" s="141"/>
      <c r="CF139" s="407"/>
      <c r="CG139" s="591"/>
      <c r="CH139" s="292"/>
      <c r="CI139" s="292"/>
      <c r="CJ139" s="141"/>
      <c r="CK139" s="141"/>
    </row>
    <row r="140" spans="73:92" ht="24.95" customHeight="1" x14ac:dyDescent="0.2">
      <c r="BU140" s="660"/>
      <c r="BX140" s="141"/>
      <c r="BY140" s="141"/>
      <c r="CF140" s="407"/>
      <c r="CG140" s="591"/>
      <c r="CH140" s="292"/>
      <c r="CI140" s="292"/>
      <c r="CJ140" s="141"/>
      <c r="CK140" s="141"/>
    </row>
    <row r="141" spans="73:92" ht="24.95" customHeight="1" x14ac:dyDescent="0.2">
      <c r="BU141" s="660"/>
      <c r="BX141" s="141"/>
      <c r="BY141" s="141"/>
      <c r="CF141" s="407"/>
      <c r="CG141" s="591"/>
      <c r="CH141" s="292"/>
      <c r="CI141" s="292"/>
      <c r="CJ141" s="141"/>
      <c r="CK141" s="141"/>
    </row>
    <row r="142" spans="73:92" ht="24.95" customHeight="1" x14ac:dyDescent="0.2">
      <c r="BU142" s="660"/>
      <c r="BX142" s="141"/>
      <c r="BY142" s="141"/>
      <c r="CF142" s="407"/>
      <c r="CG142" s="591"/>
      <c r="CH142" s="292"/>
      <c r="CI142" s="292"/>
      <c r="CJ142" s="141"/>
      <c r="CK142" s="141"/>
    </row>
    <row r="143" spans="73:92" ht="24.95" customHeight="1" x14ac:dyDescent="0.2">
      <c r="BU143" s="660"/>
      <c r="CF143" s="407"/>
      <c r="CG143" s="591"/>
      <c r="CH143" s="292"/>
      <c r="CI143" s="292"/>
      <c r="CJ143" s="141"/>
      <c r="CK143" s="141"/>
    </row>
    <row r="144" spans="73:92" ht="24.95" customHeight="1" x14ac:dyDescent="0.2">
      <c r="BU144" s="660"/>
      <c r="CF144" s="407"/>
      <c r="CG144" s="591"/>
      <c r="CH144" s="292"/>
      <c r="CI144" s="292"/>
      <c r="CJ144" s="141"/>
      <c r="CK144" s="141"/>
    </row>
    <row r="145" spans="70:89" ht="24.95" customHeight="1" x14ac:dyDescent="0.2">
      <c r="BU145" s="660"/>
      <c r="CF145" s="407"/>
      <c r="CG145" s="591"/>
      <c r="CH145" s="292"/>
      <c r="CI145" s="292"/>
      <c r="CJ145" s="141"/>
      <c r="CK145" s="141"/>
    </row>
    <row r="146" spans="70:89" ht="24.95" customHeight="1" x14ac:dyDescent="0.2">
      <c r="BU146" s="660"/>
      <c r="CF146" s="407"/>
      <c r="CG146" s="591"/>
      <c r="CH146" s="292"/>
      <c r="CI146" s="292"/>
      <c r="CJ146" s="141"/>
      <c r="CK146" s="141"/>
    </row>
    <row r="147" spans="70:89" ht="24.95" customHeight="1" x14ac:dyDescent="0.2">
      <c r="BU147" s="660"/>
      <c r="CF147" s="407"/>
      <c r="CG147" s="591"/>
      <c r="CH147" s="292"/>
      <c r="CI147" s="292"/>
      <c r="CJ147" s="141"/>
      <c r="CK147" s="141"/>
    </row>
    <row r="148" spans="70:89" ht="24.95" customHeight="1" x14ac:dyDescent="0.2">
      <c r="BU148" s="660"/>
      <c r="CF148" s="407"/>
      <c r="CG148" s="591"/>
      <c r="CH148" s="292"/>
      <c r="CI148" s="292"/>
      <c r="CJ148" s="141"/>
      <c r="CK148" s="141"/>
    </row>
    <row r="149" spans="70:89" ht="24.95" customHeight="1" x14ac:dyDescent="0.2">
      <c r="BU149" s="660"/>
      <c r="CF149" s="407"/>
      <c r="CG149" s="591"/>
      <c r="CH149" s="292"/>
      <c r="CI149" s="292"/>
      <c r="CJ149" s="141"/>
      <c r="CK149" s="141"/>
    </row>
    <row r="150" spans="70:89" ht="24.95" customHeight="1" x14ac:dyDescent="0.2">
      <c r="BU150" s="660"/>
      <c r="CF150" s="407"/>
      <c r="CG150" s="591"/>
      <c r="CH150" s="292"/>
      <c r="CI150" s="292"/>
      <c r="CJ150" s="141"/>
      <c r="CK150" s="141"/>
    </row>
    <row r="151" spans="70:89" ht="24.95" customHeight="1" x14ac:dyDescent="0.2">
      <c r="BU151" s="660"/>
      <c r="CF151" s="407"/>
      <c r="CG151" s="591"/>
      <c r="CH151" s="292"/>
      <c r="CI151" s="292"/>
      <c r="CJ151" s="141"/>
      <c r="CK151" s="141"/>
    </row>
    <row r="152" spans="70:89" ht="24.95" customHeight="1" x14ac:dyDescent="0.2">
      <c r="BU152" s="660"/>
      <c r="CF152" s="407"/>
      <c r="CG152" s="591"/>
      <c r="CH152" s="292"/>
      <c r="CI152" s="292"/>
      <c r="CJ152" s="141"/>
      <c r="CK152" s="141"/>
    </row>
    <row r="153" spans="70:89" ht="24.95" customHeight="1" x14ac:dyDescent="0.2">
      <c r="CC153" s="407"/>
      <c r="CD153" s="292"/>
      <c r="CE153" s="292"/>
      <c r="CF153" s="292"/>
      <c r="CG153" s="141"/>
      <c r="CH153" s="141"/>
    </row>
    <row r="154" spans="70:89" ht="24.95" customHeight="1" x14ac:dyDescent="0.2">
      <c r="CC154" s="407"/>
      <c r="CD154" s="141"/>
      <c r="CE154" s="292"/>
      <c r="CF154" s="292"/>
      <c r="CG154" s="141"/>
      <c r="CH154" s="141"/>
    </row>
    <row r="155" spans="70:89" ht="24.95" customHeight="1" x14ac:dyDescent="0.2">
      <c r="CC155" s="407"/>
      <c r="CD155" s="141"/>
      <c r="CE155" s="292"/>
      <c r="CF155" s="292"/>
      <c r="CG155" s="141"/>
      <c r="CH155" s="141"/>
    </row>
    <row r="156" spans="70:89" ht="24.95" customHeight="1" x14ac:dyDescent="0.2">
      <c r="CC156" s="407"/>
      <c r="CE156" s="292"/>
      <c r="CF156" s="292"/>
      <c r="CG156" s="141"/>
      <c r="CH156" s="141"/>
    </row>
    <row r="157" spans="70:89" ht="24.95" customHeight="1" x14ac:dyDescent="0.2">
      <c r="CC157" s="292"/>
      <c r="CE157" s="292"/>
      <c r="CF157" s="292"/>
      <c r="CG157" s="141"/>
      <c r="CH157" s="141"/>
    </row>
    <row r="158" spans="70:89" ht="24.95" customHeight="1" x14ac:dyDescent="0.2">
      <c r="CC158" s="141"/>
      <c r="CE158" s="141"/>
      <c r="CF158" s="141"/>
      <c r="CH158" s="141"/>
    </row>
    <row r="159" spans="70:89" ht="24.95" customHeight="1" x14ac:dyDescent="0.2">
      <c r="BR159" s="660"/>
      <c r="CC159" s="141"/>
    </row>
    <row r="160" spans="70:89" ht="24.95" customHeight="1" x14ac:dyDescent="0.2">
      <c r="BR160" s="660"/>
    </row>
    <row r="161" spans="70:70" ht="24.95" customHeight="1" x14ac:dyDescent="0.2">
      <c r="BR161" s="660"/>
    </row>
    <row r="162" spans="70:70" ht="24.95" customHeight="1" x14ac:dyDescent="0.2">
      <c r="BR162" s="660"/>
    </row>
    <row r="163" spans="70:70" ht="24.95" customHeight="1" x14ac:dyDescent="0.2">
      <c r="BR163" s="660"/>
    </row>
    <row r="164" spans="70:70" ht="24.95" customHeight="1" x14ac:dyDescent="0.2">
      <c r="BR164" s="660"/>
    </row>
    <row r="165" spans="70:70" ht="24.95" customHeight="1" x14ac:dyDescent="0.2">
      <c r="BR165" s="660"/>
    </row>
    <row r="166" spans="70:70" ht="24.95" customHeight="1" x14ac:dyDescent="0.2">
      <c r="BR166" s="660"/>
    </row>
    <row r="167" spans="70:70" ht="24.95" customHeight="1" x14ac:dyDescent="0.2">
      <c r="BR167" s="660"/>
    </row>
    <row r="168" spans="70:70" ht="24.95" customHeight="1" x14ac:dyDescent="0.2">
      <c r="BR168" s="660"/>
    </row>
    <row r="169" spans="70:70" ht="24.95" customHeight="1" x14ac:dyDescent="0.2">
      <c r="BR169" s="660"/>
    </row>
    <row r="170" spans="70:70" ht="24.95" customHeight="1" x14ac:dyDescent="0.2">
      <c r="BR170" s="660"/>
    </row>
    <row r="171" spans="70:70" ht="24.95" customHeight="1" x14ac:dyDescent="0.2">
      <c r="BR171" s="660"/>
    </row>
    <row r="172" spans="70:70" ht="24.95" customHeight="1" x14ac:dyDescent="0.2">
      <c r="BR172" s="660"/>
    </row>
    <row r="173" spans="70:70" ht="24.95" customHeight="1" x14ac:dyDescent="0.2">
      <c r="BR173" s="660"/>
    </row>
    <row r="174" spans="70:70" ht="24.95" customHeight="1" x14ac:dyDescent="0.2">
      <c r="BR174" s="660"/>
    </row>
    <row r="175" spans="70:70" ht="24.95" customHeight="1" x14ac:dyDescent="0.2">
      <c r="BR175" s="660"/>
    </row>
    <row r="176" spans="70:70" ht="24.95" customHeight="1" x14ac:dyDescent="0.2">
      <c r="BR176" s="660"/>
    </row>
    <row r="177" spans="70:81" ht="24.95" customHeight="1" x14ac:dyDescent="0.2">
      <c r="BR177" s="660"/>
    </row>
    <row r="178" spans="70:81" ht="24.95" customHeight="1" x14ac:dyDescent="0.2">
      <c r="BR178" s="660"/>
    </row>
    <row r="179" spans="70:81" ht="24.95" customHeight="1" x14ac:dyDescent="0.2">
      <c r="BR179" s="660"/>
    </row>
    <row r="180" spans="70:81" ht="24.95" customHeight="1" x14ac:dyDescent="0.2">
      <c r="BR180" s="660"/>
    </row>
    <row r="181" spans="70:81" ht="24.95" customHeight="1" x14ac:dyDescent="0.2">
      <c r="BR181" s="660"/>
    </row>
    <row r="182" spans="70:81" ht="24.95" customHeight="1" x14ac:dyDescent="0.2">
      <c r="BR182" s="660"/>
    </row>
    <row r="183" spans="70:81" ht="24.95" customHeight="1" x14ac:dyDescent="0.2">
      <c r="BR183" s="660"/>
      <c r="BS183" s="660"/>
    </row>
    <row r="184" spans="70:81" ht="24.95" customHeight="1" x14ac:dyDescent="0.2">
      <c r="BR184" s="660"/>
      <c r="BS184" s="660"/>
    </row>
    <row r="185" spans="70:81" ht="24.75" customHeight="1" x14ac:dyDescent="0.2">
      <c r="BR185" s="660"/>
      <c r="BS185" s="660"/>
    </row>
    <row r="186" spans="70:81" ht="24.95" customHeight="1" x14ac:dyDescent="0.2">
      <c r="BR186" s="660"/>
      <c r="BS186" s="660"/>
    </row>
    <row r="187" spans="70:81" ht="24.95" customHeight="1" x14ac:dyDescent="0.2">
      <c r="BR187" s="660"/>
      <c r="BS187" s="660"/>
    </row>
    <row r="188" spans="70:81" ht="24.95" customHeight="1" x14ac:dyDescent="0.2">
      <c r="BR188" s="660"/>
      <c r="BS188" s="660"/>
    </row>
    <row r="189" spans="70:81" ht="24.95" customHeight="1" x14ac:dyDescent="0.2">
      <c r="BS189" s="660"/>
    </row>
    <row r="190" spans="70:81" ht="24.95" customHeight="1" x14ac:dyDescent="0.2">
      <c r="BS190" s="660"/>
      <c r="CC190" s="141"/>
    </row>
    <row r="191" spans="70:81" ht="24.95" customHeight="1" x14ac:dyDescent="0.2">
      <c r="BS191" s="660"/>
      <c r="CC191" s="141"/>
    </row>
    <row r="192" spans="70:81" ht="24.95" customHeight="1" x14ac:dyDescent="0.2">
      <c r="BS192" s="660"/>
      <c r="CC192" s="141"/>
    </row>
    <row r="193" spans="71:92" ht="24.95" customHeight="1" x14ac:dyDescent="0.2">
      <c r="BS193" s="660"/>
      <c r="CC193" s="141"/>
    </row>
    <row r="194" spans="71:92" ht="24.95" customHeight="1" x14ac:dyDescent="0.2">
      <c r="BS194" s="660"/>
      <c r="CB194" s="141"/>
      <c r="CC194" s="141"/>
    </row>
    <row r="195" spans="71:92" ht="24.95" customHeight="1" x14ac:dyDescent="0.2">
      <c r="BS195" s="660"/>
      <c r="CB195" s="141"/>
      <c r="CC195" s="141"/>
      <c r="CD195" s="141"/>
    </row>
    <row r="196" spans="71:92" ht="24.95" customHeight="1" x14ac:dyDescent="0.2">
      <c r="BS196" s="660"/>
      <c r="CB196" s="141"/>
      <c r="CC196" s="141"/>
      <c r="CD196" s="141"/>
    </row>
    <row r="197" spans="71:92" ht="24.95" customHeight="1" x14ac:dyDescent="0.2">
      <c r="BS197" s="660"/>
      <c r="CB197" s="141"/>
      <c r="CC197" s="141"/>
      <c r="CD197" s="141"/>
    </row>
    <row r="198" spans="71:92" ht="24.95" customHeight="1" x14ac:dyDescent="0.2">
      <c r="BS198" s="660"/>
      <c r="CB198" s="141"/>
      <c r="CC198" s="141"/>
      <c r="CD198" s="141"/>
    </row>
    <row r="199" spans="71:92" ht="24.95" customHeight="1" x14ac:dyDescent="0.2">
      <c r="BS199" s="660"/>
      <c r="CB199" s="141"/>
      <c r="CC199" s="141"/>
      <c r="CD199" s="141"/>
    </row>
    <row r="200" spans="71:92" ht="24.95" customHeight="1" x14ac:dyDescent="0.2">
      <c r="BS200" s="660"/>
      <c r="CB200" s="141"/>
      <c r="CC200" s="141"/>
      <c r="CD200" s="141"/>
    </row>
    <row r="201" spans="71:92" ht="24.95" customHeight="1" x14ac:dyDescent="0.2">
      <c r="BS201" s="660"/>
      <c r="CB201" s="141"/>
      <c r="CC201" s="141"/>
      <c r="CD201" s="141"/>
    </row>
    <row r="202" spans="71:92" ht="24.95" customHeight="1" x14ac:dyDescent="0.2">
      <c r="BS202" s="660"/>
      <c r="CL202" s="141"/>
      <c r="CM202" s="141"/>
      <c r="CN202" s="141"/>
    </row>
    <row r="203" spans="71:92" ht="24.95" customHeight="1" x14ac:dyDescent="0.2">
      <c r="BS203" s="660"/>
      <c r="CL203" s="141"/>
      <c r="CM203" s="141"/>
      <c r="CN203" s="141"/>
    </row>
    <row r="204" spans="71:92" ht="24.95" customHeight="1" x14ac:dyDescent="0.2">
      <c r="BS204" s="660"/>
      <c r="BV204" s="141"/>
      <c r="CL204" s="141"/>
      <c r="CM204" s="141"/>
      <c r="CN204" s="141"/>
    </row>
    <row r="205" spans="71:92" ht="24.95" customHeight="1" x14ac:dyDescent="0.2">
      <c r="BS205" s="660"/>
      <c r="BV205" s="141"/>
      <c r="CL205" s="141"/>
      <c r="CM205" s="141"/>
      <c r="CN205" s="141"/>
    </row>
    <row r="206" spans="71:92" ht="24.95" customHeight="1" x14ac:dyDescent="0.2">
      <c r="BS206" s="660"/>
      <c r="BV206" s="141"/>
      <c r="CL206" s="141"/>
      <c r="CM206" s="141"/>
      <c r="CN206" s="141"/>
    </row>
    <row r="207" spans="71:92" ht="24.95" customHeight="1" x14ac:dyDescent="0.2">
      <c r="BS207" s="660"/>
      <c r="BV207" s="141"/>
      <c r="CL207" s="141"/>
      <c r="CM207" s="141"/>
      <c r="CN207" s="141"/>
    </row>
    <row r="208" spans="71:92" ht="24.95" customHeight="1" x14ac:dyDescent="0.2">
      <c r="BS208" s="660"/>
      <c r="BV208" s="141"/>
      <c r="CL208" s="141"/>
      <c r="CM208" s="141"/>
      <c r="CN208" s="141"/>
    </row>
    <row r="209" spans="71:94" ht="24.95" customHeight="1" x14ac:dyDescent="0.2">
      <c r="BS209" s="660"/>
      <c r="BV209" s="141"/>
      <c r="CL209" s="141"/>
      <c r="CM209" s="141"/>
      <c r="CN209" s="141"/>
    </row>
    <row r="210" spans="71:94" ht="24.95" customHeight="1" x14ac:dyDescent="0.2">
      <c r="BS210" s="660"/>
      <c r="BV210" s="141"/>
      <c r="CL210" s="141"/>
      <c r="CM210" s="141"/>
      <c r="CN210" s="141"/>
    </row>
    <row r="211" spans="71:94" ht="24.95" customHeight="1" x14ac:dyDescent="0.2">
      <c r="BS211" s="660"/>
      <c r="BV211" s="141"/>
      <c r="CL211" s="141"/>
      <c r="CM211" s="141"/>
      <c r="CN211" s="141"/>
    </row>
    <row r="212" spans="71:94" ht="24.95" customHeight="1" x14ac:dyDescent="0.2">
      <c r="BS212" s="660"/>
      <c r="BV212" s="141"/>
      <c r="CL212" s="141"/>
      <c r="CM212" s="141"/>
      <c r="CN212" s="141"/>
    </row>
    <row r="213" spans="71:94" ht="24.95" customHeight="1" x14ac:dyDescent="0.2">
      <c r="BS213" s="660"/>
      <c r="BV213" s="141"/>
      <c r="CL213" s="141"/>
      <c r="CM213" s="141"/>
      <c r="CN213" s="141"/>
    </row>
    <row r="214" spans="71:94" ht="24.95" customHeight="1" x14ac:dyDescent="0.2">
      <c r="BU214" s="660"/>
      <c r="BX214" s="141"/>
      <c r="CN214" s="141"/>
      <c r="CO214" s="141"/>
      <c r="CP214" s="141"/>
    </row>
    <row r="215" spans="71:94" ht="24.95" customHeight="1" x14ac:dyDescent="0.2">
      <c r="BU215" s="660"/>
      <c r="BX215" s="141"/>
      <c r="CN215" s="141"/>
      <c r="CP215" s="141"/>
    </row>
    <row r="216" spans="71:94" ht="24.95" customHeight="1" x14ac:dyDescent="0.2">
      <c r="BU216" s="660"/>
      <c r="BX216" s="141"/>
      <c r="CN216" s="141"/>
      <c r="CP216" s="141"/>
    </row>
    <row r="217" spans="71:94" ht="24.95" customHeight="1" x14ac:dyDescent="0.2">
      <c r="BU217" s="660"/>
      <c r="BX217" s="141"/>
      <c r="CN217" s="141"/>
      <c r="CP217" s="141"/>
    </row>
    <row r="218" spans="71:94" ht="24.95" customHeight="1" x14ac:dyDescent="0.2">
      <c r="BU218" s="660"/>
      <c r="BX218" s="141"/>
      <c r="CN218" s="141"/>
      <c r="CP218" s="141"/>
    </row>
    <row r="219" spans="71:94" ht="24.95" customHeight="1" x14ac:dyDescent="0.2">
      <c r="BU219" s="660"/>
      <c r="BX219" s="141"/>
      <c r="CP219" s="141"/>
    </row>
    <row r="220" spans="71:94" ht="24.95" customHeight="1" x14ac:dyDescent="0.2">
      <c r="BU220" s="660"/>
      <c r="BX220" s="141"/>
    </row>
    <row r="221" spans="71:94" ht="24.95" customHeight="1" x14ac:dyDescent="0.2">
      <c r="BU221" s="660"/>
      <c r="BX221" s="141"/>
    </row>
    <row r="222" spans="71:94" ht="24.95" customHeight="1" x14ac:dyDescent="0.2">
      <c r="BU222" s="660"/>
      <c r="BX222" s="141"/>
    </row>
    <row r="223" spans="71:94" ht="24.95" customHeight="1" x14ac:dyDescent="0.2">
      <c r="BU223" s="660"/>
      <c r="BX223" s="141"/>
    </row>
    <row r="224" spans="71:94" ht="24.95" customHeight="1" x14ac:dyDescent="0.2">
      <c r="BU224" s="660"/>
      <c r="BX224" s="141"/>
    </row>
    <row r="225" spans="73:76" ht="24.95" customHeight="1" x14ac:dyDescent="0.2">
      <c r="BU225" s="660"/>
      <c r="BX225" s="141"/>
    </row>
    <row r="226" spans="73:76" ht="24.95" customHeight="1" x14ac:dyDescent="0.2">
      <c r="BU226" s="660"/>
      <c r="BX226" s="141"/>
    </row>
    <row r="227" spans="73:76" ht="24.95" customHeight="1" x14ac:dyDescent="0.2">
      <c r="BU227" s="660"/>
      <c r="BX227" s="141"/>
    </row>
    <row r="228" spans="73:76" ht="24.95" customHeight="1" x14ac:dyDescent="0.2">
      <c r="BU228" s="660"/>
      <c r="BX228" s="141"/>
    </row>
    <row r="229" spans="73:76" ht="24.95" customHeight="1" x14ac:dyDescent="0.2">
      <c r="BU229" s="660"/>
      <c r="BX229" s="141"/>
    </row>
    <row r="230" spans="73:76" ht="24.95" customHeight="1" x14ac:dyDescent="0.2">
      <c r="BU230" s="660"/>
      <c r="BX230" s="141"/>
    </row>
    <row r="231" spans="73:76" ht="24.95" customHeight="1" x14ac:dyDescent="0.2">
      <c r="BU231" s="660"/>
      <c r="BX231" s="141"/>
    </row>
    <row r="232" spans="73:76" ht="24.95" customHeight="1" x14ac:dyDescent="0.2">
      <c r="BU232" s="660"/>
      <c r="BX232" s="141"/>
    </row>
    <row r="233" spans="73:76" ht="24.95" customHeight="1" x14ac:dyDescent="0.2">
      <c r="BU233" s="660"/>
      <c r="BX233" s="141"/>
    </row>
    <row r="234" spans="73:76" ht="24.95" customHeight="1" x14ac:dyDescent="0.2">
      <c r="BU234" s="660"/>
      <c r="BX234" s="141"/>
    </row>
    <row r="235" spans="73:76" ht="24.95" customHeight="1" x14ac:dyDescent="0.2">
      <c r="BU235" s="660"/>
    </row>
    <row r="236" spans="73:76" ht="24.95" customHeight="1" x14ac:dyDescent="0.2">
      <c r="BU236" s="660"/>
    </row>
    <row r="237" spans="73:76" ht="24.95" customHeight="1" x14ac:dyDescent="0.2">
      <c r="BU237" s="660"/>
    </row>
    <row r="238" spans="73:76" ht="24.95" customHeight="1" x14ac:dyDescent="0.2">
      <c r="BU238" s="660"/>
    </row>
    <row r="239" spans="73:76" ht="24.95" customHeight="1" x14ac:dyDescent="0.2">
      <c r="BU239" s="660"/>
    </row>
    <row r="240" spans="73:76" ht="24.95" customHeight="1" x14ac:dyDescent="0.2">
      <c r="BU240" s="660"/>
    </row>
    <row r="241" spans="73:73" ht="24.95" customHeight="1" x14ac:dyDescent="0.2">
      <c r="BU241" s="660"/>
    </row>
    <row r="242" spans="73:73" ht="24.95" customHeight="1" x14ac:dyDescent="0.2">
      <c r="BU242" s="660"/>
    </row>
    <row r="243" spans="73:73" ht="24.95" customHeight="1" x14ac:dyDescent="0.2">
      <c r="BU243" s="660"/>
    </row>
    <row r="244" spans="73:73" ht="24.95" customHeight="1" x14ac:dyDescent="0.2">
      <c r="BU244" s="660"/>
    </row>
    <row r="245" spans="73:73" ht="24.95" customHeight="1" x14ac:dyDescent="0.2">
      <c r="BU245" s="660"/>
    </row>
    <row r="246" spans="73:73" ht="24.95" customHeight="1" x14ac:dyDescent="0.2">
      <c r="BU246" s="660"/>
    </row>
    <row r="247" spans="73:73" ht="24.95" customHeight="1" x14ac:dyDescent="0.2">
      <c r="BU247" s="660"/>
    </row>
    <row r="248" spans="73:73" ht="24.95" customHeight="1" x14ac:dyDescent="0.2">
      <c r="BU248" s="660"/>
    </row>
    <row r="249" spans="73:73" ht="24.95" customHeight="1" x14ac:dyDescent="0.2">
      <c r="BU249" s="660"/>
    </row>
    <row r="250" spans="73:73" ht="24.75" customHeight="1" x14ac:dyDescent="0.2">
      <c r="BU250" s="660"/>
    </row>
    <row r="251" spans="73:73" ht="26.1" customHeight="1" x14ac:dyDescent="0.2">
      <c r="BU251" s="660"/>
    </row>
    <row r="252" spans="73:73" ht="26.1" customHeight="1" x14ac:dyDescent="0.2">
      <c r="BU252" s="660"/>
    </row>
    <row r="253" spans="73:73" ht="26.1" customHeight="1" x14ac:dyDescent="0.2">
      <c r="BU253" s="660"/>
    </row>
    <row r="254" spans="73:73" ht="26.1" customHeight="1" x14ac:dyDescent="0.2">
      <c r="BU254" s="660"/>
    </row>
    <row r="255" spans="73:73" ht="26.1" customHeight="1" x14ac:dyDescent="0.2">
      <c r="BU255" s="660"/>
    </row>
    <row r="256" spans="73:73" ht="26.1" customHeight="1" x14ac:dyDescent="0.2">
      <c r="BU256" s="660"/>
    </row>
    <row r="257" spans="73:73" ht="26.1" customHeight="1" x14ac:dyDescent="0.2">
      <c r="BU257" s="660"/>
    </row>
    <row r="258" spans="73:73" ht="26.1" customHeight="1" x14ac:dyDescent="0.2">
      <c r="BU258" s="660"/>
    </row>
    <row r="259" spans="73:73" ht="26.1" customHeight="1" x14ac:dyDescent="0.2">
      <c r="BU259" s="660"/>
    </row>
    <row r="260" spans="73:73" ht="26.1" customHeight="1" x14ac:dyDescent="0.2">
      <c r="BU260" s="660"/>
    </row>
    <row r="261" spans="73:73" ht="26.1" customHeight="1" x14ac:dyDescent="0.2">
      <c r="BU261" s="660"/>
    </row>
    <row r="262" spans="73:73" ht="26.1" customHeight="1" x14ac:dyDescent="0.2">
      <c r="BU262" s="660"/>
    </row>
    <row r="263" spans="73:73" ht="26.1" customHeight="1" x14ac:dyDescent="0.2">
      <c r="BU263" s="660"/>
    </row>
    <row r="264" spans="73:73" ht="26.1" customHeight="1" x14ac:dyDescent="0.2">
      <c r="BU264" s="660"/>
    </row>
    <row r="265" spans="73:73" ht="26.1" customHeight="1" x14ac:dyDescent="0.2">
      <c r="BU265" s="660"/>
    </row>
    <row r="266" spans="73:73" ht="26.1" customHeight="1" x14ac:dyDescent="0.2">
      <c r="BU266" s="660"/>
    </row>
    <row r="267" spans="73:73" ht="26.1" customHeight="1" x14ac:dyDescent="0.2">
      <c r="BU267" s="660"/>
    </row>
    <row r="268" spans="73:73" ht="26.1" customHeight="1" x14ac:dyDescent="0.2">
      <c r="BU268" s="660"/>
    </row>
    <row r="269" spans="73:73" ht="26.1" customHeight="1" x14ac:dyDescent="0.2">
      <c r="BU269" s="660"/>
    </row>
    <row r="270" spans="73:73" ht="26.1" customHeight="1" x14ac:dyDescent="0.2">
      <c r="BU270" s="660"/>
    </row>
    <row r="271" spans="73:73" ht="26.1" customHeight="1" x14ac:dyDescent="0.2">
      <c r="BU271" s="660"/>
    </row>
    <row r="272" spans="73:73" ht="26.1" customHeight="1" x14ac:dyDescent="0.2">
      <c r="BU272" s="660"/>
    </row>
    <row r="273" spans="73:73" ht="26.1" customHeight="1" x14ac:dyDescent="0.2">
      <c r="BU273" s="660"/>
    </row>
    <row r="274" spans="73:73" ht="26.1" customHeight="1" x14ac:dyDescent="0.2">
      <c r="BU274" s="660"/>
    </row>
    <row r="275" spans="73:73" ht="26.1" customHeight="1" x14ac:dyDescent="0.2"/>
    <row r="276" spans="73:73" ht="26.1" customHeight="1" x14ac:dyDescent="0.2"/>
    <row r="277" spans="73:73" ht="26.1" customHeight="1" x14ac:dyDescent="0.2"/>
    <row r="278" spans="73:73" ht="26.1" customHeight="1" x14ac:dyDescent="0.2"/>
    <row r="279" spans="73:73" ht="26.1" customHeight="1" x14ac:dyDescent="0.2"/>
    <row r="280" spans="73:73" ht="26.1" customHeight="1" x14ac:dyDescent="0.2"/>
  </sheetData>
  <mergeCells count="17">
    <mergeCell ref="CD3:CE3"/>
    <mergeCell ref="AO3:AO5"/>
    <mergeCell ref="CF3:CG4"/>
    <mergeCell ref="AV3:BE3"/>
    <mergeCell ref="BX3:BY4"/>
    <mergeCell ref="AS3:AT5"/>
    <mergeCell ref="AV4:AY4"/>
    <mergeCell ref="CA3:CC4"/>
    <mergeCell ref="AZ4:BE4"/>
    <mergeCell ref="BF3:BH4"/>
    <mergeCell ref="G3:G4"/>
    <mergeCell ref="AI3:AK5"/>
    <mergeCell ref="AU3:AU5"/>
    <mergeCell ref="AH3:AH5"/>
    <mergeCell ref="A36:A66"/>
    <mergeCell ref="B3:C5"/>
    <mergeCell ref="AL3:AN5"/>
  </mergeCells>
  <phoneticPr fontId="1"/>
  <pageMargins left="0" right="0" top="0.19685039370078741" bottom="0.19685039370078741" header="0.11811023622047245" footer="0.11811023622047245"/>
  <pageSetup paperSize="9" scale="49" orientation="landscape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63"/>
  <sheetViews>
    <sheetView workbookViewId="0">
      <pane xSplit="2" ySplit="2" topLeftCell="C42" activePane="bottomRight" state="frozen"/>
      <selection pane="topRight" activeCell="C1" sqref="C1"/>
      <selection pane="bottomLeft" activeCell="A3" sqref="A3"/>
      <selection pane="bottomRight" activeCell="G54" sqref="G54:G56"/>
    </sheetView>
  </sheetViews>
  <sheetFormatPr defaultColWidth="9" defaultRowHeight="13.5" x14ac:dyDescent="0.15"/>
  <cols>
    <col min="1" max="9" width="9" style="4"/>
    <col min="10" max="25" width="5.625" style="40" customWidth="1"/>
    <col min="26" max="16384" width="9" style="4"/>
  </cols>
  <sheetData>
    <row r="1" spans="1:23" x14ac:dyDescent="0.15">
      <c r="C1" s="1769" t="s">
        <v>191</v>
      </c>
      <c r="D1" s="1769"/>
      <c r="E1" s="1769" t="s">
        <v>195</v>
      </c>
      <c r="F1" s="1769"/>
      <c r="G1" s="1769"/>
      <c r="H1" s="1769"/>
    </row>
    <row r="2" spans="1:23" x14ac:dyDescent="0.15">
      <c r="C2" s="4" t="s">
        <v>192</v>
      </c>
      <c r="D2" s="4" t="s">
        <v>193</v>
      </c>
      <c r="E2" s="4" t="s">
        <v>194</v>
      </c>
      <c r="F2" s="4" t="s">
        <v>43</v>
      </c>
      <c r="G2" s="4" t="s">
        <v>17</v>
      </c>
      <c r="H2" s="4" t="s">
        <v>52</v>
      </c>
    </row>
    <row r="3" spans="1:23" x14ac:dyDescent="0.15">
      <c r="A3" s="1769" t="s">
        <v>176</v>
      </c>
      <c r="B3" s="4" t="s">
        <v>178</v>
      </c>
      <c r="C3" s="1769" t="s">
        <v>27</v>
      </c>
      <c r="D3" s="4" t="s">
        <v>64</v>
      </c>
      <c r="E3" s="1769" t="s">
        <v>196</v>
      </c>
      <c r="F3" s="1769" t="s">
        <v>150</v>
      </c>
      <c r="G3" s="1769" t="s">
        <v>149</v>
      </c>
      <c r="H3" s="1769" t="s">
        <v>151</v>
      </c>
      <c r="J3" s="40" t="s">
        <v>63</v>
      </c>
      <c r="K3" s="40" t="s">
        <v>33</v>
      </c>
      <c r="P3" s="40" t="s">
        <v>37</v>
      </c>
      <c r="R3" s="40" t="s">
        <v>38</v>
      </c>
      <c r="S3" s="40" t="s">
        <v>144</v>
      </c>
      <c r="T3" s="40" t="s">
        <v>199</v>
      </c>
      <c r="U3" s="40" t="s">
        <v>65</v>
      </c>
      <c r="W3" s="40" t="s">
        <v>145</v>
      </c>
    </row>
    <row r="4" spans="1:23" x14ac:dyDescent="0.15">
      <c r="A4" s="1769"/>
      <c r="B4" s="4" t="s">
        <v>179</v>
      </c>
      <c r="C4" s="1769"/>
      <c r="D4" s="4" t="s">
        <v>38</v>
      </c>
      <c r="E4" s="1769"/>
      <c r="F4" s="1769"/>
      <c r="G4" s="1769"/>
      <c r="H4" s="1769"/>
      <c r="J4" s="40" t="s">
        <v>63</v>
      </c>
      <c r="K4" s="40" t="s">
        <v>33</v>
      </c>
      <c r="L4" s="40" t="s">
        <v>64</v>
      </c>
      <c r="P4" s="40" t="s">
        <v>37</v>
      </c>
      <c r="S4" s="40" t="s">
        <v>144</v>
      </c>
      <c r="T4" s="40" t="s">
        <v>199</v>
      </c>
      <c r="U4" s="40" t="s">
        <v>65</v>
      </c>
      <c r="W4" s="40" t="s">
        <v>145</v>
      </c>
    </row>
    <row r="5" spans="1:23" x14ac:dyDescent="0.15">
      <c r="A5" s="1769"/>
      <c r="B5" s="4" t="s">
        <v>180</v>
      </c>
      <c r="C5" s="1769"/>
      <c r="D5" s="4" t="s">
        <v>33</v>
      </c>
      <c r="E5" s="1769"/>
      <c r="F5" s="1769"/>
      <c r="G5" s="1769"/>
      <c r="H5" s="1769"/>
      <c r="J5" s="40" t="s">
        <v>63</v>
      </c>
      <c r="L5" s="40" t="s">
        <v>64</v>
      </c>
      <c r="P5" s="40" t="s">
        <v>37</v>
      </c>
      <c r="R5" s="40" t="s">
        <v>38</v>
      </c>
      <c r="S5" s="40" t="s">
        <v>144</v>
      </c>
      <c r="T5" s="40" t="s">
        <v>199</v>
      </c>
      <c r="U5" s="40" t="s">
        <v>65</v>
      </c>
      <c r="W5" s="40" t="s">
        <v>145</v>
      </c>
    </row>
    <row r="6" spans="1:23" x14ac:dyDescent="0.15">
      <c r="A6" s="1769"/>
      <c r="B6" s="4" t="s">
        <v>181</v>
      </c>
      <c r="C6" s="1769"/>
      <c r="D6" s="4" t="s">
        <v>38</v>
      </c>
      <c r="E6" s="1769"/>
      <c r="F6" s="1769"/>
      <c r="G6" s="1769"/>
      <c r="H6" s="1769"/>
      <c r="J6" s="40" t="s">
        <v>63</v>
      </c>
      <c r="K6" s="40" t="s">
        <v>33</v>
      </c>
      <c r="L6" s="40" t="s">
        <v>64</v>
      </c>
      <c r="P6" s="40" t="s">
        <v>37</v>
      </c>
      <c r="R6" s="40" t="s">
        <v>38</v>
      </c>
      <c r="S6" s="40" t="s">
        <v>144</v>
      </c>
      <c r="T6" s="40" t="s">
        <v>199</v>
      </c>
      <c r="U6" s="40" t="s">
        <v>65</v>
      </c>
      <c r="W6" s="40" t="s">
        <v>145</v>
      </c>
    </row>
    <row r="7" spans="1:23" x14ac:dyDescent="0.15">
      <c r="A7" s="1769"/>
      <c r="B7" s="4" t="s">
        <v>182</v>
      </c>
      <c r="C7" s="1769"/>
      <c r="D7" s="4" t="s">
        <v>198</v>
      </c>
      <c r="E7" s="1769"/>
      <c r="F7" s="1769"/>
      <c r="G7" s="1769"/>
      <c r="H7" s="1769"/>
      <c r="J7" s="40" t="s">
        <v>63</v>
      </c>
      <c r="K7" s="40" t="s">
        <v>33</v>
      </c>
      <c r="L7" s="40" t="s">
        <v>64</v>
      </c>
      <c r="P7" s="40" t="s">
        <v>37</v>
      </c>
      <c r="S7" s="40" t="s">
        <v>144</v>
      </c>
      <c r="T7" s="40" t="s">
        <v>199</v>
      </c>
      <c r="U7" s="40" t="s">
        <v>65</v>
      </c>
    </row>
    <row r="8" spans="1:23" x14ac:dyDescent="0.15">
      <c r="A8" s="1769"/>
      <c r="B8" s="4" t="s">
        <v>183</v>
      </c>
      <c r="C8" s="1769"/>
      <c r="D8" s="4" t="s">
        <v>64</v>
      </c>
      <c r="E8" s="1769"/>
      <c r="F8" s="1769"/>
      <c r="G8" s="1769"/>
      <c r="H8" s="1769"/>
      <c r="J8" s="40" t="s">
        <v>63</v>
      </c>
      <c r="L8" s="40" t="s">
        <v>64</v>
      </c>
      <c r="P8" s="40" t="s">
        <v>37</v>
      </c>
      <c r="R8" s="40" t="s">
        <v>38</v>
      </c>
      <c r="S8" s="40" t="s">
        <v>144</v>
      </c>
      <c r="T8" s="40" t="s">
        <v>199</v>
      </c>
      <c r="U8" s="40" t="s">
        <v>65</v>
      </c>
      <c r="W8" s="40" t="s">
        <v>145</v>
      </c>
    </row>
    <row r="9" spans="1:23" x14ac:dyDescent="0.15">
      <c r="A9" s="1769"/>
      <c r="B9" s="4" t="s">
        <v>184</v>
      </c>
      <c r="C9" s="1769" t="s">
        <v>64</v>
      </c>
      <c r="D9" s="4" t="s">
        <v>30</v>
      </c>
      <c r="E9" s="1769" t="s">
        <v>151</v>
      </c>
      <c r="F9" s="1769" t="s">
        <v>197</v>
      </c>
      <c r="G9" s="1769" t="s">
        <v>232</v>
      </c>
      <c r="H9" s="1769" t="s">
        <v>148</v>
      </c>
      <c r="J9" s="40" t="s">
        <v>63</v>
      </c>
      <c r="K9" s="40" t="s">
        <v>33</v>
      </c>
      <c r="N9" s="40" t="s">
        <v>30</v>
      </c>
      <c r="P9" s="40" t="s">
        <v>37</v>
      </c>
      <c r="Q9" s="40" t="s">
        <v>66</v>
      </c>
      <c r="S9" s="40" t="s">
        <v>144</v>
      </c>
      <c r="T9" s="40" t="s">
        <v>199</v>
      </c>
      <c r="U9" s="40" t="s">
        <v>65</v>
      </c>
      <c r="W9" s="40" t="s">
        <v>145</v>
      </c>
    </row>
    <row r="10" spans="1:23" x14ac:dyDescent="0.15">
      <c r="A10" s="1769"/>
      <c r="B10" s="4" t="s">
        <v>185</v>
      </c>
      <c r="C10" s="1769"/>
      <c r="D10" s="4" t="s">
        <v>204</v>
      </c>
      <c r="E10" s="1769"/>
      <c r="F10" s="1769"/>
      <c r="G10" s="1769"/>
      <c r="H10" s="1769"/>
      <c r="J10" s="40" t="s">
        <v>63</v>
      </c>
      <c r="K10" s="40" t="s">
        <v>33</v>
      </c>
      <c r="N10" s="40" t="s">
        <v>30</v>
      </c>
      <c r="P10" s="40" t="s">
        <v>37</v>
      </c>
      <c r="Q10" s="40" t="s">
        <v>66</v>
      </c>
      <c r="S10" s="40" t="s">
        <v>144</v>
      </c>
      <c r="T10" s="40" t="s">
        <v>199</v>
      </c>
      <c r="U10" s="40" t="s">
        <v>65</v>
      </c>
      <c r="W10" s="40" t="s">
        <v>145</v>
      </c>
    </row>
    <row r="11" spans="1:23" x14ac:dyDescent="0.15">
      <c r="A11" s="1769"/>
      <c r="B11" s="4" t="s">
        <v>186</v>
      </c>
      <c r="C11" s="1769"/>
      <c r="D11" s="4" t="s">
        <v>33</v>
      </c>
      <c r="E11" s="1769"/>
      <c r="F11" s="1769"/>
      <c r="G11" s="1769"/>
      <c r="H11" s="1769"/>
      <c r="K11" s="40" t="s">
        <v>33</v>
      </c>
      <c r="N11" s="40" t="s">
        <v>30</v>
      </c>
      <c r="P11" s="40" t="s">
        <v>37</v>
      </c>
      <c r="Q11" s="40" t="s">
        <v>66</v>
      </c>
      <c r="S11" s="40" t="s">
        <v>144</v>
      </c>
      <c r="T11" s="40" t="s">
        <v>199</v>
      </c>
      <c r="U11" s="40" t="s">
        <v>65</v>
      </c>
      <c r="W11" s="40" t="s">
        <v>145</v>
      </c>
    </row>
    <row r="12" spans="1:23" x14ac:dyDescent="0.15">
      <c r="A12" s="1769"/>
      <c r="B12" s="4" t="s">
        <v>187</v>
      </c>
      <c r="C12" s="1769"/>
      <c r="D12" s="4" t="s">
        <v>30</v>
      </c>
      <c r="E12" s="1769" t="s">
        <v>151</v>
      </c>
      <c r="F12" s="1769" t="s">
        <v>152</v>
      </c>
      <c r="G12" s="1769" t="s">
        <v>149</v>
      </c>
      <c r="H12" s="1769" t="s">
        <v>148</v>
      </c>
      <c r="J12" s="40" t="s">
        <v>63</v>
      </c>
      <c r="K12" s="40" t="s">
        <v>33</v>
      </c>
      <c r="M12" s="40" t="s">
        <v>27</v>
      </c>
      <c r="N12" s="40" t="s">
        <v>30</v>
      </c>
      <c r="O12" s="40" t="s">
        <v>34</v>
      </c>
      <c r="P12" s="40" t="s">
        <v>37</v>
      </c>
      <c r="Q12" s="40" t="s">
        <v>66</v>
      </c>
      <c r="R12" s="40" t="s">
        <v>38</v>
      </c>
      <c r="S12" s="40" t="s">
        <v>144</v>
      </c>
      <c r="T12" s="40" t="s">
        <v>199</v>
      </c>
      <c r="U12" s="40" t="s">
        <v>65</v>
      </c>
      <c r="V12" s="40" t="s">
        <v>31</v>
      </c>
      <c r="W12" s="40" t="s">
        <v>145</v>
      </c>
    </row>
    <row r="13" spans="1:23" x14ac:dyDescent="0.15">
      <c r="A13" s="1769"/>
      <c r="B13" s="4" t="s">
        <v>188</v>
      </c>
      <c r="C13" s="1769"/>
      <c r="D13" s="4" t="s">
        <v>204</v>
      </c>
      <c r="E13" s="1769"/>
      <c r="F13" s="1769"/>
      <c r="G13" s="1769"/>
      <c r="H13" s="1769"/>
      <c r="J13" s="40" t="s">
        <v>63</v>
      </c>
      <c r="K13" s="40" t="s">
        <v>33</v>
      </c>
      <c r="M13" s="40" t="s">
        <v>27</v>
      </c>
      <c r="N13" s="40" t="s">
        <v>30</v>
      </c>
      <c r="O13" s="40" t="s">
        <v>34</v>
      </c>
      <c r="P13" s="40" t="s">
        <v>37</v>
      </c>
      <c r="Q13" s="40" t="s">
        <v>66</v>
      </c>
      <c r="R13" s="40" t="s">
        <v>38</v>
      </c>
      <c r="S13" s="40" t="s">
        <v>144</v>
      </c>
      <c r="T13" s="40" t="s">
        <v>199</v>
      </c>
      <c r="U13" s="40" t="s">
        <v>65</v>
      </c>
      <c r="V13" s="40" t="s">
        <v>31</v>
      </c>
      <c r="W13" s="40" t="s">
        <v>145</v>
      </c>
    </row>
    <row r="14" spans="1:23" x14ac:dyDescent="0.15">
      <c r="A14" s="1769"/>
      <c r="B14" s="4" t="s">
        <v>189</v>
      </c>
      <c r="C14" s="1769"/>
      <c r="D14" s="4" t="s">
        <v>33</v>
      </c>
      <c r="E14" s="1769"/>
      <c r="F14" s="1769"/>
      <c r="G14" s="1769"/>
      <c r="H14" s="1769"/>
      <c r="J14" s="40" t="s">
        <v>63</v>
      </c>
      <c r="K14" s="40" t="s">
        <v>33</v>
      </c>
      <c r="M14" s="40" t="s">
        <v>27</v>
      </c>
      <c r="N14" s="40" t="s">
        <v>30</v>
      </c>
      <c r="O14" s="40" t="s">
        <v>34</v>
      </c>
      <c r="P14" s="40" t="s">
        <v>37</v>
      </c>
      <c r="Q14" s="40" t="s">
        <v>66</v>
      </c>
      <c r="R14" s="40" t="s">
        <v>38</v>
      </c>
      <c r="S14" s="40" t="s">
        <v>144</v>
      </c>
      <c r="T14" s="40" t="s">
        <v>199</v>
      </c>
      <c r="U14" s="40" t="s">
        <v>65</v>
      </c>
      <c r="V14" s="40" t="s">
        <v>31</v>
      </c>
      <c r="W14" s="40" t="s">
        <v>145</v>
      </c>
    </row>
    <row r="15" spans="1:23" x14ac:dyDescent="0.15">
      <c r="A15" s="1785" t="s">
        <v>190</v>
      </c>
      <c r="B15" s="582" t="s">
        <v>177</v>
      </c>
      <c r="C15" s="1781" t="s">
        <v>33</v>
      </c>
      <c r="D15" s="582" t="s">
        <v>120</v>
      </c>
      <c r="E15" s="1781"/>
      <c r="F15" s="1781" t="s">
        <v>31</v>
      </c>
      <c r="G15" s="1781" t="s">
        <v>30</v>
      </c>
      <c r="H15" s="1781" t="s">
        <v>236</v>
      </c>
      <c r="J15" s="40" t="s">
        <v>63</v>
      </c>
      <c r="K15" s="40" t="s">
        <v>33</v>
      </c>
      <c r="M15" s="40" t="s">
        <v>27</v>
      </c>
      <c r="P15" s="40" t="s">
        <v>37</v>
      </c>
      <c r="R15" s="40" t="s">
        <v>38</v>
      </c>
      <c r="S15" s="40" t="s">
        <v>144</v>
      </c>
      <c r="T15" s="40" t="s">
        <v>199</v>
      </c>
      <c r="U15" s="40" t="s">
        <v>65</v>
      </c>
      <c r="W15" s="40" t="s">
        <v>145</v>
      </c>
    </row>
    <row r="16" spans="1:23" x14ac:dyDescent="0.15">
      <c r="A16" s="1785"/>
      <c r="B16" s="583" t="s">
        <v>179</v>
      </c>
      <c r="C16" s="1779"/>
      <c r="D16" s="583" t="s">
        <v>27</v>
      </c>
      <c r="E16" s="1779"/>
      <c r="F16" s="1779"/>
      <c r="G16" s="1779"/>
      <c r="H16" s="1779"/>
      <c r="J16" s="40" t="s">
        <v>63</v>
      </c>
      <c r="K16" s="40" t="s">
        <v>33</v>
      </c>
      <c r="M16" s="40" t="s">
        <v>27</v>
      </c>
      <c r="N16" s="40" t="s">
        <v>30</v>
      </c>
      <c r="O16" s="40" t="s">
        <v>34</v>
      </c>
      <c r="P16" s="40" t="s">
        <v>37</v>
      </c>
      <c r="Q16" s="40" t="s">
        <v>66</v>
      </c>
      <c r="R16" s="40" t="s">
        <v>38</v>
      </c>
      <c r="S16" s="40" t="s">
        <v>144</v>
      </c>
      <c r="T16" s="40" t="s">
        <v>199</v>
      </c>
      <c r="U16" s="40" t="s">
        <v>65</v>
      </c>
      <c r="V16" s="40" t="s">
        <v>31</v>
      </c>
      <c r="W16" s="40" t="s">
        <v>145</v>
      </c>
    </row>
    <row r="17" spans="1:25" x14ac:dyDescent="0.15">
      <c r="A17" s="1785"/>
      <c r="B17" s="583" t="s">
        <v>180</v>
      </c>
      <c r="C17" s="1779"/>
      <c r="D17" s="583" t="s">
        <v>38</v>
      </c>
      <c r="E17" s="1779"/>
      <c r="F17" s="1779"/>
      <c r="G17" s="1779"/>
      <c r="H17" s="1779"/>
      <c r="J17" s="40" t="s">
        <v>63</v>
      </c>
      <c r="K17" s="40" t="s">
        <v>33</v>
      </c>
      <c r="M17" s="40" t="s">
        <v>27</v>
      </c>
      <c r="N17" s="40" t="s">
        <v>30</v>
      </c>
      <c r="O17" s="40" t="s">
        <v>34</v>
      </c>
      <c r="P17" s="40" t="s">
        <v>37</v>
      </c>
      <c r="Q17" s="40" t="s">
        <v>66</v>
      </c>
      <c r="R17" s="40" t="s">
        <v>38</v>
      </c>
      <c r="S17" s="40" t="s">
        <v>144</v>
      </c>
      <c r="T17" s="40" t="s">
        <v>199</v>
      </c>
      <c r="U17" s="40" t="s">
        <v>65</v>
      </c>
      <c r="V17" s="40" t="s">
        <v>31</v>
      </c>
      <c r="W17" s="40" t="s">
        <v>145</v>
      </c>
    </row>
    <row r="18" spans="1:25" x14ac:dyDescent="0.15">
      <c r="A18" s="1785"/>
      <c r="B18" s="583" t="s">
        <v>181</v>
      </c>
      <c r="C18" s="1779"/>
      <c r="D18" s="583" t="s">
        <v>238</v>
      </c>
      <c r="E18" s="1779"/>
      <c r="F18" s="1779"/>
      <c r="G18" s="1779"/>
      <c r="H18" s="1779"/>
      <c r="J18" s="40" t="s">
        <v>63</v>
      </c>
      <c r="K18" s="40" t="s">
        <v>33</v>
      </c>
      <c r="M18" s="40" t="s">
        <v>27</v>
      </c>
      <c r="N18" s="40" t="s">
        <v>30</v>
      </c>
      <c r="O18" s="40" t="s">
        <v>34</v>
      </c>
      <c r="P18" s="40" t="s">
        <v>37</v>
      </c>
      <c r="Q18" s="40" t="s">
        <v>66</v>
      </c>
      <c r="R18" s="40" t="s">
        <v>38</v>
      </c>
      <c r="S18" s="40" t="s">
        <v>144</v>
      </c>
      <c r="T18" s="40" t="s">
        <v>199</v>
      </c>
      <c r="U18" s="40" t="s">
        <v>65</v>
      </c>
      <c r="V18" s="40" t="s">
        <v>31</v>
      </c>
    </row>
    <row r="19" spans="1:25" x14ac:dyDescent="0.15">
      <c r="A19" s="1785"/>
      <c r="B19" s="583" t="s">
        <v>182</v>
      </c>
      <c r="C19" s="1779"/>
      <c r="D19" s="583" t="s">
        <v>34</v>
      </c>
      <c r="E19" s="1779"/>
      <c r="F19" s="1779"/>
      <c r="G19" s="1779"/>
      <c r="H19" s="1779"/>
      <c r="J19" s="40" t="s">
        <v>63</v>
      </c>
      <c r="K19" s="40" t="s">
        <v>33</v>
      </c>
      <c r="M19" s="40" t="s">
        <v>27</v>
      </c>
      <c r="N19" s="40" t="s">
        <v>30</v>
      </c>
      <c r="O19" s="40" t="s">
        <v>34</v>
      </c>
      <c r="P19" s="40" t="s">
        <v>37</v>
      </c>
      <c r="Q19" s="40" t="s">
        <v>66</v>
      </c>
      <c r="R19" s="40" t="s">
        <v>38</v>
      </c>
      <c r="S19" s="40" t="s">
        <v>144</v>
      </c>
      <c r="T19" s="40" t="s">
        <v>199</v>
      </c>
      <c r="U19" s="40" t="s">
        <v>65</v>
      </c>
      <c r="V19" s="40" t="s">
        <v>31</v>
      </c>
    </row>
    <row r="20" spans="1:25" x14ac:dyDescent="0.15">
      <c r="A20" s="1785"/>
      <c r="B20" s="584" t="s">
        <v>183</v>
      </c>
      <c r="C20" s="1780"/>
      <c r="D20" s="584" t="s">
        <v>27</v>
      </c>
      <c r="E20" s="1780"/>
      <c r="F20" s="1780"/>
      <c r="G20" s="1780"/>
      <c r="H20" s="1780"/>
      <c r="J20" s="40" t="s">
        <v>63</v>
      </c>
      <c r="K20" s="40" t="s">
        <v>33</v>
      </c>
      <c r="M20" s="40" t="s">
        <v>27</v>
      </c>
      <c r="N20" s="40" t="s">
        <v>30</v>
      </c>
      <c r="O20" s="40" t="s">
        <v>34</v>
      </c>
      <c r="P20" s="40" t="s">
        <v>37</v>
      </c>
      <c r="Q20" s="40" t="s">
        <v>66</v>
      </c>
      <c r="R20" s="40" t="s">
        <v>38</v>
      </c>
      <c r="S20" s="40" t="s">
        <v>144</v>
      </c>
      <c r="T20" s="40" t="s">
        <v>199</v>
      </c>
      <c r="U20" s="40" t="s">
        <v>65</v>
      </c>
      <c r="V20" s="40" t="s">
        <v>31</v>
      </c>
    </row>
    <row r="21" spans="1:25" x14ac:dyDescent="0.15">
      <c r="A21" s="1785"/>
      <c r="B21" s="582" t="s">
        <v>184</v>
      </c>
      <c r="C21" s="1781" t="s">
        <v>30</v>
      </c>
      <c r="D21" s="583" t="s">
        <v>38</v>
      </c>
      <c r="E21" s="1781"/>
      <c r="F21" s="1781" t="s">
        <v>31</v>
      </c>
      <c r="G21" s="1781" t="s">
        <v>204</v>
      </c>
      <c r="H21" s="1781" t="s">
        <v>237</v>
      </c>
      <c r="J21" s="40" t="s">
        <v>63</v>
      </c>
      <c r="P21" s="40" t="s">
        <v>37</v>
      </c>
      <c r="S21" s="40" t="s">
        <v>144</v>
      </c>
      <c r="T21" s="40" t="s">
        <v>199</v>
      </c>
      <c r="U21" s="40" t="s">
        <v>65</v>
      </c>
      <c r="V21" s="40" t="s">
        <v>31</v>
      </c>
      <c r="W21" s="40" t="s">
        <v>233</v>
      </c>
    </row>
    <row r="22" spans="1:25" x14ac:dyDescent="0.15">
      <c r="A22" s="1785"/>
      <c r="B22" s="583" t="s">
        <v>185</v>
      </c>
      <c r="C22" s="1779"/>
      <c r="D22" s="583" t="s">
        <v>34</v>
      </c>
      <c r="E22" s="1779"/>
      <c r="F22" s="1779"/>
      <c r="G22" s="1779"/>
      <c r="H22" s="1779"/>
      <c r="J22" s="40" t="s">
        <v>63</v>
      </c>
      <c r="K22" s="40" t="s">
        <v>33</v>
      </c>
      <c r="L22" s="40" t="s">
        <v>237</v>
      </c>
      <c r="M22" s="40" t="s">
        <v>27</v>
      </c>
      <c r="N22" s="40" t="s">
        <v>244</v>
      </c>
      <c r="O22" s="40" t="s">
        <v>34</v>
      </c>
      <c r="P22" s="40" t="s">
        <v>37</v>
      </c>
      <c r="Q22" s="40" t="s">
        <v>204</v>
      </c>
      <c r="R22" s="40" t="s">
        <v>38</v>
      </c>
      <c r="S22" s="40" t="s">
        <v>144</v>
      </c>
      <c r="T22" s="40" t="s">
        <v>199</v>
      </c>
      <c r="U22" s="40" t="s">
        <v>65</v>
      </c>
      <c r="V22" s="40" t="s">
        <v>31</v>
      </c>
      <c r="W22" s="40" t="s">
        <v>233</v>
      </c>
    </row>
    <row r="23" spans="1:25" x14ac:dyDescent="0.15">
      <c r="A23" s="1785"/>
      <c r="B23" s="583" t="s">
        <v>186</v>
      </c>
      <c r="C23" s="1779"/>
      <c r="D23" s="584" t="s">
        <v>27</v>
      </c>
      <c r="E23" s="1779"/>
      <c r="F23" s="1779"/>
      <c r="G23" s="1779"/>
      <c r="H23" s="1779"/>
      <c r="J23" s="40" t="s">
        <v>63</v>
      </c>
      <c r="K23" s="40" t="s">
        <v>33</v>
      </c>
      <c r="L23" s="40" t="s">
        <v>237</v>
      </c>
      <c r="M23" s="40" t="s">
        <v>27</v>
      </c>
      <c r="N23" s="40" t="s">
        <v>244</v>
      </c>
      <c r="O23" s="40" t="s">
        <v>34</v>
      </c>
      <c r="P23" s="40" t="s">
        <v>37</v>
      </c>
      <c r="Q23" s="40" t="s">
        <v>204</v>
      </c>
      <c r="R23" s="40" t="s">
        <v>38</v>
      </c>
      <c r="S23" s="40" t="s">
        <v>144</v>
      </c>
      <c r="T23" s="40" t="s">
        <v>199</v>
      </c>
      <c r="U23" s="40" t="s">
        <v>65</v>
      </c>
      <c r="V23" s="40" t="s">
        <v>31</v>
      </c>
      <c r="W23" s="40" t="s">
        <v>233</v>
      </c>
    </row>
    <row r="24" spans="1:25" x14ac:dyDescent="0.15">
      <c r="A24" s="1785"/>
      <c r="B24" s="583" t="s">
        <v>187</v>
      </c>
      <c r="C24" s="1779"/>
      <c r="D24" s="583"/>
      <c r="E24" s="1779"/>
      <c r="F24" s="1779" t="s">
        <v>33</v>
      </c>
      <c r="G24" s="1779"/>
      <c r="H24" s="1779"/>
      <c r="J24" s="40" t="s">
        <v>63</v>
      </c>
      <c r="K24" s="40" t="s">
        <v>33</v>
      </c>
      <c r="L24" s="40" t="s">
        <v>237</v>
      </c>
      <c r="M24" s="40" t="s">
        <v>27</v>
      </c>
      <c r="N24" s="40" t="s">
        <v>244</v>
      </c>
      <c r="O24" s="40" t="s">
        <v>34</v>
      </c>
      <c r="P24" s="40" t="s">
        <v>37</v>
      </c>
      <c r="Q24" s="40" t="s">
        <v>204</v>
      </c>
      <c r="R24" s="40" t="s">
        <v>38</v>
      </c>
      <c r="S24" s="40" t="s">
        <v>144</v>
      </c>
      <c r="T24" s="40" t="s">
        <v>199</v>
      </c>
      <c r="U24" s="40" t="s">
        <v>65</v>
      </c>
      <c r="V24" s="40" t="s">
        <v>31</v>
      </c>
      <c r="W24" s="40" t="s">
        <v>233</v>
      </c>
    </row>
    <row r="25" spans="1:25" x14ac:dyDescent="0.15">
      <c r="A25" s="1785"/>
      <c r="B25" s="583" t="s">
        <v>188</v>
      </c>
      <c r="C25" s="1779"/>
      <c r="D25" s="583"/>
      <c r="E25" s="1779"/>
      <c r="F25" s="1779"/>
      <c r="G25" s="1779"/>
      <c r="H25" s="1779"/>
      <c r="J25" s="40" t="s">
        <v>63</v>
      </c>
      <c r="K25" s="40" t="s">
        <v>33</v>
      </c>
      <c r="L25" s="40" t="s">
        <v>237</v>
      </c>
      <c r="M25" s="40" t="s">
        <v>27</v>
      </c>
      <c r="N25" s="40" t="s">
        <v>244</v>
      </c>
      <c r="O25" s="40" t="s">
        <v>34</v>
      </c>
      <c r="P25" s="40" t="s">
        <v>37</v>
      </c>
      <c r="Q25" s="40" t="s">
        <v>204</v>
      </c>
      <c r="R25" s="40" t="s">
        <v>38</v>
      </c>
      <c r="S25" s="40" t="s">
        <v>144</v>
      </c>
      <c r="T25" s="40" t="s">
        <v>199</v>
      </c>
      <c r="U25" s="40" t="s">
        <v>65</v>
      </c>
      <c r="V25" s="40" t="s">
        <v>31</v>
      </c>
      <c r="W25" s="40" t="s">
        <v>233</v>
      </c>
    </row>
    <row r="26" spans="1:25" x14ac:dyDescent="0.15">
      <c r="A26" s="1785"/>
      <c r="B26" s="584" t="s">
        <v>189</v>
      </c>
      <c r="C26" s="1780"/>
      <c r="D26" s="584"/>
      <c r="E26" s="1780"/>
      <c r="F26" s="1780"/>
      <c r="G26" s="1780"/>
      <c r="H26" s="1780"/>
      <c r="J26" s="40" t="s">
        <v>63</v>
      </c>
      <c r="K26" s="40" t="s">
        <v>33</v>
      </c>
      <c r="L26" s="40" t="s">
        <v>237</v>
      </c>
      <c r="M26" s="40" t="s">
        <v>27</v>
      </c>
      <c r="N26" s="40" t="s">
        <v>244</v>
      </c>
      <c r="O26" s="40" t="s">
        <v>34</v>
      </c>
      <c r="P26" s="40" t="s">
        <v>37</v>
      </c>
      <c r="Q26" s="40" t="s">
        <v>204</v>
      </c>
      <c r="R26" s="40" t="s">
        <v>38</v>
      </c>
      <c r="S26" s="40" t="s">
        <v>144</v>
      </c>
      <c r="T26" s="40" t="s">
        <v>199</v>
      </c>
      <c r="U26" s="40" t="s">
        <v>65</v>
      </c>
      <c r="V26" s="40" t="s">
        <v>31</v>
      </c>
      <c r="W26" s="40" t="s">
        <v>233</v>
      </c>
    </row>
    <row r="27" spans="1:25" x14ac:dyDescent="0.15">
      <c r="A27" s="1782">
        <v>2019</v>
      </c>
      <c r="B27" s="644" t="s">
        <v>177</v>
      </c>
      <c r="C27" s="1772" t="s">
        <v>244</v>
      </c>
      <c r="D27" s="644" t="s">
        <v>34</v>
      </c>
      <c r="E27" s="1772"/>
      <c r="F27" s="1778" t="s">
        <v>27</v>
      </c>
      <c r="G27" s="1778" t="s">
        <v>33</v>
      </c>
      <c r="H27" s="1778" t="s">
        <v>237</v>
      </c>
      <c r="J27" s="40" t="s">
        <v>63</v>
      </c>
      <c r="K27" s="40" t="s">
        <v>33</v>
      </c>
      <c r="L27" s="40" t="s">
        <v>237</v>
      </c>
      <c r="M27" s="40" t="s">
        <v>27</v>
      </c>
      <c r="N27" s="40" t="s">
        <v>244</v>
      </c>
      <c r="O27" s="40" t="s">
        <v>34</v>
      </c>
      <c r="P27" s="40" t="s">
        <v>37</v>
      </c>
      <c r="R27" s="40" t="s">
        <v>38</v>
      </c>
      <c r="S27" s="40" t="s">
        <v>243</v>
      </c>
      <c r="T27" s="40" t="s">
        <v>199</v>
      </c>
      <c r="U27" s="40" t="s">
        <v>65</v>
      </c>
      <c r="V27" s="40" t="s">
        <v>31</v>
      </c>
      <c r="W27" s="40" t="s">
        <v>233</v>
      </c>
      <c r="X27" s="40" t="s">
        <v>247</v>
      </c>
      <c r="Y27" s="40" t="s">
        <v>275</v>
      </c>
    </row>
    <row r="28" spans="1:25" x14ac:dyDescent="0.15">
      <c r="A28" s="1783"/>
      <c r="B28" s="610" t="s">
        <v>179</v>
      </c>
      <c r="C28" s="1770"/>
      <c r="D28" s="610" t="s">
        <v>38</v>
      </c>
      <c r="E28" s="1770"/>
      <c r="F28" s="1776"/>
      <c r="G28" s="1776"/>
      <c r="H28" s="1776"/>
      <c r="J28" s="40" t="s">
        <v>63</v>
      </c>
      <c r="K28" s="40" t="s">
        <v>33</v>
      </c>
      <c r="L28" s="40" t="s">
        <v>237</v>
      </c>
      <c r="M28" s="40" t="s">
        <v>27</v>
      </c>
      <c r="N28" s="40" t="s">
        <v>244</v>
      </c>
      <c r="O28" s="40" t="s">
        <v>34</v>
      </c>
      <c r="P28" s="40" t="s">
        <v>37</v>
      </c>
      <c r="R28" s="40" t="s">
        <v>38</v>
      </c>
      <c r="S28" s="40" t="s">
        <v>243</v>
      </c>
      <c r="T28" s="40" t="s">
        <v>199</v>
      </c>
      <c r="U28" s="40" t="s">
        <v>65</v>
      </c>
      <c r="V28" s="40" t="s">
        <v>31</v>
      </c>
      <c r="W28" s="40" t="s">
        <v>233</v>
      </c>
      <c r="X28" s="40" t="s">
        <v>247</v>
      </c>
      <c r="Y28" s="40" t="s">
        <v>275</v>
      </c>
    </row>
    <row r="29" spans="1:25" x14ac:dyDescent="0.15">
      <c r="A29" s="1783"/>
      <c r="B29" s="610" t="s">
        <v>180</v>
      </c>
      <c r="C29" s="1770"/>
      <c r="D29" s="610" t="s">
        <v>199</v>
      </c>
      <c r="E29" s="1770"/>
      <c r="F29" s="1776"/>
      <c r="G29" s="1776"/>
      <c r="H29" s="1776"/>
      <c r="J29" s="40" t="s">
        <v>63</v>
      </c>
      <c r="K29" s="40" t="s">
        <v>33</v>
      </c>
      <c r="L29" s="40" t="s">
        <v>237</v>
      </c>
      <c r="M29" s="40" t="s">
        <v>27</v>
      </c>
      <c r="N29" s="40" t="s">
        <v>244</v>
      </c>
      <c r="O29" s="40" t="s">
        <v>34</v>
      </c>
      <c r="P29" s="40" t="s">
        <v>37</v>
      </c>
      <c r="R29" s="40" t="s">
        <v>38</v>
      </c>
      <c r="S29" s="40" t="s">
        <v>243</v>
      </c>
      <c r="T29" s="40" t="s">
        <v>199</v>
      </c>
      <c r="U29" s="40" t="s">
        <v>65</v>
      </c>
      <c r="V29" s="40" t="s">
        <v>31</v>
      </c>
      <c r="W29" s="40" t="s">
        <v>233</v>
      </c>
      <c r="X29" s="40" t="s">
        <v>247</v>
      </c>
      <c r="Y29" s="40" t="s">
        <v>275</v>
      </c>
    </row>
    <row r="30" spans="1:25" x14ac:dyDescent="0.15">
      <c r="A30" s="1783"/>
      <c r="B30" s="610" t="s">
        <v>181</v>
      </c>
      <c r="C30" s="1770"/>
      <c r="D30" s="610" t="s">
        <v>38</v>
      </c>
      <c r="E30" s="1770"/>
      <c r="F30" s="1776" t="s">
        <v>27</v>
      </c>
      <c r="G30" s="1776" t="s">
        <v>33</v>
      </c>
      <c r="H30" s="1776" t="s">
        <v>237</v>
      </c>
      <c r="J30" s="40" t="s">
        <v>63</v>
      </c>
      <c r="K30" s="40" t="s">
        <v>33</v>
      </c>
      <c r="L30" s="40" t="s">
        <v>237</v>
      </c>
      <c r="M30" s="40" t="s">
        <v>27</v>
      </c>
      <c r="N30" s="40" t="s">
        <v>244</v>
      </c>
      <c r="O30" s="40" t="s">
        <v>267</v>
      </c>
      <c r="P30" s="40" t="s">
        <v>37</v>
      </c>
      <c r="R30" s="40" t="s">
        <v>38</v>
      </c>
      <c r="S30" s="40" t="s">
        <v>243</v>
      </c>
      <c r="T30" s="40" t="s">
        <v>199</v>
      </c>
      <c r="U30" s="40" t="s">
        <v>65</v>
      </c>
      <c r="V30" s="40" t="s">
        <v>31</v>
      </c>
      <c r="W30" s="40" t="s">
        <v>233</v>
      </c>
      <c r="X30" s="40" t="s">
        <v>247</v>
      </c>
      <c r="Y30" s="40" t="s">
        <v>275</v>
      </c>
    </row>
    <row r="31" spans="1:25" x14ac:dyDescent="0.15">
      <c r="A31" s="1783"/>
      <c r="B31" s="610" t="s">
        <v>182</v>
      </c>
      <c r="C31" s="1770"/>
      <c r="D31" s="610" t="s">
        <v>27</v>
      </c>
      <c r="E31" s="1770"/>
      <c r="F31" s="1776"/>
      <c r="G31" s="1776"/>
      <c r="H31" s="1776"/>
      <c r="J31" s="40" t="s">
        <v>63</v>
      </c>
      <c r="K31" s="40" t="s">
        <v>33</v>
      </c>
      <c r="L31" s="40" t="s">
        <v>237</v>
      </c>
      <c r="M31" s="40" t="s">
        <v>27</v>
      </c>
      <c r="N31" s="40" t="s">
        <v>244</v>
      </c>
      <c r="O31" s="40" t="s">
        <v>267</v>
      </c>
      <c r="P31" s="40" t="s">
        <v>37</v>
      </c>
      <c r="R31" s="40" t="s">
        <v>38</v>
      </c>
      <c r="S31" s="40" t="s">
        <v>243</v>
      </c>
      <c r="T31" s="40" t="s">
        <v>199</v>
      </c>
      <c r="U31" s="40" t="s">
        <v>65</v>
      </c>
      <c r="V31" s="40" t="s">
        <v>31</v>
      </c>
      <c r="W31" s="40" t="s">
        <v>233</v>
      </c>
      <c r="X31" s="40" t="s">
        <v>247</v>
      </c>
      <c r="Y31" s="40" t="s">
        <v>275</v>
      </c>
    </row>
    <row r="32" spans="1:25" x14ac:dyDescent="0.15">
      <c r="A32" s="1783"/>
      <c r="B32" s="610" t="s">
        <v>183</v>
      </c>
      <c r="C32" s="1771"/>
      <c r="D32" s="651" t="s">
        <v>199</v>
      </c>
      <c r="E32" s="1771"/>
      <c r="F32" s="1777"/>
      <c r="G32" s="1777"/>
      <c r="H32" s="1777"/>
      <c r="J32" s="40" t="s">
        <v>63</v>
      </c>
      <c r="K32" s="40" t="s">
        <v>33</v>
      </c>
      <c r="L32" s="40" t="s">
        <v>237</v>
      </c>
      <c r="M32" s="40" t="s">
        <v>27</v>
      </c>
      <c r="N32" s="40" t="s">
        <v>244</v>
      </c>
      <c r="O32" s="40" t="s">
        <v>267</v>
      </c>
      <c r="P32" s="40" t="s">
        <v>37</v>
      </c>
      <c r="R32" s="40" t="s">
        <v>38</v>
      </c>
      <c r="S32" s="40" t="s">
        <v>243</v>
      </c>
      <c r="T32" s="40" t="s">
        <v>199</v>
      </c>
      <c r="U32" s="40" t="s">
        <v>65</v>
      </c>
      <c r="V32" s="40" t="s">
        <v>31</v>
      </c>
      <c r="W32" s="40" t="s">
        <v>233</v>
      </c>
      <c r="X32" s="40" t="s">
        <v>247</v>
      </c>
      <c r="Y32" s="40" t="s">
        <v>275</v>
      </c>
    </row>
    <row r="33" spans="1:25" x14ac:dyDescent="0.15">
      <c r="A33" s="1783"/>
      <c r="B33" s="610" t="s">
        <v>184</v>
      </c>
      <c r="C33" s="1773" t="s">
        <v>244</v>
      </c>
      <c r="D33" s="610"/>
      <c r="E33" s="1770"/>
      <c r="F33" s="1770" t="s">
        <v>199</v>
      </c>
      <c r="G33" s="1770" t="s">
        <v>267</v>
      </c>
      <c r="H33" s="1761" t="s">
        <v>233</v>
      </c>
      <c r="J33" s="40" t="s">
        <v>63</v>
      </c>
      <c r="K33" s="40" t="s">
        <v>33</v>
      </c>
      <c r="L33" s="40" t="s">
        <v>237</v>
      </c>
      <c r="M33" s="40" t="s">
        <v>27</v>
      </c>
      <c r="N33" s="40" t="s">
        <v>244</v>
      </c>
      <c r="O33" s="40" t="s">
        <v>267</v>
      </c>
      <c r="P33" s="40" t="s">
        <v>37</v>
      </c>
      <c r="R33" s="40" t="s">
        <v>38</v>
      </c>
      <c r="S33" s="40" t="s">
        <v>243</v>
      </c>
      <c r="T33" s="40" t="s">
        <v>199</v>
      </c>
      <c r="U33" s="40" t="s">
        <v>65</v>
      </c>
      <c r="V33" s="40" t="s">
        <v>31</v>
      </c>
      <c r="W33" s="40" t="s">
        <v>233</v>
      </c>
      <c r="X33" s="40" t="s">
        <v>247</v>
      </c>
      <c r="Y33" s="40" t="s">
        <v>275</v>
      </c>
    </row>
    <row r="34" spans="1:25" x14ac:dyDescent="0.15">
      <c r="A34" s="1783"/>
      <c r="B34" s="610" t="s">
        <v>185</v>
      </c>
      <c r="C34" s="1770"/>
      <c r="D34" s="610"/>
      <c r="E34" s="1770"/>
      <c r="F34" s="1770"/>
      <c r="G34" s="1770"/>
      <c r="H34" s="1761"/>
      <c r="J34" s="40" t="s">
        <v>63</v>
      </c>
      <c r="K34" s="40" t="s">
        <v>33</v>
      </c>
      <c r="L34" s="40" t="s">
        <v>237</v>
      </c>
      <c r="M34" s="40" t="s">
        <v>27</v>
      </c>
      <c r="N34" s="40" t="s">
        <v>244</v>
      </c>
      <c r="O34" s="40" t="s">
        <v>267</v>
      </c>
      <c r="P34" s="40" t="s">
        <v>37</v>
      </c>
      <c r="R34" s="40" t="s">
        <v>38</v>
      </c>
      <c r="S34" s="40" t="s">
        <v>243</v>
      </c>
      <c r="T34" s="40" t="s">
        <v>199</v>
      </c>
      <c r="U34" s="40" t="s">
        <v>65</v>
      </c>
      <c r="V34" s="40" t="s">
        <v>31</v>
      </c>
      <c r="W34" s="40" t="s">
        <v>233</v>
      </c>
      <c r="X34" s="40" t="s">
        <v>247</v>
      </c>
      <c r="Y34" s="40" t="s">
        <v>275</v>
      </c>
    </row>
    <row r="35" spans="1:25" x14ac:dyDescent="0.15">
      <c r="A35" s="1783"/>
      <c r="B35" s="610" t="s">
        <v>186</v>
      </c>
      <c r="C35" s="1770"/>
      <c r="D35" s="610"/>
      <c r="E35" s="1770"/>
      <c r="F35" s="1770"/>
      <c r="G35" s="1770"/>
      <c r="H35" s="1761"/>
      <c r="J35" s="40" t="s">
        <v>63</v>
      </c>
      <c r="K35" s="40" t="s">
        <v>33</v>
      </c>
      <c r="L35" s="40" t="s">
        <v>237</v>
      </c>
      <c r="M35" s="40" t="s">
        <v>27</v>
      </c>
      <c r="N35" s="40" t="s">
        <v>244</v>
      </c>
      <c r="O35" s="40" t="s">
        <v>267</v>
      </c>
      <c r="P35" s="40" t="s">
        <v>37</v>
      </c>
      <c r="R35" s="40" t="s">
        <v>38</v>
      </c>
      <c r="S35" s="40" t="s">
        <v>243</v>
      </c>
      <c r="T35" s="40" t="s">
        <v>199</v>
      </c>
      <c r="U35" s="40" t="s">
        <v>65</v>
      </c>
      <c r="V35" s="40" t="s">
        <v>31</v>
      </c>
      <c r="W35" s="40" t="s">
        <v>233</v>
      </c>
      <c r="X35" s="40" t="s">
        <v>247</v>
      </c>
      <c r="Y35" s="40" t="s">
        <v>275</v>
      </c>
    </row>
    <row r="36" spans="1:25" x14ac:dyDescent="0.15">
      <c r="A36" s="1783"/>
      <c r="B36" s="610" t="s">
        <v>187</v>
      </c>
      <c r="C36" s="1770"/>
      <c r="D36" s="610"/>
      <c r="E36" s="1770"/>
      <c r="F36" s="1770"/>
      <c r="G36" s="1770"/>
      <c r="H36" s="1761"/>
      <c r="J36" s="40" t="s">
        <v>63</v>
      </c>
      <c r="K36" s="40" t="s">
        <v>33</v>
      </c>
      <c r="L36" s="40" t="s">
        <v>237</v>
      </c>
      <c r="M36" s="40" t="s">
        <v>27</v>
      </c>
      <c r="O36" s="40" t="s">
        <v>267</v>
      </c>
      <c r="P36" s="40" t="s">
        <v>37</v>
      </c>
      <c r="R36" s="40" t="s">
        <v>38</v>
      </c>
      <c r="S36" s="40" t="s">
        <v>243</v>
      </c>
      <c r="T36" s="40" t="s">
        <v>199</v>
      </c>
      <c r="U36" s="40" t="s">
        <v>65</v>
      </c>
      <c r="V36" s="40" t="s">
        <v>31</v>
      </c>
      <c r="W36" s="40" t="s">
        <v>233</v>
      </c>
      <c r="X36" s="40" t="s">
        <v>247</v>
      </c>
      <c r="Y36" s="40" t="s">
        <v>275</v>
      </c>
    </row>
    <row r="37" spans="1:25" x14ac:dyDescent="0.15">
      <c r="A37" s="1783"/>
      <c r="B37" s="610" t="s">
        <v>188</v>
      </c>
      <c r="C37" s="1770"/>
      <c r="D37" s="610"/>
      <c r="E37" s="1770"/>
      <c r="F37" s="1770"/>
      <c r="G37" s="1770"/>
      <c r="H37" s="1761"/>
      <c r="J37" s="40" t="s">
        <v>63</v>
      </c>
      <c r="K37" s="40" t="s">
        <v>33</v>
      </c>
      <c r="L37" s="40" t="s">
        <v>237</v>
      </c>
      <c r="M37" s="40" t="s">
        <v>27</v>
      </c>
      <c r="O37" s="40" t="s">
        <v>267</v>
      </c>
      <c r="P37" s="40" t="s">
        <v>37</v>
      </c>
      <c r="R37" s="40" t="s">
        <v>38</v>
      </c>
      <c r="S37" s="40" t="s">
        <v>243</v>
      </c>
      <c r="T37" s="40" t="s">
        <v>199</v>
      </c>
      <c r="U37" s="40" t="s">
        <v>65</v>
      </c>
      <c r="V37" s="40" t="s">
        <v>31</v>
      </c>
      <c r="W37" s="40" t="s">
        <v>233</v>
      </c>
      <c r="X37" s="40" t="s">
        <v>247</v>
      </c>
      <c r="Y37" s="40" t="s">
        <v>275</v>
      </c>
    </row>
    <row r="38" spans="1:25" x14ac:dyDescent="0.15">
      <c r="A38" s="1784"/>
      <c r="B38" s="427" t="s">
        <v>189</v>
      </c>
      <c r="C38" s="1774"/>
      <c r="D38" s="427"/>
      <c r="E38" s="1774"/>
      <c r="F38" s="1774"/>
      <c r="G38" s="1774"/>
      <c r="H38" s="1775"/>
      <c r="J38" s="40" t="s">
        <v>63</v>
      </c>
      <c r="K38" s="40" t="s">
        <v>33</v>
      </c>
      <c r="L38" s="40" t="s">
        <v>237</v>
      </c>
      <c r="M38" s="40" t="s">
        <v>27</v>
      </c>
      <c r="O38" s="40" t="s">
        <v>267</v>
      </c>
      <c r="P38" s="40" t="s">
        <v>37</v>
      </c>
      <c r="R38" s="40" t="s">
        <v>38</v>
      </c>
      <c r="S38" s="40" t="s">
        <v>243</v>
      </c>
      <c r="T38" s="40" t="s">
        <v>199</v>
      </c>
      <c r="U38" s="40" t="s">
        <v>65</v>
      </c>
      <c r="V38" s="40" t="s">
        <v>31</v>
      </c>
      <c r="W38" s="40" t="s">
        <v>233</v>
      </c>
      <c r="X38" s="40" t="s">
        <v>247</v>
      </c>
      <c r="Y38" s="40" t="s">
        <v>275</v>
      </c>
    </row>
    <row r="39" spans="1:25" x14ac:dyDescent="0.15">
      <c r="A39" s="1772">
        <v>2020</v>
      </c>
      <c r="B39" s="644" t="s">
        <v>177</v>
      </c>
      <c r="C39" s="1772"/>
      <c r="D39" s="644"/>
      <c r="E39" s="1772"/>
      <c r="F39" s="1772"/>
      <c r="G39" s="1772"/>
      <c r="H39" s="1772"/>
    </row>
    <row r="40" spans="1:25" x14ac:dyDescent="0.15">
      <c r="A40" s="1770"/>
      <c r="B40" s="610" t="s">
        <v>179</v>
      </c>
      <c r="C40" s="1770"/>
      <c r="D40" s="610"/>
      <c r="E40" s="1770"/>
      <c r="F40" s="1770"/>
      <c r="G40" s="1770"/>
      <c r="H40" s="1770"/>
    </row>
    <row r="41" spans="1:25" x14ac:dyDescent="0.15">
      <c r="A41" s="1770"/>
      <c r="B41" s="610" t="s">
        <v>180</v>
      </c>
      <c r="C41" s="1770"/>
      <c r="D41" s="610"/>
      <c r="E41" s="1770"/>
      <c r="F41" s="1770"/>
      <c r="G41" s="1770"/>
      <c r="H41" s="1770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15">
      <c r="A42" s="1770"/>
      <c r="B42" s="610" t="s">
        <v>181</v>
      </c>
      <c r="C42" s="1770"/>
      <c r="D42" s="610"/>
      <c r="E42" s="1770"/>
      <c r="F42" s="1770"/>
      <c r="G42" s="1770"/>
      <c r="H42" s="1770"/>
    </row>
    <row r="43" spans="1:25" x14ac:dyDescent="0.15">
      <c r="A43" s="1770"/>
      <c r="B43" s="610" t="s">
        <v>182</v>
      </c>
      <c r="C43" s="1770"/>
      <c r="D43" s="610"/>
      <c r="E43" s="1770"/>
      <c r="F43" s="1770"/>
      <c r="G43" s="1770"/>
      <c r="H43" s="1770"/>
    </row>
    <row r="44" spans="1:25" x14ac:dyDescent="0.15">
      <c r="A44" s="1770"/>
      <c r="B44" s="610" t="s">
        <v>183</v>
      </c>
      <c r="C44" s="1771"/>
      <c r="D44" s="651"/>
      <c r="E44" s="1771"/>
      <c r="F44" s="1771"/>
      <c r="G44" s="1771"/>
      <c r="H44" s="1771"/>
    </row>
    <row r="45" spans="1:25" x14ac:dyDescent="0.15">
      <c r="A45" s="1770"/>
      <c r="B45" s="610" t="s">
        <v>184</v>
      </c>
      <c r="C45" s="1770"/>
      <c r="D45" s="610"/>
      <c r="E45" s="1770"/>
      <c r="F45" s="1770"/>
      <c r="G45" s="1770"/>
      <c r="H45" s="1770"/>
    </row>
    <row r="46" spans="1:25" x14ac:dyDescent="0.15">
      <c r="A46" s="1770"/>
      <c r="B46" s="610" t="s">
        <v>185</v>
      </c>
      <c r="C46" s="1770"/>
      <c r="D46" s="610"/>
      <c r="E46" s="1770"/>
      <c r="F46" s="1770"/>
      <c r="G46" s="1770"/>
      <c r="H46" s="1770"/>
    </row>
    <row r="47" spans="1:25" x14ac:dyDescent="0.15">
      <c r="A47" s="1770"/>
      <c r="B47" s="610" t="s">
        <v>186</v>
      </c>
      <c r="C47" s="1770"/>
      <c r="D47" s="610"/>
      <c r="E47" s="1770"/>
      <c r="F47" s="1770"/>
      <c r="G47" s="1770"/>
      <c r="H47" s="1770"/>
    </row>
    <row r="48" spans="1:25" x14ac:dyDescent="0.15">
      <c r="A48" s="1770"/>
      <c r="B48" s="610" t="s">
        <v>187</v>
      </c>
      <c r="C48" s="1770"/>
      <c r="D48" s="610"/>
      <c r="E48" s="1770"/>
      <c r="F48" s="1770"/>
      <c r="G48" s="1770"/>
      <c r="H48" s="1770"/>
    </row>
    <row r="49" spans="1:27" x14ac:dyDescent="0.15">
      <c r="A49" s="1770"/>
      <c r="B49" s="610" t="s">
        <v>188</v>
      </c>
      <c r="C49" s="1770"/>
      <c r="D49" s="610"/>
      <c r="E49" s="1770"/>
      <c r="F49" s="1770"/>
      <c r="G49" s="1770"/>
      <c r="H49" s="1770"/>
    </row>
    <row r="50" spans="1:27" x14ac:dyDescent="0.15">
      <c r="A50" s="1774"/>
      <c r="B50" s="427" t="s">
        <v>189</v>
      </c>
      <c r="C50" s="1774"/>
      <c r="D50" s="427"/>
      <c r="E50" s="1774"/>
      <c r="F50" s="1774"/>
      <c r="G50" s="1774"/>
      <c r="H50" s="1774"/>
    </row>
    <row r="51" spans="1:27" x14ac:dyDescent="0.15">
      <c r="A51" s="1769">
        <v>2021</v>
      </c>
      <c r="B51" s="4" t="s">
        <v>177</v>
      </c>
      <c r="C51" s="610" t="s">
        <v>27</v>
      </c>
      <c r="D51" s="1772" t="s">
        <v>233</v>
      </c>
      <c r="E51" s="1770"/>
      <c r="F51" s="1770" t="s">
        <v>31</v>
      </c>
      <c r="G51" s="1770" t="s">
        <v>284</v>
      </c>
      <c r="H51" s="1770" t="s">
        <v>301</v>
      </c>
      <c r="J51" s="40" t="s">
        <v>28</v>
      </c>
      <c r="K51" s="40" t="s">
        <v>237</v>
      </c>
      <c r="P51" s="40" t="s">
        <v>31</v>
      </c>
      <c r="Y51" s="40" t="s">
        <v>65</v>
      </c>
      <c r="Z51" s="40"/>
      <c r="AA51" s="40" t="s">
        <v>243</v>
      </c>
    </row>
    <row r="52" spans="1:27" x14ac:dyDescent="0.15">
      <c r="A52" s="1769"/>
      <c r="B52" s="4" t="s">
        <v>179</v>
      </c>
      <c r="C52" s="1770" t="s">
        <v>38</v>
      </c>
      <c r="D52" s="1770"/>
      <c r="E52" s="1770"/>
      <c r="F52" s="1770"/>
      <c r="G52" s="1770"/>
      <c r="H52" s="1770"/>
      <c r="L52" s="40" t="s">
        <v>63</v>
      </c>
      <c r="W52" s="40" t="s">
        <v>299</v>
      </c>
    </row>
    <row r="53" spans="1:27" x14ac:dyDescent="0.15">
      <c r="A53" s="1769"/>
      <c r="B53" s="4" t="s">
        <v>180</v>
      </c>
      <c r="C53" s="1770"/>
      <c r="D53" s="1770" t="s">
        <v>199</v>
      </c>
      <c r="E53" s="1770"/>
      <c r="F53" s="1770"/>
      <c r="G53" s="1770"/>
      <c r="H53" s="1770"/>
      <c r="M53" s="40" t="s">
        <v>284</v>
      </c>
      <c r="N53" s="40" t="s">
        <v>27</v>
      </c>
      <c r="O53" s="40" t="s">
        <v>38</v>
      </c>
      <c r="Q53" s="40" t="s">
        <v>199</v>
      </c>
      <c r="R53" s="40" t="s">
        <v>233</v>
      </c>
    </row>
    <row r="54" spans="1:27" x14ac:dyDescent="0.15">
      <c r="A54" s="1769"/>
      <c r="B54" s="4" t="s">
        <v>181</v>
      </c>
      <c r="C54" s="1770" t="s">
        <v>284</v>
      </c>
      <c r="D54" s="1770"/>
      <c r="E54" s="1770"/>
      <c r="F54" s="1770"/>
      <c r="G54" s="1770" t="s">
        <v>119</v>
      </c>
      <c r="H54" s="1770" t="s">
        <v>300</v>
      </c>
      <c r="S54" s="40" t="s">
        <v>267</v>
      </c>
      <c r="T54" s="40" t="s">
        <v>70</v>
      </c>
      <c r="U54" s="40" t="s">
        <v>300</v>
      </c>
      <c r="V54" s="40" t="s">
        <v>301</v>
      </c>
    </row>
    <row r="55" spans="1:27" x14ac:dyDescent="0.15">
      <c r="A55" s="1769"/>
      <c r="B55" s="4" t="s">
        <v>182</v>
      </c>
      <c r="C55" s="1770"/>
      <c r="D55" s="1770" t="s">
        <v>233</v>
      </c>
      <c r="E55" s="1770"/>
      <c r="F55" s="1770"/>
      <c r="G55" s="1770"/>
      <c r="H55" s="1770"/>
    </row>
    <row r="56" spans="1:27" x14ac:dyDescent="0.15">
      <c r="A56" s="1769"/>
      <c r="B56" s="4" t="s">
        <v>183</v>
      </c>
      <c r="C56" s="1771" t="s">
        <v>27</v>
      </c>
      <c r="D56" s="1771"/>
      <c r="E56" s="1771"/>
      <c r="F56" s="1771"/>
      <c r="G56" s="1771"/>
      <c r="H56" s="1771"/>
    </row>
    <row r="57" spans="1:27" x14ac:dyDescent="0.15">
      <c r="A57" s="1769"/>
      <c r="B57" s="4" t="s">
        <v>184</v>
      </c>
      <c r="C57" s="1770"/>
      <c r="D57" s="1773" t="s">
        <v>38</v>
      </c>
      <c r="E57" s="1769"/>
      <c r="F57" s="1770" t="s">
        <v>31</v>
      </c>
      <c r="G57" s="1770" t="s">
        <v>284</v>
      </c>
      <c r="H57" s="1770" t="s">
        <v>233</v>
      </c>
    </row>
    <row r="58" spans="1:27" x14ac:dyDescent="0.15">
      <c r="A58" s="1769"/>
      <c r="B58" s="4" t="s">
        <v>185</v>
      </c>
      <c r="C58" s="1769" t="s">
        <v>199</v>
      </c>
      <c r="D58" s="1769"/>
      <c r="E58" s="1769"/>
      <c r="F58" s="1770"/>
      <c r="G58" s="1769"/>
      <c r="H58" s="1769"/>
    </row>
    <row r="59" spans="1:27" x14ac:dyDescent="0.15">
      <c r="A59" s="1769"/>
      <c r="B59" s="4" t="s">
        <v>186</v>
      </c>
      <c r="C59" s="1769"/>
      <c r="D59" s="1769" t="s">
        <v>346</v>
      </c>
      <c r="E59" s="1769"/>
      <c r="F59" s="1770"/>
      <c r="G59" s="1769"/>
      <c r="H59" s="1769"/>
    </row>
    <row r="60" spans="1:27" x14ac:dyDescent="0.15">
      <c r="A60" s="1769"/>
      <c r="B60" s="4" t="s">
        <v>187</v>
      </c>
      <c r="C60" s="1769" t="s">
        <v>233</v>
      </c>
      <c r="D60" s="1769"/>
      <c r="E60" s="1769"/>
      <c r="F60" s="1770"/>
      <c r="G60" s="1769" t="s">
        <v>199</v>
      </c>
      <c r="H60" s="1769" t="s">
        <v>119</v>
      </c>
    </row>
    <row r="61" spans="1:27" x14ac:dyDescent="0.15">
      <c r="A61" s="1769"/>
      <c r="B61" s="4" t="s">
        <v>188</v>
      </c>
      <c r="C61" s="1769"/>
      <c r="D61" s="1769" t="s">
        <v>27</v>
      </c>
      <c r="E61" s="1769"/>
      <c r="F61" s="1770"/>
      <c r="G61" s="1769"/>
      <c r="H61" s="1769"/>
    </row>
    <row r="62" spans="1:27" x14ac:dyDescent="0.15">
      <c r="A62" s="1769"/>
      <c r="B62" s="4" t="s">
        <v>189</v>
      </c>
      <c r="C62" s="1769"/>
      <c r="D62" s="1769"/>
      <c r="E62" s="1769"/>
      <c r="F62" s="1771"/>
      <c r="G62" s="1769"/>
      <c r="H62" s="1769"/>
    </row>
    <row r="63" spans="1:27" x14ac:dyDescent="0.15">
      <c r="C63" s="1769"/>
    </row>
  </sheetData>
  <mergeCells count="96">
    <mergeCell ref="C36:C38"/>
    <mergeCell ref="F45:F47"/>
    <mergeCell ref="G45:G47"/>
    <mergeCell ref="C27:C32"/>
    <mergeCell ref="G27:G29"/>
    <mergeCell ref="F30:F32"/>
    <mergeCell ref="F27:F29"/>
    <mergeCell ref="C33:C35"/>
    <mergeCell ref="C39:C44"/>
    <mergeCell ref="E45:E50"/>
    <mergeCell ref="E33:E38"/>
    <mergeCell ref="E39:E44"/>
    <mergeCell ref="E24:E26"/>
    <mergeCell ref="F24:F26"/>
    <mergeCell ref="G24:G26"/>
    <mergeCell ref="A3:A14"/>
    <mergeCell ref="E12:E14"/>
    <mergeCell ref="A39:A50"/>
    <mergeCell ref="C45:C50"/>
    <mergeCell ref="C15:C20"/>
    <mergeCell ref="C21:C26"/>
    <mergeCell ref="G12:G14"/>
    <mergeCell ref="G21:G23"/>
    <mergeCell ref="G15:G17"/>
    <mergeCell ref="F33:F35"/>
    <mergeCell ref="G33:G35"/>
    <mergeCell ref="F48:F50"/>
    <mergeCell ref="G48:G50"/>
    <mergeCell ref="A27:A38"/>
    <mergeCell ref="E27:E32"/>
    <mergeCell ref="A15:A26"/>
    <mergeCell ref="E15:E17"/>
    <mergeCell ref="F12:F14"/>
    <mergeCell ref="H18:H20"/>
    <mergeCell ref="E21:E23"/>
    <mergeCell ref="F21:F23"/>
    <mergeCell ref="H21:H23"/>
    <mergeCell ref="H3:H8"/>
    <mergeCell ref="H9:H11"/>
    <mergeCell ref="H15:H17"/>
    <mergeCell ref="G9:G11"/>
    <mergeCell ref="F15:F17"/>
    <mergeCell ref="E9:E11"/>
    <mergeCell ref="H30:H32"/>
    <mergeCell ref="H27:H29"/>
    <mergeCell ref="G30:G32"/>
    <mergeCell ref="C1:D1"/>
    <mergeCell ref="C3:C8"/>
    <mergeCell ref="C9:C14"/>
    <mergeCell ref="E3:E8"/>
    <mergeCell ref="E1:H1"/>
    <mergeCell ref="G3:G8"/>
    <mergeCell ref="F9:F11"/>
    <mergeCell ref="F3:F8"/>
    <mergeCell ref="H12:H14"/>
    <mergeCell ref="H24:H26"/>
    <mergeCell ref="E18:E20"/>
    <mergeCell ref="F18:F20"/>
    <mergeCell ref="G18:G20"/>
    <mergeCell ref="H33:H35"/>
    <mergeCell ref="F36:F38"/>
    <mergeCell ref="G36:G38"/>
    <mergeCell ref="H36:H38"/>
    <mergeCell ref="H45:H47"/>
    <mergeCell ref="H48:H50"/>
    <mergeCell ref="F39:F41"/>
    <mergeCell ref="G39:G41"/>
    <mergeCell ref="H39:H41"/>
    <mergeCell ref="F42:F44"/>
    <mergeCell ref="G42:G44"/>
    <mergeCell ref="H42:H44"/>
    <mergeCell ref="H57:H59"/>
    <mergeCell ref="G60:G62"/>
    <mergeCell ref="H60:H62"/>
    <mergeCell ref="A51:A62"/>
    <mergeCell ref="E51:E56"/>
    <mergeCell ref="G51:G53"/>
    <mergeCell ref="H51:H53"/>
    <mergeCell ref="G54:G56"/>
    <mergeCell ref="H54:H56"/>
    <mergeCell ref="C56:C57"/>
    <mergeCell ref="D57:D58"/>
    <mergeCell ref="C58:C59"/>
    <mergeCell ref="D59:D60"/>
    <mergeCell ref="E57:E62"/>
    <mergeCell ref="G57:G59"/>
    <mergeCell ref="C60:C61"/>
    <mergeCell ref="D61:D62"/>
    <mergeCell ref="C62:C63"/>
    <mergeCell ref="F57:F62"/>
    <mergeCell ref="F51:F56"/>
    <mergeCell ref="D51:D52"/>
    <mergeCell ref="C52:C53"/>
    <mergeCell ref="D53:D54"/>
    <mergeCell ref="C54:C55"/>
    <mergeCell ref="D55:D56"/>
  </mergeCells>
  <phoneticPr fontId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K62"/>
  <sheetViews>
    <sheetView topLeftCell="ED1" workbookViewId="0">
      <selection activeCell="T36" sqref="T36"/>
    </sheetView>
  </sheetViews>
  <sheetFormatPr defaultColWidth="9" defaultRowHeight="13.5" x14ac:dyDescent="0.15"/>
  <cols>
    <col min="1" max="2" width="4.625" style="43" customWidth="1"/>
    <col min="3" max="5" width="5.875" style="1471" customWidth="1"/>
    <col min="6" max="6" width="5.625" style="1471" customWidth="1"/>
    <col min="7" max="12" width="5.625" style="43" customWidth="1"/>
    <col min="13" max="13" width="5.625" style="1454" customWidth="1"/>
    <col min="14" max="14" width="1.875" style="43" customWidth="1"/>
    <col min="15" max="16" width="4.625" style="1457" customWidth="1"/>
    <col min="17" max="20" width="6.625" style="43" customWidth="1"/>
    <col min="21" max="26" width="5.625" style="43" customWidth="1"/>
    <col min="27" max="27" width="7.625" style="43" customWidth="1"/>
    <col min="28" max="28" width="2.25" style="43" customWidth="1"/>
    <col min="29" max="30" width="4.625" style="43" customWidth="1"/>
    <col min="31" max="40" width="5.625" style="43" customWidth="1"/>
    <col min="41" max="41" width="7.875" style="43" customWidth="1"/>
    <col min="42" max="42" width="3.75" style="43" customWidth="1"/>
    <col min="43" max="44" width="4.625" style="1468" customWidth="1"/>
    <col min="45" max="55" width="5.625" style="43" customWidth="1"/>
    <col min="56" max="56" width="3.625" style="43" customWidth="1"/>
    <col min="57" max="58" width="4.625" style="43" customWidth="1"/>
    <col min="59" max="69" width="5.625" style="43" customWidth="1"/>
    <col min="70" max="70" width="3.625" style="43" customWidth="1"/>
    <col min="71" max="72" width="4.625" style="43" customWidth="1"/>
    <col min="73" max="83" width="5.625" style="43" customWidth="1"/>
    <col min="84" max="84" width="3.25" style="43" customWidth="1"/>
    <col min="85" max="86" width="4.625" style="1455" customWidth="1"/>
    <col min="87" max="97" width="5.625" style="43" customWidth="1"/>
    <col min="98" max="98" width="2.625" style="43" customWidth="1"/>
    <col min="99" max="100" width="4.625" style="1455" customWidth="1"/>
    <col min="101" max="111" width="5.625" style="43" customWidth="1"/>
    <col min="112" max="112" width="2.625" style="43" customWidth="1"/>
    <col min="113" max="114" width="4.625" style="1455" customWidth="1"/>
    <col min="115" max="125" width="5.625" style="43" customWidth="1"/>
    <col min="126" max="126" width="2.625" style="43" customWidth="1"/>
    <col min="127" max="128" width="4.625" style="1455" customWidth="1"/>
    <col min="129" max="139" width="5.625" style="43" customWidth="1"/>
    <col min="140" max="140" width="2.625" style="43" customWidth="1"/>
    <col min="141" max="142" width="4.625" style="1455" customWidth="1"/>
    <col min="143" max="153" width="5.625" style="43" customWidth="1"/>
    <col min="154" max="154" width="2.625" style="43" customWidth="1"/>
    <col min="155" max="156" width="4.625" style="1455" customWidth="1"/>
    <col min="157" max="167" width="5.625" style="43" customWidth="1"/>
    <col min="168" max="16384" width="9" style="43"/>
  </cols>
  <sheetData>
    <row r="2" spans="1:167" x14ac:dyDescent="0.15">
      <c r="C2" s="1790" t="s">
        <v>531</v>
      </c>
      <c r="D2" s="1790"/>
      <c r="E2" s="1790"/>
      <c r="F2" s="1790"/>
      <c r="G2" s="1786" t="s">
        <v>500</v>
      </c>
      <c r="H2" s="1786" t="s">
        <v>504</v>
      </c>
      <c r="I2" s="1786"/>
      <c r="J2" s="1786" t="s">
        <v>502</v>
      </c>
      <c r="K2" s="1786" t="s">
        <v>503</v>
      </c>
      <c r="L2" s="1786" t="s">
        <v>505</v>
      </c>
      <c r="Q2" s="1790" t="s">
        <v>531</v>
      </c>
      <c r="R2" s="1790"/>
      <c r="S2" s="1790"/>
      <c r="T2" s="1790"/>
      <c r="U2" s="1786" t="s">
        <v>500</v>
      </c>
      <c r="V2" s="1786" t="s">
        <v>504</v>
      </c>
      <c r="W2" s="1786"/>
      <c r="X2" s="1786" t="s">
        <v>502</v>
      </c>
      <c r="Y2" s="1786" t="s">
        <v>503</v>
      </c>
      <c r="Z2" s="1786" t="s">
        <v>505</v>
      </c>
      <c r="AA2" s="1454"/>
      <c r="AE2" s="1790" t="s">
        <v>531</v>
      </c>
      <c r="AF2" s="1790"/>
      <c r="AG2" s="1790"/>
      <c r="AH2" s="1790"/>
      <c r="AI2" s="1786" t="s">
        <v>500</v>
      </c>
      <c r="AJ2" s="1786" t="s">
        <v>504</v>
      </c>
      <c r="AK2" s="1786"/>
      <c r="AL2" s="1786" t="s">
        <v>502</v>
      </c>
      <c r="AM2" s="1786" t="s">
        <v>503</v>
      </c>
      <c r="AN2" s="1786" t="s">
        <v>505</v>
      </c>
      <c r="AO2" s="1454"/>
      <c r="AS2" s="1790" t="s">
        <v>531</v>
      </c>
      <c r="AT2" s="1790"/>
      <c r="AU2" s="1790"/>
      <c r="AV2" s="1790"/>
      <c r="AW2" s="1786" t="s">
        <v>500</v>
      </c>
      <c r="AX2" s="1786" t="s">
        <v>504</v>
      </c>
      <c r="AY2" s="1786"/>
      <c r="AZ2" s="1786" t="s">
        <v>502</v>
      </c>
      <c r="BA2" s="1786" t="s">
        <v>503</v>
      </c>
      <c r="BB2" s="1786" t="s">
        <v>505</v>
      </c>
      <c r="BC2" s="1454"/>
      <c r="BG2" s="1790" t="s">
        <v>531</v>
      </c>
      <c r="BH2" s="1790"/>
      <c r="BI2" s="1790"/>
      <c r="BJ2" s="1790"/>
      <c r="BK2" s="1786" t="s">
        <v>500</v>
      </c>
      <c r="BL2" s="1786" t="s">
        <v>504</v>
      </c>
      <c r="BM2" s="1786"/>
      <c r="BN2" s="1786" t="s">
        <v>502</v>
      </c>
      <c r="BO2" s="1786" t="s">
        <v>503</v>
      </c>
      <c r="BP2" s="1786" t="s">
        <v>505</v>
      </c>
      <c r="BQ2" s="1454"/>
      <c r="BU2" s="1790" t="s">
        <v>531</v>
      </c>
      <c r="BV2" s="1790"/>
      <c r="BW2" s="1790"/>
      <c r="BX2" s="1790"/>
      <c r="BY2" s="1786" t="s">
        <v>500</v>
      </c>
      <c r="BZ2" s="1786" t="s">
        <v>504</v>
      </c>
      <c r="CA2" s="1786"/>
      <c r="CB2" s="1786" t="s">
        <v>502</v>
      </c>
      <c r="CC2" s="1786" t="s">
        <v>503</v>
      </c>
      <c r="CD2" s="1786" t="s">
        <v>505</v>
      </c>
      <c r="CE2" s="1454"/>
      <c r="CI2" s="1790" t="s">
        <v>531</v>
      </c>
      <c r="CJ2" s="1790"/>
      <c r="CK2" s="1790"/>
      <c r="CL2" s="1790"/>
      <c r="CM2" s="1786" t="s">
        <v>500</v>
      </c>
      <c r="CN2" s="1786" t="s">
        <v>504</v>
      </c>
      <c r="CO2" s="1786"/>
      <c r="CP2" s="1786" t="s">
        <v>502</v>
      </c>
      <c r="CQ2" s="1786" t="s">
        <v>503</v>
      </c>
      <c r="CR2" s="1786" t="s">
        <v>505</v>
      </c>
      <c r="CS2" s="1454"/>
      <c r="CW2" s="1790" t="s">
        <v>531</v>
      </c>
      <c r="CX2" s="1790"/>
      <c r="CY2" s="1790"/>
      <c r="CZ2" s="1790"/>
      <c r="DA2" s="1786" t="s">
        <v>500</v>
      </c>
      <c r="DB2" s="1786" t="s">
        <v>504</v>
      </c>
      <c r="DC2" s="1786"/>
      <c r="DD2" s="1786" t="s">
        <v>502</v>
      </c>
      <c r="DE2" s="1786" t="s">
        <v>503</v>
      </c>
      <c r="DF2" s="1786" t="s">
        <v>505</v>
      </c>
      <c r="DG2" s="1454"/>
      <c r="DK2" s="1790" t="s">
        <v>531</v>
      </c>
      <c r="DL2" s="1790"/>
      <c r="DM2" s="1790"/>
      <c r="DN2" s="1790"/>
      <c r="DO2" s="1786" t="s">
        <v>500</v>
      </c>
      <c r="DP2" s="1786" t="s">
        <v>504</v>
      </c>
      <c r="DQ2" s="1786"/>
      <c r="DR2" s="1786" t="s">
        <v>502</v>
      </c>
      <c r="DS2" s="1786" t="s">
        <v>503</v>
      </c>
      <c r="DT2" s="1786" t="s">
        <v>505</v>
      </c>
      <c r="DU2" s="1454"/>
      <c r="DY2" s="1790" t="s">
        <v>531</v>
      </c>
      <c r="DZ2" s="1790"/>
      <c r="EA2" s="1790"/>
      <c r="EB2" s="1790"/>
      <c r="EC2" s="1786" t="s">
        <v>500</v>
      </c>
      <c r="ED2" s="1786" t="s">
        <v>504</v>
      </c>
      <c r="EE2" s="1786"/>
      <c r="EF2" s="1786" t="s">
        <v>502</v>
      </c>
      <c r="EG2" s="1786" t="s">
        <v>503</v>
      </c>
      <c r="EH2" s="1786" t="s">
        <v>505</v>
      </c>
      <c r="EI2" s="1454"/>
      <c r="EM2" s="1790" t="s">
        <v>531</v>
      </c>
      <c r="EN2" s="1790"/>
      <c r="EO2" s="1790"/>
      <c r="EP2" s="1790"/>
      <c r="EQ2" s="1786" t="s">
        <v>500</v>
      </c>
      <c r="ER2" s="1786" t="s">
        <v>504</v>
      </c>
      <c r="ES2" s="1786"/>
      <c r="ET2" s="1786" t="s">
        <v>502</v>
      </c>
      <c r="EU2" s="1786" t="s">
        <v>503</v>
      </c>
      <c r="EV2" s="1786" t="s">
        <v>505</v>
      </c>
      <c r="EW2" s="1454"/>
      <c r="FA2" s="1790" t="s">
        <v>531</v>
      </c>
      <c r="FB2" s="1790"/>
      <c r="FC2" s="1790"/>
      <c r="FD2" s="1790"/>
      <c r="FE2" s="1786" t="s">
        <v>500</v>
      </c>
      <c r="FF2" s="1786" t="s">
        <v>504</v>
      </c>
      <c r="FG2" s="1786"/>
      <c r="FH2" s="1786" t="s">
        <v>502</v>
      </c>
      <c r="FI2" s="1786" t="s">
        <v>503</v>
      </c>
      <c r="FJ2" s="1786" t="s">
        <v>505</v>
      </c>
      <c r="FK2" s="1454"/>
    </row>
    <row r="3" spans="1:167" x14ac:dyDescent="0.15">
      <c r="A3" s="1787">
        <v>2021.04</v>
      </c>
      <c r="B3" s="1787"/>
      <c r="C3" s="1471" t="s">
        <v>519</v>
      </c>
      <c r="D3" s="1471" t="s">
        <v>520</v>
      </c>
      <c r="E3" s="1471" t="s">
        <v>529</v>
      </c>
      <c r="F3" s="1471" t="s">
        <v>530</v>
      </c>
      <c r="G3" s="1786"/>
      <c r="I3" s="43" t="s">
        <v>501</v>
      </c>
      <c r="J3" s="1786"/>
      <c r="K3" s="1786"/>
      <c r="L3" s="1786"/>
      <c r="M3" s="1454" t="s">
        <v>506</v>
      </c>
      <c r="O3" s="1787">
        <v>2021.05</v>
      </c>
      <c r="P3" s="1787"/>
      <c r="Q3" s="1471" t="s">
        <v>519</v>
      </c>
      <c r="R3" s="1471" t="s">
        <v>520</v>
      </c>
      <c r="S3" s="1471" t="s">
        <v>529</v>
      </c>
      <c r="T3" s="1471" t="s">
        <v>530</v>
      </c>
      <c r="U3" s="1786"/>
      <c r="W3" s="43" t="s">
        <v>501</v>
      </c>
      <c r="X3" s="1786"/>
      <c r="Y3" s="1786"/>
      <c r="Z3" s="1786"/>
      <c r="AA3" s="1454" t="s">
        <v>506</v>
      </c>
      <c r="AC3" s="1787">
        <v>2021.06</v>
      </c>
      <c r="AD3" s="1787"/>
      <c r="AE3" s="1471" t="s">
        <v>519</v>
      </c>
      <c r="AF3" s="1471" t="s">
        <v>520</v>
      </c>
      <c r="AG3" s="1471" t="s">
        <v>529</v>
      </c>
      <c r="AH3" s="1471" t="s">
        <v>530</v>
      </c>
      <c r="AI3" s="1786"/>
      <c r="AK3" s="43" t="s">
        <v>501</v>
      </c>
      <c r="AL3" s="1786"/>
      <c r="AM3" s="1786"/>
      <c r="AN3" s="1786"/>
      <c r="AO3" s="1454" t="s">
        <v>506</v>
      </c>
      <c r="AQ3" s="1788">
        <v>2021.07</v>
      </c>
      <c r="AR3" s="1788"/>
      <c r="AS3" s="1471" t="s">
        <v>519</v>
      </c>
      <c r="AT3" s="1471" t="s">
        <v>520</v>
      </c>
      <c r="AU3" s="1471" t="s">
        <v>529</v>
      </c>
      <c r="AV3" s="1471" t="s">
        <v>530</v>
      </c>
      <c r="AW3" s="1786"/>
      <c r="AY3" s="43" t="s">
        <v>501</v>
      </c>
      <c r="AZ3" s="1786"/>
      <c r="BA3" s="1786"/>
      <c r="BB3" s="1786"/>
      <c r="BC3" s="1454" t="s">
        <v>506</v>
      </c>
      <c r="BE3" s="1787">
        <v>2021.08</v>
      </c>
      <c r="BF3" s="1787"/>
      <c r="BG3" s="1471" t="s">
        <v>519</v>
      </c>
      <c r="BH3" s="1471" t="s">
        <v>520</v>
      </c>
      <c r="BI3" s="1471" t="s">
        <v>529</v>
      </c>
      <c r="BJ3" s="1471" t="s">
        <v>530</v>
      </c>
      <c r="BK3" s="1786"/>
      <c r="BM3" s="43" t="s">
        <v>501</v>
      </c>
      <c r="BN3" s="1786"/>
      <c r="BO3" s="1786"/>
      <c r="BP3" s="1786"/>
      <c r="BQ3" s="1454" t="s">
        <v>506</v>
      </c>
      <c r="BS3" s="1787">
        <v>2021.09</v>
      </c>
      <c r="BT3" s="1787"/>
      <c r="BU3" s="1471" t="s">
        <v>519</v>
      </c>
      <c r="BV3" s="1471" t="s">
        <v>520</v>
      </c>
      <c r="BW3" s="1471" t="s">
        <v>529</v>
      </c>
      <c r="BX3" s="1471" t="s">
        <v>530</v>
      </c>
      <c r="BY3" s="1786"/>
      <c r="CA3" s="43" t="s">
        <v>501</v>
      </c>
      <c r="CB3" s="1786"/>
      <c r="CC3" s="1786"/>
      <c r="CD3" s="1786"/>
      <c r="CE3" s="1454" t="s">
        <v>506</v>
      </c>
      <c r="CG3" s="1789" t="s">
        <v>527</v>
      </c>
      <c r="CH3" s="1789"/>
      <c r="CI3" s="1471" t="s">
        <v>519</v>
      </c>
      <c r="CJ3" s="1471" t="s">
        <v>520</v>
      </c>
      <c r="CK3" s="1471" t="s">
        <v>529</v>
      </c>
      <c r="CL3" s="1471" t="s">
        <v>530</v>
      </c>
      <c r="CM3" s="1786"/>
      <c r="CO3" s="43" t="s">
        <v>501</v>
      </c>
      <c r="CP3" s="1786"/>
      <c r="CQ3" s="1786"/>
      <c r="CR3" s="1786"/>
      <c r="CS3" s="1454" t="s">
        <v>506</v>
      </c>
      <c r="CU3" s="1787">
        <v>2021.11</v>
      </c>
      <c r="CV3" s="1787"/>
      <c r="CW3" s="1471" t="s">
        <v>519</v>
      </c>
      <c r="CX3" s="1471" t="s">
        <v>520</v>
      </c>
      <c r="CY3" s="1471" t="s">
        <v>529</v>
      </c>
      <c r="CZ3" s="1471" t="s">
        <v>530</v>
      </c>
      <c r="DA3" s="1786"/>
      <c r="DC3" s="43" t="s">
        <v>501</v>
      </c>
      <c r="DD3" s="1786"/>
      <c r="DE3" s="1786"/>
      <c r="DF3" s="1786"/>
      <c r="DG3" s="1454" t="s">
        <v>506</v>
      </c>
      <c r="DI3" s="1787">
        <v>2021.12</v>
      </c>
      <c r="DJ3" s="1787"/>
      <c r="DK3" s="1471" t="s">
        <v>519</v>
      </c>
      <c r="DL3" s="1471" t="s">
        <v>520</v>
      </c>
      <c r="DM3" s="1471" t="s">
        <v>529</v>
      </c>
      <c r="DN3" s="1471" t="s">
        <v>530</v>
      </c>
      <c r="DO3" s="1786"/>
      <c r="DQ3" s="43" t="s">
        <v>501</v>
      </c>
      <c r="DR3" s="1786"/>
      <c r="DS3" s="1786"/>
      <c r="DT3" s="1786"/>
      <c r="DU3" s="1454" t="s">
        <v>506</v>
      </c>
      <c r="DW3" s="1787">
        <v>2022.01</v>
      </c>
      <c r="DX3" s="1787"/>
      <c r="DY3" s="1471" t="s">
        <v>519</v>
      </c>
      <c r="DZ3" s="1471" t="s">
        <v>520</v>
      </c>
      <c r="EA3" s="1471" t="s">
        <v>529</v>
      </c>
      <c r="EB3" s="1471" t="s">
        <v>530</v>
      </c>
      <c r="EC3" s="1786"/>
      <c r="EE3" s="43" t="s">
        <v>501</v>
      </c>
      <c r="EF3" s="1786"/>
      <c r="EG3" s="1786"/>
      <c r="EH3" s="1786"/>
      <c r="EI3" s="1454" t="s">
        <v>506</v>
      </c>
      <c r="EK3" s="1787">
        <v>2022.02</v>
      </c>
      <c r="EL3" s="1787"/>
      <c r="EM3" s="1471" t="s">
        <v>519</v>
      </c>
      <c r="EN3" s="1471" t="s">
        <v>520</v>
      </c>
      <c r="EO3" s="1471" t="s">
        <v>529</v>
      </c>
      <c r="EP3" s="1471" t="s">
        <v>530</v>
      </c>
      <c r="EQ3" s="1786"/>
      <c r="ES3" s="43" t="s">
        <v>501</v>
      </c>
      <c r="ET3" s="1786"/>
      <c r="EU3" s="1786"/>
      <c r="EV3" s="1786"/>
      <c r="EW3" s="1454" t="s">
        <v>506</v>
      </c>
      <c r="EY3" s="1787">
        <v>2022.03</v>
      </c>
      <c r="EZ3" s="1787"/>
      <c r="FA3" s="1471" t="s">
        <v>519</v>
      </c>
      <c r="FB3" s="1471" t="s">
        <v>520</v>
      </c>
      <c r="FC3" s="1471" t="s">
        <v>529</v>
      </c>
      <c r="FD3" s="1471" t="s">
        <v>530</v>
      </c>
      <c r="FE3" s="1786"/>
      <c r="FG3" s="43" t="s">
        <v>501</v>
      </c>
      <c r="FH3" s="1786"/>
      <c r="FI3" s="1786"/>
      <c r="FJ3" s="1786"/>
      <c r="FK3" s="1454" t="s">
        <v>506</v>
      </c>
    </row>
    <row r="4" spans="1:167" x14ac:dyDescent="0.15">
      <c r="A4" s="43">
        <v>1</v>
      </c>
      <c r="B4" s="43" t="s">
        <v>23</v>
      </c>
      <c r="G4" s="43">
        <v>13</v>
      </c>
      <c r="H4" s="43">
        <v>3</v>
      </c>
      <c r="I4" s="43">
        <v>1</v>
      </c>
      <c r="J4" s="43">
        <v>1</v>
      </c>
      <c r="K4" s="43">
        <v>1</v>
      </c>
      <c r="L4" s="43">
        <f>G4+H4+J4+K4</f>
        <v>18</v>
      </c>
      <c r="M4" s="1454">
        <f>$C$40-L4</f>
        <v>-1</v>
      </c>
      <c r="O4" s="1458">
        <v>1</v>
      </c>
      <c r="P4" s="1459" t="s">
        <v>25</v>
      </c>
      <c r="Q4" s="1471">
        <v>0.5</v>
      </c>
      <c r="R4" s="1471">
        <v>0.5</v>
      </c>
      <c r="S4" s="1471">
        <v>0.5</v>
      </c>
      <c r="T4" s="1471">
        <f t="shared" ref="T4:T8" si="0">SUM(Q4:S4)</f>
        <v>1.5</v>
      </c>
      <c r="U4" s="43">
        <v>12</v>
      </c>
      <c r="V4" s="43">
        <v>3</v>
      </c>
      <c r="W4" s="43">
        <v>0</v>
      </c>
      <c r="X4" s="43">
        <v>1</v>
      </c>
      <c r="Y4" s="43">
        <v>1</v>
      </c>
      <c r="Z4" s="43">
        <f t="shared" ref="Z4" si="1">U4+V4+X4+Y4</f>
        <v>17</v>
      </c>
      <c r="AA4" s="1454">
        <f>$C$40-Z4</f>
        <v>0</v>
      </c>
      <c r="AC4" s="1462">
        <v>1</v>
      </c>
      <c r="AD4" s="1388" t="s">
        <v>21</v>
      </c>
      <c r="AI4" s="43">
        <v>13</v>
      </c>
      <c r="AJ4" s="43">
        <v>1</v>
      </c>
      <c r="AK4" s="43">
        <v>3</v>
      </c>
      <c r="AL4" s="43">
        <v>1</v>
      </c>
      <c r="AM4" s="43">
        <v>1</v>
      </c>
      <c r="AN4" s="43">
        <f t="shared" ref="AN4:AN8" si="2">AI4+AJ4+AL4+AM4</f>
        <v>16</v>
      </c>
      <c r="AO4" s="1454">
        <f>$C$40-AN4</f>
        <v>1</v>
      </c>
      <c r="AQ4" s="1467">
        <v>1</v>
      </c>
      <c r="AR4" s="1453" t="s">
        <v>494</v>
      </c>
      <c r="AW4" s="43">
        <v>13</v>
      </c>
      <c r="AX4" s="43">
        <v>3</v>
      </c>
      <c r="AY4" s="43">
        <v>1</v>
      </c>
      <c r="AZ4" s="43">
        <v>1</v>
      </c>
      <c r="BA4" s="43">
        <v>1</v>
      </c>
      <c r="BB4" s="43">
        <f t="shared" ref="BB4:BB6" si="3">AW4+AX4+AZ4+BA4</f>
        <v>18</v>
      </c>
      <c r="BC4" s="1454">
        <f>$C$40-BB4</f>
        <v>-1</v>
      </c>
      <c r="BE4" s="1469">
        <v>1</v>
      </c>
      <c r="BF4" s="1464" t="s">
        <v>495</v>
      </c>
      <c r="BG4" s="1471">
        <v>1</v>
      </c>
      <c r="BH4" s="1471">
        <v>1</v>
      </c>
      <c r="BI4" s="1471">
        <v>1</v>
      </c>
      <c r="BJ4" s="1471">
        <f t="shared" ref="BJ4" si="4">SUM(BG4:BI4)</f>
        <v>3</v>
      </c>
      <c r="BQ4" s="1454"/>
      <c r="BS4" s="1467">
        <v>1</v>
      </c>
      <c r="BT4" s="1453" t="s">
        <v>22</v>
      </c>
      <c r="BY4" s="43">
        <v>13</v>
      </c>
      <c r="BZ4" s="43">
        <v>2</v>
      </c>
      <c r="CA4" s="43">
        <v>2</v>
      </c>
      <c r="CB4" s="43">
        <v>1</v>
      </c>
      <c r="CC4" s="43">
        <v>1</v>
      </c>
      <c r="CD4" s="43">
        <f t="shared" ref="CD4:CD7" si="5">BY4+BZ4+CB4+CC4</f>
        <v>17</v>
      </c>
      <c r="CE4" s="1454">
        <f>$C$40-CD4</f>
        <v>0</v>
      </c>
      <c r="CG4" s="1455">
        <v>1</v>
      </c>
      <c r="CH4" s="1455" t="s">
        <v>525</v>
      </c>
      <c r="CM4" s="43">
        <v>13</v>
      </c>
      <c r="CN4" s="43">
        <v>4</v>
      </c>
      <c r="CO4" s="43">
        <v>0</v>
      </c>
      <c r="CP4" s="43">
        <v>1</v>
      </c>
      <c r="CQ4" s="43">
        <v>1</v>
      </c>
      <c r="CR4" s="43">
        <f t="shared" ref="CR4:CR5" si="6">CM4+CN4+CP4+CQ4</f>
        <v>19</v>
      </c>
      <c r="CS4" s="1454">
        <f>$C$40-CR4</f>
        <v>-2</v>
      </c>
      <c r="CU4" s="1455">
        <v>1</v>
      </c>
      <c r="CV4" s="1455" t="s">
        <v>528</v>
      </c>
      <c r="DA4" s="43">
        <v>13</v>
      </c>
      <c r="DB4" s="43">
        <v>1</v>
      </c>
      <c r="DC4" s="43">
        <v>3</v>
      </c>
      <c r="DD4" s="43">
        <v>1</v>
      </c>
      <c r="DE4" s="43">
        <v>1</v>
      </c>
      <c r="DF4" s="43">
        <f t="shared" ref="DF4:DF9" si="7">DA4+DB4+DD4+DE4</f>
        <v>16</v>
      </c>
      <c r="DG4" s="1454">
        <f>$C$40-DF4</f>
        <v>1</v>
      </c>
      <c r="DI4" s="1455">
        <v>1</v>
      </c>
      <c r="DJ4" s="1455" t="s">
        <v>522</v>
      </c>
      <c r="DO4" s="43">
        <v>13</v>
      </c>
      <c r="DP4" s="43">
        <v>2</v>
      </c>
      <c r="DQ4" s="43">
        <v>2</v>
      </c>
      <c r="DR4" s="43">
        <v>1</v>
      </c>
      <c r="DS4" s="43">
        <v>1</v>
      </c>
      <c r="DT4" s="43">
        <f t="shared" ref="DT4:DT7" si="8">DO4+DP4+DR4+DS4</f>
        <v>17</v>
      </c>
      <c r="DU4" s="1454">
        <f>$C$40-DT4</f>
        <v>0</v>
      </c>
      <c r="DW4" s="1470">
        <v>1</v>
      </c>
      <c r="DX4" s="1470" t="s">
        <v>526</v>
      </c>
      <c r="DY4" s="1471">
        <v>1</v>
      </c>
      <c r="DZ4" s="1471">
        <v>1</v>
      </c>
      <c r="EA4" s="1471">
        <v>1</v>
      </c>
      <c r="EB4" s="1471">
        <f t="shared" ref="EB4:EB6" si="9">SUM(DY4:EA4)</f>
        <v>3</v>
      </c>
      <c r="EK4" s="1455">
        <v>1</v>
      </c>
      <c r="EL4" s="1455" t="s">
        <v>532</v>
      </c>
      <c r="EQ4" s="43">
        <v>13</v>
      </c>
      <c r="ER4" s="43">
        <v>1</v>
      </c>
      <c r="ES4" s="43">
        <v>3</v>
      </c>
      <c r="ET4" s="43">
        <v>1</v>
      </c>
      <c r="EU4" s="43">
        <v>1</v>
      </c>
      <c r="EV4" s="43">
        <f t="shared" ref="EV4:EV8" si="10">EQ4+ER4+ET4+EU4</f>
        <v>16</v>
      </c>
      <c r="EW4" s="1454">
        <f>$C$40-EV4</f>
        <v>1</v>
      </c>
      <c r="EY4" s="1455">
        <v>1</v>
      </c>
      <c r="EZ4" s="1455" t="s">
        <v>532</v>
      </c>
      <c r="FE4" s="43">
        <v>13</v>
      </c>
      <c r="FF4" s="43">
        <v>1</v>
      </c>
      <c r="FG4" s="43">
        <v>3</v>
      </c>
      <c r="FH4" s="43">
        <v>1</v>
      </c>
      <c r="FI4" s="43">
        <v>1</v>
      </c>
      <c r="FJ4" s="43">
        <f t="shared" ref="FJ4:FJ8" si="11">FE4+FF4+FH4+FI4</f>
        <v>16</v>
      </c>
      <c r="FK4" s="1454">
        <f>$C$40-FJ4</f>
        <v>1</v>
      </c>
    </row>
    <row r="5" spans="1:167" x14ac:dyDescent="0.15">
      <c r="A5" s="43">
        <v>2</v>
      </c>
      <c r="B5" s="43" t="s">
        <v>24</v>
      </c>
      <c r="G5" s="43">
        <v>13</v>
      </c>
      <c r="H5" s="43">
        <v>4</v>
      </c>
      <c r="I5" s="43">
        <v>0</v>
      </c>
      <c r="J5" s="43">
        <v>1</v>
      </c>
      <c r="K5" s="43">
        <v>1</v>
      </c>
      <c r="L5" s="43">
        <f t="shared" ref="L5:L33" si="12">G5+H5+J5+K5</f>
        <v>19</v>
      </c>
      <c r="M5" s="1454">
        <f>$C$40-L5</f>
        <v>-2</v>
      </c>
      <c r="O5" s="1460">
        <v>2</v>
      </c>
      <c r="P5" s="1461" t="s">
        <v>19</v>
      </c>
      <c r="Q5" s="1471">
        <v>1</v>
      </c>
      <c r="R5" s="1471">
        <v>1</v>
      </c>
      <c r="S5" s="1471">
        <v>1</v>
      </c>
      <c r="T5" s="1471">
        <f t="shared" si="0"/>
        <v>3</v>
      </c>
      <c r="AA5" s="1454"/>
      <c r="AC5" s="1462">
        <v>2</v>
      </c>
      <c r="AD5" s="1388" t="s">
        <v>22</v>
      </c>
      <c r="AI5" s="43">
        <v>13</v>
      </c>
      <c r="AJ5" s="43">
        <v>2</v>
      </c>
      <c r="AK5" s="43">
        <v>2</v>
      </c>
      <c r="AL5" s="43">
        <v>1</v>
      </c>
      <c r="AM5" s="43">
        <v>1</v>
      </c>
      <c r="AN5" s="43">
        <f t="shared" si="2"/>
        <v>17</v>
      </c>
      <c r="AO5" s="1454">
        <f>$C$40-AN5</f>
        <v>0</v>
      </c>
      <c r="AQ5" s="1467">
        <v>2</v>
      </c>
      <c r="AR5" s="1453" t="s">
        <v>24</v>
      </c>
      <c r="AW5" s="43">
        <v>13</v>
      </c>
      <c r="AX5" s="43">
        <v>4</v>
      </c>
      <c r="AY5" s="43">
        <v>0</v>
      </c>
      <c r="AZ5" s="43">
        <v>1</v>
      </c>
      <c r="BA5" s="43">
        <v>1</v>
      </c>
      <c r="BB5" s="43">
        <f t="shared" si="3"/>
        <v>19</v>
      </c>
      <c r="BC5" s="1454">
        <f>$C$40-BB5</f>
        <v>-2</v>
      </c>
      <c r="BE5" s="1467">
        <v>2</v>
      </c>
      <c r="BF5" s="1453" t="s">
        <v>20</v>
      </c>
      <c r="BK5" s="43">
        <v>13</v>
      </c>
      <c r="BL5" s="43">
        <v>1</v>
      </c>
      <c r="BM5" s="43">
        <v>3</v>
      </c>
      <c r="BN5" s="43">
        <v>1</v>
      </c>
      <c r="BO5" s="43">
        <v>1</v>
      </c>
      <c r="BP5" s="43">
        <f t="shared" ref="BP5:BP10" si="13">BK5+BL5+BN5+BO5</f>
        <v>16</v>
      </c>
      <c r="BQ5" s="1454">
        <f t="shared" ref="BQ5:BQ10" si="14">$C$40-BP5</f>
        <v>1</v>
      </c>
      <c r="BS5" s="1467">
        <v>2</v>
      </c>
      <c r="BT5" s="1453" t="s">
        <v>23</v>
      </c>
      <c r="BY5" s="43">
        <v>13</v>
      </c>
      <c r="BZ5" s="43">
        <v>3</v>
      </c>
      <c r="CA5" s="43">
        <v>1</v>
      </c>
      <c r="CB5" s="43">
        <v>1</v>
      </c>
      <c r="CC5" s="43">
        <v>1</v>
      </c>
      <c r="CD5" s="43">
        <f t="shared" si="5"/>
        <v>18</v>
      </c>
      <c r="CE5" s="1454">
        <f>$C$40-CD5</f>
        <v>-1</v>
      </c>
      <c r="CG5" s="1455">
        <v>2</v>
      </c>
      <c r="CH5" s="1455" t="s">
        <v>25</v>
      </c>
      <c r="CI5" s="1471">
        <v>0.5</v>
      </c>
      <c r="CJ5" s="1471">
        <v>0.5</v>
      </c>
      <c r="CK5" s="1471">
        <v>0.5</v>
      </c>
      <c r="CL5" s="1471">
        <f t="shared" ref="CL5:CL6" si="15">SUM(CI5:CK5)</f>
        <v>1.5</v>
      </c>
      <c r="CM5" s="43">
        <v>12</v>
      </c>
      <c r="CN5" s="43">
        <v>3</v>
      </c>
      <c r="CO5" s="43">
        <v>0</v>
      </c>
      <c r="CP5" s="43">
        <v>1</v>
      </c>
      <c r="CQ5" s="43">
        <v>1</v>
      </c>
      <c r="CR5" s="43">
        <f t="shared" si="6"/>
        <v>17</v>
      </c>
      <c r="CS5" s="1454">
        <f>$C$40-CR5</f>
        <v>0</v>
      </c>
      <c r="CU5" s="1455">
        <v>2</v>
      </c>
      <c r="CV5" s="1455" t="s">
        <v>21</v>
      </c>
      <c r="DA5" s="43">
        <v>13</v>
      </c>
      <c r="DB5" s="43">
        <v>1</v>
      </c>
      <c r="DC5" s="43">
        <v>3</v>
      </c>
      <c r="DD5" s="43">
        <v>1</v>
      </c>
      <c r="DE5" s="43">
        <v>1</v>
      </c>
      <c r="DF5" s="43">
        <f t="shared" si="7"/>
        <v>16</v>
      </c>
      <c r="DG5" s="1454">
        <f>$C$40-DF5</f>
        <v>1</v>
      </c>
      <c r="DI5" s="1455">
        <v>2</v>
      </c>
      <c r="DJ5" s="1455" t="s">
        <v>23</v>
      </c>
      <c r="DO5" s="43">
        <v>13</v>
      </c>
      <c r="DP5" s="43">
        <v>3</v>
      </c>
      <c r="DQ5" s="43">
        <v>1</v>
      </c>
      <c r="DR5" s="43">
        <v>1</v>
      </c>
      <c r="DS5" s="43">
        <v>1</v>
      </c>
      <c r="DT5" s="43">
        <f t="shared" si="8"/>
        <v>18</v>
      </c>
      <c r="DU5" s="1454">
        <f>$C$40-DT5</f>
        <v>-1</v>
      </c>
      <c r="DW5" s="1470">
        <v>2</v>
      </c>
      <c r="DX5" s="1470" t="s">
        <v>19</v>
      </c>
      <c r="DY5" s="1471">
        <v>1</v>
      </c>
      <c r="DZ5" s="1471">
        <v>1</v>
      </c>
      <c r="EA5" s="1471">
        <v>1</v>
      </c>
      <c r="EB5" s="1471">
        <f t="shared" si="9"/>
        <v>3</v>
      </c>
      <c r="EK5" s="1455">
        <v>2</v>
      </c>
      <c r="EL5" s="1455" t="s">
        <v>22</v>
      </c>
      <c r="EQ5" s="43">
        <v>13</v>
      </c>
      <c r="ER5" s="43">
        <v>2</v>
      </c>
      <c r="ES5" s="43">
        <v>2</v>
      </c>
      <c r="ET5" s="43">
        <v>1</v>
      </c>
      <c r="EU5" s="43">
        <v>1</v>
      </c>
      <c r="EV5" s="43">
        <f t="shared" si="10"/>
        <v>17</v>
      </c>
      <c r="EW5" s="1454">
        <f>$C$40-EV5</f>
        <v>0</v>
      </c>
      <c r="EY5" s="1455">
        <v>2</v>
      </c>
      <c r="EZ5" s="1455" t="s">
        <v>22</v>
      </c>
      <c r="FE5" s="43">
        <v>13</v>
      </c>
      <c r="FF5" s="43">
        <v>2</v>
      </c>
      <c r="FG5" s="43">
        <v>2</v>
      </c>
      <c r="FH5" s="43">
        <v>1</v>
      </c>
      <c r="FI5" s="43">
        <v>1</v>
      </c>
      <c r="FJ5" s="43">
        <f t="shared" si="11"/>
        <v>17</v>
      </c>
      <c r="FK5" s="1454">
        <f>$C$40-FJ5</f>
        <v>0</v>
      </c>
    </row>
    <row r="6" spans="1:167" x14ac:dyDescent="0.15">
      <c r="A6" s="43">
        <v>3</v>
      </c>
      <c r="B6" s="43" t="s">
        <v>25</v>
      </c>
      <c r="C6" s="1471">
        <v>0.5</v>
      </c>
      <c r="D6" s="1471">
        <v>0.5</v>
      </c>
      <c r="E6" s="1471">
        <v>0.5</v>
      </c>
      <c r="F6" s="1471">
        <f>SUM(C6:E6)</f>
        <v>1.5</v>
      </c>
      <c r="G6" s="43">
        <v>12</v>
      </c>
      <c r="H6" s="43">
        <v>3</v>
      </c>
      <c r="I6" s="43">
        <v>0</v>
      </c>
      <c r="J6" s="43">
        <v>1</v>
      </c>
      <c r="K6" s="43">
        <v>1</v>
      </c>
      <c r="L6" s="43">
        <f t="shared" si="12"/>
        <v>17</v>
      </c>
      <c r="M6" s="1454">
        <f>$C$40-L6</f>
        <v>0</v>
      </c>
      <c r="O6" s="1460">
        <v>3</v>
      </c>
      <c r="P6" s="1461" t="s">
        <v>20</v>
      </c>
      <c r="Q6" s="1471">
        <v>1</v>
      </c>
      <c r="R6" s="1471">
        <v>1</v>
      </c>
      <c r="S6" s="1471">
        <v>1</v>
      </c>
      <c r="T6" s="1471">
        <f t="shared" si="0"/>
        <v>3</v>
      </c>
      <c r="AA6" s="1454"/>
      <c r="AC6" s="1462">
        <v>3</v>
      </c>
      <c r="AD6" s="1388" t="s">
        <v>23</v>
      </c>
      <c r="AI6" s="43">
        <v>13</v>
      </c>
      <c r="AJ6" s="43">
        <v>3</v>
      </c>
      <c r="AK6" s="43">
        <v>1</v>
      </c>
      <c r="AL6" s="43">
        <v>1</v>
      </c>
      <c r="AM6" s="43">
        <v>1</v>
      </c>
      <c r="AN6" s="43">
        <f t="shared" si="2"/>
        <v>18</v>
      </c>
      <c r="AO6" s="1454">
        <f>$C$40-AN6</f>
        <v>-1</v>
      </c>
      <c r="AQ6" s="1467">
        <v>3</v>
      </c>
      <c r="AR6" s="1453" t="s">
        <v>25</v>
      </c>
      <c r="AS6" s="1471">
        <v>0.5</v>
      </c>
      <c r="AT6" s="1471">
        <v>0.5</v>
      </c>
      <c r="AU6" s="1471">
        <v>0.5</v>
      </c>
      <c r="AV6" s="1471">
        <f t="shared" ref="AV6:AV7" si="16">SUM(AS6:AU6)</f>
        <v>1.5</v>
      </c>
      <c r="AW6" s="43">
        <v>12</v>
      </c>
      <c r="AX6" s="43">
        <v>3</v>
      </c>
      <c r="AY6" s="43">
        <v>0</v>
      </c>
      <c r="AZ6" s="43">
        <v>1</v>
      </c>
      <c r="BA6" s="43">
        <v>1</v>
      </c>
      <c r="BB6" s="43">
        <f t="shared" si="3"/>
        <v>17</v>
      </c>
      <c r="BC6" s="1454">
        <f>$C$40-BB6</f>
        <v>0</v>
      </c>
      <c r="BE6" s="1467">
        <v>3</v>
      </c>
      <c r="BF6" s="1453" t="s">
        <v>21</v>
      </c>
      <c r="BK6" s="43">
        <v>13</v>
      </c>
      <c r="BL6" s="43">
        <v>1</v>
      </c>
      <c r="BM6" s="43">
        <v>3</v>
      </c>
      <c r="BN6" s="43">
        <v>1</v>
      </c>
      <c r="BO6" s="43">
        <v>1</v>
      </c>
      <c r="BP6" s="43">
        <f t="shared" si="13"/>
        <v>16</v>
      </c>
      <c r="BQ6" s="1454">
        <f t="shared" si="14"/>
        <v>1</v>
      </c>
      <c r="BS6" s="1467">
        <v>3</v>
      </c>
      <c r="BT6" s="1453" t="s">
        <v>24</v>
      </c>
      <c r="BY6" s="43">
        <v>13</v>
      </c>
      <c r="BZ6" s="43">
        <v>4</v>
      </c>
      <c r="CA6" s="43">
        <v>0</v>
      </c>
      <c r="CB6" s="43">
        <v>1</v>
      </c>
      <c r="CC6" s="43">
        <v>1</v>
      </c>
      <c r="CD6" s="43">
        <f t="shared" si="5"/>
        <v>19</v>
      </c>
      <c r="CE6" s="1454">
        <f>$C$40-CD6</f>
        <v>-2</v>
      </c>
      <c r="CG6" s="1470">
        <v>3</v>
      </c>
      <c r="CH6" s="1470" t="s">
        <v>19</v>
      </c>
      <c r="CI6" s="1471">
        <v>1</v>
      </c>
      <c r="CJ6" s="1471">
        <v>1</v>
      </c>
      <c r="CK6" s="1471">
        <v>1</v>
      </c>
      <c r="CL6" s="1471">
        <f t="shared" si="15"/>
        <v>3</v>
      </c>
      <c r="CU6" s="1470">
        <v>3</v>
      </c>
      <c r="CV6" s="1470" t="s">
        <v>22</v>
      </c>
      <c r="CW6" s="1471">
        <v>1</v>
      </c>
      <c r="CX6" s="1471">
        <v>1</v>
      </c>
      <c r="CY6" s="1471">
        <v>1</v>
      </c>
      <c r="CZ6" s="1471">
        <f t="shared" ref="CZ6" si="17">SUM(CW6:CY6)</f>
        <v>3</v>
      </c>
      <c r="DG6" s="1454"/>
      <c r="DI6" s="1455">
        <v>3</v>
      </c>
      <c r="DJ6" s="1455" t="s">
        <v>24</v>
      </c>
      <c r="DO6" s="43">
        <v>13</v>
      </c>
      <c r="DP6" s="43">
        <v>4</v>
      </c>
      <c r="DQ6" s="43">
        <v>0</v>
      </c>
      <c r="DR6" s="43">
        <v>1</v>
      </c>
      <c r="DS6" s="43">
        <v>1</v>
      </c>
      <c r="DT6" s="43">
        <f t="shared" si="8"/>
        <v>19</v>
      </c>
      <c r="DU6" s="1454">
        <f>$C$40-DT6</f>
        <v>-2</v>
      </c>
      <c r="DW6" s="1470">
        <v>3</v>
      </c>
      <c r="DX6" s="1470" t="s">
        <v>20</v>
      </c>
      <c r="DY6" s="1471">
        <v>1</v>
      </c>
      <c r="DZ6" s="1471">
        <v>1</v>
      </c>
      <c r="EA6" s="1471">
        <v>1</v>
      </c>
      <c r="EB6" s="1471">
        <f t="shared" si="9"/>
        <v>3</v>
      </c>
      <c r="EI6" s="1454"/>
      <c r="EK6" s="1455">
        <v>3</v>
      </c>
      <c r="EL6" s="1455" t="s">
        <v>23</v>
      </c>
      <c r="EQ6" s="43">
        <v>13</v>
      </c>
      <c r="ER6" s="43">
        <v>3</v>
      </c>
      <c r="ES6" s="43">
        <v>1</v>
      </c>
      <c r="ET6" s="43">
        <v>1</v>
      </c>
      <c r="EU6" s="43">
        <v>1</v>
      </c>
      <c r="EV6" s="43">
        <f t="shared" si="10"/>
        <v>18</v>
      </c>
      <c r="EW6" s="1454">
        <f>$C$40-EV6</f>
        <v>-1</v>
      </c>
      <c r="EY6" s="1455">
        <v>3</v>
      </c>
      <c r="EZ6" s="1455" t="s">
        <v>23</v>
      </c>
      <c r="FE6" s="43">
        <v>13</v>
      </c>
      <c r="FF6" s="43">
        <v>3</v>
      </c>
      <c r="FG6" s="43">
        <v>1</v>
      </c>
      <c r="FH6" s="43">
        <v>1</v>
      </c>
      <c r="FI6" s="43">
        <v>1</v>
      </c>
      <c r="FJ6" s="43">
        <f t="shared" si="11"/>
        <v>18</v>
      </c>
      <c r="FK6" s="1454">
        <f>$C$40-FJ6</f>
        <v>-1</v>
      </c>
    </row>
    <row r="7" spans="1:167" x14ac:dyDescent="0.15">
      <c r="A7" s="1456">
        <v>4</v>
      </c>
      <c r="B7" s="1456" t="s">
        <v>19</v>
      </c>
      <c r="C7" s="1471">
        <v>1</v>
      </c>
      <c r="D7" s="1471">
        <v>1</v>
      </c>
      <c r="E7" s="1471">
        <v>1</v>
      </c>
      <c r="F7" s="1471">
        <f t="shared" ref="F7:F32" si="18">SUM(C7:E7)</f>
        <v>3</v>
      </c>
      <c r="O7" s="1460">
        <v>4</v>
      </c>
      <c r="P7" s="1461" t="s">
        <v>21</v>
      </c>
      <c r="Q7" s="1471">
        <v>1</v>
      </c>
      <c r="R7" s="1471">
        <v>1</v>
      </c>
      <c r="S7" s="1471">
        <v>1</v>
      </c>
      <c r="T7" s="1471">
        <f t="shared" si="0"/>
        <v>3</v>
      </c>
      <c r="AA7" s="1454"/>
      <c r="AC7" s="1462">
        <v>4</v>
      </c>
      <c r="AD7" s="1388" t="s">
        <v>24</v>
      </c>
      <c r="AI7" s="43">
        <v>13</v>
      </c>
      <c r="AJ7" s="43">
        <v>4</v>
      </c>
      <c r="AK7" s="43">
        <v>0</v>
      </c>
      <c r="AL7" s="43">
        <v>1</v>
      </c>
      <c r="AM7" s="43">
        <v>1</v>
      </c>
      <c r="AN7" s="43">
        <f t="shared" si="2"/>
        <v>19</v>
      </c>
      <c r="AO7" s="1454">
        <f>$C$40-AN7</f>
        <v>-2</v>
      </c>
      <c r="AQ7" s="1469">
        <v>4</v>
      </c>
      <c r="AR7" s="1464" t="s">
        <v>19</v>
      </c>
      <c r="AS7" s="1471">
        <v>1</v>
      </c>
      <c r="AT7" s="1471">
        <v>1</v>
      </c>
      <c r="AU7" s="1471">
        <v>1</v>
      </c>
      <c r="AV7" s="1471">
        <f t="shared" si="16"/>
        <v>3</v>
      </c>
      <c r="BE7" s="1467">
        <v>4</v>
      </c>
      <c r="BF7" s="1453" t="s">
        <v>22</v>
      </c>
      <c r="BK7" s="43">
        <v>13</v>
      </c>
      <c r="BL7" s="43">
        <v>2</v>
      </c>
      <c r="BM7" s="43">
        <v>2</v>
      </c>
      <c r="BN7" s="43">
        <v>1</v>
      </c>
      <c r="BO7" s="43">
        <v>1</v>
      </c>
      <c r="BP7" s="43">
        <f t="shared" si="13"/>
        <v>17</v>
      </c>
      <c r="BQ7" s="1454">
        <f t="shared" si="14"/>
        <v>0</v>
      </c>
      <c r="BS7" s="1467">
        <v>4</v>
      </c>
      <c r="BT7" s="1453" t="s">
        <v>25</v>
      </c>
      <c r="BU7" s="1471">
        <v>0.5</v>
      </c>
      <c r="BV7" s="1471">
        <v>0.5</v>
      </c>
      <c r="BW7" s="1471">
        <v>0.5</v>
      </c>
      <c r="BX7" s="1471">
        <f t="shared" ref="BX7:BX8" si="19">SUM(BU7:BW7)</f>
        <v>1.5</v>
      </c>
      <c r="BY7" s="43">
        <v>12</v>
      </c>
      <c r="BZ7" s="43">
        <v>3</v>
      </c>
      <c r="CA7" s="43">
        <v>0</v>
      </c>
      <c r="CB7" s="43">
        <v>1</v>
      </c>
      <c r="CC7" s="43">
        <v>1</v>
      </c>
      <c r="CD7" s="43">
        <f t="shared" si="5"/>
        <v>17</v>
      </c>
      <c r="CE7" s="1454">
        <f>$C$40-CD7</f>
        <v>0</v>
      </c>
      <c r="CG7" s="1455">
        <v>4</v>
      </c>
      <c r="CH7" s="1455" t="s">
        <v>20</v>
      </c>
      <c r="CM7" s="43">
        <v>13</v>
      </c>
      <c r="CN7" s="43">
        <v>1</v>
      </c>
      <c r="CO7" s="43">
        <v>3</v>
      </c>
      <c r="CP7" s="43">
        <v>1</v>
      </c>
      <c r="CQ7" s="43">
        <v>1</v>
      </c>
      <c r="CR7" s="43">
        <f t="shared" ref="CR7:CR12" si="20">CM7+CN7+CP7+CQ7</f>
        <v>16</v>
      </c>
      <c r="CS7" s="1454">
        <f t="shared" ref="CS7:CS12" si="21">$C$40-CR7</f>
        <v>1</v>
      </c>
      <c r="CU7" s="1455">
        <v>4</v>
      </c>
      <c r="CV7" s="1455" t="s">
        <v>23</v>
      </c>
      <c r="DA7" s="43">
        <v>13</v>
      </c>
      <c r="DB7" s="43">
        <v>3</v>
      </c>
      <c r="DC7" s="43">
        <v>1</v>
      </c>
      <c r="DD7" s="43">
        <v>1</v>
      </c>
      <c r="DE7" s="43">
        <v>1</v>
      </c>
      <c r="DF7" s="43">
        <f t="shared" si="7"/>
        <v>18</v>
      </c>
      <c r="DG7" s="1454">
        <f>$C$40-DF7</f>
        <v>-1</v>
      </c>
      <c r="DI7" s="1455">
        <v>4</v>
      </c>
      <c r="DJ7" s="1455" t="s">
        <v>25</v>
      </c>
      <c r="DK7" s="1471">
        <v>0.5</v>
      </c>
      <c r="DL7" s="1471">
        <v>0.5</v>
      </c>
      <c r="DM7" s="1471">
        <v>0.5</v>
      </c>
      <c r="DN7" s="1471">
        <f t="shared" ref="DN7:DN8" si="22">SUM(DK7:DM7)</f>
        <v>1.5</v>
      </c>
      <c r="DO7" s="43">
        <v>12</v>
      </c>
      <c r="DP7" s="43">
        <v>3</v>
      </c>
      <c r="DQ7" s="43">
        <v>0</v>
      </c>
      <c r="DR7" s="43">
        <v>1</v>
      </c>
      <c r="DS7" s="43">
        <v>1</v>
      </c>
      <c r="DT7" s="43">
        <f t="shared" si="8"/>
        <v>17</v>
      </c>
      <c r="DU7" s="1454">
        <f>$C$40-DT7</f>
        <v>0</v>
      </c>
      <c r="DW7" s="1455">
        <v>4</v>
      </c>
      <c r="DX7" s="1455" t="s">
        <v>21</v>
      </c>
      <c r="EC7" s="43">
        <v>13</v>
      </c>
      <c r="ED7" s="43">
        <v>1</v>
      </c>
      <c r="EE7" s="43">
        <v>3</v>
      </c>
      <c r="EF7" s="43">
        <v>1</v>
      </c>
      <c r="EG7" s="43">
        <v>1</v>
      </c>
      <c r="EH7" s="43">
        <f t="shared" ref="EH7:EH11" si="23">EC7+ED7+EF7+EG7</f>
        <v>16</v>
      </c>
      <c r="EI7" s="1454">
        <f>$C$40-EH7</f>
        <v>1</v>
      </c>
      <c r="EK7" s="1455">
        <v>4</v>
      </c>
      <c r="EL7" s="1455" t="s">
        <v>24</v>
      </c>
      <c r="EQ7" s="43">
        <v>13</v>
      </c>
      <c r="ER7" s="43">
        <v>4</v>
      </c>
      <c r="ES7" s="43">
        <v>0</v>
      </c>
      <c r="ET7" s="43">
        <v>1</v>
      </c>
      <c r="EU7" s="43">
        <v>1</v>
      </c>
      <c r="EV7" s="43">
        <f t="shared" si="10"/>
        <v>19</v>
      </c>
      <c r="EW7" s="1454">
        <f>$C$40-EV7</f>
        <v>-2</v>
      </c>
      <c r="EY7" s="1455">
        <v>4</v>
      </c>
      <c r="EZ7" s="1455" t="s">
        <v>24</v>
      </c>
      <c r="FE7" s="43">
        <v>13</v>
      </c>
      <c r="FF7" s="43">
        <v>4</v>
      </c>
      <c r="FG7" s="43">
        <v>0</v>
      </c>
      <c r="FH7" s="43">
        <v>1</v>
      </c>
      <c r="FI7" s="43">
        <v>1</v>
      </c>
      <c r="FJ7" s="43">
        <f t="shared" si="11"/>
        <v>19</v>
      </c>
      <c r="FK7" s="1454">
        <f>$C$40-FJ7</f>
        <v>-2</v>
      </c>
    </row>
    <row r="8" spans="1:167" x14ac:dyDescent="0.15">
      <c r="A8" s="43">
        <v>5</v>
      </c>
      <c r="B8" s="43" t="s">
        <v>20</v>
      </c>
      <c r="G8" s="43">
        <v>13</v>
      </c>
      <c r="H8" s="43">
        <v>1</v>
      </c>
      <c r="I8" s="43">
        <v>3</v>
      </c>
      <c r="J8" s="43">
        <v>1</v>
      </c>
      <c r="K8" s="43">
        <v>1</v>
      </c>
      <c r="L8" s="43">
        <f t="shared" si="12"/>
        <v>16</v>
      </c>
      <c r="M8" s="1454">
        <f t="shared" ref="M8:M13" si="24">$C$40-L8</f>
        <v>1</v>
      </c>
      <c r="O8" s="1460">
        <v>5</v>
      </c>
      <c r="P8" s="1461" t="s">
        <v>22</v>
      </c>
      <c r="Q8" s="1471">
        <v>1</v>
      </c>
      <c r="R8" s="1471">
        <v>1</v>
      </c>
      <c r="S8" s="1471">
        <v>1</v>
      </c>
      <c r="T8" s="1471">
        <f t="shared" si="0"/>
        <v>3</v>
      </c>
      <c r="AA8" s="1454"/>
      <c r="AC8" s="1462">
        <v>5</v>
      </c>
      <c r="AD8" s="1388" t="s">
        <v>25</v>
      </c>
      <c r="AE8" s="1471">
        <v>0.5</v>
      </c>
      <c r="AF8" s="1471">
        <v>0.5</v>
      </c>
      <c r="AG8" s="1471">
        <v>0.5</v>
      </c>
      <c r="AH8" s="1471">
        <f t="shared" ref="AH8:AH9" si="25">SUM(AE8:AG8)</f>
        <v>1.5</v>
      </c>
      <c r="AI8" s="43">
        <v>12</v>
      </c>
      <c r="AJ8" s="43">
        <v>3</v>
      </c>
      <c r="AK8" s="43">
        <v>0</v>
      </c>
      <c r="AL8" s="43">
        <v>1</v>
      </c>
      <c r="AM8" s="43">
        <v>1</v>
      </c>
      <c r="AN8" s="43">
        <f t="shared" si="2"/>
        <v>17</v>
      </c>
      <c r="AO8" s="1454">
        <f>$C$40-AN8</f>
        <v>0</v>
      </c>
      <c r="AQ8" s="1467">
        <v>5</v>
      </c>
      <c r="AR8" s="1453" t="s">
        <v>20</v>
      </c>
      <c r="AW8" s="43">
        <v>13</v>
      </c>
      <c r="AX8" s="43">
        <v>1</v>
      </c>
      <c r="AY8" s="43">
        <v>3</v>
      </c>
      <c r="AZ8" s="43">
        <v>1</v>
      </c>
      <c r="BA8" s="43">
        <v>1</v>
      </c>
      <c r="BB8" s="43">
        <f t="shared" ref="BB8:BB13" si="26">AW8+AX8+AZ8+BA8</f>
        <v>16</v>
      </c>
      <c r="BC8" s="1454">
        <f t="shared" ref="BC8:BC13" si="27">$C$40-BB8</f>
        <v>1</v>
      </c>
      <c r="BE8" s="1467">
        <v>5</v>
      </c>
      <c r="BF8" s="1453" t="s">
        <v>23</v>
      </c>
      <c r="BK8" s="43">
        <v>13</v>
      </c>
      <c r="BL8" s="43">
        <v>3</v>
      </c>
      <c r="BM8" s="43">
        <v>1</v>
      </c>
      <c r="BN8" s="43">
        <v>1</v>
      </c>
      <c r="BO8" s="43">
        <v>1</v>
      </c>
      <c r="BP8" s="43">
        <f t="shared" si="13"/>
        <v>18</v>
      </c>
      <c r="BQ8" s="1454">
        <f t="shared" si="14"/>
        <v>-1</v>
      </c>
      <c r="BS8" s="1469">
        <v>5</v>
      </c>
      <c r="BT8" s="1464" t="s">
        <v>19</v>
      </c>
      <c r="BU8" s="1471">
        <v>1</v>
      </c>
      <c r="BV8" s="1471">
        <v>1</v>
      </c>
      <c r="BW8" s="1471">
        <v>1</v>
      </c>
      <c r="BX8" s="1471">
        <f t="shared" si="19"/>
        <v>3</v>
      </c>
      <c r="CG8" s="1455">
        <v>5</v>
      </c>
      <c r="CH8" s="1455" t="s">
        <v>21</v>
      </c>
      <c r="CM8" s="43">
        <v>13</v>
      </c>
      <c r="CN8" s="43">
        <v>1</v>
      </c>
      <c r="CO8" s="43">
        <v>3</v>
      </c>
      <c r="CP8" s="43">
        <v>1</v>
      </c>
      <c r="CQ8" s="43">
        <v>1</v>
      </c>
      <c r="CR8" s="43">
        <f t="shared" si="20"/>
        <v>16</v>
      </c>
      <c r="CS8" s="1454">
        <f t="shared" si="21"/>
        <v>1</v>
      </c>
      <c r="CU8" s="1455">
        <v>5</v>
      </c>
      <c r="CV8" s="1455" t="s">
        <v>24</v>
      </c>
      <c r="DA8" s="43">
        <v>13</v>
      </c>
      <c r="DB8" s="43">
        <v>4</v>
      </c>
      <c r="DC8" s="43">
        <v>0</v>
      </c>
      <c r="DD8" s="43">
        <v>1</v>
      </c>
      <c r="DE8" s="43">
        <v>1</v>
      </c>
      <c r="DF8" s="43">
        <f t="shared" si="7"/>
        <v>19</v>
      </c>
      <c r="DG8" s="1454">
        <f>$C$40-DF8</f>
        <v>-2</v>
      </c>
      <c r="DI8" s="1470">
        <v>5</v>
      </c>
      <c r="DJ8" s="1470" t="s">
        <v>19</v>
      </c>
      <c r="DK8" s="1471">
        <v>1</v>
      </c>
      <c r="DL8" s="1471">
        <v>1</v>
      </c>
      <c r="DM8" s="1471">
        <v>1</v>
      </c>
      <c r="DN8" s="1471">
        <f t="shared" si="22"/>
        <v>3</v>
      </c>
      <c r="DW8" s="1455">
        <v>5</v>
      </c>
      <c r="DX8" s="1455" t="s">
        <v>22</v>
      </c>
      <c r="EC8" s="43">
        <v>13</v>
      </c>
      <c r="ED8" s="43">
        <v>2</v>
      </c>
      <c r="EE8" s="43">
        <v>2</v>
      </c>
      <c r="EF8" s="43">
        <v>1</v>
      </c>
      <c r="EG8" s="43">
        <v>1</v>
      </c>
      <c r="EH8" s="43">
        <f t="shared" si="23"/>
        <v>17</v>
      </c>
      <c r="EI8" s="1454">
        <f>$C$40-EH8</f>
        <v>0</v>
      </c>
      <c r="EK8" s="1455">
        <v>5</v>
      </c>
      <c r="EL8" s="1455" t="s">
        <v>25</v>
      </c>
      <c r="EM8" s="1471">
        <v>0.5</v>
      </c>
      <c r="EN8" s="1471">
        <v>0.5</v>
      </c>
      <c r="EO8" s="1471">
        <v>0.5</v>
      </c>
      <c r="EP8" s="1471">
        <f t="shared" ref="EP8:EP9" si="28">SUM(EM8:EO8)</f>
        <v>1.5</v>
      </c>
      <c r="EQ8" s="43">
        <v>12</v>
      </c>
      <c r="ER8" s="43">
        <v>3</v>
      </c>
      <c r="ES8" s="43">
        <v>0</v>
      </c>
      <c r="ET8" s="43">
        <v>1</v>
      </c>
      <c r="EU8" s="43">
        <v>1</v>
      </c>
      <c r="EV8" s="43">
        <f t="shared" si="10"/>
        <v>17</v>
      </c>
      <c r="EW8" s="1454">
        <f>$C$40-EV8</f>
        <v>0</v>
      </c>
      <c r="EY8" s="1455">
        <v>5</v>
      </c>
      <c r="EZ8" s="1455" t="s">
        <v>25</v>
      </c>
      <c r="FA8" s="1471">
        <v>0.5</v>
      </c>
      <c r="FB8" s="1471">
        <v>0.5</v>
      </c>
      <c r="FC8" s="1471">
        <v>0.5</v>
      </c>
      <c r="FD8" s="1471">
        <f t="shared" ref="FD8:FD9" si="29">SUM(FA8:FC8)</f>
        <v>1.5</v>
      </c>
      <c r="FE8" s="43">
        <v>12</v>
      </c>
      <c r="FF8" s="43">
        <v>3</v>
      </c>
      <c r="FG8" s="43">
        <v>0</v>
      </c>
      <c r="FH8" s="43">
        <v>1</v>
      </c>
      <c r="FI8" s="43">
        <v>1</v>
      </c>
      <c r="FJ8" s="43">
        <f t="shared" si="11"/>
        <v>17</v>
      </c>
      <c r="FK8" s="1454">
        <f>$C$40-FJ8</f>
        <v>0</v>
      </c>
    </row>
    <row r="9" spans="1:167" x14ac:dyDescent="0.15">
      <c r="A9" s="43">
        <v>6</v>
      </c>
      <c r="B9" s="43" t="s">
        <v>21</v>
      </c>
      <c r="G9" s="43">
        <v>13</v>
      </c>
      <c r="H9" s="43">
        <v>1</v>
      </c>
      <c r="I9" s="43">
        <v>3</v>
      </c>
      <c r="J9" s="43">
        <v>1</v>
      </c>
      <c r="K9" s="43">
        <v>1</v>
      </c>
      <c r="L9" s="43">
        <f t="shared" si="12"/>
        <v>16</v>
      </c>
      <c r="M9" s="1454">
        <f t="shared" si="24"/>
        <v>1</v>
      </c>
      <c r="O9" s="1458">
        <v>6</v>
      </c>
      <c r="P9" s="1459" t="s">
        <v>23</v>
      </c>
      <c r="U9" s="43">
        <v>13</v>
      </c>
      <c r="V9" s="43">
        <v>1</v>
      </c>
      <c r="W9" s="43">
        <v>3</v>
      </c>
      <c r="X9" s="43">
        <v>1</v>
      </c>
      <c r="Y9" s="43">
        <v>1</v>
      </c>
      <c r="Z9" s="43">
        <f t="shared" ref="Z9:Z14" si="30">U9+V9+X9+Y9</f>
        <v>16</v>
      </c>
      <c r="AA9" s="1454">
        <f>$C$40-Z9</f>
        <v>1</v>
      </c>
      <c r="AC9" s="1463">
        <v>6</v>
      </c>
      <c r="AD9" s="1464" t="s">
        <v>19</v>
      </c>
      <c r="AE9" s="1471">
        <v>1</v>
      </c>
      <c r="AF9" s="1471">
        <v>1</v>
      </c>
      <c r="AG9" s="1471">
        <v>1</v>
      </c>
      <c r="AH9" s="1471">
        <f t="shared" si="25"/>
        <v>3</v>
      </c>
      <c r="AO9" s="1454"/>
      <c r="AQ9" s="1467">
        <v>6</v>
      </c>
      <c r="AR9" s="1453" t="s">
        <v>21</v>
      </c>
      <c r="AW9" s="43">
        <v>13</v>
      </c>
      <c r="AX9" s="43">
        <v>1</v>
      </c>
      <c r="AY9" s="43">
        <v>3</v>
      </c>
      <c r="AZ9" s="43">
        <v>1</v>
      </c>
      <c r="BA9" s="43">
        <v>1</v>
      </c>
      <c r="BB9" s="43">
        <f t="shared" si="26"/>
        <v>16</v>
      </c>
      <c r="BC9" s="1454">
        <f t="shared" si="27"/>
        <v>1</v>
      </c>
      <c r="BE9" s="1467">
        <v>6</v>
      </c>
      <c r="BF9" s="1453" t="s">
        <v>24</v>
      </c>
      <c r="BK9" s="43">
        <v>13</v>
      </c>
      <c r="BL9" s="43">
        <v>4</v>
      </c>
      <c r="BM9" s="43">
        <v>0</v>
      </c>
      <c r="BN9" s="43">
        <v>1</v>
      </c>
      <c r="BO9" s="43">
        <v>1</v>
      </c>
      <c r="BP9" s="43">
        <f t="shared" si="13"/>
        <v>19</v>
      </c>
      <c r="BQ9" s="1454">
        <f t="shared" si="14"/>
        <v>-2</v>
      </c>
      <c r="BS9" s="1467">
        <v>6</v>
      </c>
      <c r="BT9" s="1453" t="s">
        <v>20</v>
      </c>
      <c r="BY9" s="43">
        <v>13</v>
      </c>
      <c r="BZ9" s="43">
        <v>1</v>
      </c>
      <c r="CA9" s="43">
        <v>3</v>
      </c>
      <c r="CB9" s="43">
        <v>1</v>
      </c>
      <c r="CC9" s="43">
        <v>1</v>
      </c>
      <c r="CD9" s="43">
        <f t="shared" ref="CD9:CD14" si="31">BY9+BZ9+CB9+CC9</f>
        <v>16</v>
      </c>
      <c r="CE9" s="1454">
        <f t="shared" ref="CE9:CE14" si="32">$C$40-CD9</f>
        <v>1</v>
      </c>
      <c r="CG9" s="1455">
        <v>6</v>
      </c>
      <c r="CH9" s="1455" t="s">
        <v>22</v>
      </c>
      <c r="CM9" s="43">
        <v>13</v>
      </c>
      <c r="CN9" s="43">
        <v>2</v>
      </c>
      <c r="CO9" s="43">
        <v>2</v>
      </c>
      <c r="CP9" s="43">
        <v>1</v>
      </c>
      <c r="CQ9" s="43">
        <v>1</v>
      </c>
      <c r="CR9" s="43">
        <f t="shared" si="20"/>
        <v>17</v>
      </c>
      <c r="CS9" s="1454">
        <f t="shared" si="21"/>
        <v>0</v>
      </c>
      <c r="CU9" s="1455">
        <v>6</v>
      </c>
      <c r="CV9" s="1455" t="s">
        <v>25</v>
      </c>
      <c r="CW9" s="1471">
        <v>0.5</v>
      </c>
      <c r="CX9" s="1471">
        <v>0.5</v>
      </c>
      <c r="CY9" s="1471">
        <v>0.5</v>
      </c>
      <c r="CZ9" s="1471">
        <f t="shared" ref="CZ9:CZ10" si="33">SUM(CW9:CY9)</f>
        <v>1.5</v>
      </c>
      <c r="DA9" s="43">
        <v>12</v>
      </c>
      <c r="DB9" s="43">
        <v>3</v>
      </c>
      <c r="DC9" s="43">
        <v>0</v>
      </c>
      <c r="DD9" s="43">
        <v>1</v>
      </c>
      <c r="DE9" s="43">
        <v>1</v>
      </c>
      <c r="DF9" s="43">
        <f t="shared" si="7"/>
        <v>17</v>
      </c>
      <c r="DG9" s="1454">
        <f>$C$40-DF9</f>
        <v>0</v>
      </c>
      <c r="DI9" s="1455">
        <v>6</v>
      </c>
      <c r="DJ9" s="1455" t="s">
        <v>20</v>
      </c>
      <c r="DO9" s="43">
        <v>13</v>
      </c>
      <c r="DP9" s="43">
        <v>1</v>
      </c>
      <c r="DQ9" s="43">
        <v>3</v>
      </c>
      <c r="DR9" s="43">
        <v>1</v>
      </c>
      <c r="DS9" s="43">
        <v>1</v>
      </c>
      <c r="DT9" s="43">
        <f t="shared" ref="DT9:DT14" si="34">DO9+DP9+DR9+DS9</f>
        <v>16</v>
      </c>
      <c r="DU9" s="1454">
        <f t="shared" ref="DU9:DU14" si="35">$C$40-DT9</f>
        <v>1</v>
      </c>
      <c r="DW9" s="1455">
        <v>6</v>
      </c>
      <c r="DX9" s="1455" t="s">
        <v>23</v>
      </c>
      <c r="EC9" s="43">
        <v>13</v>
      </c>
      <c r="ED9" s="43">
        <v>3</v>
      </c>
      <c r="EE9" s="43">
        <v>1</v>
      </c>
      <c r="EF9" s="43">
        <v>1</v>
      </c>
      <c r="EG9" s="43">
        <v>1</v>
      </c>
      <c r="EH9" s="43">
        <f t="shared" si="23"/>
        <v>18</v>
      </c>
      <c r="EI9" s="1454">
        <f>$C$40-EH9</f>
        <v>-1</v>
      </c>
      <c r="EK9" s="1470">
        <v>6</v>
      </c>
      <c r="EL9" s="1470" t="s">
        <v>19</v>
      </c>
      <c r="EM9" s="1471">
        <v>1</v>
      </c>
      <c r="EN9" s="1471">
        <v>1</v>
      </c>
      <c r="EO9" s="1471">
        <v>1</v>
      </c>
      <c r="EP9" s="1471">
        <f t="shared" si="28"/>
        <v>3</v>
      </c>
      <c r="EY9" s="1470">
        <v>6</v>
      </c>
      <c r="EZ9" s="1470" t="s">
        <v>19</v>
      </c>
      <c r="FA9" s="1471">
        <v>1</v>
      </c>
      <c r="FB9" s="1471">
        <v>1</v>
      </c>
      <c r="FC9" s="1471">
        <v>1</v>
      </c>
      <c r="FD9" s="1471">
        <f t="shared" si="29"/>
        <v>3</v>
      </c>
    </row>
    <row r="10" spans="1:167" x14ac:dyDescent="0.15">
      <c r="A10" s="43">
        <v>7</v>
      </c>
      <c r="B10" s="43" t="s">
        <v>22</v>
      </c>
      <c r="G10" s="43">
        <v>13</v>
      </c>
      <c r="H10" s="43">
        <v>2</v>
      </c>
      <c r="I10" s="43">
        <v>2</v>
      </c>
      <c r="J10" s="43">
        <v>1</v>
      </c>
      <c r="K10" s="43">
        <v>1</v>
      </c>
      <c r="L10" s="43">
        <f t="shared" si="12"/>
        <v>17</v>
      </c>
      <c r="M10" s="1454">
        <f t="shared" si="24"/>
        <v>0</v>
      </c>
      <c r="O10" s="1458">
        <v>7</v>
      </c>
      <c r="P10" s="1459" t="s">
        <v>24</v>
      </c>
      <c r="U10" s="43">
        <v>13</v>
      </c>
      <c r="V10" s="43">
        <v>2</v>
      </c>
      <c r="W10" s="43">
        <v>2</v>
      </c>
      <c r="X10" s="43">
        <v>1</v>
      </c>
      <c r="Y10" s="43">
        <v>1</v>
      </c>
      <c r="Z10" s="43">
        <f t="shared" si="30"/>
        <v>17</v>
      </c>
      <c r="AA10" s="1454">
        <f>$C$40-Z10</f>
        <v>0</v>
      </c>
      <c r="AC10" s="1462">
        <v>7</v>
      </c>
      <c r="AD10" s="1388" t="s">
        <v>20</v>
      </c>
      <c r="AI10" s="43">
        <v>13</v>
      </c>
      <c r="AJ10" s="43">
        <v>1</v>
      </c>
      <c r="AK10" s="43">
        <v>3</v>
      </c>
      <c r="AL10" s="43">
        <v>1</v>
      </c>
      <c r="AM10" s="43">
        <v>1</v>
      </c>
      <c r="AN10" s="43">
        <f t="shared" ref="AN10:AN15" si="36">AI10+AJ10+AL10+AM10</f>
        <v>16</v>
      </c>
      <c r="AO10" s="1454">
        <f t="shared" ref="AO10:AO15" si="37">$C$40-AN10</f>
        <v>1</v>
      </c>
      <c r="AQ10" s="1467">
        <v>7</v>
      </c>
      <c r="AR10" s="1453" t="s">
        <v>22</v>
      </c>
      <c r="AW10" s="43">
        <v>13</v>
      </c>
      <c r="AX10" s="43">
        <v>2</v>
      </c>
      <c r="AY10" s="43">
        <v>2</v>
      </c>
      <c r="AZ10" s="43">
        <v>1</v>
      </c>
      <c r="BA10" s="43">
        <v>1</v>
      </c>
      <c r="BB10" s="43">
        <f t="shared" si="26"/>
        <v>17</v>
      </c>
      <c r="BC10" s="1454">
        <f t="shared" si="27"/>
        <v>0</v>
      </c>
      <c r="BE10" s="1467">
        <v>7</v>
      </c>
      <c r="BF10" s="1453" t="s">
        <v>25</v>
      </c>
      <c r="BG10" s="1471">
        <v>0.5</v>
      </c>
      <c r="BH10" s="1471">
        <v>0.5</v>
      </c>
      <c r="BI10" s="1471">
        <v>0.5</v>
      </c>
      <c r="BJ10" s="1471">
        <f t="shared" ref="BJ10:BJ12" si="38">SUM(BG10:BI10)</f>
        <v>1.5</v>
      </c>
      <c r="BK10" s="43">
        <v>12</v>
      </c>
      <c r="BL10" s="43">
        <v>3</v>
      </c>
      <c r="BM10" s="43">
        <v>0</v>
      </c>
      <c r="BN10" s="43">
        <v>1</v>
      </c>
      <c r="BO10" s="43">
        <v>1</v>
      </c>
      <c r="BP10" s="43">
        <f t="shared" si="13"/>
        <v>17</v>
      </c>
      <c r="BQ10" s="1454">
        <f t="shared" si="14"/>
        <v>0</v>
      </c>
      <c r="BS10" s="1467">
        <v>7</v>
      </c>
      <c r="BT10" s="1453" t="s">
        <v>21</v>
      </c>
      <c r="BY10" s="43">
        <v>13</v>
      </c>
      <c r="BZ10" s="43">
        <v>1</v>
      </c>
      <c r="CA10" s="43">
        <v>3</v>
      </c>
      <c r="CB10" s="43">
        <v>1</v>
      </c>
      <c r="CC10" s="43">
        <v>1</v>
      </c>
      <c r="CD10" s="43">
        <f t="shared" si="31"/>
        <v>16</v>
      </c>
      <c r="CE10" s="1454">
        <f t="shared" si="32"/>
        <v>1</v>
      </c>
      <c r="CG10" s="1455">
        <v>7</v>
      </c>
      <c r="CH10" s="1455" t="s">
        <v>23</v>
      </c>
      <c r="CM10" s="43">
        <v>13</v>
      </c>
      <c r="CN10" s="43">
        <v>3</v>
      </c>
      <c r="CO10" s="43">
        <v>1</v>
      </c>
      <c r="CP10" s="43">
        <v>1</v>
      </c>
      <c r="CQ10" s="43">
        <v>1</v>
      </c>
      <c r="CR10" s="43">
        <f t="shared" si="20"/>
        <v>18</v>
      </c>
      <c r="CS10" s="1454">
        <f t="shared" si="21"/>
        <v>-1</v>
      </c>
      <c r="CU10" s="1470">
        <v>7</v>
      </c>
      <c r="CV10" s="1470" t="s">
        <v>19</v>
      </c>
      <c r="CW10" s="1471">
        <v>1</v>
      </c>
      <c r="CX10" s="1471">
        <v>1</v>
      </c>
      <c r="CY10" s="1471">
        <v>1</v>
      </c>
      <c r="CZ10" s="1471">
        <f t="shared" si="33"/>
        <v>3</v>
      </c>
      <c r="DI10" s="1455">
        <v>7</v>
      </c>
      <c r="DJ10" s="1455" t="s">
        <v>21</v>
      </c>
      <c r="DO10" s="43">
        <v>13</v>
      </c>
      <c r="DP10" s="43">
        <v>1</v>
      </c>
      <c r="DQ10" s="43">
        <v>3</v>
      </c>
      <c r="DR10" s="43">
        <v>1</v>
      </c>
      <c r="DS10" s="43">
        <v>1</v>
      </c>
      <c r="DT10" s="43">
        <f t="shared" si="34"/>
        <v>16</v>
      </c>
      <c r="DU10" s="1454">
        <f t="shared" si="35"/>
        <v>1</v>
      </c>
      <c r="DW10" s="1455">
        <v>7</v>
      </c>
      <c r="DX10" s="1455" t="s">
        <v>24</v>
      </c>
      <c r="EC10" s="43">
        <v>13</v>
      </c>
      <c r="ED10" s="43">
        <v>4</v>
      </c>
      <c r="EE10" s="43">
        <v>0</v>
      </c>
      <c r="EF10" s="43">
        <v>1</v>
      </c>
      <c r="EG10" s="43">
        <v>1</v>
      </c>
      <c r="EH10" s="43">
        <f t="shared" si="23"/>
        <v>19</v>
      </c>
      <c r="EI10" s="1454">
        <f>$C$40-EH10</f>
        <v>-2</v>
      </c>
      <c r="EK10" s="1455">
        <v>7</v>
      </c>
      <c r="EL10" s="1455" t="s">
        <v>20</v>
      </c>
      <c r="EQ10" s="43">
        <v>13</v>
      </c>
      <c r="ER10" s="43">
        <v>1</v>
      </c>
      <c r="ES10" s="43">
        <v>3</v>
      </c>
      <c r="ET10" s="43">
        <v>1</v>
      </c>
      <c r="EU10" s="43">
        <v>1</v>
      </c>
      <c r="EV10" s="43">
        <f t="shared" ref="EV10:EV15" si="39">EQ10+ER10+ET10+EU10</f>
        <v>16</v>
      </c>
      <c r="EW10" s="1454">
        <f>$C$40-EV10</f>
        <v>1</v>
      </c>
      <c r="EY10" s="1455">
        <v>7</v>
      </c>
      <c r="EZ10" s="1455" t="s">
        <v>20</v>
      </c>
      <c r="FE10" s="43">
        <v>13</v>
      </c>
      <c r="FF10" s="43">
        <v>1</v>
      </c>
      <c r="FG10" s="43">
        <v>3</v>
      </c>
      <c r="FH10" s="43">
        <v>1</v>
      </c>
      <c r="FI10" s="43">
        <v>1</v>
      </c>
      <c r="FJ10" s="43">
        <f t="shared" ref="FJ10:FJ15" si="40">FE10+FF10+FH10+FI10</f>
        <v>16</v>
      </c>
      <c r="FK10" s="1454">
        <f t="shared" ref="FK10:FK15" si="41">$C$40-FJ10</f>
        <v>1</v>
      </c>
    </row>
    <row r="11" spans="1:167" x14ac:dyDescent="0.15">
      <c r="A11" s="43">
        <v>8</v>
      </c>
      <c r="B11" s="43" t="s">
        <v>23</v>
      </c>
      <c r="G11" s="43">
        <v>13</v>
      </c>
      <c r="H11" s="43">
        <v>3</v>
      </c>
      <c r="I11" s="43">
        <v>1</v>
      </c>
      <c r="J11" s="43">
        <v>1</v>
      </c>
      <c r="K11" s="43">
        <v>1</v>
      </c>
      <c r="L11" s="43">
        <f t="shared" si="12"/>
        <v>18</v>
      </c>
      <c r="M11" s="1454">
        <f t="shared" si="24"/>
        <v>-1</v>
      </c>
      <c r="O11" s="1458">
        <v>8</v>
      </c>
      <c r="P11" s="1459" t="s">
        <v>25</v>
      </c>
      <c r="Q11" s="1471">
        <v>0.5</v>
      </c>
      <c r="R11" s="1471">
        <v>0.5</v>
      </c>
      <c r="S11" s="1471">
        <v>0.5</v>
      </c>
      <c r="T11" s="1471">
        <f t="shared" ref="T11:T12" si="42">SUM(Q11:S11)</f>
        <v>1.5</v>
      </c>
      <c r="U11" s="43">
        <v>12</v>
      </c>
      <c r="V11" s="43">
        <v>3</v>
      </c>
      <c r="W11" s="43">
        <v>1</v>
      </c>
      <c r="X11" s="43">
        <v>1</v>
      </c>
      <c r="Y11" s="43">
        <v>1</v>
      </c>
      <c r="Z11" s="43">
        <f t="shared" si="30"/>
        <v>17</v>
      </c>
      <c r="AA11" s="1454">
        <f>$C$40-Z11</f>
        <v>0</v>
      </c>
      <c r="AC11" s="1462">
        <v>8</v>
      </c>
      <c r="AD11" s="1388" t="s">
        <v>21</v>
      </c>
      <c r="AI11" s="43">
        <v>13</v>
      </c>
      <c r="AJ11" s="43">
        <v>1</v>
      </c>
      <c r="AK11" s="43">
        <v>3</v>
      </c>
      <c r="AL11" s="43">
        <v>1</v>
      </c>
      <c r="AM11" s="43">
        <v>1</v>
      </c>
      <c r="AN11" s="43">
        <f t="shared" si="36"/>
        <v>16</v>
      </c>
      <c r="AO11" s="1454">
        <f t="shared" si="37"/>
        <v>1</v>
      </c>
      <c r="AQ11" s="1467">
        <v>8</v>
      </c>
      <c r="AR11" s="1453" t="s">
        <v>23</v>
      </c>
      <c r="AW11" s="43">
        <v>13</v>
      </c>
      <c r="AX11" s="43">
        <v>3</v>
      </c>
      <c r="AY11" s="43">
        <v>1</v>
      </c>
      <c r="AZ11" s="43">
        <v>1</v>
      </c>
      <c r="BA11" s="43">
        <v>1</v>
      </c>
      <c r="BB11" s="43">
        <f t="shared" si="26"/>
        <v>18</v>
      </c>
      <c r="BC11" s="1454">
        <f t="shared" si="27"/>
        <v>-1</v>
      </c>
      <c r="BE11" s="1469">
        <v>8</v>
      </c>
      <c r="BF11" s="1464" t="s">
        <v>19</v>
      </c>
      <c r="BG11" s="1471">
        <v>1</v>
      </c>
      <c r="BH11" s="1471">
        <v>1</v>
      </c>
      <c r="BI11" s="1471">
        <v>1</v>
      </c>
      <c r="BJ11" s="1471">
        <f t="shared" si="38"/>
        <v>3</v>
      </c>
      <c r="BS11" s="1467">
        <v>8</v>
      </c>
      <c r="BT11" s="1453" t="s">
        <v>22</v>
      </c>
      <c r="BY11" s="43">
        <v>13</v>
      </c>
      <c r="BZ11" s="43">
        <v>2</v>
      </c>
      <c r="CA11" s="43">
        <v>2</v>
      </c>
      <c r="CB11" s="43">
        <v>1</v>
      </c>
      <c r="CC11" s="43">
        <v>1</v>
      </c>
      <c r="CD11" s="43">
        <f t="shared" si="31"/>
        <v>17</v>
      </c>
      <c r="CE11" s="1454">
        <f t="shared" si="32"/>
        <v>0</v>
      </c>
      <c r="CG11" s="1455">
        <v>8</v>
      </c>
      <c r="CH11" s="1455" t="s">
        <v>24</v>
      </c>
      <c r="CM11" s="43">
        <v>13</v>
      </c>
      <c r="CN11" s="43">
        <v>4</v>
      </c>
      <c r="CO11" s="43">
        <v>0</v>
      </c>
      <c r="CP11" s="43">
        <v>1</v>
      </c>
      <c r="CQ11" s="43">
        <v>1</v>
      </c>
      <c r="CR11" s="43">
        <f t="shared" si="20"/>
        <v>19</v>
      </c>
      <c r="CS11" s="1454">
        <f t="shared" si="21"/>
        <v>-2</v>
      </c>
      <c r="CU11" s="1455">
        <v>8</v>
      </c>
      <c r="CV11" s="1455" t="s">
        <v>20</v>
      </c>
      <c r="DA11" s="43">
        <v>13</v>
      </c>
      <c r="DB11" s="43">
        <v>1</v>
      </c>
      <c r="DC11" s="43">
        <v>3</v>
      </c>
      <c r="DD11" s="43">
        <v>1</v>
      </c>
      <c r="DE11" s="43">
        <v>1</v>
      </c>
      <c r="DF11" s="43">
        <f t="shared" ref="DF11:DF16" si="43">DA11+DB11+DD11+DE11</f>
        <v>16</v>
      </c>
      <c r="DG11" s="1454">
        <f t="shared" ref="DG11:DG16" si="44">$C$40-DF11</f>
        <v>1</v>
      </c>
      <c r="DI11" s="1455">
        <v>8</v>
      </c>
      <c r="DJ11" s="1455" t="s">
        <v>22</v>
      </c>
      <c r="DO11" s="43">
        <v>13</v>
      </c>
      <c r="DP11" s="43">
        <v>2</v>
      </c>
      <c r="DQ11" s="43">
        <v>2</v>
      </c>
      <c r="DR11" s="43">
        <v>1</v>
      </c>
      <c r="DS11" s="43">
        <v>1</v>
      </c>
      <c r="DT11" s="43">
        <f t="shared" si="34"/>
        <v>17</v>
      </c>
      <c r="DU11" s="1454">
        <f t="shared" si="35"/>
        <v>0</v>
      </c>
      <c r="DW11" s="1455">
        <v>8</v>
      </c>
      <c r="DX11" s="1455" t="s">
        <v>25</v>
      </c>
      <c r="DY11" s="1471">
        <v>0.5</v>
      </c>
      <c r="DZ11" s="1471">
        <v>0.5</v>
      </c>
      <c r="EA11" s="1471">
        <v>0.5</v>
      </c>
      <c r="EB11" s="1471">
        <f t="shared" ref="EB11:EB12" si="45">SUM(DY11:EA11)</f>
        <v>1.5</v>
      </c>
      <c r="EC11" s="43">
        <v>12</v>
      </c>
      <c r="ED11" s="43">
        <v>3</v>
      </c>
      <c r="EE11" s="43">
        <v>0</v>
      </c>
      <c r="EF11" s="43">
        <v>1</v>
      </c>
      <c r="EG11" s="43">
        <v>1</v>
      </c>
      <c r="EH11" s="43">
        <f t="shared" si="23"/>
        <v>17</v>
      </c>
      <c r="EI11" s="1454">
        <f>$C$40-EH11</f>
        <v>0</v>
      </c>
      <c r="EK11" s="1455">
        <v>8</v>
      </c>
      <c r="EL11" s="1455" t="s">
        <v>21</v>
      </c>
      <c r="EQ11" s="43">
        <v>13</v>
      </c>
      <c r="ER11" s="43">
        <v>1</v>
      </c>
      <c r="ES11" s="43">
        <v>3</v>
      </c>
      <c r="ET11" s="43">
        <v>1</v>
      </c>
      <c r="EU11" s="43">
        <v>1</v>
      </c>
      <c r="EV11" s="43">
        <f t="shared" si="39"/>
        <v>16</v>
      </c>
      <c r="EW11" s="1454">
        <f>$C$40-EV11</f>
        <v>1</v>
      </c>
      <c r="EY11" s="1455">
        <v>8</v>
      </c>
      <c r="EZ11" s="1455" t="s">
        <v>21</v>
      </c>
      <c r="FE11" s="43">
        <v>13</v>
      </c>
      <c r="FF11" s="43">
        <v>1</v>
      </c>
      <c r="FG11" s="43">
        <v>3</v>
      </c>
      <c r="FH11" s="43">
        <v>1</v>
      </c>
      <c r="FI11" s="43">
        <v>1</v>
      </c>
      <c r="FJ11" s="43">
        <f t="shared" si="40"/>
        <v>16</v>
      </c>
      <c r="FK11" s="1454">
        <f t="shared" si="41"/>
        <v>1</v>
      </c>
    </row>
    <row r="12" spans="1:167" x14ac:dyDescent="0.15">
      <c r="A12" s="43">
        <v>9</v>
      </c>
      <c r="B12" s="43" t="s">
        <v>24</v>
      </c>
      <c r="G12" s="43">
        <v>13</v>
      </c>
      <c r="H12" s="43">
        <v>4</v>
      </c>
      <c r="I12" s="43">
        <v>0</v>
      </c>
      <c r="J12" s="43">
        <v>1</v>
      </c>
      <c r="K12" s="43">
        <v>1</v>
      </c>
      <c r="L12" s="43">
        <f t="shared" si="12"/>
        <v>19</v>
      </c>
      <c r="M12" s="1454">
        <f t="shared" si="24"/>
        <v>-2</v>
      </c>
      <c r="O12" s="1460">
        <v>9</v>
      </c>
      <c r="P12" s="1461" t="s">
        <v>19</v>
      </c>
      <c r="Q12" s="1471">
        <v>1</v>
      </c>
      <c r="R12" s="1471">
        <v>1</v>
      </c>
      <c r="S12" s="1471">
        <v>1</v>
      </c>
      <c r="T12" s="1471">
        <f t="shared" si="42"/>
        <v>3</v>
      </c>
      <c r="AA12" s="1454"/>
      <c r="AC12" s="1462">
        <v>9</v>
      </c>
      <c r="AD12" s="1388" t="s">
        <v>22</v>
      </c>
      <c r="AI12" s="43">
        <v>13</v>
      </c>
      <c r="AJ12" s="43">
        <v>2</v>
      </c>
      <c r="AK12" s="43">
        <v>2</v>
      </c>
      <c r="AL12" s="43">
        <v>1</v>
      </c>
      <c r="AM12" s="43">
        <v>1</v>
      </c>
      <c r="AN12" s="43">
        <f t="shared" si="36"/>
        <v>17</v>
      </c>
      <c r="AO12" s="1454">
        <f t="shared" si="37"/>
        <v>0</v>
      </c>
      <c r="AQ12" s="1467">
        <v>9</v>
      </c>
      <c r="AR12" s="1453" t="s">
        <v>24</v>
      </c>
      <c r="AW12" s="43">
        <v>13</v>
      </c>
      <c r="AX12" s="43">
        <v>4</v>
      </c>
      <c r="AY12" s="43">
        <v>0</v>
      </c>
      <c r="AZ12" s="43">
        <v>1</v>
      </c>
      <c r="BA12" s="43">
        <v>1</v>
      </c>
      <c r="BB12" s="43">
        <f t="shared" si="26"/>
        <v>19</v>
      </c>
      <c r="BC12" s="1454">
        <f t="shared" si="27"/>
        <v>-2</v>
      </c>
      <c r="BE12" s="1469">
        <v>9</v>
      </c>
      <c r="BF12" s="1464" t="s">
        <v>20</v>
      </c>
      <c r="BG12" s="1471">
        <v>1</v>
      </c>
      <c r="BH12" s="1471">
        <v>1</v>
      </c>
      <c r="BI12" s="1471">
        <v>1</v>
      </c>
      <c r="BJ12" s="1471">
        <f t="shared" si="38"/>
        <v>3</v>
      </c>
      <c r="BQ12" s="1454"/>
      <c r="BS12" s="1467">
        <v>9</v>
      </c>
      <c r="BT12" s="1453" t="s">
        <v>23</v>
      </c>
      <c r="BY12" s="43">
        <v>13</v>
      </c>
      <c r="BZ12" s="43">
        <v>3</v>
      </c>
      <c r="CA12" s="43">
        <v>1</v>
      </c>
      <c r="CB12" s="43">
        <v>1</v>
      </c>
      <c r="CC12" s="43">
        <v>1</v>
      </c>
      <c r="CD12" s="43">
        <f t="shared" si="31"/>
        <v>18</v>
      </c>
      <c r="CE12" s="1454">
        <f t="shared" si="32"/>
        <v>-1</v>
      </c>
      <c r="CG12" s="1455">
        <v>9</v>
      </c>
      <c r="CH12" s="1455" t="s">
        <v>25</v>
      </c>
      <c r="CI12" s="1471">
        <v>0.5</v>
      </c>
      <c r="CJ12" s="1471">
        <v>0.5</v>
      </c>
      <c r="CK12" s="1471">
        <v>0.5</v>
      </c>
      <c r="CL12" s="1471">
        <f t="shared" ref="CL12:CL13" si="46">SUM(CI12:CK12)</f>
        <v>1.5</v>
      </c>
      <c r="CM12" s="43">
        <v>12</v>
      </c>
      <c r="CN12" s="43">
        <v>3</v>
      </c>
      <c r="CO12" s="43">
        <v>0</v>
      </c>
      <c r="CP12" s="43">
        <v>1</v>
      </c>
      <c r="CQ12" s="43">
        <v>1</v>
      </c>
      <c r="CR12" s="43">
        <f t="shared" si="20"/>
        <v>17</v>
      </c>
      <c r="CS12" s="1454">
        <f t="shared" si="21"/>
        <v>0</v>
      </c>
      <c r="CU12" s="1455">
        <v>9</v>
      </c>
      <c r="CV12" s="1455" t="s">
        <v>21</v>
      </c>
      <c r="DA12" s="43">
        <v>13</v>
      </c>
      <c r="DB12" s="43">
        <v>1</v>
      </c>
      <c r="DC12" s="43">
        <v>3</v>
      </c>
      <c r="DD12" s="43">
        <v>1</v>
      </c>
      <c r="DE12" s="43">
        <v>1</v>
      </c>
      <c r="DF12" s="43">
        <f t="shared" si="43"/>
        <v>16</v>
      </c>
      <c r="DG12" s="1454">
        <f t="shared" si="44"/>
        <v>1</v>
      </c>
      <c r="DI12" s="1455">
        <v>9</v>
      </c>
      <c r="DJ12" s="1455" t="s">
        <v>23</v>
      </c>
      <c r="DO12" s="43">
        <v>13</v>
      </c>
      <c r="DP12" s="43">
        <v>3</v>
      </c>
      <c r="DQ12" s="43">
        <v>1</v>
      </c>
      <c r="DR12" s="43">
        <v>1</v>
      </c>
      <c r="DS12" s="43">
        <v>1</v>
      </c>
      <c r="DT12" s="43">
        <f t="shared" si="34"/>
        <v>18</v>
      </c>
      <c r="DU12" s="1454">
        <f t="shared" si="35"/>
        <v>-1</v>
      </c>
      <c r="DW12" s="1470">
        <v>9</v>
      </c>
      <c r="DX12" s="1470" t="s">
        <v>19</v>
      </c>
      <c r="DY12" s="1471">
        <v>1</v>
      </c>
      <c r="DZ12" s="1471">
        <v>1</v>
      </c>
      <c r="EA12" s="1471">
        <v>1</v>
      </c>
      <c r="EB12" s="1471">
        <f t="shared" si="45"/>
        <v>3</v>
      </c>
      <c r="EK12" s="1455">
        <v>9</v>
      </c>
      <c r="EL12" s="1455" t="s">
        <v>22</v>
      </c>
      <c r="EQ12" s="43">
        <v>13</v>
      </c>
      <c r="ER12" s="43">
        <v>2</v>
      </c>
      <c r="ES12" s="43">
        <v>2</v>
      </c>
      <c r="ET12" s="43">
        <v>1</v>
      </c>
      <c r="EU12" s="43">
        <v>1</v>
      </c>
      <c r="EV12" s="43">
        <f t="shared" si="39"/>
        <v>17</v>
      </c>
      <c r="EW12" s="1454">
        <f>$C$40-EV12</f>
        <v>0</v>
      </c>
      <c r="EY12" s="1455">
        <v>9</v>
      </c>
      <c r="EZ12" s="1455" t="s">
        <v>22</v>
      </c>
      <c r="FE12" s="43">
        <v>13</v>
      </c>
      <c r="FF12" s="43">
        <v>2</v>
      </c>
      <c r="FG12" s="43">
        <v>2</v>
      </c>
      <c r="FH12" s="43">
        <v>1</v>
      </c>
      <c r="FI12" s="43">
        <v>1</v>
      </c>
      <c r="FJ12" s="43">
        <f t="shared" si="40"/>
        <v>17</v>
      </c>
      <c r="FK12" s="1454">
        <f t="shared" si="41"/>
        <v>0</v>
      </c>
    </row>
    <row r="13" spans="1:167" x14ac:dyDescent="0.15">
      <c r="A13" s="43">
        <v>10</v>
      </c>
      <c r="B13" s="43" t="s">
        <v>25</v>
      </c>
      <c r="C13" s="1471">
        <v>0.5</v>
      </c>
      <c r="D13" s="1471">
        <v>0.5</v>
      </c>
      <c r="E13" s="1471">
        <v>0.5</v>
      </c>
      <c r="F13" s="1471">
        <f t="shared" si="18"/>
        <v>1.5</v>
      </c>
      <c r="G13" s="43">
        <v>12</v>
      </c>
      <c r="H13" s="43">
        <v>3</v>
      </c>
      <c r="I13" s="43">
        <v>0</v>
      </c>
      <c r="J13" s="43">
        <v>1</v>
      </c>
      <c r="K13" s="43">
        <v>1</v>
      </c>
      <c r="L13" s="43">
        <f t="shared" si="12"/>
        <v>17</v>
      </c>
      <c r="M13" s="1454">
        <f t="shared" si="24"/>
        <v>0</v>
      </c>
      <c r="O13" s="1458">
        <v>10</v>
      </c>
      <c r="P13" s="1459" t="s">
        <v>20</v>
      </c>
      <c r="U13" s="43">
        <v>13</v>
      </c>
      <c r="V13" s="43">
        <v>1</v>
      </c>
      <c r="W13" s="43">
        <v>3</v>
      </c>
      <c r="X13" s="43">
        <v>1</v>
      </c>
      <c r="Y13" s="43">
        <v>1</v>
      </c>
      <c r="Z13" s="43">
        <f t="shared" si="30"/>
        <v>16</v>
      </c>
      <c r="AA13" s="1454">
        <f>$C$40-Z13</f>
        <v>1</v>
      </c>
      <c r="AC13" s="1462">
        <v>10</v>
      </c>
      <c r="AD13" s="1388" t="s">
        <v>23</v>
      </c>
      <c r="AI13" s="43">
        <v>13</v>
      </c>
      <c r="AJ13" s="43">
        <v>3</v>
      </c>
      <c r="AK13" s="43">
        <v>1</v>
      </c>
      <c r="AL13" s="43">
        <v>1</v>
      </c>
      <c r="AM13" s="43">
        <v>1</v>
      </c>
      <c r="AN13" s="43">
        <f t="shared" si="36"/>
        <v>18</v>
      </c>
      <c r="AO13" s="1454">
        <f t="shared" si="37"/>
        <v>-1</v>
      </c>
      <c r="AQ13" s="1467">
        <v>10</v>
      </c>
      <c r="AR13" s="1453" t="s">
        <v>25</v>
      </c>
      <c r="AS13" s="1471">
        <v>0.5</v>
      </c>
      <c r="AT13" s="1471">
        <v>0.5</v>
      </c>
      <c r="AU13" s="1471">
        <v>0.5</v>
      </c>
      <c r="AV13" s="1471">
        <f t="shared" ref="AV13:AV14" si="47">SUM(AS13:AU13)</f>
        <v>1.5</v>
      </c>
      <c r="AW13" s="43">
        <v>12</v>
      </c>
      <c r="AX13" s="43">
        <v>3</v>
      </c>
      <c r="AY13" s="43">
        <v>0</v>
      </c>
      <c r="AZ13" s="43">
        <v>1</v>
      </c>
      <c r="BA13" s="43">
        <v>1</v>
      </c>
      <c r="BB13" s="43">
        <f t="shared" si="26"/>
        <v>17</v>
      </c>
      <c r="BC13" s="1454">
        <f t="shared" si="27"/>
        <v>0</v>
      </c>
      <c r="BE13" s="1467">
        <v>10</v>
      </c>
      <c r="BF13" s="1453" t="s">
        <v>21</v>
      </c>
      <c r="BK13" s="43">
        <v>13</v>
      </c>
      <c r="BL13" s="43">
        <v>1</v>
      </c>
      <c r="BM13" s="43">
        <v>3</v>
      </c>
      <c r="BN13" s="43">
        <v>1</v>
      </c>
      <c r="BO13" s="43">
        <v>1</v>
      </c>
      <c r="BP13" s="43">
        <f t="shared" ref="BP13:BP17" si="48">BK13+BL13+BN13+BO13</f>
        <v>16</v>
      </c>
      <c r="BQ13" s="1454">
        <f>$C$40-BP13</f>
        <v>1</v>
      </c>
      <c r="BS13" s="1467">
        <v>10</v>
      </c>
      <c r="BT13" s="1453" t="s">
        <v>24</v>
      </c>
      <c r="BY13" s="43">
        <v>13</v>
      </c>
      <c r="BZ13" s="43">
        <v>4</v>
      </c>
      <c r="CA13" s="43">
        <v>0</v>
      </c>
      <c r="CB13" s="43">
        <v>1</v>
      </c>
      <c r="CC13" s="43">
        <v>1</v>
      </c>
      <c r="CD13" s="43">
        <f t="shared" si="31"/>
        <v>19</v>
      </c>
      <c r="CE13" s="1454">
        <f t="shared" si="32"/>
        <v>-2</v>
      </c>
      <c r="CG13" s="1470">
        <v>10</v>
      </c>
      <c r="CH13" s="1470" t="s">
        <v>19</v>
      </c>
      <c r="CI13" s="1471">
        <v>1</v>
      </c>
      <c r="CJ13" s="1471">
        <v>1</v>
      </c>
      <c r="CK13" s="1471">
        <v>1</v>
      </c>
      <c r="CL13" s="1471">
        <f t="shared" si="46"/>
        <v>3</v>
      </c>
      <c r="CU13" s="1455">
        <v>10</v>
      </c>
      <c r="CV13" s="1455" t="s">
        <v>22</v>
      </c>
      <c r="DA13" s="43">
        <v>13</v>
      </c>
      <c r="DB13" s="43">
        <v>2</v>
      </c>
      <c r="DC13" s="43">
        <v>2</v>
      </c>
      <c r="DD13" s="43">
        <v>1</v>
      </c>
      <c r="DE13" s="43">
        <v>1</v>
      </c>
      <c r="DF13" s="43">
        <f t="shared" si="43"/>
        <v>17</v>
      </c>
      <c r="DG13" s="1454">
        <f t="shared" si="44"/>
        <v>0</v>
      </c>
      <c r="DI13" s="1455">
        <v>10</v>
      </c>
      <c r="DJ13" s="1455" t="s">
        <v>24</v>
      </c>
      <c r="DO13" s="43">
        <v>13</v>
      </c>
      <c r="DP13" s="43">
        <v>4</v>
      </c>
      <c r="DQ13" s="43">
        <v>0</v>
      </c>
      <c r="DR13" s="43">
        <v>1</v>
      </c>
      <c r="DS13" s="43">
        <v>1</v>
      </c>
      <c r="DT13" s="43">
        <f t="shared" si="34"/>
        <v>19</v>
      </c>
      <c r="DU13" s="1454">
        <f t="shared" si="35"/>
        <v>-2</v>
      </c>
      <c r="DW13" s="1470">
        <v>10</v>
      </c>
      <c r="DX13" s="1470" t="s">
        <v>20</v>
      </c>
      <c r="DY13" s="1471">
        <v>1</v>
      </c>
      <c r="DZ13" s="1471">
        <v>1</v>
      </c>
      <c r="EA13" s="1471">
        <v>1</v>
      </c>
      <c r="EB13" s="1471">
        <f t="shared" ref="EB13" si="49">SUM(DY13:EA13)</f>
        <v>3</v>
      </c>
      <c r="EI13" s="1454"/>
      <c r="EK13" s="1455">
        <v>10</v>
      </c>
      <c r="EL13" s="1455" t="s">
        <v>23</v>
      </c>
      <c r="EQ13" s="43">
        <v>13</v>
      </c>
      <c r="ER13" s="43">
        <v>3</v>
      </c>
      <c r="ES13" s="43">
        <v>1</v>
      </c>
      <c r="ET13" s="43">
        <v>1</v>
      </c>
      <c r="EU13" s="43">
        <v>1</v>
      </c>
      <c r="EV13" s="43">
        <f t="shared" si="39"/>
        <v>18</v>
      </c>
      <c r="EW13" s="1454">
        <f>$C$40-EV13</f>
        <v>-1</v>
      </c>
      <c r="EY13" s="1455">
        <v>10</v>
      </c>
      <c r="EZ13" s="1455" t="s">
        <v>23</v>
      </c>
      <c r="FE13" s="43">
        <v>13</v>
      </c>
      <c r="FF13" s="43">
        <v>3</v>
      </c>
      <c r="FG13" s="43">
        <v>1</v>
      </c>
      <c r="FH13" s="43">
        <v>1</v>
      </c>
      <c r="FI13" s="43">
        <v>1</v>
      </c>
      <c r="FJ13" s="43">
        <f t="shared" si="40"/>
        <v>18</v>
      </c>
      <c r="FK13" s="1454">
        <f t="shared" si="41"/>
        <v>-1</v>
      </c>
    </row>
    <row r="14" spans="1:167" x14ac:dyDescent="0.15">
      <c r="A14" s="1456">
        <v>11</v>
      </c>
      <c r="B14" s="1456" t="s">
        <v>19</v>
      </c>
      <c r="C14" s="1471">
        <v>1</v>
      </c>
      <c r="D14" s="1471">
        <v>1</v>
      </c>
      <c r="E14" s="1471">
        <v>1</v>
      </c>
      <c r="F14" s="1471">
        <f t="shared" si="18"/>
        <v>3</v>
      </c>
      <c r="O14" s="1458">
        <v>11</v>
      </c>
      <c r="P14" s="1459" t="s">
        <v>21</v>
      </c>
      <c r="U14" s="43">
        <v>13</v>
      </c>
      <c r="V14" s="43">
        <v>1</v>
      </c>
      <c r="W14" s="43">
        <v>3</v>
      </c>
      <c r="X14" s="43">
        <v>1</v>
      </c>
      <c r="Y14" s="43">
        <v>1</v>
      </c>
      <c r="Z14" s="43">
        <f t="shared" si="30"/>
        <v>16</v>
      </c>
      <c r="AA14" s="1454"/>
      <c r="AC14" s="1462">
        <v>11</v>
      </c>
      <c r="AD14" s="1388" t="s">
        <v>24</v>
      </c>
      <c r="AI14" s="43">
        <v>13</v>
      </c>
      <c r="AJ14" s="43">
        <v>4</v>
      </c>
      <c r="AK14" s="43">
        <v>0</v>
      </c>
      <c r="AL14" s="43">
        <v>1</v>
      </c>
      <c r="AM14" s="43">
        <v>1</v>
      </c>
      <c r="AN14" s="43">
        <f t="shared" si="36"/>
        <v>19</v>
      </c>
      <c r="AO14" s="1454">
        <f t="shared" si="37"/>
        <v>-2</v>
      </c>
      <c r="AQ14" s="1469">
        <v>11</v>
      </c>
      <c r="AR14" s="1464" t="s">
        <v>19</v>
      </c>
      <c r="AS14" s="1471">
        <v>1</v>
      </c>
      <c r="AT14" s="1471">
        <v>1</v>
      </c>
      <c r="AU14" s="1471">
        <v>1</v>
      </c>
      <c r="AV14" s="1471">
        <f t="shared" si="47"/>
        <v>3</v>
      </c>
      <c r="BE14" s="1467">
        <v>11</v>
      </c>
      <c r="BF14" s="1453" t="s">
        <v>22</v>
      </c>
      <c r="BK14" s="43">
        <v>13</v>
      </c>
      <c r="BL14" s="43">
        <v>2</v>
      </c>
      <c r="BM14" s="43">
        <v>2</v>
      </c>
      <c r="BN14" s="43">
        <v>1</v>
      </c>
      <c r="BO14" s="43">
        <v>1</v>
      </c>
      <c r="BP14" s="43">
        <f t="shared" si="48"/>
        <v>17</v>
      </c>
      <c r="BQ14" s="1454">
        <f>$C$40-BP14</f>
        <v>0</v>
      </c>
      <c r="BS14" s="1467">
        <v>11</v>
      </c>
      <c r="BT14" s="1453" t="s">
        <v>25</v>
      </c>
      <c r="BU14" s="1471">
        <v>0.5</v>
      </c>
      <c r="BV14" s="1471">
        <v>0.5</v>
      </c>
      <c r="BW14" s="1471">
        <v>0.5</v>
      </c>
      <c r="BX14" s="1471">
        <f t="shared" ref="BX14:BX15" si="50">SUM(BU14:BW14)</f>
        <v>1.5</v>
      </c>
      <c r="BY14" s="43">
        <v>12</v>
      </c>
      <c r="BZ14" s="43">
        <v>3</v>
      </c>
      <c r="CA14" s="43">
        <v>0</v>
      </c>
      <c r="CB14" s="43">
        <v>1</v>
      </c>
      <c r="CC14" s="43">
        <v>1</v>
      </c>
      <c r="CD14" s="43">
        <f t="shared" si="31"/>
        <v>17</v>
      </c>
      <c r="CE14" s="1454">
        <f t="shared" si="32"/>
        <v>0</v>
      </c>
      <c r="CG14" s="1455">
        <v>11</v>
      </c>
      <c r="CH14" s="1455" t="s">
        <v>20</v>
      </c>
      <c r="CM14" s="43">
        <v>13</v>
      </c>
      <c r="CN14" s="43">
        <v>1</v>
      </c>
      <c r="CO14" s="43">
        <v>3</v>
      </c>
      <c r="CP14" s="43">
        <v>1</v>
      </c>
      <c r="CQ14" s="43">
        <v>1</v>
      </c>
      <c r="CR14" s="43">
        <f t="shared" ref="CR14:CR18" si="51">CM14+CN14+CP14+CQ14</f>
        <v>16</v>
      </c>
      <c r="CS14" s="1454">
        <f>$C$40-CR14</f>
        <v>1</v>
      </c>
      <c r="CU14" s="1455">
        <v>11</v>
      </c>
      <c r="CV14" s="1455" t="s">
        <v>23</v>
      </c>
      <c r="DA14" s="43">
        <v>13</v>
      </c>
      <c r="DB14" s="43">
        <v>3</v>
      </c>
      <c r="DC14" s="43">
        <v>1</v>
      </c>
      <c r="DD14" s="43">
        <v>1</v>
      </c>
      <c r="DE14" s="43">
        <v>1</v>
      </c>
      <c r="DF14" s="43">
        <f t="shared" si="43"/>
        <v>18</v>
      </c>
      <c r="DG14" s="1454">
        <f t="shared" si="44"/>
        <v>-1</v>
      </c>
      <c r="DI14" s="1455">
        <v>11</v>
      </c>
      <c r="DJ14" s="1455" t="s">
        <v>25</v>
      </c>
      <c r="DK14" s="1471">
        <v>0.5</v>
      </c>
      <c r="DL14" s="1471">
        <v>0.5</v>
      </c>
      <c r="DM14" s="1471">
        <v>0.5</v>
      </c>
      <c r="DN14" s="1471">
        <f t="shared" ref="DN14:DN15" si="52">SUM(DK14:DM14)</f>
        <v>1.5</v>
      </c>
      <c r="DO14" s="43">
        <v>12</v>
      </c>
      <c r="DP14" s="43">
        <v>3</v>
      </c>
      <c r="DQ14" s="43">
        <v>0</v>
      </c>
      <c r="DR14" s="43">
        <v>1</v>
      </c>
      <c r="DS14" s="43">
        <v>1</v>
      </c>
      <c r="DT14" s="43">
        <f t="shared" si="34"/>
        <v>17</v>
      </c>
      <c r="DU14" s="1454">
        <f t="shared" si="35"/>
        <v>0</v>
      </c>
      <c r="DW14" s="1455">
        <v>11</v>
      </c>
      <c r="DX14" s="1455" t="s">
        <v>21</v>
      </c>
      <c r="EC14" s="43">
        <v>13</v>
      </c>
      <c r="ED14" s="43">
        <v>1</v>
      </c>
      <c r="EE14" s="43">
        <v>3</v>
      </c>
      <c r="EF14" s="43">
        <v>1</v>
      </c>
      <c r="EG14" s="43">
        <v>1</v>
      </c>
      <c r="EH14" s="43">
        <f t="shared" ref="EH14:EH17" si="53">EC14+ED14+EF14+EG14</f>
        <v>16</v>
      </c>
      <c r="EI14" s="1454">
        <f>$C$40-EH14</f>
        <v>1</v>
      </c>
      <c r="EK14" s="1470">
        <v>11</v>
      </c>
      <c r="EL14" s="1470" t="s">
        <v>24</v>
      </c>
      <c r="EM14" s="1471">
        <v>1</v>
      </c>
      <c r="EN14" s="1471">
        <v>1</v>
      </c>
      <c r="EO14" s="1471">
        <v>1</v>
      </c>
      <c r="EP14" s="1471">
        <f t="shared" ref="EP14" si="54">SUM(EM14:EO14)</f>
        <v>3</v>
      </c>
      <c r="EW14" s="1454"/>
      <c r="EY14" s="1455">
        <v>11</v>
      </c>
      <c r="EZ14" s="1455" t="s">
        <v>24</v>
      </c>
      <c r="FE14" s="43">
        <v>13</v>
      </c>
      <c r="FF14" s="43">
        <v>4</v>
      </c>
      <c r="FG14" s="43">
        <v>0</v>
      </c>
      <c r="FH14" s="43">
        <v>1</v>
      </c>
      <c r="FI14" s="43">
        <v>1</v>
      </c>
      <c r="FJ14" s="43">
        <f t="shared" si="40"/>
        <v>19</v>
      </c>
      <c r="FK14" s="1454">
        <f t="shared" si="41"/>
        <v>-2</v>
      </c>
    </row>
    <row r="15" spans="1:167" x14ac:dyDescent="0.15">
      <c r="A15" s="43">
        <v>12</v>
      </c>
      <c r="B15" s="43" t="s">
        <v>20</v>
      </c>
      <c r="G15" s="43">
        <v>13</v>
      </c>
      <c r="H15" s="43">
        <v>1</v>
      </c>
      <c r="I15" s="43">
        <v>3</v>
      </c>
      <c r="J15" s="43">
        <v>1</v>
      </c>
      <c r="K15" s="43">
        <v>1</v>
      </c>
      <c r="L15" s="43">
        <f t="shared" si="12"/>
        <v>16</v>
      </c>
      <c r="M15" s="1454">
        <f>$C$40-L15</f>
        <v>1</v>
      </c>
      <c r="O15" s="1458">
        <v>12</v>
      </c>
      <c r="P15" s="1459" t="s">
        <v>22</v>
      </c>
      <c r="U15" s="43">
        <v>13</v>
      </c>
      <c r="V15" s="43">
        <v>2</v>
      </c>
      <c r="W15" s="43">
        <v>2</v>
      </c>
      <c r="X15" s="43">
        <v>1</v>
      </c>
      <c r="Y15" s="43">
        <v>1</v>
      </c>
      <c r="Z15" s="43">
        <f t="shared" ref="Z15:Z17" si="55">U15+V15+X15+Y15</f>
        <v>17</v>
      </c>
      <c r="AA15" s="1454">
        <f>$C$40-Z15</f>
        <v>0</v>
      </c>
      <c r="AC15" s="1462">
        <v>12</v>
      </c>
      <c r="AD15" s="1388" t="s">
        <v>25</v>
      </c>
      <c r="AE15" s="1471">
        <v>0.5</v>
      </c>
      <c r="AF15" s="1471">
        <v>0.5</v>
      </c>
      <c r="AG15" s="1471">
        <v>0.5</v>
      </c>
      <c r="AH15" s="1471">
        <f t="shared" ref="AH15:AH16" si="56">SUM(AE15:AG15)</f>
        <v>1.5</v>
      </c>
      <c r="AI15" s="43">
        <v>12</v>
      </c>
      <c r="AJ15" s="43">
        <v>3</v>
      </c>
      <c r="AK15" s="43">
        <v>0</v>
      </c>
      <c r="AL15" s="43">
        <v>1</v>
      </c>
      <c r="AM15" s="43">
        <v>1</v>
      </c>
      <c r="AN15" s="43">
        <f t="shared" si="36"/>
        <v>17</v>
      </c>
      <c r="AO15" s="1454">
        <f t="shared" si="37"/>
        <v>0</v>
      </c>
      <c r="AQ15" s="1467">
        <v>12</v>
      </c>
      <c r="AR15" s="1453" t="s">
        <v>20</v>
      </c>
      <c r="AW15" s="43">
        <v>13</v>
      </c>
      <c r="AX15" s="43">
        <v>1</v>
      </c>
      <c r="AY15" s="43">
        <v>3</v>
      </c>
      <c r="AZ15" s="43">
        <v>1</v>
      </c>
      <c r="BA15" s="43">
        <v>1</v>
      </c>
      <c r="BB15" s="43">
        <f t="shared" ref="BB15:BB19" si="57">AW15+AX15+AZ15+BA15</f>
        <v>16</v>
      </c>
      <c r="BC15" s="1454">
        <f>$C$40-BB15</f>
        <v>1</v>
      </c>
      <c r="BE15" s="1467">
        <v>12</v>
      </c>
      <c r="BF15" s="1453" t="s">
        <v>23</v>
      </c>
      <c r="BK15" s="43">
        <v>13</v>
      </c>
      <c r="BL15" s="43">
        <v>3</v>
      </c>
      <c r="BM15" s="43">
        <v>1</v>
      </c>
      <c r="BN15" s="43">
        <v>1</v>
      </c>
      <c r="BO15" s="43">
        <v>1</v>
      </c>
      <c r="BP15" s="43">
        <f t="shared" si="48"/>
        <v>18</v>
      </c>
      <c r="BQ15" s="1454">
        <f>$C$40-BP15</f>
        <v>-1</v>
      </c>
      <c r="BS15" s="1469">
        <v>12</v>
      </c>
      <c r="BT15" s="1464" t="s">
        <v>19</v>
      </c>
      <c r="BU15" s="1471">
        <v>1</v>
      </c>
      <c r="BV15" s="1471">
        <v>1</v>
      </c>
      <c r="BW15" s="1471">
        <v>1</v>
      </c>
      <c r="BX15" s="1471">
        <f t="shared" si="50"/>
        <v>3</v>
      </c>
      <c r="CG15" s="1455">
        <v>12</v>
      </c>
      <c r="CH15" s="1455" t="s">
        <v>21</v>
      </c>
      <c r="CM15" s="43">
        <v>13</v>
      </c>
      <c r="CN15" s="43">
        <v>1</v>
      </c>
      <c r="CO15" s="43">
        <v>3</v>
      </c>
      <c r="CP15" s="43">
        <v>1</v>
      </c>
      <c r="CQ15" s="43">
        <v>1</v>
      </c>
      <c r="CR15" s="43">
        <f t="shared" si="51"/>
        <v>16</v>
      </c>
      <c r="CS15" s="1454">
        <f>$C$40-CR15</f>
        <v>1</v>
      </c>
      <c r="CU15" s="1455">
        <v>12</v>
      </c>
      <c r="CV15" s="1455" t="s">
        <v>24</v>
      </c>
      <c r="DA15" s="43">
        <v>13</v>
      </c>
      <c r="DB15" s="43">
        <v>4</v>
      </c>
      <c r="DC15" s="43">
        <v>0</v>
      </c>
      <c r="DD15" s="43">
        <v>1</v>
      </c>
      <c r="DE15" s="43">
        <v>1</v>
      </c>
      <c r="DF15" s="43">
        <f t="shared" si="43"/>
        <v>19</v>
      </c>
      <c r="DG15" s="1454">
        <f t="shared" si="44"/>
        <v>-2</v>
      </c>
      <c r="DI15" s="1470">
        <v>12</v>
      </c>
      <c r="DJ15" s="1470" t="s">
        <v>19</v>
      </c>
      <c r="DK15" s="1471">
        <v>1</v>
      </c>
      <c r="DL15" s="1471">
        <v>1</v>
      </c>
      <c r="DM15" s="1471">
        <v>1</v>
      </c>
      <c r="DN15" s="1471">
        <f t="shared" si="52"/>
        <v>3</v>
      </c>
      <c r="DW15" s="1455">
        <v>12</v>
      </c>
      <c r="DX15" s="1455" t="s">
        <v>22</v>
      </c>
      <c r="EC15" s="43">
        <v>13</v>
      </c>
      <c r="ED15" s="43">
        <v>2</v>
      </c>
      <c r="EE15" s="43">
        <v>2</v>
      </c>
      <c r="EF15" s="43">
        <v>1</v>
      </c>
      <c r="EG15" s="43">
        <v>1</v>
      </c>
      <c r="EH15" s="43">
        <f t="shared" si="53"/>
        <v>17</v>
      </c>
      <c r="EI15" s="1454">
        <f>$C$40-EH15</f>
        <v>0</v>
      </c>
      <c r="EK15" s="1455">
        <v>12</v>
      </c>
      <c r="EL15" s="1455" t="s">
        <v>25</v>
      </c>
      <c r="EM15" s="1471">
        <v>0.5</v>
      </c>
      <c r="EN15" s="1471">
        <v>0.5</v>
      </c>
      <c r="EO15" s="1471">
        <v>0.5</v>
      </c>
      <c r="EP15" s="1471">
        <f t="shared" ref="EP15:EP16" si="58">SUM(EM15:EO15)</f>
        <v>1.5</v>
      </c>
      <c r="EQ15" s="43">
        <v>12</v>
      </c>
      <c r="ER15" s="43">
        <v>3</v>
      </c>
      <c r="ES15" s="43">
        <v>0</v>
      </c>
      <c r="ET15" s="43">
        <v>1</v>
      </c>
      <c r="EU15" s="43">
        <v>1</v>
      </c>
      <c r="EV15" s="43">
        <f t="shared" si="39"/>
        <v>17</v>
      </c>
      <c r="EW15" s="1454">
        <f>$C$40-EV15</f>
        <v>0</v>
      </c>
      <c r="EY15" s="1455">
        <v>12</v>
      </c>
      <c r="EZ15" s="1455" t="s">
        <v>25</v>
      </c>
      <c r="FA15" s="1471">
        <v>0.5</v>
      </c>
      <c r="FB15" s="1471">
        <v>0.5</v>
      </c>
      <c r="FC15" s="1471">
        <v>0.5</v>
      </c>
      <c r="FD15" s="1471">
        <f t="shared" ref="FD15:FD16" si="59">SUM(FA15:FC15)</f>
        <v>1.5</v>
      </c>
      <c r="FE15" s="43">
        <v>12</v>
      </c>
      <c r="FF15" s="43">
        <v>3</v>
      </c>
      <c r="FG15" s="43">
        <v>0</v>
      </c>
      <c r="FH15" s="43">
        <v>1</v>
      </c>
      <c r="FI15" s="43">
        <v>1</v>
      </c>
      <c r="FJ15" s="43">
        <f t="shared" si="40"/>
        <v>17</v>
      </c>
      <c r="FK15" s="1454">
        <f t="shared" si="41"/>
        <v>0</v>
      </c>
    </row>
    <row r="16" spans="1:167" x14ac:dyDescent="0.15">
      <c r="A16" s="43">
        <v>13</v>
      </c>
      <c r="B16" s="43" t="s">
        <v>21</v>
      </c>
      <c r="G16" s="43">
        <v>13</v>
      </c>
      <c r="H16" s="43">
        <v>1</v>
      </c>
      <c r="I16" s="43">
        <v>3</v>
      </c>
      <c r="J16" s="43">
        <v>1</v>
      </c>
      <c r="K16" s="43">
        <v>1</v>
      </c>
      <c r="L16" s="43">
        <f t="shared" si="12"/>
        <v>16</v>
      </c>
      <c r="M16" s="1454">
        <f>$C$40-L16</f>
        <v>1</v>
      </c>
      <c r="O16" s="1458">
        <v>13</v>
      </c>
      <c r="P16" s="1459" t="s">
        <v>23</v>
      </c>
      <c r="U16" s="43">
        <v>13</v>
      </c>
      <c r="V16" s="43">
        <v>3</v>
      </c>
      <c r="W16" s="43">
        <v>1</v>
      </c>
      <c r="X16" s="43">
        <v>1</v>
      </c>
      <c r="Y16" s="43">
        <v>1</v>
      </c>
      <c r="Z16" s="43">
        <f t="shared" si="55"/>
        <v>18</v>
      </c>
      <c r="AA16" s="1454">
        <f>$C$40-Z16</f>
        <v>-1</v>
      </c>
      <c r="AC16" s="1463">
        <v>13</v>
      </c>
      <c r="AD16" s="1464" t="s">
        <v>19</v>
      </c>
      <c r="AE16" s="1471">
        <v>1</v>
      </c>
      <c r="AF16" s="1471">
        <v>1</v>
      </c>
      <c r="AG16" s="1471">
        <v>1</v>
      </c>
      <c r="AH16" s="1471">
        <f t="shared" si="56"/>
        <v>3</v>
      </c>
      <c r="AO16" s="1454"/>
      <c r="AQ16" s="1467">
        <v>13</v>
      </c>
      <c r="AR16" s="1453" t="s">
        <v>21</v>
      </c>
      <c r="AW16" s="43">
        <v>13</v>
      </c>
      <c r="AX16" s="43">
        <v>1</v>
      </c>
      <c r="AY16" s="43">
        <v>3</v>
      </c>
      <c r="AZ16" s="43">
        <v>1</v>
      </c>
      <c r="BA16" s="43">
        <v>1</v>
      </c>
      <c r="BB16" s="43">
        <f t="shared" si="57"/>
        <v>16</v>
      </c>
      <c r="BC16" s="1454">
        <f>$C$40-BB16</f>
        <v>1</v>
      </c>
      <c r="BE16" s="1467">
        <v>13</v>
      </c>
      <c r="BF16" s="1453" t="s">
        <v>24</v>
      </c>
      <c r="BK16" s="43">
        <v>13</v>
      </c>
      <c r="BL16" s="43">
        <v>4</v>
      </c>
      <c r="BM16" s="43">
        <v>0</v>
      </c>
      <c r="BN16" s="43">
        <v>1</v>
      </c>
      <c r="BO16" s="43">
        <v>1</v>
      </c>
      <c r="BP16" s="43">
        <f t="shared" si="48"/>
        <v>19</v>
      </c>
      <c r="BQ16" s="1454">
        <f>$C$40-BP16</f>
        <v>-2</v>
      </c>
      <c r="BS16" s="1467">
        <v>13</v>
      </c>
      <c r="BT16" s="1453" t="s">
        <v>20</v>
      </c>
      <c r="BY16" s="43">
        <v>13</v>
      </c>
      <c r="BZ16" s="43">
        <v>1</v>
      </c>
      <c r="CA16" s="43">
        <v>3</v>
      </c>
      <c r="CB16" s="43">
        <v>1</v>
      </c>
      <c r="CC16" s="43">
        <v>1</v>
      </c>
      <c r="CD16" s="43">
        <f t="shared" ref="CD16:CD20" si="60">BY16+BZ16+CB16+CC16</f>
        <v>16</v>
      </c>
      <c r="CE16" s="1454">
        <f>$C$40-CD16</f>
        <v>1</v>
      </c>
      <c r="CG16" s="1455">
        <v>13</v>
      </c>
      <c r="CH16" s="1455" t="s">
        <v>22</v>
      </c>
      <c r="CM16" s="43">
        <v>13</v>
      </c>
      <c r="CN16" s="43">
        <v>2</v>
      </c>
      <c r="CO16" s="43">
        <v>2</v>
      </c>
      <c r="CP16" s="43">
        <v>1</v>
      </c>
      <c r="CQ16" s="43">
        <v>1</v>
      </c>
      <c r="CR16" s="43">
        <f t="shared" si="51"/>
        <v>17</v>
      </c>
      <c r="CS16" s="1454">
        <f>$C$40-CR16</f>
        <v>0</v>
      </c>
      <c r="CU16" s="1455">
        <v>13</v>
      </c>
      <c r="CV16" s="1455" t="s">
        <v>25</v>
      </c>
      <c r="CW16" s="1471">
        <v>0.5</v>
      </c>
      <c r="CX16" s="1471">
        <v>0.5</v>
      </c>
      <c r="CY16" s="1471">
        <v>0.5</v>
      </c>
      <c r="CZ16" s="1471">
        <f t="shared" ref="CZ16:CZ17" si="61">SUM(CW16:CY16)</f>
        <v>1.5</v>
      </c>
      <c r="DA16" s="43">
        <v>12</v>
      </c>
      <c r="DB16" s="43">
        <v>3</v>
      </c>
      <c r="DC16" s="43">
        <v>0</v>
      </c>
      <c r="DD16" s="43">
        <v>1</v>
      </c>
      <c r="DE16" s="43">
        <v>1</v>
      </c>
      <c r="DF16" s="43">
        <f t="shared" si="43"/>
        <v>17</v>
      </c>
      <c r="DG16" s="1454">
        <f t="shared" si="44"/>
        <v>0</v>
      </c>
      <c r="DI16" s="1455">
        <v>13</v>
      </c>
      <c r="DJ16" s="1455" t="s">
        <v>20</v>
      </c>
      <c r="DO16" s="43">
        <v>13</v>
      </c>
      <c r="DP16" s="43">
        <v>1</v>
      </c>
      <c r="DQ16" s="43">
        <v>3</v>
      </c>
      <c r="DR16" s="43">
        <v>1</v>
      </c>
      <c r="DS16" s="43">
        <v>1</v>
      </c>
      <c r="DT16" s="43">
        <f t="shared" ref="DT16:DT20" si="62">DO16+DP16+DR16+DS16</f>
        <v>16</v>
      </c>
      <c r="DU16" s="1454">
        <f>$C$40-DT16</f>
        <v>1</v>
      </c>
      <c r="DW16" s="1455">
        <v>13</v>
      </c>
      <c r="DX16" s="1455" t="s">
        <v>23</v>
      </c>
      <c r="EC16" s="43">
        <v>13</v>
      </c>
      <c r="ED16" s="43">
        <v>3</v>
      </c>
      <c r="EE16" s="43">
        <v>1</v>
      </c>
      <c r="EF16" s="43">
        <v>1</v>
      </c>
      <c r="EG16" s="43">
        <v>1</v>
      </c>
      <c r="EH16" s="43">
        <f t="shared" si="53"/>
        <v>18</v>
      </c>
      <c r="EI16" s="1454">
        <f>$C$40-EH16</f>
        <v>-1</v>
      </c>
      <c r="EK16" s="1470">
        <v>13</v>
      </c>
      <c r="EL16" s="1470" t="s">
        <v>19</v>
      </c>
      <c r="EM16" s="1471">
        <v>1</v>
      </c>
      <c r="EN16" s="1471">
        <v>1</v>
      </c>
      <c r="EO16" s="1471">
        <v>1</v>
      </c>
      <c r="EP16" s="1471">
        <f t="shared" si="58"/>
        <v>3</v>
      </c>
      <c r="EY16" s="1470">
        <v>13</v>
      </c>
      <c r="EZ16" s="1470" t="s">
        <v>19</v>
      </c>
      <c r="FA16" s="1471">
        <v>1</v>
      </c>
      <c r="FB16" s="1471">
        <v>1</v>
      </c>
      <c r="FC16" s="1471">
        <v>1</v>
      </c>
      <c r="FD16" s="1471">
        <f t="shared" si="59"/>
        <v>3</v>
      </c>
    </row>
    <row r="17" spans="1:167" x14ac:dyDescent="0.15">
      <c r="A17" s="43">
        <v>14</v>
      </c>
      <c r="B17" s="43" t="s">
        <v>22</v>
      </c>
      <c r="G17" s="43">
        <v>13</v>
      </c>
      <c r="H17" s="43">
        <v>2</v>
      </c>
      <c r="I17" s="43">
        <v>2</v>
      </c>
      <c r="J17" s="43">
        <v>1</v>
      </c>
      <c r="K17" s="43">
        <v>1</v>
      </c>
      <c r="L17" s="43">
        <f t="shared" si="12"/>
        <v>17</v>
      </c>
      <c r="M17" s="1454">
        <f>$C$40-L17</f>
        <v>0</v>
      </c>
      <c r="O17" s="1458">
        <v>14</v>
      </c>
      <c r="P17" s="1459" t="s">
        <v>24</v>
      </c>
      <c r="U17" s="43">
        <v>13</v>
      </c>
      <c r="V17" s="43">
        <v>4</v>
      </c>
      <c r="W17" s="43">
        <v>0</v>
      </c>
      <c r="X17" s="43">
        <v>1</v>
      </c>
      <c r="Y17" s="43">
        <v>1</v>
      </c>
      <c r="Z17" s="43">
        <f t="shared" si="55"/>
        <v>19</v>
      </c>
      <c r="AA17" s="1454">
        <f>$C$40-Z17</f>
        <v>-2</v>
      </c>
      <c r="AC17" s="1462">
        <v>14</v>
      </c>
      <c r="AD17" s="1388" t="s">
        <v>20</v>
      </c>
      <c r="AI17" s="43">
        <v>13</v>
      </c>
      <c r="AJ17" s="43">
        <v>1</v>
      </c>
      <c r="AK17" s="43">
        <v>3</v>
      </c>
      <c r="AL17" s="43">
        <v>1</v>
      </c>
      <c r="AM17" s="43">
        <v>1</v>
      </c>
      <c r="AN17" s="43">
        <f t="shared" ref="AN17:AN21" si="63">AI17+AJ17+AL17+AM17</f>
        <v>16</v>
      </c>
      <c r="AO17" s="1454">
        <f>$C$40-AN17</f>
        <v>1</v>
      </c>
      <c r="AQ17" s="1467">
        <v>14</v>
      </c>
      <c r="AR17" s="1453" t="s">
        <v>22</v>
      </c>
      <c r="AW17" s="43">
        <v>13</v>
      </c>
      <c r="AX17" s="43">
        <v>2</v>
      </c>
      <c r="AY17" s="43">
        <v>2</v>
      </c>
      <c r="AZ17" s="43">
        <v>1</v>
      </c>
      <c r="BA17" s="43">
        <v>1</v>
      </c>
      <c r="BB17" s="43">
        <f t="shared" si="57"/>
        <v>17</v>
      </c>
      <c r="BC17" s="1454">
        <f>$C$40-BB17</f>
        <v>0</v>
      </c>
      <c r="BE17" s="1467">
        <v>14</v>
      </c>
      <c r="BF17" s="1453" t="s">
        <v>25</v>
      </c>
      <c r="BG17" s="1471">
        <v>0.5</v>
      </c>
      <c r="BH17" s="1471">
        <v>0.5</v>
      </c>
      <c r="BI17" s="1471">
        <v>0.5</v>
      </c>
      <c r="BJ17" s="1471">
        <f t="shared" ref="BJ17:BJ18" si="64">SUM(BG17:BI17)</f>
        <v>1.5</v>
      </c>
      <c r="BK17" s="43">
        <v>12</v>
      </c>
      <c r="BL17" s="43">
        <v>3</v>
      </c>
      <c r="BM17" s="43">
        <v>0</v>
      </c>
      <c r="BN17" s="43">
        <v>1</v>
      </c>
      <c r="BO17" s="43">
        <v>1</v>
      </c>
      <c r="BP17" s="43">
        <f t="shared" si="48"/>
        <v>17</v>
      </c>
      <c r="BQ17" s="1454">
        <f>$C$40-BP17</f>
        <v>0</v>
      </c>
      <c r="BS17" s="1467">
        <v>14</v>
      </c>
      <c r="BT17" s="1453" t="s">
        <v>21</v>
      </c>
      <c r="BY17" s="43">
        <v>13</v>
      </c>
      <c r="BZ17" s="43">
        <v>1</v>
      </c>
      <c r="CA17" s="43">
        <v>3</v>
      </c>
      <c r="CB17" s="43">
        <v>1</v>
      </c>
      <c r="CC17" s="43">
        <v>1</v>
      </c>
      <c r="CD17" s="43">
        <f t="shared" si="60"/>
        <v>16</v>
      </c>
      <c r="CE17" s="1454">
        <f>$C$40-CD17</f>
        <v>1</v>
      </c>
      <c r="CG17" s="1455">
        <v>14</v>
      </c>
      <c r="CH17" s="1455" t="s">
        <v>23</v>
      </c>
      <c r="CM17" s="43">
        <v>13</v>
      </c>
      <c r="CN17" s="43">
        <v>3</v>
      </c>
      <c r="CO17" s="43">
        <v>1</v>
      </c>
      <c r="CP17" s="43">
        <v>1</v>
      </c>
      <c r="CQ17" s="43">
        <v>1</v>
      </c>
      <c r="CR17" s="43">
        <f t="shared" si="51"/>
        <v>18</v>
      </c>
      <c r="CS17" s="1454">
        <f>$C$40-CR17</f>
        <v>-1</v>
      </c>
      <c r="CU17" s="1470">
        <v>14</v>
      </c>
      <c r="CV17" s="1470" t="s">
        <v>19</v>
      </c>
      <c r="CW17" s="1471">
        <v>1</v>
      </c>
      <c r="CX17" s="1471">
        <v>1</v>
      </c>
      <c r="CY17" s="1471">
        <v>1</v>
      </c>
      <c r="CZ17" s="1471">
        <f t="shared" si="61"/>
        <v>3</v>
      </c>
      <c r="DI17" s="1455">
        <v>14</v>
      </c>
      <c r="DJ17" s="1455" t="s">
        <v>21</v>
      </c>
      <c r="DO17" s="43">
        <v>13</v>
      </c>
      <c r="DP17" s="43">
        <v>1</v>
      </c>
      <c r="DQ17" s="43">
        <v>3</v>
      </c>
      <c r="DR17" s="43">
        <v>1</v>
      </c>
      <c r="DS17" s="43">
        <v>1</v>
      </c>
      <c r="DT17" s="43">
        <f t="shared" si="62"/>
        <v>16</v>
      </c>
      <c r="DU17" s="1454">
        <f>$C$40-DT17</f>
        <v>1</v>
      </c>
      <c r="DW17" s="1455">
        <v>14</v>
      </c>
      <c r="DX17" s="1455" t="s">
        <v>24</v>
      </c>
      <c r="EC17" s="43">
        <v>13</v>
      </c>
      <c r="ED17" s="43">
        <v>4</v>
      </c>
      <c r="EE17" s="43">
        <v>0</v>
      </c>
      <c r="EF17" s="43">
        <v>1</v>
      </c>
      <c r="EG17" s="43">
        <v>1</v>
      </c>
      <c r="EH17" s="43">
        <f t="shared" si="53"/>
        <v>19</v>
      </c>
      <c r="EI17" s="1454">
        <f>$C$40-EH17</f>
        <v>-2</v>
      </c>
      <c r="EK17" s="1455">
        <v>14</v>
      </c>
      <c r="EL17" s="1455" t="s">
        <v>20</v>
      </c>
      <c r="EQ17" s="43">
        <v>13</v>
      </c>
      <c r="ER17" s="43">
        <v>1</v>
      </c>
      <c r="ES17" s="43">
        <v>3</v>
      </c>
      <c r="ET17" s="43">
        <v>1</v>
      </c>
      <c r="EU17" s="43">
        <v>1</v>
      </c>
      <c r="EV17" s="43">
        <f t="shared" ref="EV17:EV21" si="65">EQ17+ER17+ET17+EU17</f>
        <v>16</v>
      </c>
      <c r="EW17" s="1454">
        <f>$C$40-EV17</f>
        <v>1</v>
      </c>
      <c r="EY17" s="1455">
        <v>14</v>
      </c>
      <c r="EZ17" s="1455" t="s">
        <v>20</v>
      </c>
      <c r="FE17" s="43">
        <v>13</v>
      </c>
      <c r="FF17" s="43">
        <v>1</v>
      </c>
      <c r="FG17" s="43">
        <v>3</v>
      </c>
      <c r="FH17" s="43">
        <v>1</v>
      </c>
      <c r="FI17" s="43">
        <v>1</v>
      </c>
      <c r="FJ17" s="43">
        <f t="shared" ref="FJ17:FJ21" si="66">FE17+FF17+FH17+FI17</f>
        <v>16</v>
      </c>
      <c r="FK17" s="1454">
        <f>$C$40-FJ17</f>
        <v>1</v>
      </c>
    </row>
    <row r="18" spans="1:167" x14ac:dyDescent="0.15">
      <c r="A18" s="43">
        <v>15</v>
      </c>
      <c r="B18" s="43" t="s">
        <v>23</v>
      </c>
      <c r="G18" s="43">
        <v>13</v>
      </c>
      <c r="H18" s="43">
        <v>3</v>
      </c>
      <c r="I18" s="43">
        <v>1</v>
      </c>
      <c r="J18" s="43">
        <v>1</v>
      </c>
      <c r="K18" s="43">
        <v>1</v>
      </c>
      <c r="L18" s="43">
        <f t="shared" si="12"/>
        <v>18</v>
      </c>
      <c r="M18" s="1454">
        <f>$C$40-L18</f>
        <v>-1</v>
      </c>
      <c r="O18" s="1460">
        <v>15</v>
      </c>
      <c r="P18" s="1461" t="s">
        <v>25</v>
      </c>
      <c r="Q18" s="1471">
        <v>1</v>
      </c>
      <c r="R18" s="1471">
        <v>1</v>
      </c>
      <c r="S18" s="1471">
        <v>1</v>
      </c>
      <c r="T18" s="1471">
        <f t="shared" ref="T18:T19" si="67">SUM(Q18:S18)</f>
        <v>3</v>
      </c>
      <c r="V18" s="43">
        <v>3</v>
      </c>
      <c r="W18" s="43">
        <v>0</v>
      </c>
      <c r="AA18" s="1454"/>
      <c r="AC18" s="1462">
        <v>15</v>
      </c>
      <c r="AD18" s="1388" t="s">
        <v>21</v>
      </c>
      <c r="AI18" s="43">
        <v>13</v>
      </c>
      <c r="AJ18" s="43">
        <v>1</v>
      </c>
      <c r="AK18" s="43">
        <v>3</v>
      </c>
      <c r="AL18" s="43">
        <v>1</v>
      </c>
      <c r="AM18" s="43">
        <v>1</v>
      </c>
      <c r="AN18" s="43">
        <f t="shared" si="63"/>
        <v>16</v>
      </c>
      <c r="AO18" s="1454">
        <f>$C$40-AN18</f>
        <v>1</v>
      </c>
      <c r="AQ18" s="1467">
        <v>15</v>
      </c>
      <c r="AR18" s="1453" t="s">
        <v>23</v>
      </c>
      <c r="AW18" s="43">
        <v>13</v>
      </c>
      <c r="AX18" s="43">
        <v>3</v>
      </c>
      <c r="AY18" s="43">
        <v>1</v>
      </c>
      <c r="AZ18" s="43">
        <v>1</v>
      </c>
      <c r="BA18" s="43">
        <v>1</v>
      </c>
      <c r="BB18" s="43">
        <f t="shared" si="57"/>
        <v>18</v>
      </c>
      <c r="BC18" s="1454">
        <f>$C$40-BB18</f>
        <v>-1</v>
      </c>
      <c r="BE18" s="1469">
        <v>15</v>
      </c>
      <c r="BF18" s="1464" t="s">
        <v>19</v>
      </c>
      <c r="BG18" s="1471">
        <v>1</v>
      </c>
      <c r="BH18" s="1471">
        <v>1</v>
      </c>
      <c r="BI18" s="1471">
        <v>1</v>
      </c>
      <c r="BJ18" s="1471">
        <f t="shared" si="64"/>
        <v>3</v>
      </c>
      <c r="BS18" s="1467">
        <v>15</v>
      </c>
      <c r="BT18" s="1453" t="s">
        <v>22</v>
      </c>
      <c r="BY18" s="43">
        <v>13</v>
      </c>
      <c r="BZ18" s="43">
        <v>2</v>
      </c>
      <c r="CA18" s="43">
        <v>2</v>
      </c>
      <c r="CB18" s="43">
        <v>1</v>
      </c>
      <c r="CC18" s="43">
        <v>1</v>
      </c>
      <c r="CD18" s="43">
        <f t="shared" si="60"/>
        <v>17</v>
      </c>
      <c r="CE18" s="1454">
        <f>$C$40-CD18</f>
        <v>0</v>
      </c>
      <c r="CG18" s="1455">
        <v>15</v>
      </c>
      <c r="CH18" s="1455" t="s">
        <v>24</v>
      </c>
      <c r="CM18" s="43">
        <v>13</v>
      </c>
      <c r="CN18" s="43">
        <v>4</v>
      </c>
      <c r="CO18" s="43">
        <v>0</v>
      </c>
      <c r="CP18" s="43">
        <v>1</v>
      </c>
      <c r="CQ18" s="43">
        <v>1</v>
      </c>
      <c r="CR18" s="43">
        <f t="shared" si="51"/>
        <v>19</v>
      </c>
      <c r="CS18" s="1454">
        <f>$C$40-CR18</f>
        <v>-2</v>
      </c>
      <c r="CU18" s="1455">
        <v>15</v>
      </c>
      <c r="CV18" s="1455" t="s">
        <v>20</v>
      </c>
      <c r="DA18" s="43">
        <v>13</v>
      </c>
      <c r="DB18" s="43">
        <v>1</v>
      </c>
      <c r="DC18" s="43">
        <v>3</v>
      </c>
      <c r="DD18" s="43">
        <v>1</v>
      </c>
      <c r="DE18" s="43">
        <v>1</v>
      </c>
      <c r="DF18" s="43">
        <f t="shared" ref="DF18:DF22" si="68">DA18+DB18+DD18+DE18</f>
        <v>16</v>
      </c>
      <c r="DG18" s="1454">
        <f>$C$40-DF18</f>
        <v>1</v>
      </c>
      <c r="DI18" s="1455">
        <v>15</v>
      </c>
      <c r="DJ18" s="1455" t="s">
        <v>22</v>
      </c>
      <c r="DO18" s="43">
        <v>13</v>
      </c>
      <c r="DP18" s="43">
        <v>2</v>
      </c>
      <c r="DQ18" s="43">
        <v>2</v>
      </c>
      <c r="DR18" s="43">
        <v>1</v>
      </c>
      <c r="DS18" s="43">
        <v>1</v>
      </c>
      <c r="DT18" s="43">
        <f t="shared" si="62"/>
        <v>17</v>
      </c>
      <c r="DU18" s="1454">
        <f>$C$40-DT18</f>
        <v>0</v>
      </c>
      <c r="DW18" s="1470">
        <v>15</v>
      </c>
      <c r="DX18" s="1470" t="s">
        <v>25</v>
      </c>
      <c r="DY18" s="1471">
        <v>1</v>
      </c>
      <c r="DZ18" s="1471">
        <v>1</v>
      </c>
      <c r="EA18" s="1471">
        <v>1</v>
      </c>
      <c r="EB18" s="1471">
        <f t="shared" ref="EB18:EB19" si="69">SUM(DY18:EA18)</f>
        <v>3</v>
      </c>
      <c r="EI18" s="1454"/>
      <c r="EK18" s="1455">
        <v>15</v>
      </c>
      <c r="EL18" s="1455" t="s">
        <v>21</v>
      </c>
      <c r="EQ18" s="43">
        <v>13</v>
      </c>
      <c r="ER18" s="43">
        <v>1</v>
      </c>
      <c r="ES18" s="43">
        <v>3</v>
      </c>
      <c r="ET18" s="43">
        <v>1</v>
      </c>
      <c r="EU18" s="43">
        <v>1</v>
      </c>
      <c r="EV18" s="43">
        <f t="shared" si="65"/>
        <v>16</v>
      </c>
      <c r="EW18" s="1454">
        <f>$C$40-EV18</f>
        <v>1</v>
      </c>
      <c r="EY18" s="1455">
        <v>15</v>
      </c>
      <c r="EZ18" s="1455" t="s">
        <v>21</v>
      </c>
      <c r="FE18" s="43">
        <v>13</v>
      </c>
      <c r="FF18" s="43">
        <v>1</v>
      </c>
      <c r="FG18" s="43">
        <v>3</v>
      </c>
      <c r="FH18" s="43">
        <v>1</v>
      </c>
      <c r="FI18" s="43">
        <v>1</v>
      </c>
      <c r="FJ18" s="43">
        <f t="shared" si="66"/>
        <v>16</v>
      </c>
      <c r="FK18" s="1454">
        <f>$C$40-FJ18</f>
        <v>1</v>
      </c>
    </row>
    <row r="19" spans="1:167" x14ac:dyDescent="0.15">
      <c r="A19" s="43">
        <v>16</v>
      </c>
      <c r="B19" s="43" t="s">
        <v>24</v>
      </c>
      <c r="G19" s="43">
        <v>13</v>
      </c>
      <c r="H19" s="43">
        <v>4</v>
      </c>
      <c r="I19" s="43">
        <v>0</v>
      </c>
      <c r="J19" s="43">
        <v>1</v>
      </c>
      <c r="K19" s="43">
        <v>1</v>
      </c>
      <c r="L19" s="43">
        <f t="shared" si="12"/>
        <v>19</v>
      </c>
      <c r="M19" s="1454">
        <f>$C$40-L19</f>
        <v>-2</v>
      </c>
      <c r="O19" s="1460">
        <v>16</v>
      </c>
      <c r="P19" s="1461" t="s">
        <v>19</v>
      </c>
      <c r="Q19" s="1471">
        <v>1</v>
      </c>
      <c r="R19" s="1471">
        <v>1</v>
      </c>
      <c r="S19" s="1471">
        <v>1</v>
      </c>
      <c r="T19" s="1471">
        <f t="shared" si="67"/>
        <v>3</v>
      </c>
      <c r="AA19" s="1454"/>
      <c r="AC19" s="1462">
        <v>16</v>
      </c>
      <c r="AD19" s="1388" t="s">
        <v>22</v>
      </c>
      <c r="AI19" s="43">
        <v>13</v>
      </c>
      <c r="AJ19" s="43">
        <v>2</v>
      </c>
      <c r="AK19" s="43">
        <v>2</v>
      </c>
      <c r="AL19" s="43">
        <v>1</v>
      </c>
      <c r="AM19" s="43">
        <v>1</v>
      </c>
      <c r="AN19" s="43">
        <f t="shared" si="63"/>
        <v>17</v>
      </c>
      <c r="AO19" s="1454">
        <f>$C$40-AN19</f>
        <v>0</v>
      </c>
      <c r="AQ19" s="1467">
        <v>16</v>
      </c>
      <c r="AR19" s="1453" t="s">
        <v>24</v>
      </c>
      <c r="AW19" s="43">
        <v>13</v>
      </c>
      <c r="AX19" s="43">
        <v>4</v>
      </c>
      <c r="AY19" s="43">
        <v>0</v>
      </c>
      <c r="AZ19" s="43">
        <v>1</v>
      </c>
      <c r="BA19" s="43">
        <v>1</v>
      </c>
      <c r="BB19" s="43">
        <f t="shared" si="57"/>
        <v>19</v>
      </c>
      <c r="BC19" s="1454">
        <f>$C$40-BB19</f>
        <v>-2</v>
      </c>
      <c r="BE19" s="1467">
        <v>16</v>
      </c>
      <c r="BF19" s="1453" t="s">
        <v>20</v>
      </c>
      <c r="BK19" s="43">
        <v>13</v>
      </c>
      <c r="BL19" s="43">
        <v>1</v>
      </c>
      <c r="BM19" s="43">
        <v>3</v>
      </c>
      <c r="BN19" s="43">
        <v>1</v>
      </c>
      <c r="BO19" s="43">
        <v>1</v>
      </c>
      <c r="BP19" s="43">
        <f t="shared" ref="BP19:BP23" si="70">BK19+BL19+BN19+BO19</f>
        <v>16</v>
      </c>
      <c r="BQ19" s="1454">
        <f>$C$40-BP19</f>
        <v>1</v>
      </c>
      <c r="BS19" s="1467">
        <v>16</v>
      </c>
      <c r="BT19" s="1453" t="s">
        <v>23</v>
      </c>
      <c r="BY19" s="43">
        <v>13</v>
      </c>
      <c r="BZ19" s="43">
        <v>3</v>
      </c>
      <c r="CA19" s="43">
        <v>1</v>
      </c>
      <c r="CB19" s="43">
        <v>1</v>
      </c>
      <c r="CC19" s="43">
        <v>1</v>
      </c>
      <c r="CD19" s="43">
        <f t="shared" si="60"/>
        <v>18</v>
      </c>
      <c r="CE19" s="1454">
        <f>$C$40-CD19</f>
        <v>-1</v>
      </c>
      <c r="CG19" s="1470">
        <v>16</v>
      </c>
      <c r="CH19" s="1470" t="s">
        <v>25</v>
      </c>
      <c r="CI19" s="1471">
        <v>1</v>
      </c>
      <c r="CJ19" s="1471">
        <v>1</v>
      </c>
      <c r="CK19" s="1471">
        <v>1</v>
      </c>
      <c r="CL19" s="1471">
        <f t="shared" ref="CL19:CL20" si="71">SUM(CI19:CK19)</f>
        <v>3</v>
      </c>
      <c r="CS19" s="1454"/>
      <c r="CU19" s="1455">
        <v>16</v>
      </c>
      <c r="CV19" s="1455" t="s">
        <v>21</v>
      </c>
      <c r="DA19" s="43">
        <v>13</v>
      </c>
      <c r="DB19" s="43">
        <v>1</v>
      </c>
      <c r="DC19" s="43">
        <v>3</v>
      </c>
      <c r="DD19" s="43">
        <v>1</v>
      </c>
      <c r="DE19" s="43">
        <v>1</v>
      </c>
      <c r="DF19" s="43">
        <f t="shared" si="68"/>
        <v>16</v>
      </c>
      <c r="DG19" s="1454">
        <f>$C$40-DF19</f>
        <v>1</v>
      </c>
      <c r="DI19" s="1455">
        <v>16</v>
      </c>
      <c r="DJ19" s="1455" t="s">
        <v>23</v>
      </c>
      <c r="DO19" s="43">
        <v>13</v>
      </c>
      <c r="DP19" s="43">
        <v>3</v>
      </c>
      <c r="DQ19" s="43">
        <v>1</v>
      </c>
      <c r="DR19" s="43">
        <v>1</v>
      </c>
      <c r="DS19" s="43">
        <v>1</v>
      </c>
      <c r="DT19" s="43">
        <f t="shared" si="62"/>
        <v>18</v>
      </c>
      <c r="DU19" s="1454">
        <f>$C$40-DT19</f>
        <v>-1</v>
      </c>
      <c r="DW19" s="1470">
        <v>16</v>
      </c>
      <c r="DX19" s="1470" t="s">
        <v>19</v>
      </c>
      <c r="DY19" s="1471">
        <v>1</v>
      </c>
      <c r="DZ19" s="1471">
        <v>1</v>
      </c>
      <c r="EA19" s="1471">
        <v>1</v>
      </c>
      <c r="EB19" s="1471">
        <f t="shared" si="69"/>
        <v>3</v>
      </c>
      <c r="EK19" s="1455">
        <v>16</v>
      </c>
      <c r="EL19" s="1455" t="s">
        <v>22</v>
      </c>
      <c r="EQ19" s="43">
        <v>13</v>
      </c>
      <c r="ER19" s="43">
        <v>2</v>
      </c>
      <c r="ES19" s="43">
        <v>2</v>
      </c>
      <c r="ET19" s="43">
        <v>1</v>
      </c>
      <c r="EU19" s="43">
        <v>1</v>
      </c>
      <c r="EV19" s="43">
        <f t="shared" si="65"/>
        <v>17</v>
      </c>
      <c r="EW19" s="1454">
        <f>$C$40-EV19</f>
        <v>0</v>
      </c>
      <c r="EY19" s="1455">
        <v>16</v>
      </c>
      <c r="EZ19" s="1455" t="s">
        <v>22</v>
      </c>
      <c r="FE19" s="43">
        <v>13</v>
      </c>
      <c r="FF19" s="43">
        <v>2</v>
      </c>
      <c r="FG19" s="43">
        <v>2</v>
      </c>
      <c r="FH19" s="43">
        <v>1</v>
      </c>
      <c r="FI19" s="43">
        <v>1</v>
      </c>
      <c r="FJ19" s="43">
        <f t="shared" si="66"/>
        <v>17</v>
      </c>
      <c r="FK19" s="1454">
        <f>$C$40-FJ19</f>
        <v>0</v>
      </c>
    </row>
    <row r="20" spans="1:167" x14ac:dyDescent="0.15">
      <c r="A20" s="1456">
        <v>17</v>
      </c>
      <c r="B20" s="1456" t="s">
        <v>25</v>
      </c>
      <c r="C20" s="1471">
        <v>1</v>
      </c>
      <c r="D20" s="1471">
        <v>1</v>
      </c>
      <c r="E20" s="1471">
        <v>1</v>
      </c>
      <c r="F20" s="1471">
        <f t="shared" si="18"/>
        <v>3</v>
      </c>
      <c r="O20" s="1458">
        <v>17</v>
      </c>
      <c r="P20" s="1459" t="s">
        <v>20</v>
      </c>
      <c r="U20" s="43">
        <v>13</v>
      </c>
      <c r="V20" s="43">
        <v>1</v>
      </c>
      <c r="W20" s="43">
        <v>3</v>
      </c>
      <c r="X20" s="43">
        <v>1</v>
      </c>
      <c r="Y20" s="43">
        <v>1</v>
      </c>
      <c r="Z20" s="43">
        <f t="shared" ref="Z20:Z21" si="72">U20+V20+X20+Y20</f>
        <v>16</v>
      </c>
      <c r="AA20" s="1454"/>
      <c r="AC20" s="1462">
        <v>17</v>
      </c>
      <c r="AD20" s="1388" t="s">
        <v>23</v>
      </c>
      <c r="AI20" s="43">
        <v>13</v>
      </c>
      <c r="AJ20" s="43">
        <v>3</v>
      </c>
      <c r="AK20" s="43">
        <v>1</v>
      </c>
      <c r="AL20" s="43">
        <v>1</v>
      </c>
      <c r="AM20" s="43">
        <v>1</v>
      </c>
      <c r="AN20" s="43">
        <f t="shared" si="63"/>
        <v>18</v>
      </c>
      <c r="AO20" s="1454">
        <f>$C$40-AN20</f>
        <v>-1</v>
      </c>
      <c r="AQ20" s="1469">
        <v>17</v>
      </c>
      <c r="AR20" s="1464" t="s">
        <v>25</v>
      </c>
      <c r="AS20" s="1471">
        <v>1</v>
      </c>
      <c r="AT20" s="1471">
        <v>1</v>
      </c>
      <c r="AU20" s="1471">
        <v>1</v>
      </c>
      <c r="AV20" s="1471">
        <f t="shared" ref="AV20:AV21" si="73">SUM(AS20:AU20)</f>
        <v>3</v>
      </c>
      <c r="BC20" s="1454"/>
      <c r="BE20" s="1467">
        <v>17</v>
      </c>
      <c r="BF20" s="1453" t="s">
        <v>21</v>
      </c>
      <c r="BK20" s="43">
        <v>13</v>
      </c>
      <c r="BL20" s="43">
        <v>1</v>
      </c>
      <c r="BM20" s="43">
        <v>3</v>
      </c>
      <c r="BN20" s="43">
        <v>1</v>
      </c>
      <c r="BO20" s="43">
        <v>1</v>
      </c>
      <c r="BP20" s="43">
        <f t="shared" si="70"/>
        <v>16</v>
      </c>
      <c r="BQ20" s="1454">
        <f>$C$40-BP20</f>
        <v>1</v>
      </c>
      <c r="BS20" s="1467">
        <v>17</v>
      </c>
      <c r="BT20" s="1453" t="s">
        <v>24</v>
      </c>
      <c r="BY20" s="43">
        <v>13</v>
      </c>
      <c r="BZ20" s="43">
        <v>4</v>
      </c>
      <c r="CA20" s="43">
        <v>0</v>
      </c>
      <c r="CB20" s="43">
        <v>1</v>
      </c>
      <c r="CC20" s="43">
        <v>1</v>
      </c>
      <c r="CD20" s="43">
        <f t="shared" si="60"/>
        <v>19</v>
      </c>
      <c r="CE20" s="1454">
        <f>$C$40-CD20</f>
        <v>-2</v>
      </c>
      <c r="CG20" s="1470">
        <v>17</v>
      </c>
      <c r="CH20" s="1470" t="s">
        <v>19</v>
      </c>
      <c r="CI20" s="1471">
        <v>1</v>
      </c>
      <c r="CJ20" s="1471">
        <v>1</v>
      </c>
      <c r="CK20" s="1471">
        <v>1</v>
      </c>
      <c r="CL20" s="1471">
        <f t="shared" si="71"/>
        <v>3</v>
      </c>
      <c r="CU20" s="1455">
        <v>17</v>
      </c>
      <c r="CV20" s="1455" t="s">
        <v>22</v>
      </c>
      <c r="DA20" s="43">
        <v>13</v>
      </c>
      <c r="DB20" s="43">
        <v>2</v>
      </c>
      <c r="DC20" s="43">
        <v>2</v>
      </c>
      <c r="DD20" s="43">
        <v>1</v>
      </c>
      <c r="DE20" s="43">
        <v>1</v>
      </c>
      <c r="DF20" s="43">
        <f t="shared" si="68"/>
        <v>17</v>
      </c>
      <c r="DG20" s="1454">
        <f>$C$40-DF20</f>
        <v>0</v>
      </c>
      <c r="DI20" s="1455">
        <v>17</v>
      </c>
      <c r="DJ20" s="1455" t="s">
        <v>24</v>
      </c>
      <c r="DO20" s="43">
        <v>13</v>
      </c>
      <c r="DP20" s="43">
        <v>4</v>
      </c>
      <c r="DQ20" s="43">
        <v>0</v>
      </c>
      <c r="DR20" s="43">
        <v>1</v>
      </c>
      <c r="DS20" s="43">
        <v>1</v>
      </c>
      <c r="DT20" s="43">
        <f t="shared" si="62"/>
        <v>19</v>
      </c>
      <c r="DU20" s="1454">
        <f>$C$40-DT20</f>
        <v>-2</v>
      </c>
      <c r="DW20" s="1455">
        <v>17</v>
      </c>
      <c r="DX20" s="1455" t="s">
        <v>20</v>
      </c>
      <c r="EC20" s="43">
        <v>13</v>
      </c>
      <c r="ED20" s="43">
        <v>1</v>
      </c>
      <c r="EE20" s="43">
        <v>3</v>
      </c>
      <c r="EF20" s="43">
        <v>1</v>
      </c>
      <c r="EG20" s="43">
        <v>1</v>
      </c>
      <c r="EH20" s="43">
        <f t="shared" ref="EH20:EH25" si="74">EC20+ED20+EF20+EG20</f>
        <v>16</v>
      </c>
      <c r="EI20" s="1454">
        <f t="shared" ref="EI20:EI25" si="75">$C$40-EH20</f>
        <v>1</v>
      </c>
      <c r="EK20" s="1455">
        <v>17</v>
      </c>
      <c r="EL20" s="1455" t="s">
        <v>23</v>
      </c>
      <c r="EQ20" s="43">
        <v>13</v>
      </c>
      <c r="ER20" s="43">
        <v>3</v>
      </c>
      <c r="ES20" s="43">
        <v>1</v>
      </c>
      <c r="ET20" s="43">
        <v>1</v>
      </c>
      <c r="EU20" s="43">
        <v>1</v>
      </c>
      <c r="EV20" s="43">
        <f t="shared" si="65"/>
        <v>18</v>
      </c>
      <c r="EW20" s="1454">
        <f>$C$40-EV20</f>
        <v>-1</v>
      </c>
      <c r="EY20" s="1455">
        <v>17</v>
      </c>
      <c r="EZ20" s="1455" t="s">
        <v>23</v>
      </c>
      <c r="FE20" s="43">
        <v>13</v>
      </c>
      <c r="FF20" s="43">
        <v>3</v>
      </c>
      <c r="FG20" s="43">
        <v>1</v>
      </c>
      <c r="FH20" s="43">
        <v>1</v>
      </c>
      <c r="FI20" s="43">
        <v>1</v>
      </c>
      <c r="FJ20" s="43">
        <f t="shared" si="66"/>
        <v>18</v>
      </c>
      <c r="FK20" s="1454">
        <f>$C$40-FJ20</f>
        <v>-1</v>
      </c>
    </row>
    <row r="21" spans="1:167" x14ac:dyDescent="0.15">
      <c r="A21" s="1456">
        <v>18</v>
      </c>
      <c r="B21" s="1456" t="s">
        <v>19</v>
      </c>
      <c r="C21" s="1471">
        <v>1</v>
      </c>
      <c r="D21" s="1471">
        <v>1</v>
      </c>
      <c r="E21" s="1471">
        <v>1</v>
      </c>
      <c r="F21" s="1471">
        <f t="shared" si="18"/>
        <v>3</v>
      </c>
      <c r="O21" s="1458">
        <v>18</v>
      </c>
      <c r="P21" s="1459" t="s">
        <v>21</v>
      </c>
      <c r="U21" s="43">
        <v>13</v>
      </c>
      <c r="V21" s="43">
        <v>1</v>
      </c>
      <c r="W21" s="43">
        <v>3</v>
      </c>
      <c r="X21" s="43">
        <v>1</v>
      </c>
      <c r="Y21" s="43">
        <v>1</v>
      </c>
      <c r="Z21" s="43">
        <f t="shared" si="72"/>
        <v>16</v>
      </c>
      <c r="AA21" s="1454"/>
      <c r="AC21" s="1462">
        <v>18</v>
      </c>
      <c r="AD21" s="1388" t="s">
        <v>24</v>
      </c>
      <c r="AI21" s="43">
        <v>13</v>
      </c>
      <c r="AJ21" s="43">
        <v>4</v>
      </c>
      <c r="AK21" s="43">
        <v>0</v>
      </c>
      <c r="AL21" s="43">
        <v>1</v>
      </c>
      <c r="AM21" s="43">
        <v>1</v>
      </c>
      <c r="AN21" s="43">
        <f t="shared" si="63"/>
        <v>19</v>
      </c>
      <c r="AO21" s="1454">
        <f>$C$40-AN21</f>
        <v>-2</v>
      </c>
      <c r="AQ21" s="1469">
        <v>18</v>
      </c>
      <c r="AR21" s="1464" t="s">
        <v>19</v>
      </c>
      <c r="AS21" s="1471">
        <v>1</v>
      </c>
      <c r="AT21" s="1471">
        <v>1</v>
      </c>
      <c r="AU21" s="1471">
        <v>1</v>
      </c>
      <c r="AV21" s="1471">
        <f t="shared" si="73"/>
        <v>3</v>
      </c>
      <c r="BE21" s="1467">
        <v>18</v>
      </c>
      <c r="BF21" s="1453" t="s">
        <v>22</v>
      </c>
      <c r="BK21" s="43">
        <v>13</v>
      </c>
      <c r="BL21" s="43">
        <v>2</v>
      </c>
      <c r="BM21" s="43">
        <v>2</v>
      </c>
      <c r="BN21" s="43">
        <v>1</v>
      </c>
      <c r="BO21" s="43">
        <v>1</v>
      </c>
      <c r="BP21" s="43">
        <f t="shared" si="70"/>
        <v>17</v>
      </c>
      <c r="BQ21" s="1454">
        <f>$C$40-BP21</f>
        <v>0</v>
      </c>
      <c r="BS21" s="1469">
        <v>18</v>
      </c>
      <c r="BT21" s="1464" t="s">
        <v>25</v>
      </c>
      <c r="BU21" s="1471">
        <v>1</v>
      </c>
      <c r="BV21" s="1471">
        <v>1</v>
      </c>
      <c r="BW21" s="1471">
        <v>1</v>
      </c>
      <c r="BX21" s="1471">
        <f t="shared" ref="BX21:BX23" si="76">SUM(BU21:BW21)</f>
        <v>3</v>
      </c>
      <c r="CE21" s="1454"/>
      <c r="CG21" s="1455">
        <v>18</v>
      </c>
      <c r="CH21" s="1455" t="s">
        <v>20</v>
      </c>
      <c r="CM21" s="43">
        <v>13</v>
      </c>
      <c r="CN21" s="43">
        <v>1</v>
      </c>
      <c r="CO21" s="43">
        <v>3</v>
      </c>
      <c r="CP21" s="43">
        <v>1</v>
      </c>
      <c r="CQ21" s="43">
        <v>1</v>
      </c>
      <c r="CR21" s="43">
        <f t="shared" ref="CR21:CR26" si="77">CM21+CN21+CP21+CQ21</f>
        <v>16</v>
      </c>
      <c r="CS21" s="1454">
        <f t="shared" ref="CS21:CS26" si="78">$C$40-CR21</f>
        <v>1</v>
      </c>
      <c r="CU21" s="1455">
        <v>18</v>
      </c>
      <c r="CV21" s="1455" t="s">
        <v>23</v>
      </c>
      <c r="DA21" s="43">
        <v>13</v>
      </c>
      <c r="DB21" s="43">
        <v>3</v>
      </c>
      <c r="DC21" s="43">
        <v>1</v>
      </c>
      <c r="DD21" s="43">
        <v>1</v>
      </c>
      <c r="DE21" s="43">
        <v>1</v>
      </c>
      <c r="DF21" s="43">
        <f t="shared" si="68"/>
        <v>18</v>
      </c>
      <c r="DG21" s="1454">
        <f>$C$40-DF21</f>
        <v>-1</v>
      </c>
      <c r="DI21" s="1470">
        <v>18</v>
      </c>
      <c r="DJ21" s="1470" t="s">
        <v>25</v>
      </c>
      <c r="DK21" s="1471">
        <v>1</v>
      </c>
      <c r="DL21" s="1471">
        <v>1</v>
      </c>
      <c r="DM21" s="1471">
        <v>1</v>
      </c>
      <c r="DN21" s="1471">
        <f t="shared" ref="DN21:DN22" si="79">SUM(DK21:DM21)</f>
        <v>3</v>
      </c>
      <c r="DU21" s="1454"/>
      <c r="DW21" s="1455">
        <v>18</v>
      </c>
      <c r="DX21" s="1455" t="s">
        <v>21</v>
      </c>
      <c r="EC21" s="43">
        <v>13</v>
      </c>
      <c r="ED21" s="43">
        <v>1</v>
      </c>
      <c r="EE21" s="43">
        <v>3</v>
      </c>
      <c r="EF21" s="43">
        <v>1</v>
      </c>
      <c r="EG21" s="43">
        <v>1</v>
      </c>
      <c r="EH21" s="43">
        <f t="shared" si="74"/>
        <v>16</v>
      </c>
      <c r="EI21" s="1454">
        <f t="shared" si="75"/>
        <v>1</v>
      </c>
      <c r="EK21" s="1455">
        <v>18</v>
      </c>
      <c r="EL21" s="1455" t="s">
        <v>24</v>
      </c>
      <c r="EQ21" s="43">
        <v>13</v>
      </c>
      <c r="ER21" s="43">
        <v>4</v>
      </c>
      <c r="ES21" s="43">
        <v>0</v>
      </c>
      <c r="ET21" s="43">
        <v>1</v>
      </c>
      <c r="EU21" s="43">
        <v>1</v>
      </c>
      <c r="EV21" s="43">
        <f t="shared" si="65"/>
        <v>19</v>
      </c>
      <c r="EW21" s="1454">
        <f>$C$40-EV21</f>
        <v>-2</v>
      </c>
      <c r="EY21" s="1455">
        <v>18</v>
      </c>
      <c r="EZ21" s="1455" t="s">
        <v>24</v>
      </c>
      <c r="FE21" s="43">
        <v>13</v>
      </c>
      <c r="FF21" s="43">
        <v>4</v>
      </c>
      <c r="FG21" s="43">
        <v>0</v>
      </c>
      <c r="FH21" s="43">
        <v>1</v>
      </c>
      <c r="FI21" s="43">
        <v>1</v>
      </c>
      <c r="FJ21" s="43">
        <f t="shared" si="66"/>
        <v>19</v>
      </c>
      <c r="FK21" s="1454">
        <f>$C$40-FJ21</f>
        <v>-2</v>
      </c>
    </row>
    <row r="22" spans="1:167" x14ac:dyDescent="0.15">
      <c r="A22" s="43">
        <v>19</v>
      </c>
      <c r="B22" s="43" t="s">
        <v>20</v>
      </c>
      <c r="G22" s="43">
        <v>13</v>
      </c>
      <c r="H22" s="43">
        <v>1</v>
      </c>
      <c r="I22" s="43">
        <v>3</v>
      </c>
      <c r="J22" s="43">
        <v>1</v>
      </c>
      <c r="K22" s="43">
        <v>1</v>
      </c>
      <c r="L22" s="43">
        <f t="shared" si="12"/>
        <v>16</v>
      </c>
      <c r="M22" s="1454">
        <f t="shared" ref="M22:M27" si="80">$C$40-L22</f>
        <v>1</v>
      </c>
      <c r="O22" s="1458">
        <v>19</v>
      </c>
      <c r="P22" s="1459" t="s">
        <v>22</v>
      </c>
      <c r="U22" s="43">
        <v>13</v>
      </c>
      <c r="V22" s="43">
        <v>2</v>
      </c>
      <c r="W22" s="43">
        <v>2</v>
      </c>
      <c r="X22" s="43">
        <v>1</v>
      </c>
      <c r="Y22" s="43">
        <v>1</v>
      </c>
      <c r="Z22" s="43">
        <f t="shared" ref="Z22:Z27" si="81">U22+V22+X22+Y22</f>
        <v>17</v>
      </c>
      <c r="AA22" s="1454">
        <f>$C$40-Z22</f>
        <v>0</v>
      </c>
      <c r="AC22" s="1463">
        <v>19</v>
      </c>
      <c r="AD22" s="1464" t="s">
        <v>25</v>
      </c>
      <c r="AE22" s="1471">
        <v>1</v>
      </c>
      <c r="AF22" s="1471">
        <v>1</v>
      </c>
      <c r="AG22" s="1471">
        <v>1</v>
      </c>
      <c r="AH22" s="1471">
        <f t="shared" ref="AH22:AH23" si="82">SUM(AE22:AG22)</f>
        <v>3</v>
      </c>
      <c r="AO22" s="1454"/>
      <c r="AQ22" s="1467">
        <v>19</v>
      </c>
      <c r="AR22" s="1453" t="s">
        <v>20</v>
      </c>
      <c r="AW22" s="43">
        <v>13</v>
      </c>
      <c r="AX22" s="43">
        <v>1</v>
      </c>
      <c r="AY22" s="43">
        <v>3</v>
      </c>
      <c r="AZ22" s="43">
        <v>1</v>
      </c>
      <c r="BA22" s="43">
        <v>1</v>
      </c>
      <c r="BB22" s="43">
        <f t="shared" ref="BB22:BB27" si="83">AW22+AX22+AZ22+BA22</f>
        <v>16</v>
      </c>
      <c r="BC22" s="1454">
        <f>$C$40-BB22</f>
        <v>1</v>
      </c>
      <c r="BE22" s="1467">
        <v>19</v>
      </c>
      <c r="BF22" s="1453" t="s">
        <v>23</v>
      </c>
      <c r="BK22" s="43">
        <v>13</v>
      </c>
      <c r="BL22" s="43">
        <v>3</v>
      </c>
      <c r="BM22" s="43">
        <v>1</v>
      </c>
      <c r="BN22" s="43">
        <v>1</v>
      </c>
      <c r="BO22" s="43">
        <v>1</v>
      </c>
      <c r="BP22" s="43">
        <f t="shared" si="70"/>
        <v>18</v>
      </c>
      <c r="BQ22" s="1454">
        <f>$C$40-BP22</f>
        <v>-1</v>
      </c>
      <c r="BS22" s="1469">
        <v>19</v>
      </c>
      <c r="BT22" s="1464" t="s">
        <v>19</v>
      </c>
      <c r="BU22" s="1471">
        <v>1</v>
      </c>
      <c r="BV22" s="1471">
        <v>1</v>
      </c>
      <c r="BW22" s="1471">
        <v>1</v>
      </c>
      <c r="BX22" s="1471">
        <f t="shared" si="76"/>
        <v>3</v>
      </c>
      <c r="CG22" s="1455">
        <v>19</v>
      </c>
      <c r="CH22" s="1455" t="s">
        <v>21</v>
      </c>
      <c r="CM22" s="43">
        <v>13</v>
      </c>
      <c r="CN22" s="43">
        <v>1</v>
      </c>
      <c r="CO22" s="43">
        <v>3</v>
      </c>
      <c r="CP22" s="43">
        <v>1</v>
      </c>
      <c r="CQ22" s="43">
        <v>1</v>
      </c>
      <c r="CR22" s="43">
        <f t="shared" si="77"/>
        <v>16</v>
      </c>
      <c r="CS22" s="1454">
        <f t="shared" si="78"/>
        <v>1</v>
      </c>
      <c r="CU22" s="1455">
        <v>19</v>
      </c>
      <c r="CV22" s="1455" t="s">
        <v>24</v>
      </c>
      <c r="DA22" s="43">
        <v>13</v>
      </c>
      <c r="DB22" s="43">
        <v>4</v>
      </c>
      <c r="DC22" s="43">
        <v>0</v>
      </c>
      <c r="DD22" s="43">
        <v>1</v>
      </c>
      <c r="DE22" s="43">
        <v>1</v>
      </c>
      <c r="DF22" s="43">
        <f t="shared" si="68"/>
        <v>19</v>
      </c>
      <c r="DG22" s="1454">
        <f>$C$40-DF22</f>
        <v>-2</v>
      </c>
      <c r="DI22" s="1470">
        <v>19</v>
      </c>
      <c r="DJ22" s="1470" t="s">
        <v>19</v>
      </c>
      <c r="DK22" s="1471">
        <v>1</v>
      </c>
      <c r="DL22" s="1471">
        <v>1</v>
      </c>
      <c r="DM22" s="1471">
        <v>1</v>
      </c>
      <c r="DN22" s="1471">
        <f t="shared" si="79"/>
        <v>3</v>
      </c>
      <c r="DW22" s="1455">
        <v>19</v>
      </c>
      <c r="DX22" s="1455" t="s">
        <v>22</v>
      </c>
      <c r="EC22" s="43">
        <v>13</v>
      </c>
      <c r="ED22" s="43">
        <v>2</v>
      </c>
      <c r="EE22" s="43">
        <v>2</v>
      </c>
      <c r="EF22" s="43">
        <v>1</v>
      </c>
      <c r="EG22" s="43">
        <v>1</v>
      </c>
      <c r="EH22" s="43">
        <f t="shared" si="74"/>
        <v>17</v>
      </c>
      <c r="EI22" s="1454">
        <f t="shared" si="75"/>
        <v>0</v>
      </c>
      <c r="EK22" s="1470">
        <v>19</v>
      </c>
      <c r="EL22" s="1470" t="s">
        <v>25</v>
      </c>
      <c r="EM22" s="1471">
        <v>1</v>
      </c>
      <c r="EN22" s="1471">
        <v>1</v>
      </c>
      <c r="EO22" s="1471">
        <v>1</v>
      </c>
      <c r="EP22" s="1471">
        <f t="shared" ref="EP22" si="84">SUM(EM22:EO22)</f>
        <v>3</v>
      </c>
      <c r="EW22" s="1454"/>
      <c r="EY22" s="1470">
        <v>19</v>
      </c>
      <c r="EZ22" s="1470" t="s">
        <v>25</v>
      </c>
      <c r="FA22" s="1471">
        <v>1</v>
      </c>
      <c r="FB22" s="1471">
        <v>1</v>
      </c>
      <c r="FC22" s="1471">
        <v>1</v>
      </c>
      <c r="FD22" s="1471">
        <f t="shared" ref="FD22:FD24" si="85">SUM(FA22:FC22)</f>
        <v>3</v>
      </c>
      <c r="FK22" s="1454"/>
    </row>
    <row r="23" spans="1:167" x14ac:dyDescent="0.15">
      <c r="A23" s="43">
        <v>20</v>
      </c>
      <c r="B23" s="43" t="s">
        <v>21</v>
      </c>
      <c r="G23" s="43">
        <v>13</v>
      </c>
      <c r="H23" s="43">
        <v>1</v>
      </c>
      <c r="I23" s="43">
        <v>3</v>
      </c>
      <c r="J23" s="43">
        <v>1</v>
      </c>
      <c r="K23" s="43">
        <v>1</v>
      </c>
      <c r="L23" s="43">
        <f t="shared" si="12"/>
        <v>16</v>
      </c>
      <c r="M23" s="1454">
        <f t="shared" si="80"/>
        <v>1</v>
      </c>
      <c r="O23" s="1458">
        <v>20</v>
      </c>
      <c r="P23" s="1459" t="s">
        <v>23</v>
      </c>
      <c r="U23" s="43">
        <v>13</v>
      </c>
      <c r="V23" s="43">
        <v>3</v>
      </c>
      <c r="W23" s="43">
        <v>1</v>
      </c>
      <c r="X23" s="43">
        <v>1</v>
      </c>
      <c r="Y23" s="43">
        <v>1</v>
      </c>
      <c r="Z23" s="43">
        <f t="shared" si="81"/>
        <v>18</v>
      </c>
      <c r="AA23" s="1454">
        <f>$C$40-Z23</f>
        <v>-1</v>
      </c>
      <c r="AC23" s="1463">
        <v>20</v>
      </c>
      <c r="AD23" s="1464" t="s">
        <v>19</v>
      </c>
      <c r="AE23" s="1471">
        <v>1</v>
      </c>
      <c r="AF23" s="1471">
        <v>1</v>
      </c>
      <c r="AG23" s="1471">
        <v>1</v>
      </c>
      <c r="AH23" s="1471">
        <f t="shared" si="82"/>
        <v>3</v>
      </c>
      <c r="AO23" s="1454"/>
      <c r="AQ23" s="1467">
        <v>20</v>
      </c>
      <c r="AR23" s="1453" t="s">
        <v>21</v>
      </c>
      <c r="AW23" s="43">
        <v>13</v>
      </c>
      <c r="AX23" s="43">
        <v>1</v>
      </c>
      <c r="AY23" s="43">
        <v>3</v>
      </c>
      <c r="AZ23" s="43">
        <v>1</v>
      </c>
      <c r="BA23" s="43">
        <v>1</v>
      </c>
      <c r="BB23" s="43">
        <f t="shared" si="83"/>
        <v>16</v>
      </c>
      <c r="BC23" s="1454">
        <f>$C$40-BB23</f>
        <v>1</v>
      </c>
      <c r="BE23" s="1467">
        <v>20</v>
      </c>
      <c r="BF23" s="1453" t="s">
        <v>24</v>
      </c>
      <c r="BK23" s="43">
        <v>13</v>
      </c>
      <c r="BL23" s="43">
        <v>4</v>
      </c>
      <c r="BM23" s="43">
        <v>0</v>
      </c>
      <c r="BN23" s="43">
        <v>1</v>
      </c>
      <c r="BO23" s="43">
        <v>1</v>
      </c>
      <c r="BP23" s="43">
        <f t="shared" si="70"/>
        <v>19</v>
      </c>
      <c r="BQ23" s="1454">
        <f>$C$40-BP23</f>
        <v>-2</v>
      </c>
      <c r="BS23" s="1469">
        <v>20</v>
      </c>
      <c r="BT23" s="1464" t="s">
        <v>20</v>
      </c>
      <c r="BU23" s="1471">
        <v>1</v>
      </c>
      <c r="BV23" s="1471">
        <v>1</v>
      </c>
      <c r="BW23" s="1471">
        <v>1</v>
      </c>
      <c r="BX23" s="1471">
        <f t="shared" si="76"/>
        <v>3</v>
      </c>
      <c r="CE23" s="1454"/>
      <c r="CG23" s="1455">
        <v>20</v>
      </c>
      <c r="CH23" s="1455" t="s">
        <v>22</v>
      </c>
      <c r="CM23" s="43">
        <v>13</v>
      </c>
      <c r="CN23" s="43">
        <v>2</v>
      </c>
      <c r="CO23" s="43">
        <v>2</v>
      </c>
      <c r="CP23" s="43">
        <v>1</v>
      </c>
      <c r="CQ23" s="43">
        <v>1</v>
      </c>
      <c r="CR23" s="43">
        <f t="shared" si="77"/>
        <v>17</v>
      </c>
      <c r="CS23" s="1454">
        <f t="shared" si="78"/>
        <v>0</v>
      </c>
      <c r="CU23" s="1470">
        <v>20</v>
      </c>
      <c r="CV23" s="1470" t="s">
        <v>25</v>
      </c>
      <c r="CW23" s="1471">
        <v>1</v>
      </c>
      <c r="CX23" s="1471">
        <v>1</v>
      </c>
      <c r="CY23" s="1471">
        <v>1</v>
      </c>
      <c r="CZ23" s="1471">
        <f t="shared" ref="CZ23:CZ24" si="86">SUM(CW23:CY23)</f>
        <v>3</v>
      </c>
      <c r="DG23" s="1454"/>
      <c r="DI23" s="1455">
        <v>20</v>
      </c>
      <c r="DJ23" s="1455" t="s">
        <v>20</v>
      </c>
      <c r="DO23" s="43">
        <v>13</v>
      </c>
      <c r="DP23" s="43">
        <v>1</v>
      </c>
      <c r="DQ23" s="43">
        <v>3</v>
      </c>
      <c r="DR23" s="43">
        <v>1</v>
      </c>
      <c r="DS23" s="43">
        <v>1</v>
      </c>
      <c r="DT23" s="43">
        <f t="shared" ref="DT23:DT28" si="87">DO23+DP23+DR23+DS23</f>
        <v>16</v>
      </c>
      <c r="DU23" s="1454">
        <f t="shared" ref="DU23:DU28" si="88">$C$40-DT23</f>
        <v>1</v>
      </c>
      <c r="DW23" s="1455">
        <v>20</v>
      </c>
      <c r="DX23" s="1455" t="s">
        <v>23</v>
      </c>
      <c r="EC23" s="43">
        <v>13</v>
      </c>
      <c r="ED23" s="43">
        <v>3</v>
      </c>
      <c r="EE23" s="43">
        <v>1</v>
      </c>
      <c r="EF23" s="43">
        <v>1</v>
      </c>
      <c r="EG23" s="43">
        <v>1</v>
      </c>
      <c r="EH23" s="43">
        <f t="shared" si="74"/>
        <v>18</v>
      </c>
      <c r="EI23" s="1454">
        <f t="shared" si="75"/>
        <v>-1</v>
      </c>
      <c r="EK23" s="1470">
        <v>20</v>
      </c>
      <c r="EL23" s="1470" t="s">
        <v>19</v>
      </c>
      <c r="EM23" s="1471">
        <v>1</v>
      </c>
      <c r="EN23" s="1471">
        <v>1</v>
      </c>
      <c r="EO23" s="1471">
        <v>1</v>
      </c>
      <c r="EP23" s="1471">
        <f t="shared" ref="EP23" si="89">SUM(EM23:EO23)</f>
        <v>3</v>
      </c>
      <c r="EY23" s="1470">
        <v>20</v>
      </c>
      <c r="EZ23" s="1470" t="s">
        <v>19</v>
      </c>
      <c r="FA23" s="1471">
        <v>1</v>
      </c>
      <c r="FB23" s="1471">
        <v>1</v>
      </c>
      <c r="FC23" s="1471">
        <v>1</v>
      </c>
      <c r="FD23" s="1471">
        <f t="shared" si="85"/>
        <v>3</v>
      </c>
    </row>
    <row r="24" spans="1:167" x14ac:dyDescent="0.15">
      <c r="A24" s="43">
        <v>21</v>
      </c>
      <c r="B24" s="43" t="s">
        <v>22</v>
      </c>
      <c r="G24" s="43">
        <v>13</v>
      </c>
      <c r="H24" s="43">
        <v>2</v>
      </c>
      <c r="I24" s="43">
        <v>2</v>
      </c>
      <c r="J24" s="43">
        <v>1</v>
      </c>
      <c r="K24" s="43">
        <v>1</v>
      </c>
      <c r="L24" s="43">
        <f t="shared" si="12"/>
        <v>17</v>
      </c>
      <c r="M24" s="1454">
        <f t="shared" si="80"/>
        <v>0</v>
      </c>
      <c r="O24" s="1458">
        <v>21</v>
      </c>
      <c r="P24" s="1459" t="s">
        <v>24</v>
      </c>
      <c r="U24" s="43">
        <v>13</v>
      </c>
      <c r="V24" s="43">
        <v>4</v>
      </c>
      <c r="W24" s="43">
        <v>0</v>
      </c>
      <c r="X24" s="43">
        <v>1</v>
      </c>
      <c r="Y24" s="43">
        <v>1</v>
      </c>
      <c r="Z24" s="43">
        <f t="shared" si="81"/>
        <v>19</v>
      </c>
      <c r="AA24" s="1454">
        <f>$C$40-Z24</f>
        <v>-2</v>
      </c>
      <c r="AC24" s="1462">
        <v>21</v>
      </c>
      <c r="AD24" s="1388" t="s">
        <v>20</v>
      </c>
      <c r="AI24" s="43">
        <v>13</v>
      </c>
      <c r="AJ24" s="43">
        <v>1</v>
      </c>
      <c r="AK24" s="43">
        <v>3</v>
      </c>
      <c r="AL24" s="43">
        <v>1</v>
      </c>
      <c r="AM24" s="43">
        <v>1</v>
      </c>
      <c r="AN24" s="43">
        <f t="shared" ref="AN24:AN29" si="90">AI24+AJ24+AL24+AM24</f>
        <v>16</v>
      </c>
      <c r="AO24" s="1454">
        <f t="shared" ref="AO24:AO29" si="91">$C$40-AN24</f>
        <v>1</v>
      </c>
      <c r="AQ24" s="1467">
        <v>21</v>
      </c>
      <c r="AR24" s="1453" t="s">
        <v>22</v>
      </c>
      <c r="AW24" s="43">
        <v>13</v>
      </c>
      <c r="AX24" s="43">
        <v>2</v>
      </c>
      <c r="AY24" s="43">
        <v>2</v>
      </c>
      <c r="AZ24" s="43">
        <v>1</v>
      </c>
      <c r="BA24" s="43">
        <v>1</v>
      </c>
      <c r="BB24" s="43">
        <f t="shared" si="83"/>
        <v>17</v>
      </c>
      <c r="BC24" s="1454">
        <f>$C$40-BB24</f>
        <v>0</v>
      </c>
      <c r="BE24" s="1469">
        <v>21</v>
      </c>
      <c r="BF24" s="1464" t="s">
        <v>25</v>
      </c>
      <c r="BG24" s="1471">
        <v>1</v>
      </c>
      <c r="BH24" s="1471">
        <v>1</v>
      </c>
      <c r="BI24" s="1471">
        <v>1</v>
      </c>
      <c r="BJ24" s="1471">
        <f t="shared" ref="BJ24:BJ25" si="92">SUM(BG24:BI24)</f>
        <v>3</v>
      </c>
      <c r="BQ24" s="1454"/>
      <c r="BS24" s="1467">
        <v>21</v>
      </c>
      <c r="BT24" s="1453" t="s">
        <v>21</v>
      </c>
      <c r="BY24" s="43">
        <v>13</v>
      </c>
      <c r="BZ24" s="43">
        <v>1</v>
      </c>
      <c r="CA24" s="43">
        <v>3</v>
      </c>
      <c r="CB24" s="43">
        <v>1</v>
      </c>
      <c r="CC24" s="43">
        <v>1</v>
      </c>
      <c r="CD24" s="43">
        <f t="shared" ref="CD24:CD28" si="93">BY24+BZ24+CB24+CC24</f>
        <v>16</v>
      </c>
      <c r="CE24" s="1454">
        <f>$C$40-CD24</f>
        <v>1</v>
      </c>
      <c r="CG24" s="1455">
        <v>21</v>
      </c>
      <c r="CH24" s="1455" t="s">
        <v>23</v>
      </c>
      <c r="CM24" s="43">
        <v>13</v>
      </c>
      <c r="CN24" s="43">
        <v>3</v>
      </c>
      <c r="CO24" s="43">
        <v>1</v>
      </c>
      <c r="CP24" s="43">
        <v>1</v>
      </c>
      <c r="CQ24" s="43">
        <v>1</v>
      </c>
      <c r="CR24" s="43">
        <f t="shared" si="77"/>
        <v>18</v>
      </c>
      <c r="CS24" s="1454">
        <f t="shared" si="78"/>
        <v>-1</v>
      </c>
      <c r="CU24" s="1470">
        <v>21</v>
      </c>
      <c r="CV24" s="1470" t="s">
        <v>19</v>
      </c>
      <c r="CW24" s="1471">
        <v>1</v>
      </c>
      <c r="CX24" s="1471">
        <v>1</v>
      </c>
      <c r="CY24" s="1471">
        <v>1</v>
      </c>
      <c r="CZ24" s="1471">
        <f t="shared" si="86"/>
        <v>3</v>
      </c>
      <c r="DI24" s="1455">
        <v>21</v>
      </c>
      <c r="DJ24" s="1455" t="s">
        <v>21</v>
      </c>
      <c r="DO24" s="43">
        <v>13</v>
      </c>
      <c r="DP24" s="43">
        <v>1</v>
      </c>
      <c r="DQ24" s="43">
        <v>3</v>
      </c>
      <c r="DR24" s="43">
        <v>1</v>
      </c>
      <c r="DS24" s="43">
        <v>1</v>
      </c>
      <c r="DT24" s="43">
        <f t="shared" si="87"/>
        <v>16</v>
      </c>
      <c r="DU24" s="1454">
        <f t="shared" si="88"/>
        <v>1</v>
      </c>
      <c r="DW24" s="1455">
        <v>21</v>
      </c>
      <c r="DX24" s="1455" t="s">
        <v>24</v>
      </c>
      <c r="EC24" s="43">
        <v>13</v>
      </c>
      <c r="ED24" s="43">
        <v>4</v>
      </c>
      <c r="EE24" s="43">
        <v>0</v>
      </c>
      <c r="EF24" s="43">
        <v>1</v>
      </c>
      <c r="EG24" s="43">
        <v>1</v>
      </c>
      <c r="EH24" s="43">
        <f t="shared" si="74"/>
        <v>19</v>
      </c>
      <c r="EI24" s="1454">
        <f t="shared" si="75"/>
        <v>-2</v>
      </c>
      <c r="EK24" s="1455">
        <v>21</v>
      </c>
      <c r="EL24" s="1455" t="s">
        <v>20</v>
      </c>
      <c r="EQ24" s="43">
        <v>13</v>
      </c>
      <c r="ER24" s="43">
        <v>1</v>
      </c>
      <c r="ES24" s="43">
        <v>3</v>
      </c>
      <c r="ET24" s="43">
        <v>1</v>
      </c>
      <c r="EU24" s="43">
        <v>1</v>
      </c>
      <c r="EV24" s="43">
        <f t="shared" ref="EV24:EV29" si="94">EQ24+ER24+ET24+EU24</f>
        <v>16</v>
      </c>
      <c r="EW24" s="1454">
        <f>$C$40-EV24</f>
        <v>1</v>
      </c>
      <c r="EY24" s="1470">
        <v>21</v>
      </c>
      <c r="EZ24" s="1470" t="s">
        <v>20</v>
      </c>
      <c r="FA24" s="1471">
        <v>1</v>
      </c>
      <c r="FB24" s="1471">
        <v>1</v>
      </c>
      <c r="FC24" s="1471">
        <v>1</v>
      </c>
      <c r="FD24" s="1471">
        <f t="shared" si="85"/>
        <v>3</v>
      </c>
      <c r="FK24" s="1454"/>
    </row>
    <row r="25" spans="1:167" x14ac:dyDescent="0.15">
      <c r="A25" s="43">
        <v>22</v>
      </c>
      <c r="B25" s="43" t="s">
        <v>23</v>
      </c>
      <c r="G25" s="43">
        <v>13</v>
      </c>
      <c r="H25" s="43">
        <v>3</v>
      </c>
      <c r="I25" s="43">
        <v>1</v>
      </c>
      <c r="J25" s="43">
        <v>1</v>
      </c>
      <c r="K25" s="43">
        <v>1</v>
      </c>
      <c r="L25" s="43">
        <f t="shared" si="12"/>
        <v>18</v>
      </c>
      <c r="M25" s="1454">
        <f t="shared" si="80"/>
        <v>-1</v>
      </c>
      <c r="O25" s="1458">
        <v>22</v>
      </c>
      <c r="P25" s="1459" t="s">
        <v>25</v>
      </c>
      <c r="Q25" s="1471">
        <v>0.5</v>
      </c>
      <c r="R25" s="1471">
        <v>0.5</v>
      </c>
      <c r="S25" s="1471">
        <v>0.5</v>
      </c>
      <c r="T25" s="1471">
        <f t="shared" ref="T25:T26" si="95">SUM(Q25:S25)</f>
        <v>1.5</v>
      </c>
      <c r="U25" s="43">
        <v>12</v>
      </c>
      <c r="V25" s="43">
        <v>3</v>
      </c>
      <c r="W25" s="43">
        <v>0</v>
      </c>
      <c r="X25" s="43">
        <v>1</v>
      </c>
      <c r="Y25" s="43">
        <v>1</v>
      </c>
      <c r="Z25" s="43">
        <f t="shared" si="81"/>
        <v>17</v>
      </c>
      <c r="AA25" s="1454">
        <f>$C$40-Z25</f>
        <v>0</v>
      </c>
      <c r="AC25" s="1462">
        <v>22</v>
      </c>
      <c r="AD25" s="1388" t="s">
        <v>21</v>
      </c>
      <c r="AI25" s="43">
        <v>13</v>
      </c>
      <c r="AJ25" s="43">
        <v>1</v>
      </c>
      <c r="AK25" s="43">
        <v>3</v>
      </c>
      <c r="AL25" s="43">
        <v>1</v>
      </c>
      <c r="AM25" s="43">
        <v>1</v>
      </c>
      <c r="AN25" s="43">
        <f t="shared" si="90"/>
        <v>16</v>
      </c>
      <c r="AO25" s="1454">
        <f t="shared" si="91"/>
        <v>1</v>
      </c>
      <c r="AQ25" s="1469">
        <v>22</v>
      </c>
      <c r="AR25" s="1464" t="s">
        <v>23</v>
      </c>
      <c r="AS25" s="1471">
        <v>1</v>
      </c>
      <c r="AT25" s="1471">
        <v>1</v>
      </c>
      <c r="AU25" s="1471">
        <v>1</v>
      </c>
      <c r="AV25" s="1471">
        <f t="shared" ref="AV25:AV28" si="96">SUM(AS25:AU25)</f>
        <v>3</v>
      </c>
      <c r="BC25" s="1454"/>
      <c r="BE25" s="1469">
        <v>22</v>
      </c>
      <c r="BF25" s="1464" t="s">
        <v>19</v>
      </c>
      <c r="BG25" s="1471">
        <v>1</v>
      </c>
      <c r="BH25" s="1471">
        <v>1</v>
      </c>
      <c r="BI25" s="1471">
        <v>1</v>
      </c>
      <c r="BJ25" s="1471">
        <f t="shared" si="92"/>
        <v>3</v>
      </c>
      <c r="BS25" s="1467">
        <v>22</v>
      </c>
      <c r="BT25" s="1453" t="s">
        <v>22</v>
      </c>
      <c r="BY25" s="43">
        <v>13</v>
      </c>
      <c r="BZ25" s="43">
        <v>2</v>
      </c>
      <c r="CA25" s="43">
        <v>2</v>
      </c>
      <c r="CB25" s="43">
        <v>1</v>
      </c>
      <c r="CC25" s="43">
        <v>1</v>
      </c>
      <c r="CD25" s="43">
        <f t="shared" si="93"/>
        <v>17</v>
      </c>
      <c r="CE25" s="1454">
        <f>$C$40-CD25</f>
        <v>0</v>
      </c>
      <c r="CG25" s="1455">
        <v>22</v>
      </c>
      <c r="CH25" s="1455" t="s">
        <v>24</v>
      </c>
      <c r="CM25" s="43">
        <v>13</v>
      </c>
      <c r="CN25" s="43">
        <v>4</v>
      </c>
      <c r="CO25" s="43">
        <v>0</v>
      </c>
      <c r="CP25" s="43">
        <v>1</v>
      </c>
      <c r="CQ25" s="43">
        <v>1</v>
      </c>
      <c r="CR25" s="43">
        <f t="shared" si="77"/>
        <v>19</v>
      </c>
      <c r="CS25" s="1454">
        <f t="shared" si="78"/>
        <v>-2</v>
      </c>
      <c r="CU25" s="1455">
        <v>22</v>
      </c>
      <c r="CV25" s="1455" t="s">
        <v>20</v>
      </c>
      <c r="DA25" s="43">
        <v>13</v>
      </c>
      <c r="DB25" s="43">
        <v>1</v>
      </c>
      <c r="DC25" s="43">
        <v>3</v>
      </c>
      <c r="DD25" s="43">
        <v>1</v>
      </c>
      <c r="DE25" s="43">
        <v>1</v>
      </c>
      <c r="DF25" s="43">
        <f t="shared" ref="DF25:DF30" si="97">DA25+DB25+DD25+DE25</f>
        <v>16</v>
      </c>
      <c r="DG25" s="1454">
        <f>$C$40-DF25</f>
        <v>1</v>
      </c>
      <c r="DI25" s="1455">
        <v>22</v>
      </c>
      <c r="DJ25" s="1455" t="s">
        <v>22</v>
      </c>
      <c r="DO25" s="43">
        <v>13</v>
      </c>
      <c r="DP25" s="43">
        <v>2</v>
      </c>
      <c r="DQ25" s="43">
        <v>2</v>
      </c>
      <c r="DR25" s="43">
        <v>1</v>
      </c>
      <c r="DS25" s="43">
        <v>1</v>
      </c>
      <c r="DT25" s="43">
        <f t="shared" si="87"/>
        <v>17</v>
      </c>
      <c r="DU25" s="1454">
        <f t="shared" si="88"/>
        <v>0</v>
      </c>
      <c r="DW25" s="1455">
        <v>22</v>
      </c>
      <c r="DX25" s="1455" t="s">
        <v>25</v>
      </c>
      <c r="DY25" s="1471">
        <v>0.5</v>
      </c>
      <c r="DZ25" s="1471">
        <v>0.5</v>
      </c>
      <c r="EA25" s="1471">
        <v>0.5</v>
      </c>
      <c r="EB25" s="1471">
        <f t="shared" ref="EB25:EB26" si="98">SUM(DY25:EA25)</f>
        <v>1.5</v>
      </c>
      <c r="EC25" s="43">
        <v>12</v>
      </c>
      <c r="ED25" s="43">
        <v>3</v>
      </c>
      <c r="EE25" s="43">
        <v>0</v>
      </c>
      <c r="EF25" s="43">
        <v>1</v>
      </c>
      <c r="EG25" s="43">
        <v>1</v>
      </c>
      <c r="EH25" s="43">
        <f t="shared" si="74"/>
        <v>17</v>
      </c>
      <c r="EI25" s="1454">
        <f t="shared" si="75"/>
        <v>0</v>
      </c>
      <c r="EK25" s="1455">
        <v>22</v>
      </c>
      <c r="EL25" s="1455" t="s">
        <v>21</v>
      </c>
      <c r="EQ25" s="43">
        <v>13</v>
      </c>
      <c r="ER25" s="43">
        <v>1</v>
      </c>
      <c r="ES25" s="43">
        <v>3</v>
      </c>
      <c r="ET25" s="43">
        <v>1</v>
      </c>
      <c r="EU25" s="43">
        <v>1</v>
      </c>
      <c r="EV25" s="43">
        <f t="shared" si="94"/>
        <v>16</v>
      </c>
      <c r="EW25" s="1454">
        <f>$C$40-EV25</f>
        <v>1</v>
      </c>
      <c r="EY25" s="1455">
        <v>22</v>
      </c>
      <c r="EZ25" s="1455" t="s">
        <v>21</v>
      </c>
      <c r="FE25" s="43">
        <v>13</v>
      </c>
      <c r="FF25" s="43">
        <v>1</v>
      </c>
      <c r="FG25" s="43">
        <v>3</v>
      </c>
      <c r="FH25" s="43">
        <v>1</v>
      </c>
      <c r="FI25" s="43">
        <v>1</v>
      </c>
      <c r="FJ25" s="43">
        <f t="shared" ref="FJ25:FJ29" si="99">FE25+FF25+FH25+FI25</f>
        <v>16</v>
      </c>
      <c r="FK25" s="1454">
        <f>$C$40-FJ25</f>
        <v>1</v>
      </c>
    </row>
    <row r="26" spans="1:167" x14ac:dyDescent="0.15">
      <c r="A26" s="43">
        <v>23</v>
      </c>
      <c r="B26" s="43" t="s">
        <v>24</v>
      </c>
      <c r="G26" s="43">
        <v>13</v>
      </c>
      <c r="H26" s="43">
        <v>4</v>
      </c>
      <c r="I26" s="43">
        <v>0</v>
      </c>
      <c r="J26" s="43">
        <v>1</v>
      </c>
      <c r="K26" s="43">
        <v>1</v>
      </c>
      <c r="L26" s="43">
        <f t="shared" si="12"/>
        <v>19</v>
      </c>
      <c r="M26" s="1454">
        <f t="shared" si="80"/>
        <v>-2</v>
      </c>
      <c r="O26" s="1460">
        <v>23</v>
      </c>
      <c r="P26" s="1461" t="s">
        <v>19</v>
      </c>
      <c r="Q26" s="1471">
        <v>1</v>
      </c>
      <c r="R26" s="1471">
        <v>1</v>
      </c>
      <c r="S26" s="1471">
        <v>1</v>
      </c>
      <c r="T26" s="1471">
        <f t="shared" si="95"/>
        <v>3</v>
      </c>
      <c r="AA26" s="1454"/>
      <c r="AC26" s="1462">
        <v>23</v>
      </c>
      <c r="AD26" s="1388" t="s">
        <v>22</v>
      </c>
      <c r="AI26" s="43">
        <v>13</v>
      </c>
      <c r="AJ26" s="43">
        <v>2</v>
      </c>
      <c r="AK26" s="43">
        <v>2</v>
      </c>
      <c r="AL26" s="43">
        <v>1</v>
      </c>
      <c r="AM26" s="43">
        <v>1</v>
      </c>
      <c r="AN26" s="43">
        <f t="shared" si="90"/>
        <v>17</v>
      </c>
      <c r="AO26" s="1454">
        <f t="shared" si="91"/>
        <v>0</v>
      </c>
      <c r="AQ26" s="1469">
        <v>23</v>
      </c>
      <c r="AR26" s="1464" t="s">
        <v>24</v>
      </c>
      <c r="AS26" s="1471">
        <v>1</v>
      </c>
      <c r="AT26" s="1471">
        <v>1</v>
      </c>
      <c r="AU26" s="1471">
        <v>1</v>
      </c>
      <c r="AV26" s="1471">
        <f t="shared" si="96"/>
        <v>3</v>
      </c>
      <c r="BC26" s="1454"/>
      <c r="BE26" s="1467">
        <v>23</v>
      </c>
      <c r="BF26" s="1453" t="s">
        <v>20</v>
      </c>
      <c r="BK26" s="43">
        <v>13</v>
      </c>
      <c r="BL26" s="43">
        <v>1</v>
      </c>
      <c r="BM26" s="43">
        <v>3</v>
      </c>
      <c r="BN26" s="43">
        <v>1</v>
      </c>
      <c r="BO26" s="43">
        <v>1</v>
      </c>
      <c r="BP26" s="43">
        <f t="shared" ref="BP26:BP31" si="100">BK26+BL26+BN26+BO26</f>
        <v>16</v>
      </c>
      <c r="BQ26" s="1454">
        <f t="shared" ref="BQ26:BQ31" si="101">$C$40-BP26</f>
        <v>1</v>
      </c>
      <c r="BS26" s="1469">
        <v>23</v>
      </c>
      <c r="BT26" s="1464" t="s">
        <v>23</v>
      </c>
      <c r="BU26" s="1471">
        <v>1</v>
      </c>
      <c r="BV26" s="1471">
        <v>1</v>
      </c>
      <c r="BW26" s="1471">
        <v>1</v>
      </c>
      <c r="BX26" s="1471">
        <f t="shared" ref="BX26" si="102">SUM(BU26:BW26)</f>
        <v>3</v>
      </c>
      <c r="CE26" s="1454"/>
      <c r="CG26" s="1455">
        <v>23</v>
      </c>
      <c r="CH26" s="1455" t="s">
        <v>25</v>
      </c>
      <c r="CI26" s="1471">
        <v>0.5</v>
      </c>
      <c r="CJ26" s="1471">
        <v>0.5</v>
      </c>
      <c r="CK26" s="1471">
        <v>0.5</v>
      </c>
      <c r="CL26" s="1471">
        <f t="shared" ref="CL26:CL27" si="103">SUM(CI26:CK26)</f>
        <v>1.5</v>
      </c>
      <c r="CM26" s="43">
        <v>12</v>
      </c>
      <c r="CN26" s="43">
        <v>3</v>
      </c>
      <c r="CO26" s="43">
        <v>0</v>
      </c>
      <c r="CP26" s="43">
        <v>1</v>
      </c>
      <c r="CQ26" s="43">
        <v>1</v>
      </c>
      <c r="CR26" s="43">
        <f t="shared" si="77"/>
        <v>17</v>
      </c>
      <c r="CS26" s="1454">
        <f t="shared" si="78"/>
        <v>0</v>
      </c>
      <c r="CU26" s="1470">
        <v>23</v>
      </c>
      <c r="CV26" s="1470" t="s">
        <v>21</v>
      </c>
      <c r="CW26" s="1471">
        <v>1</v>
      </c>
      <c r="CX26" s="1471">
        <v>1</v>
      </c>
      <c r="CY26" s="1471">
        <v>1</v>
      </c>
      <c r="CZ26" s="1471">
        <f t="shared" ref="CZ26" si="104">SUM(CW26:CY26)</f>
        <v>3</v>
      </c>
      <c r="DG26" s="1454"/>
      <c r="DI26" s="1455">
        <v>23</v>
      </c>
      <c r="DJ26" s="1455" t="s">
        <v>23</v>
      </c>
      <c r="DO26" s="43">
        <v>13</v>
      </c>
      <c r="DP26" s="43">
        <v>3</v>
      </c>
      <c r="DQ26" s="43">
        <v>1</v>
      </c>
      <c r="DR26" s="43">
        <v>1</v>
      </c>
      <c r="DS26" s="43">
        <v>1</v>
      </c>
      <c r="DT26" s="43">
        <f t="shared" si="87"/>
        <v>18</v>
      </c>
      <c r="DU26" s="1454">
        <f t="shared" si="88"/>
        <v>-1</v>
      </c>
      <c r="DW26" s="1470">
        <v>23</v>
      </c>
      <c r="DX26" s="1470" t="s">
        <v>19</v>
      </c>
      <c r="DY26" s="1471">
        <v>1</v>
      </c>
      <c r="DZ26" s="1471">
        <v>1</v>
      </c>
      <c r="EA26" s="1471">
        <v>1</v>
      </c>
      <c r="EB26" s="1471">
        <f t="shared" si="98"/>
        <v>3</v>
      </c>
      <c r="EK26" s="1470">
        <v>23</v>
      </c>
      <c r="EL26" s="1470" t="s">
        <v>22</v>
      </c>
      <c r="EM26" s="1471">
        <v>1</v>
      </c>
      <c r="EN26" s="1471">
        <v>1</v>
      </c>
      <c r="EO26" s="1471">
        <v>1</v>
      </c>
      <c r="EP26" s="1471">
        <f t="shared" ref="EP26" si="105">SUM(EM26:EO26)</f>
        <v>3</v>
      </c>
      <c r="EW26" s="1454"/>
      <c r="EY26" s="1455">
        <v>23</v>
      </c>
      <c r="EZ26" s="1455" t="s">
        <v>22</v>
      </c>
      <c r="FE26" s="43">
        <v>13</v>
      </c>
      <c r="FF26" s="43">
        <v>2</v>
      </c>
      <c r="FG26" s="43">
        <v>2</v>
      </c>
      <c r="FH26" s="43">
        <v>1</v>
      </c>
      <c r="FI26" s="43">
        <v>1</v>
      </c>
      <c r="FJ26" s="43">
        <f t="shared" si="99"/>
        <v>17</v>
      </c>
      <c r="FK26" s="1454">
        <f>$C$40-FJ26</f>
        <v>0</v>
      </c>
    </row>
    <row r="27" spans="1:167" x14ac:dyDescent="0.15">
      <c r="A27" s="43">
        <v>24</v>
      </c>
      <c r="B27" s="43" t="s">
        <v>25</v>
      </c>
      <c r="C27" s="1471">
        <v>0.5</v>
      </c>
      <c r="D27" s="1471">
        <v>0.5</v>
      </c>
      <c r="E27" s="1471">
        <v>0.5</v>
      </c>
      <c r="F27" s="1471">
        <f t="shared" si="18"/>
        <v>1.5</v>
      </c>
      <c r="G27" s="43">
        <v>12</v>
      </c>
      <c r="H27" s="43">
        <v>3</v>
      </c>
      <c r="I27" s="43">
        <v>0</v>
      </c>
      <c r="J27" s="43">
        <v>1</v>
      </c>
      <c r="K27" s="43">
        <v>1</v>
      </c>
      <c r="L27" s="43">
        <f t="shared" si="12"/>
        <v>17</v>
      </c>
      <c r="M27" s="1454">
        <f t="shared" si="80"/>
        <v>0</v>
      </c>
      <c r="O27" s="1458">
        <v>24</v>
      </c>
      <c r="P27" s="1459" t="s">
        <v>20</v>
      </c>
      <c r="U27" s="43">
        <v>13</v>
      </c>
      <c r="V27" s="43">
        <v>1</v>
      </c>
      <c r="W27" s="43">
        <v>3</v>
      </c>
      <c r="X27" s="43">
        <v>1</v>
      </c>
      <c r="Y27" s="43">
        <v>1</v>
      </c>
      <c r="Z27" s="43">
        <f t="shared" si="81"/>
        <v>16</v>
      </c>
      <c r="AA27" s="1454">
        <f>$C$40-Z27</f>
        <v>1</v>
      </c>
      <c r="AC27" s="1462">
        <v>24</v>
      </c>
      <c r="AD27" s="1388" t="s">
        <v>23</v>
      </c>
      <c r="AI27" s="43">
        <v>13</v>
      </c>
      <c r="AJ27" s="43">
        <v>3</v>
      </c>
      <c r="AK27" s="43">
        <v>1</v>
      </c>
      <c r="AL27" s="43">
        <v>1</v>
      </c>
      <c r="AM27" s="43">
        <v>1</v>
      </c>
      <c r="AN27" s="43">
        <f t="shared" si="90"/>
        <v>18</v>
      </c>
      <c r="AO27" s="1454">
        <f t="shared" si="91"/>
        <v>-1</v>
      </c>
      <c r="AQ27" s="1467">
        <v>24</v>
      </c>
      <c r="AR27" s="1453" t="s">
        <v>25</v>
      </c>
      <c r="AS27" s="1471">
        <v>0.5</v>
      </c>
      <c r="AT27" s="1471">
        <v>0.5</v>
      </c>
      <c r="AU27" s="1471">
        <v>0.5</v>
      </c>
      <c r="AV27" s="1471">
        <f t="shared" si="96"/>
        <v>1.5</v>
      </c>
      <c r="AW27" s="43">
        <v>12</v>
      </c>
      <c r="AX27" s="43">
        <v>3</v>
      </c>
      <c r="AY27" s="43">
        <v>0</v>
      </c>
      <c r="AZ27" s="43">
        <v>1</v>
      </c>
      <c r="BA27" s="43">
        <v>1</v>
      </c>
      <c r="BB27" s="43">
        <f t="shared" si="83"/>
        <v>17</v>
      </c>
      <c r="BC27" s="1454">
        <f>$C$40-BB27</f>
        <v>0</v>
      </c>
      <c r="BE27" s="1467">
        <v>24</v>
      </c>
      <c r="BF27" s="1453" t="s">
        <v>21</v>
      </c>
      <c r="BK27" s="43">
        <v>13</v>
      </c>
      <c r="BL27" s="43">
        <v>1</v>
      </c>
      <c r="BM27" s="43">
        <v>3</v>
      </c>
      <c r="BN27" s="43">
        <v>1</v>
      </c>
      <c r="BO27" s="43">
        <v>1</v>
      </c>
      <c r="BP27" s="43">
        <f t="shared" si="100"/>
        <v>16</v>
      </c>
      <c r="BQ27" s="1454">
        <f t="shared" si="101"/>
        <v>1</v>
      </c>
      <c r="BS27" s="1467">
        <v>24</v>
      </c>
      <c r="BT27" s="1453" t="s">
        <v>24</v>
      </c>
      <c r="BY27" s="43">
        <v>13</v>
      </c>
      <c r="BZ27" s="43">
        <v>4</v>
      </c>
      <c r="CA27" s="43">
        <v>0</v>
      </c>
      <c r="CB27" s="43">
        <v>1</v>
      </c>
      <c r="CC27" s="43">
        <v>1</v>
      </c>
      <c r="CD27" s="43">
        <f t="shared" si="93"/>
        <v>19</v>
      </c>
      <c r="CE27" s="1454">
        <f>$C$40-CD27</f>
        <v>-2</v>
      </c>
      <c r="CG27" s="1470">
        <v>24</v>
      </c>
      <c r="CH27" s="1470" t="s">
        <v>19</v>
      </c>
      <c r="CI27" s="1471">
        <v>1</v>
      </c>
      <c r="CJ27" s="1471">
        <v>1</v>
      </c>
      <c r="CK27" s="1471">
        <v>1</v>
      </c>
      <c r="CL27" s="1471">
        <f t="shared" si="103"/>
        <v>3</v>
      </c>
      <c r="CU27" s="1455">
        <v>24</v>
      </c>
      <c r="CV27" s="1455" t="s">
        <v>22</v>
      </c>
      <c r="DA27" s="43">
        <v>13</v>
      </c>
      <c r="DB27" s="43">
        <v>2</v>
      </c>
      <c r="DC27" s="43">
        <v>2</v>
      </c>
      <c r="DD27" s="43">
        <v>1</v>
      </c>
      <c r="DE27" s="43">
        <v>1</v>
      </c>
      <c r="DF27" s="43">
        <f t="shared" si="97"/>
        <v>17</v>
      </c>
      <c r="DG27" s="1454">
        <f>$C$40-DF27</f>
        <v>0</v>
      </c>
      <c r="DI27" s="1455">
        <v>24</v>
      </c>
      <c r="DJ27" s="1455" t="s">
        <v>24</v>
      </c>
      <c r="DO27" s="43">
        <v>13</v>
      </c>
      <c r="DP27" s="43">
        <v>4</v>
      </c>
      <c r="DQ27" s="43">
        <v>0</v>
      </c>
      <c r="DR27" s="43">
        <v>1</v>
      </c>
      <c r="DS27" s="43">
        <v>1</v>
      </c>
      <c r="DT27" s="43">
        <f t="shared" si="87"/>
        <v>19</v>
      </c>
      <c r="DU27" s="1454">
        <f t="shared" si="88"/>
        <v>-2</v>
      </c>
      <c r="DW27" s="1455">
        <v>24</v>
      </c>
      <c r="DX27" s="1455" t="s">
        <v>20</v>
      </c>
      <c r="EC27" s="43">
        <v>13</v>
      </c>
      <c r="ED27" s="43">
        <v>1</v>
      </c>
      <c r="EE27" s="43">
        <v>3</v>
      </c>
      <c r="EF27" s="43">
        <v>1</v>
      </c>
      <c r="EG27" s="43">
        <v>1</v>
      </c>
      <c r="EH27" s="43">
        <f t="shared" ref="EH27:EH32" si="106">EC27+ED27+EF27+EG27</f>
        <v>16</v>
      </c>
      <c r="EI27" s="1454">
        <f t="shared" ref="EI27:EI32" si="107">$C$40-EH27</f>
        <v>1</v>
      </c>
      <c r="EK27" s="1455">
        <v>24</v>
      </c>
      <c r="EL27" s="1455" t="s">
        <v>23</v>
      </c>
      <c r="EQ27" s="43">
        <v>13</v>
      </c>
      <c r="ER27" s="43">
        <v>3</v>
      </c>
      <c r="ES27" s="43">
        <v>1</v>
      </c>
      <c r="ET27" s="43">
        <v>1</v>
      </c>
      <c r="EU27" s="43">
        <v>1</v>
      </c>
      <c r="EV27" s="43">
        <f t="shared" si="94"/>
        <v>18</v>
      </c>
      <c r="EW27" s="1454">
        <f>$C$40-EV27</f>
        <v>-1</v>
      </c>
      <c r="EY27" s="1455">
        <v>24</v>
      </c>
      <c r="EZ27" s="1455" t="s">
        <v>23</v>
      </c>
      <c r="FE27" s="43">
        <v>13</v>
      </c>
      <c r="FF27" s="43">
        <v>3</v>
      </c>
      <c r="FG27" s="43">
        <v>1</v>
      </c>
      <c r="FH27" s="43">
        <v>1</v>
      </c>
      <c r="FI27" s="43">
        <v>1</v>
      </c>
      <c r="FJ27" s="43">
        <f t="shared" si="99"/>
        <v>18</v>
      </c>
      <c r="FK27" s="1454">
        <f>$C$40-FJ27</f>
        <v>-1</v>
      </c>
    </row>
    <row r="28" spans="1:167" x14ac:dyDescent="0.15">
      <c r="A28" s="1456">
        <v>25</v>
      </c>
      <c r="B28" s="1456" t="s">
        <v>19</v>
      </c>
      <c r="C28" s="1471">
        <v>1</v>
      </c>
      <c r="D28" s="1471">
        <v>1</v>
      </c>
      <c r="E28" s="1471">
        <v>1</v>
      </c>
      <c r="F28" s="1471">
        <f t="shared" si="18"/>
        <v>3</v>
      </c>
      <c r="O28" s="1458">
        <v>25</v>
      </c>
      <c r="P28" s="1459" t="s">
        <v>21</v>
      </c>
      <c r="U28" s="43">
        <v>13</v>
      </c>
      <c r="V28" s="43">
        <v>1</v>
      </c>
      <c r="W28" s="43">
        <v>3</v>
      </c>
      <c r="X28" s="43">
        <v>1</v>
      </c>
      <c r="Y28" s="43">
        <v>1</v>
      </c>
      <c r="Z28" s="43">
        <f t="shared" ref="Z28" si="108">U28+V28+X28+Y28</f>
        <v>16</v>
      </c>
      <c r="AA28" s="1454"/>
      <c r="AC28" s="1462">
        <v>25</v>
      </c>
      <c r="AD28" s="1388" t="s">
        <v>24</v>
      </c>
      <c r="AI28" s="43">
        <v>13</v>
      </c>
      <c r="AJ28" s="43">
        <v>4</v>
      </c>
      <c r="AK28" s="43">
        <v>0</v>
      </c>
      <c r="AL28" s="43">
        <v>1</v>
      </c>
      <c r="AM28" s="43">
        <v>1</v>
      </c>
      <c r="AN28" s="43">
        <f t="shared" si="90"/>
        <v>19</v>
      </c>
      <c r="AO28" s="1454">
        <f t="shared" si="91"/>
        <v>-2</v>
      </c>
      <c r="AQ28" s="1469">
        <v>25</v>
      </c>
      <c r="AR28" s="1464" t="s">
        <v>19</v>
      </c>
      <c r="AS28" s="1471">
        <v>1</v>
      </c>
      <c r="AT28" s="1471">
        <v>1</v>
      </c>
      <c r="AU28" s="1471">
        <v>1</v>
      </c>
      <c r="AV28" s="1471">
        <f t="shared" si="96"/>
        <v>3</v>
      </c>
      <c r="BE28" s="1467">
        <v>25</v>
      </c>
      <c r="BF28" s="1453" t="s">
        <v>22</v>
      </c>
      <c r="BK28" s="43">
        <v>13</v>
      </c>
      <c r="BL28" s="43">
        <v>2</v>
      </c>
      <c r="BM28" s="43">
        <v>2</v>
      </c>
      <c r="BN28" s="43">
        <v>1</v>
      </c>
      <c r="BO28" s="43">
        <v>1</v>
      </c>
      <c r="BP28" s="43">
        <f t="shared" si="100"/>
        <v>17</v>
      </c>
      <c r="BQ28" s="1454">
        <f t="shared" si="101"/>
        <v>0</v>
      </c>
      <c r="BS28" s="1467">
        <v>25</v>
      </c>
      <c r="BT28" s="1453" t="s">
        <v>25</v>
      </c>
      <c r="BU28" s="1471">
        <v>0.5</v>
      </c>
      <c r="BV28" s="1471">
        <v>0.5</v>
      </c>
      <c r="BW28" s="1471">
        <v>0.5</v>
      </c>
      <c r="BX28" s="1471">
        <f t="shared" ref="BX28:BX29" si="109">SUM(BU28:BW28)</f>
        <v>1.5</v>
      </c>
      <c r="BY28" s="43">
        <v>12</v>
      </c>
      <c r="BZ28" s="43">
        <v>3</v>
      </c>
      <c r="CA28" s="43">
        <v>0</v>
      </c>
      <c r="CB28" s="43">
        <v>1</v>
      </c>
      <c r="CC28" s="43">
        <v>1</v>
      </c>
      <c r="CD28" s="43">
        <f t="shared" si="93"/>
        <v>17</v>
      </c>
      <c r="CE28" s="1454">
        <f>$C$40-CD28</f>
        <v>0</v>
      </c>
      <c r="CG28" s="1455">
        <v>25</v>
      </c>
      <c r="CH28" s="1455" t="s">
        <v>20</v>
      </c>
      <c r="CM28" s="43">
        <v>13</v>
      </c>
      <c r="CN28" s="43">
        <v>1</v>
      </c>
      <c r="CO28" s="43">
        <v>3</v>
      </c>
      <c r="CP28" s="43">
        <v>1</v>
      </c>
      <c r="CQ28" s="43">
        <v>1</v>
      </c>
      <c r="CR28" s="43">
        <f t="shared" ref="CR28:CR33" si="110">CM28+CN28+CP28+CQ28</f>
        <v>16</v>
      </c>
      <c r="CS28" s="1454">
        <f t="shared" ref="CS28:CS33" si="111">$C$40-CR28</f>
        <v>1</v>
      </c>
      <c r="CU28" s="1455">
        <v>25</v>
      </c>
      <c r="CV28" s="1455" t="s">
        <v>23</v>
      </c>
      <c r="DA28" s="43">
        <v>13</v>
      </c>
      <c r="DB28" s="43">
        <v>3</v>
      </c>
      <c r="DC28" s="43">
        <v>1</v>
      </c>
      <c r="DD28" s="43">
        <v>1</v>
      </c>
      <c r="DE28" s="43">
        <v>1</v>
      </c>
      <c r="DF28" s="43">
        <f t="shared" si="97"/>
        <v>18</v>
      </c>
      <c r="DG28" s="1454">
        <f>$C$40-DF28</f>
        <v>-1</v>
      </c>
      <c r="DI28" s="1455">
        <v>25</v>
      </c>
      <c r="DJ28" s="1455" t="s">
        <v>25</v>
      </c>
      <c r="DK28" s="1471">
        <v>0.5</v>
      </c>
      <c r="DL28" s="1471">
        <v>0.5</v>
      </c>
      <c r="DM28" s="1471">
        <v>0.5</v>
      </c>
      <c r="DN28" s="1471">
        <f t="shared" ref="DN28:DN29" si="112">SUM(DK28:DM28)</f>
        <v>1.5</v>
      </c>
      <c r="DO28" s="43">
        <v>12</v>
      </c>
      <c r="DP28" s="43">
        <v>3</v>
      </c>
      <c r="DQ28" s="43">
        <v>0</v>
      </c>
      <c r="DR28" s="43">
        <v>1</v>
      </c>
      <c r="DS28" s="43">
        <v>1</v>
      </c>
      <c r="DT28" s="43">
        <f t="shared" si="87"/>
        <v>17</v>
      </c>
      <c r="DU28" s="1454">
        <f t="shared" si="88"/>
        <v>0</v>
      </c>
      <c r="DW28" s="1455">
        <v>25</v>
      </c>
      <c r="DX28" s="1455" t="s">
        <v>21</v>
      </c>
      <c r="EC28" s="43">
        <v>13</v>
      </c>
      <c r="ED28" s="43">
        <v>1</v>
      </c>
      <c r="EE28" s="43">
        <v>3</v>
      </c>
      <c r="EF28" s="43">
        <v>1</v>
      </c>
      <c r="EG28" s="43">
        <v>1</v>
      </c>
      <c r="EH28" s="43">
        <f t="shared" si="106"/>
        <v>16</v>
      </c>
      <c r="EI28" s="1454">
        <f t="shared" si="107"/>
        <v>1</v>
      </c>
      <c r="EK28" s="1455">
        <v>25</v>
      </c>
      <c r="EL28" s="1455" t="s">
        <v>24</v>
      </c>
      <c r="EQ28" s="43">
        <v>13</v>
      </c>
      <c r="ER28" s="43">
        <v>4</v>
      </c>
      <c r="ES28" s="43">
        <v>0</v>
      </c>
      <c r="ET28" s="43">
        <v>1</v>
      </c>
      <c r="EU28" s="43">
        <v>1</v>
      </c>
      <c r="EV28" s="43">
        <f t="shared" si="94"/>
        <v>19</v>
      </c>
      <c r="EW28" s="1454">
        <f>$C$40-EV28</f>
        <v>-2</v>
      </c>
      <c r="EY28" s="1455">
        <v>25</v>
      </c>
      <c r="EZ28" s="1455" t="s">
        <v>24</v>
      </c>
      <c r="FE28" s="43">
        <v>13</v>
      </c>
      <c r="FF28" s="43">
        <v>4</v>
      </c>
      <c r="FG28" s="43">
        <v>0</v>
      </c>
      <c r="FH28" s="43">
        <v>1</v>
      </c>
      <c r="FI28" s="43">
        <v>1</v>
      </c>
      <c r="FJ28" s="43">
        <f t="shared" si="99"/>
        <v>19</v>
      </c>
      <c r="FK28" s="1454">
        <f>$C$40-FJ28</f>
        <v>-2</v>
      </c>
    </row>
    <row r="29" spans="1:167" x14ac:dyDescent="0.15">
      <c r="A29" s="43">
        <v>26</v>
      </c>
      <c r="B29" s="43" t="s">
        <v>20</v>
      </c>
      <c r="G29" s="43">
        <v>13</v>
      </c>
      <c r="H29" s="43">
        <v>1</v>
      </c>
      <c r="I29" s="43">
        <v>3</v>
      </c>
      <c r="J29" s="43">
        <v>1</v>
      </c>
      <c r="K29" s="43">
        <v>1</v>
      </c>
      <c r="L29" s="43">
        <f t="shared" si="12"/>
        <v>16</v>
      </c>
      <c r="M29" s="1454">
        <f>$C$40-L29</f>
        <v>1</v>
      </c>
      <c r="O29" s="1458">
        <v>26</v>
      </c>
      <c r="P29" s="1459" t="s">
        <v>22</v>
      </c>
      <c r="U29" s="43">
        <v>13</v>
      </c>
      <c r="V29" s="43">
        <v>2</v>
      </c>
      <c r="W29" s="43">
        <v>2</v>
      </c>
      <c r="X29" s="43">
        <v>1</v>
      </c>
      <c r="Y29" s="43">
        <v>1</v>
      </c>
      <c r="Z29" s="43">
        <f t="shared" ref="Z29:Z31" si="113">U29+V29+X29+Y29</f>
        <v>17</v>
      </c>
      <c r="AA29" s="1454">
        <f>$C$40-Z29</f>
        <v>0</v>
      </c>
      <c r="AC29" s="1462">
        <v>26</v>
      </c>
      <c r="AD29" s="1388" t="s">
        <v>25</v>
      </c>
      <c r="AE29" s="1471">
        <v>0.5</v>
      </c>
      <c r="AF29" s="1471">
        <v>0.5</v>
      </c>
      <c r="AG29" s="1471">
        <v>0.5</v>
      </c>
      <c r="AH29" s="1471">
        <f t="shared" ref="AH29:AH30" si="114">SUM(AE29:AG29)</f>
        <v>1.5</v>
      </c>
      <c r="AI29" s="43">
        <v>12</v>
      </c>
      <c r="AJ29" s="43">
        <v>3</v>
      </c>
      <c r="AK29" s="43">
        <v>0</v>
      </c>
      <c r="AL29" s="43">
        <v>1</v>
      </c>
      <c r="AM29" s="43">
        <v>1</v>
      </c>
      <c r="AN29" s="43">
        <f t="shared" si="90"/>
        <v>17</v>
      </c>
      <c r="AO29" s="1454">
        <f t="shared" si="91"/>
        <v>0</v>
      </c>
      <c r="AQ29" s="1467">
        <v>26</v>
      </c>
      <c r="AR29" s="1453" t="s">
        <v>20</v>
      </c>
      <c r="AW29" s="43">
        <v>13</v>
      </c>
      <c r="AX29" s="43">
        <v>1</v>
      </c>
      <c r="AY29" s="43">
        <v>3</v>
      </c>
      <c r="AZ29" s="43">
        <v>1</v>
      </c>
      <c r="BA29" s="43">
        <v>1</v>
      </c>
      <c r="BB29" s="43">
        <f t="shared" ref="BB29:BB34" si="115">AW29+AX29+AZ29+BA29</f>
        <v>16</v>
      </c>
      <c r="BC29" s="1454">
        <f t="shared" ref="BC29:BC34" si="116">$C$40-BB29</f>
        <v>1</v>
      </c>
      <c r="BE29" s="1467">
        <v>26</v>
      </c>
      <c r="BF29" s="1453" t="s">
        <v>23</v>
      </c>
      <c r="BK29" s="43">
        <v>13</v>
      </c>
      <c r="BL29" s="43">
        <v>3</v>
      </c>
      <c r="BM29" s="43">
        <v>1</v>
      </c>
      <c r="BN29" s="43">
        <v>1</v>
      </c>
      <c r="BO29" s="43">
        <v>1</v>
      </c>
      <c r="BP29" s="43">
        <f t="shared" si="100"/>
        <v>18</v>
      </c>
      <c r="BQ29" s="1454">
        <f t="shared" si="101"/>
        <v>-1</v>
      </c>
      <c r="BS29" s="1469">
        <v>26</v>
      </c>
      <c r="BT29" s="1464" t="s">
        <v>19</v>
      </c>
      <c r="BU29" s="1471">
        <v>1</v>
      </c>
      <c r="BV29" s="1471">
        <v>1</v>
      </c>
      <c r="BW29" s="1471">
        <v>1</v>
      </c>
      <c r="BX29" s="1471">
        <f t="shared" si="109"/>
        <v>3</v>
      </c>
      <c r="CG29" s="1455">
        <v>26</v>
      </c>
      <c r="CH29" s="1455" t="s">
        <v>21</v>
      </c>
      <c r="CM29" s="43">
        <v>13</v>
      </c>
      <c r="CN29" s="43">
        <v>1</v>
      </c>
      <c r="CO29" s="43">
        <v>3</v>
      </c>
      <c r="CP29" s="43">
        <v>1</v>
      </c>
      <c r="CQ29" s="43">
        <v>1</v>
      </c>
      <c r="CR29" s="43">
        <f t="shared" si="110"/>
        <v>16</v>
      </c>
      <c r="CS29" s="1454">
        <f t="shared" si="111"/>
        <v>1</v>
      </c>
      <c r="CU29" s="1455">
        <v>26</v>
      </c>
      <c r="CV29" s="1455" t="s">
        <v>24</v>
      </c>
      <c r="DA29" s="43">
        <v>13</v>
      </c>
      <c r="DB29" s="43">
        <v>4</v>
      </c>
      <c r="DC29" s="43">
        <v>0</v>
      </c>
      <c r="DD29" s="43">
        <v>1</v>
      </c>
      <c r="DE29" s="43">
        <v>1</v>
      </c>
      <c r="DF29" s="43">
        <f t="shared" si="97"/>
        <v>19</v>
      </c>
      <c r="DG29" s="1454">
        <f>$C$40-DF29</f>
        <v>-2</v>
      </c>
      <c r="DI29" s="1470">
        <v>26</v>
      </c>
      <c r="DJ29" s="1470" t="s">
        <v>19</v>
      </c>
      <c r="DK29" s="1471">
        <v>1</v>
      </c>
      <c r="DL29" s="1471">
        <v>1</v>
      </c>
      <c r="DM29" s="1471">
        <v>1</v>
      </c>
      <c r="DN29" s="1471">
        <f t="shared" si="112"/>
        <v>3</v>
      </c>
      <c r="DW29" s="1455">
        <v>26</v>
      </c>
      <c r="DX29" s="1455" t="s">
        <v>22</v>
      </c>
      <c r="EC29" s="43">
        <v>13</v>
      </c>
      <c r="ED29" s="43">
        <v>2</v>
      </c>
      <c r="EE29" s="43">
        <v>2</v>
      </c>
      <c r="EF29" s="43">
        <v>1</v>
      </c>
      <c r="EG29" s="43">
        <v>1</v>
      </c>
      <c r="EH29" s="43">
        <f t="shared" si="106"/>
        <v>17</v>
      </c>
      <c r="EI29" s="1454">
        <f t="shared" si="107"/>
        <v>0</v>
      </c>
      <c r="EK29" s="1455">
        <v>26</v>
      </c>
      <c r="EL29" s="1455" t="s">
        <v>25</v>
      </c>
      <c r="EM29" s="1471">
        <v>0.5</v>
      </c>
      <c r="EN29" s="1471">
        <v>0.5</v>
      </c>
      <c r="EO29" s="1471">
        <v>0.5</v>
      </c>
      <c r="EP29" s="1471">
        <f t="shared" ref="EP29:EP30" si="117">SUM(EM29:EO29)</f>
        <v>1.5</v>
      </c>
      <c r="EQ29" s="43">
        <v>12</v>
      </c>
      <c r="ER29" s="43">
        <v>3</v>
      </c>
      <c r="ES29" s="43">
        <v>0</v>
      </c>
      <c r="ET29" s="43">
        <v>1</v>
      </c>
      <c r="EU29" s="43">
        <v>1</v>
      </c>
      <c r="EV29" s="43">
        <f t="shared" si="94"/>
        <v>17</v>
      </c>
      <c r="EW29" s="1454">
        <f>$C$40-EV29</f>
        <v>0</v>
      </c>
      <c r="EY29" s="1455">
        <v>26</v>
      </c>
      <c r="EZ29" s="1455" t="s">
        <v>25</v>
      </c>
      <c r="FA29" s="1471">
        <v>0.5</v>
      </c>
      <c r="FB29" s="1471">
        <v>0.5</v>
      </c>
      <c r="FC29" s="1471">
        <v>0.5</v>
      </c>
      <c r="FD29" s="1471">
        <f t="shared" ref="FD29:FD30" si="118">SUM(FA29:FC29)</f>
        <v>1.5</v>
      </c>
      <c r="FE29" s="43">
        <v>12</v>
      </c>
      <c r="FF29" s="43">
        <v>3</v>
      </c>
      <c r="FG29" s="43">
        <v>0</v>
      </c>
      <c r="FH29" s="43">
        <v>1</v>
      </c>
      <c r="FI29" s="43">
        <v>1</v>
      </c>
      <c r="FJ29" s="43">
        <f t="shared" si="99"/>
        <v>17</v>
      </c>
      <c r="FK29" s="1454">
        <f>$C$40-FJ29</f>
        <v>0</v>
      </c>
    </row>
    <row r="30" spans="1:167" x14ac:dyDescent="0.15">
      <c r="A30" s="43">
        <v>27</v>
      </c>
      <c r="B30" s="43" t="s">
        <v>21</v>
      </c>
      <c r="G30" s="43">
        <v>13</v>
      </c>
      <c r="H30" s="43">
        <v>1</v>
      </c>
      <c r="I30" s="43">
        <v>3</v>
      </c>
      <c r="J30" s="43">
        <v>1</v>
      </c>
      <c r="K30" s="43">
        <v>1</v>
      </c>
      <c r="L30" s="43">
        <f t="shared" si="12"/>
        <v>16</v>
      </c>
      <c r="M30" s="1454">
        <f>$C$40-L30</f>
        <v>1</v>
      </c>
      <c r="O30" s="1458">
        <v>27</v>
      </c>
      <c r="P30" s="1459" t="s">
        <v>23</v>
      </c>
      <c r="U30" s="43">
        <v>13</v>
      </c>
      <c r="V30" s="43">
        <v>3</v>
      </c>
      <c r="W30" s="43">
        <v>1</v>
      </c>
      <c r="X30" s="43">
        <v>1</v>
      </c>
      <c r="Y30" s="43">
        <v>1</v>
      </c>
      <c r="Z30" s="43">
        <f t="shared" si="113"/>
        <v>18</v>
      </c>
      <c r="AA30" s="1454">
        <f>$C$40-Z30</f>
        <v>-1</v>
      </c>
      <c r="AC30" s="1463">
        <v>27</v>
      </c>
      <c r="AD30" s="1464" t="s">
        <v>19</v>
      </c>
      <c r="AE30" s="1471">
        <v>1</v>
      </c>
      <c r="AF30" s="1471">
        <v>1</v>
      </c>
      <c r="AG30" s="1471">
        <v>1</v>
      </c>
      <c r="AH30" s="1471">
        <f t="shared" si="114"/>
        <v>3</v>
      </c>
      <c r="AO30" s="1454"/>
      <c r="AQ30" s="1467">
        <v>27</v>
      </c>
      <c r="AR30" s="1453" t="s">
        <v>21</v>
      </c>
      <c r="AW30" s="43">
        <v>13</v>
      </c>
      <c r="AX30" s="43">
        <v>1</v>
      </c>
      <c r="AY30" s="43">
        <v>3</v>
      </c>
      <c r="AZ30" s="43">
        <v>1</v>
      </c>
      <c r="BA30" s="43">
        <v>1</v>
      </c>
      <c r="BB30" s="43">
        <f t="shared" si="115"/>
        <v>16</v>
      </c>
      <c r="BC30" s="1454">
        <f t="shared" si="116"/>
        <v>1</v>
      </c>
      <c r="BE30" s="1467">
        <v>27</v>
      </c>
      <c r="BF30" s="1453" t="s">
        <v>24</v>
      </c>
      <c r="BK30" s="43">
        <v>13</v>
      </c>
      <c r="BL30" s="43">
        <v>4</v>
      </c>
      <c r="BM30" s="43">
        <v>0</v>
      </c>
      <c r="BN30" s="43">
        <v>1</v>
      </c>
      <c r="BO30" s="43">
        <v>1</v>
      </c>
      <c r="BP30" s="43">
        <f t="shared" si="100"/>
        <v>19</v>
      </c>
      <c r="BQ30" s="1454">
        <f t="shared" si="101"/>
        <v>-2</v>
      </c>
      <c r="BS30" s="1467">
        <v>27</v>
      </c>
      <c r="BT30" s="1453" t="s">
        <v>20</v>
      </c>
      <c r="BY30" s="43">
        <v>13</v>
      </c>
      <c r="BZ30" s="43">
        <v>1</v>
      </c>
      <c r="CA30" s="43">
        <v>3</v>
      </c>
      <c r="CB30" s="43">
        <v>1</v>
      </c>
      <c r="CC30" s="43">
        <v>1</v>
      </c>
      <c r="CD30" s="43">
        <f t="shared" ref="CD30:CD33" si="119">BY30+BZ30+CB30+CC30</f>
        <v>16</v>
      </c>
      <c r="CE30" s="1454">
        <f>$C$40-CD30</f>
        <v>1</v>
      </c>
      <c r="CG30" s="1455">
        <v>27</v>
      </c>
      <c r="CH30" s="1455" t="s">
        <v>22</v>
      </c>
      <c r="CM30" s="43">
        <v>13</v>
      </c>
      <c r="CN30" s="43">
        <v>2</v>
      </c>
      <c r="CO30" s="43">
        <v>2</v>
      </c>
      <c r="CP30" s="43">
        <v>1</v>
      </c>
      <c r="CQ30" s="43">
        <v>1</v>
      </c>
      <c r="CR30" s="43">
        <f t="shared" si="110"/>
        <v>17</v>
      </c>
      <c r="CS30" s="1454">
        <f t="shared" si="111"/>
        <v>0</v>
      </c>
      <c r="CU30" s="1455">
        <v>27</v>
      </c>
      <c r="CV30" s="1455" t="s">
        <v>25</v>
      </c>
      <c r="CW30" s="1471">
        <v>0.5</v>
      </c>
      <c r="CX30" s="1471">
        <v>0.5</v>
      </c>
      <c r="CY30" s="1471">
        <v>0.5</v>
      </c>
      <c r="CZ30" s="1471">
        <f t="shared" ref="CZ30:CZ31" si="120">SUM(CW30:CY30)</f>
        <v>1.5</v>
      </c>
      <c r="DA30" s="43">
        <v>12</v>
      </c>
      <c r="DB30" s="43">
        <v>3</v>
      </c>
      <c r="DC30" s="43">
        <v>0</v>
      </c>
      <c r="DD30" s="43">
        <v>1</v>
      </c>
      <c r="DE30" s="43">
        <v>1</v>
      </c>
      <c r="DF30" s="43">
        <f t="shared" si="97"/>
        <v>17</v>
      </c>
      <c r="DG30" s="1454">
        <f>$C$40-DF30</f>
        <v>0</v>
      </c>
      <c r="DI30" s="1455">
        <v>27</v>
      </c>
      <c r="DJ30" s="1455" t="s">
        <v>20</v>
      </c>
      <c r="DO30" s="43">
        <v>13</v>
      </c>
      <c r="DP30" s="43">
        <v>1</v>
      </c>
      <c r="DQ30" s="43">
        <v>3</v>
      </c>
      <c r="DR30" s="43">
        <v>1</v>
      </c>
      <c r="DS30" s="43">
        <v>1</v>
      </c>
      <c r="DT30" s="43">
        <f t="shared" ref="DT30:DT32" si="121">DO30+DP30+DR30+DS30</f>
        <v>16</v>
      </c>
      <c r="DU30" s="1454">
        <f>$C$40-DT30</f>
        <v>1</v>
      </c>
      <c r="DW30" s="1455">
        <v>27</v>
      </c>
      <c r="DX30" s="1455" t="s">
        <v>23</v>
      </c>
      <c r="EC30" s="43">
        <v>13</v>
      </c>
      <c r="ED30" s="43">
        <v>3</v>
      </c>
      <c r="EE30" s="43">
        <v>1</v>
      </c>
      <c r="EF30" s="43">
        <v>1</v>
      </c>
      <c r="EG30" s="43">
        <v>1</v>
      </c>
      <c r="EH30" s="43">
        <f t="shared" si="106"/>
        <v>18</v>
      </c>
      <c r="EI30" s="1454">
        <f t="shared" si="107"/>
        <v>-1</v>
      </c>
      <c r="EK30" s="1470">
        <v>27</v>
      </c>
      <c r="EL30" s="1470" t="s">
        <v>19</v>
      </c>
      <c r="EM30" s="1471">
        <v>1</v>
      </c>
      <c r="EN30" s="1471">
        <v>1</v>
      </c>
      <c r="EO30" s="1471">
        <v>1</v>
      </c>
      <c r="EP30" s="1471">
        <f t="shared" si="117"/>
        <v>3</v>
      </c>
      <c r="EY30" s="1470">
        <v>27</v>
      </c>
      <c r="EZ30" s="1470" t="s">
        <v>19</v>
      </c>
      <c r="FA30" s="1471">
        <v>1</v>
      </c>
      <c r="FB30" s="1471">
        <v>1</v>
      </c>
      <c r="FC30" s="1471">
        <v>1</v>
      </c>
      <c r="FD30" s="1471">
        <f t="shared" si="118"/>
        <v>3</v>
      </c>
    </row>
    <row r="31" spans="1:167" x14ac:dyDescent="0.15">
      <c r="A31" s="43">
        <v>28</v>
      </c>
      <c r="B31" s="43" t="s">
        <v>22</v>
      </c>
      <c r="G31" s="43">
        <v>13</v>
      </c>
      <c r="H31" s="43">
        <v>2</v>
      </c>
      <c r="I31" s="43">
        <v>2</v>
      </c>
      <c r="J31" s="43">
        <v>1</v>
      </c>
      <c r="K31" s="43">
        <v>1</v>
      </c>
      <c r="L31" s="43">
        <f t="shared" si="12"/>
        <v>17</v>
      </c>
      <c r="M31" s="1454">
        <f>$C$40-L31</f>
        <v>0</v>
      </c>
      <c r="O31" s="1458">
        <v>28</v>
      </c>
      <c r="P31" s="1459" t="s">
        <v>24</v>
      </c>
      <c r="U31" s="43">
        <v>13</v>
      </c>
      <c r="V31" s="43">
        <v>4</v>
      </c>
      <c r="W31" s="43">
        <v>0</v>
      </c>
      <c r="X31" s="43">
        <v>1</v>
      </c>
      <c r="Y31" s="43">
        <v>1</v>
      </c>
      <c r="Z31" s="43">
        <f t="shared" si="113"/>
        <v>19</v>
      </c>
      <c r="AA31" s="1454">
        <f>$C$40-Z31</f>
        <v>-2</v>
      </c>
      <c r="AC31" s="1462">
        <v>28</v>
      </c>
      <c r="AD31" s="1388" t="s">
        <v>20</v>
      </c>
      <c r="AI31" s="43">
        <v>13</v>
      </c>
      <c r="AJ31" s="43">
        <v>1</v>
      </c>
      <c r="AK31" s="43">
        <v>3</v>
      </c>
      <c r="AL31" s="43">
        <v>1</v>
      </c>
      <c r="AM31" s="43">
        <v>1</v>
      </c>
      <c r="AN31" s="43">
        <f t="shared" ref="AN31:AN33" si="122">AI31+AJ31+AL31+AM31</f>
        <v>16</v>
      </c>
      <c r="AO31" s="1454">
        <f>$C$40-AN31</f>
        <v>1</v>
      </c>
      <c r="AQ31" s="1467">
        <v>28</v>
      </c>
      <c r="AR31" s="1453" t="s">
        <v>22</v>
      </c>
      <c r="AW31" s="43">
        <v>13</v>
      </c>
      <c r="AX31" s="43">
        <v>2</v>
      </c>
      <c r="AY31" s="43">
        <v>2</v>
      </c>
      <c r="AZ31" s="43">
        <v>1</v>
      </c>
      <c r="BA31" s="43">
        <v>1</v>
      </c>
      <c r="BB31" s="43">
        <f t="shared" si="115"/>
        <v>17</v>
      </c>
      <c r="BC31" s="1454">
        <f t="shared" si="116"/>
        <v>0</v>
      </c>
      <c r="BE31" s="1467">
        <v>28</v>
      </c>
      <c r="BF31" s="1453" t="s">
        <v>25</v>
      </c>
      <c r="BG31" s="1471">
        <v>0.5</v>
      </c>
      <c r="BH31" s="1471">
        <v>0.5</v>
      </c>
      <c r="BI31" s="1471">
        <v>0.5</v>
      </c>
      <c r="BJ31" s="1471">
        <f t="shared" ref="BJ31:BJ32" si="123">SUM(BG31:BI31)</f>
        <v>1.5</v>
      </c>
      <c r="BK31" s="43">
        <v>12</v>
      </c>
      <c r="BL31" s="43">
        <v>3</v>
      </c>
      <c r="BM31" s="43">
        <v>0</v>
      </c>
      <c r="BN31" s="43">
        <v>1</v>
      </c>
      <c r="BO31" s="43">
        <v>1</v>
      </c>
      <c r="BP31" s="43">
        <f t="shared" si="100"/>
        <v>17</v>
      </c>
      <c r="BQ31" s="1454">
        <f t="shared" si="101"/>
        <v>0</v>
      </c>
      <c r="BS31" s="1467">
        <v>28</v>
      </c>
      <c r="BT31" s="1453" t="s">
        <v>21</v>
      </c>
      <c r="BY31" s="43">
        <v>13</v>
      </c>
      <c r="BZ31" s="43">
        <v>1</v>
      </c>
      <c r="CA31" s="43">
        <v>3</v>
      </c>
      <c r="CB31" s="43">
        <v>1</v>
      </c>
      <c r="CC31" s="43">
        <v>1</v>
      </c>
      <c r="CD31" s="43">
        <f t="shared" si="119"/>
        <v>16</v>
      </c>
      <c r="CE31" s="1454">
        <f>$C$40-CD31</f>
        <v>1</v>
      </c>
      <c r="CG31" s="1455">
        <v>28</v>
      </c>
      <c r="CH31" s="1455" t="s">
        <v>23</v>
      </c>
      <c r="CM31" s="43">
        <v>13</v>
      </c>
      <c r="CN31" s="43">
        <v>3</v>
      </c>
      <c r="CO31" s="43">
        <v>1</v>
      </c>
      <c r="CP31" s="43">
        <v>1</v>
      </c>
      <c r="CQ31" s="43">
        <v>1</v>
      </c>
      <c r="CR31" s="43">
        <f t="shared" si="110"/>
        <v>18</v>
      </c>
      <c r="CS31" s="1454">
        <f t="shared" si="111"/>
        <v>-1</v>
      </c>
      <c r="CU31" s="1470">
        <v>28</v>
      </c>
      <c r="CV31" s="1470" t="s">
        <v>19</v>
      </c>
      <c r="CW31" s="1471">
        <v>1</v>
      </c>
      <c r="CX31" s="1471">
        <v>1</v>
      </c>
      <c r="CY31" s="1471">
        <v>1</v>
      </c>
      <c r="CZ31" s="1471">
        <f t="shared" si="120"/>
        <v>3</v>
      </c>
      <c r="DI31" s="1455">
        <v>28</v>
      </c>
      <c r="DJ31" s="1455" t="s">
        <v>21</v>
      </c>
      <c r="DO31" s="43">
        <v>13</v>
      </c>
      <c r="DP31" s="43">
        <v>1</v>
      </c>
      <c r="DQ31" s="43">
        <v>3</v>
      </c>
      <c r="DR31" s="43">
        <v>1</v>
      </c>
      <c r="DS31" s="43">
        <v>1</v>
      </c>
      <c r="DT31" s="43">
        <f t="shared" si="121"/>
        <v>16</v>
      </c>
      <c r="DU31" s="1454">
        <f>$C$40-DT31</f>
        <v>1</v>
      </c>
      <c r="DW31" s="1455">
        <v>28</v>
      </c>
      <c r="DX31" s="1455" t="s">
        <v>24</v>
      </c>
      <c r="EC31" s="43">
        <v>13</v>
      </c>
      <c r="ED31" s="43">
        <v>4</v>
      </c>
      <c r="EE31" s="43">
        <v>0</v>
      </c>
      <c r="EF31" s="43">
        <v>1</v>
      </c>
      <c r="EG31" s="43">
        <v>1</v>
      </c>
      <c r="EH31" s="43">
        <f t="shared" si="106"/>
        <v>19</v>
      </c>
      <c r="EI31" s="1454">
        <f t="shared" si="107"/>
        <v>-2</v>
      </c>
      <c r="EK31" s="1455">
        <v>28</v>
      </c>
      <c r="EL31" s="1455" t="s">
        <v>20</v>
      </c>
      <c r="EQ31" s="43">
        <v>13</v>
      </c>
      <c r="ER31" s="43">
        <v>1</v>
      </c>
      <c r="ES31" s="43">
        <v>3</v>
      </c>
      <c r="ET31" s="43">
        <v>1</v>
      </c>
      <c r="EU31" s="43">
        <v>1</v>
      </c>
      <c r="EV31" s="43">
        <f t="shared" ref="EV31" si="124">EQ31+ER31+ET31+EU31</f>
        <v>16</v>
      </c>
      <c r="EW31" s="1454">
        <f>$C$40-EV31</f>
        <v>1</v>
      </c>
      <c r="EY31" s="1455">
        <v>28</v>
      </c>
      <c r="EZ31" s="1455" t="s">
        <v>20</v>
      </c>
      <c r="FE31" s="43">
        <v>13</v>
      </c>
      <c r="FF31" s="43">
        <v>1</v>
      </c>
      <c r="FG31" s="43">
        <v>3</v>
      </c>
      <c r="FH31" s="43">
        <v>1</v>
      </c>
      <c r="FI31" s="43">
        <v>1</v>
      </c>
      <c r="FJ31" s="43">
        <f t="shared" ref="FJ31:FJ34" si="125">FE31+FF31+FH31+FI31</f>
        <v>16</v>
      </c>
      <c r="FK31" s="1454">
        <f>$C$40-FJ31</f>
        <v>1</v>
      </c>
    </row>
    <row r="32" spans="1:167" x14ac:dyDescent="0.15">
      <c r="A32" s="1456">
        <v>29</v>
      </c>
      <c r="B32" s="1456" t="s">
        <v>23</v>
      </c>
      <c r="C32" s="1471">
        <v>1</v>
      </c>
      <c r="D32" s="1471">
        <v>1</v>
      </c>
      <c r="E32" s="1471">
        <v>1</v>
      </c>
      <c r="F32" s="1471">
        <f t="shared" si="18"/>
        <v>3</v>
      </c>
      <c r="O32" s="1458">
        <v>29</v>
      </c>
      <c r="P32" s="1459" t="s">
        <v>25</v>
      </c>
      <c r="Q32" s="1471">
        <v>0.5</v>
      </c>
      <c r="R32" s="1471">
        <v>0.5</v>
      </c>
      <c r="S32" s="1471">
        <v>0.5</v>
      </c>
      <c r="T32" s="1471">
        <f t="shared" ref="T32:T33" si="126">SUM(Q32:S32)</f>
        <v>1.5</v>
      </c>
      <c r="U32" s="43">
        <v>12</v>
      </c>
      <c r="V32" s="43">
        <v>3</v>
      </c>
      <c r="W32" s="43">
        <v>0</v>
      </c>
      <c r="X32" s="43">
        <v>1</v>
      </c>
      <c r="Y32" s="43">
        <v>1</v>
      </c>
      <c r="Z32" s="43">
        <f t="shared" ref="Z32" si="127">U32+V32+X32+Y32</f>
        <v>17</v>
      </c>
      <c r="AA32" s="1454">
        <f>$C$40-Z32</f>
        <v>0</v>
      </c>
      <c r="AC32" s="1462">
        <v>29</v>
      </c>
      <c r="AD32" s="1388" t="s">
        <v>21</v>
      </c>
      <c r="AI32" s="43">
        <v>13</v>
      </c>
      <c r="AJ32" s="43">
        <v>1</v>
      </c>
      <c r="AK32" s="43">
        <v>3</v>
      </c>
      <c r="AL32" s="43">
        <v>1</v>
      </c>
      <c r="AM32" s="43">
        <v>1</v>
      </c>
      <c r="AN32" s="43">
        <f t="shared" si="122"/>
        <v>16</v>
      </c>
      <c r="AO32" s="1454">
        <f>$C$40-AN32</f>
        <v>1</v>
      </c>
      <c r="AQ32" s="1467">
        <v>29</v>
      </c>
      <c r="AR32" s="1453" t="s">
        <v>23</v>
      </c>
      <c r="AW32" s="43">
        <v>13</v>
      </c>
      <c r="AX32" s="43">
        <v>3</v>
      </c>
      <c r="AY32" s="43">
        <v>1</v>
      </c>
      <c r="AZ32" s="43">
        <v>1</v>
      </c>
      <c r="BA32" s="43">
        <v>1</v>
      </c>
      <c r="BB32" s="43">
        <f t="shared" si="115"/>
        <v>18</v>
      </c>
      <c r="BC32" s="1454">
        <f t="shared" si="116"/>
        <v>-1</v>
      </c>
      <c r="BE32" s="1469">
        <v>29</v>
      </c>
      <c r="BF32" s="1464" t="s">
        <v>19</v>
      </c>
      <c r="BG32" s="1471">
        <v>1</v>
      </c>
      <c r="BH32" s="1471">
        <v>1</v>
      </c>
      <c r="BI32" s="1471">
        <v>1</v>
      </c>
      <c r="BJ32" s="1471">
        <f t="shared" si="123"/>
        <v>3</v>
      </c>
      <c r="BS32" s="1467">
        <v>29</v>
      </c>
      <c r="BT32" s="1453" t="s">
        <v>22</v>
      </c>
      <c r="BY32" s="43">
        <v>13</v>
      </c>
      <c r="BZ32" s="43">
        <v>2</v>
      </c>
      <c r="CA32" s="43">
        <v>2</v>
      </c>
      <c r="CB32" s="43">
        <v>1</v>
      </c>
      <c r="CC32" s="43">
        <v>1</v>
      </c>
      <c r="CD32" s="43">
        <f t="shared" si="119"/>
        <v>17</v>
      </c>
      <c r="CE32" s="1454">
        <f>$C$40-CD32</f>
        <v>0</v>
      </c>
      <c r="CG32" s="1455">
        <v>29</v>
      </c>
      <c r="CH32" s="1455" t="s">
        <v>24</v>
      </c>
      <c r="CM32" s="43">
        <v>13</v>
      </c>
      <c r="CN32" s="43">
        <v>4</v>
      </c>
      <c r="CO32" s="43">
        <v>0</v>
      </c>
      <c r="CP32" s="43">
        <v>1</v>
      </c>
      <c r="CQ32" s="43">
        <v>1</v>
      </c>
      <c r="CR32" s="43">
        <f t="shared" si="110"/>
        <v>19</v>
      </c>
      <c r="CS32" s="1454">
        <f t="shared" si="111"/>
        <v>-2</v>
      </c>
      <c r="CU32" s="1455">
        <v>29</v>
      </c>
      <c r="CV32" s="1455" t="s">
        <v>20</v>
      </c>
      <c r="DA32" s="43">
        <v>13</v>
      </c>
      <c r="DB32" s="43">
        <v>1</v>
      </c>
      <c r="DC32" s="43">
        <v>3</v>
      </c>
      <c r="DD32" s="43">
        <v>1</v>
      </c>
      <c r="DE32" s="43">
        <v>1</v>
      </c>
      <c r="DF32" s="43">
        <f t="shared" ref="DF32:DF33" si="128">DA32+DB32+DD32+DE32</f>
        <v>16</v>
      </c>
      <c r="DG32" s="1454">
        <f>$C$40-DF32</f>
        <v>1</v>
      </c>
      <c r="DI32" s="1455">
        <v>29</v>
      </c>
      <c r="DJ32" s="1455" t="s">
        <v>22</v>
      </c>
      <c r="DO32" s="43">
        <v>13</v>
      </c>
      <c r="DP32" s="43">
        <v>2</v>
      </c>
      <c r="DQ32" s="43">
        <v>2</v>
      </c>
      <c r="DR32" s="43">
        <v>1</v>
      </c>
      <c r="DS32" s="43">
        <v>1</v>
      </c>
      <c r="DT32" s="43">
        <f t="shared" si="121"/>
        <v>17</v>
      </c>
      <c r="DU32" s="1454">
        <f>$C$40-DT32</f>
        <v>0</v>
      </c>
      <c r="DW32" s="1455">
        <v>29</v>
      </c>
      <c r="DX32" s="1455" t="s">
        <v>25</v>
      </c>
      <c r="DY32" s="1471">
        <v>0.5</v>
      </c>
      <c r="DZ32" s="1471">
        <v>0.5</v>
      </c>
      <c r="EA32" s="1471">
        <v>0.5</v>
      </c>
      <c r="EB32" s="1471">
        <f t="shared" ref="EB32:EB33" si="129">SUM(DY32:EA32)</f>
        <v>1.5</v>
      </c>
      <c r="EC32" s="43">
        <v>12</v>
      </c>
      <c r="ED32" s="43">
        <v>3</v>
      </c>
      <c r="EE32" s="43">
        <v>0</v>
      </c>
      <c r="EF32" s="43">
        <v>1</v>
      </c>
      <c r="EG32" s="43">
        <v>1</v>
      </c>
      <c r="EH32" s="43">
        <f t="shared" si="106"/>
        <v>17</v>
      </c>
      <c r="EI32" s="1454">
        <f t="shared" si="107"/>
        <v>0</v>
      </c>
      <c r="EY32" s="1455">
        <v>29</v>
      </c>
      <c r="EZ32" s="1455" t="s">
        <v>21</v>
      </c>
      <c r="FE32" s="43">
        <v>13</v>
      </c>
      <c r="FF32" s="43">
        <v>1</v>
      </c>
      <c r="FG32" s="43">
        <v>3</v>
      </c>
      <c r="FH32" s="43">
        <v>1</v>
      </c>
      <c r="FI32" s="43">
        <v>1</v>
      </c>
      <c r="FJ32" s="43">
        <f t="shared" si="125"/>
        <v>16</v>
      </c>
      <c r="FK32" s="1454">
        <f>$C$40-FJ32</f>
        <v>1</v>
      </c>
    </row>
    <row r="33" spans="1:167" x14ac:dyDescent="0.15">
      <c r="A33" s="43">
        <v>30</v>
      </c>
      <c r="B33" s="43" t="s">
        <v>24</v>
      </c>
      <c r="G33" s="43">
        <v>13</v>
      </c>
      <c r="H33" s="43">
        <v>4</v>
      </c>
      <c r="I33" s="43">
        <v>0</v>
      </c>
      <c r="J33" s="43">
        <v>1</v>
      </c>
      <c r="K33" s="43">
        <v>1</v>
      </c>
      <c r="L33" s="43">
        <f t="shared" si="12"/>
        <v>19</v>
      </c>
      <c r="M33" s="1454">
        <f>$C$40-L33</f>
        <v>-2</v>
      </c>
      <c r="O33" s="1460">
        <v>30</v>
      </c>
      <c r="P33" s="1461" t="s">
        <v>19</v>
      </c>
      <c r="Q33" s="1471">
        <v>1</v>
      </c>
      <c r="R33" s="1471">
        <v>1</v>
      </c>
      <c r="S33" s="1471">
        <v>1</v>
      </c>
      <c r="T33" s="1471">
        <f t="shared" si="126"/>
        <v>3</v>
      </c>
      <c r="AA33" s="1454"/>
      <c r="AC33" s="1462">
        <v>30</v>
      </c>
      <c r="AD33" s="1388" t="s">
        <v>22</v>
      </c>
      <c r="AI33" s="43">
        <v>13</v>
      </c>
      <c r="AJ33" s="43">
        <v>2</v>
      </c>
      <c r="AK33" s="43">
        <v>2</v>
      </c>
      <c r="AL33" s="43">
        <v>1</v>
      </c>
      <c r="AM33" s="43">
        <v>1</v>
      </c>
      <c r="AN33" s="43">
        <f t="shared" si="122"/>
        <v>17</v>
      </c>
      <c r="AO33" s="1454">
        <f>$C$40-AN33</f>
        <v>0</v>
      </c>
      <c r="AQ33" s="1467">
        <v>30</v>
      </c>
      <c r="AR33" s="1453" t="s">
        <v>24</v>
      </c>
      <c r="AW33" s="43">
        <v>13</v>
      </c>
      <c r="AX33" s="43">
        <v>4</v>
      </c>
      <c r="AY33" s="43">
        <v>0</v>
      </c>
      <c r="AZ33" s="43">
        <v>1</v>
      </c>
      <c r="BA33" s="43">
        <v>1</v>
      </c>
      <c r="BB33" s="43">
        <f t="shared" si="115"/>
        <v>19</v>
      </c>
      <c r="BC33" s="1454">
        <f t="shared" si="116"/>
        <v>-2</v>
      </c>
      <c r="BE33" s="1467">
        <v>30</v>
      </c>
      <c r="BF33" s="1453" t="s">
        <v>20</v>
      </c>
      <c r="BK33" s="43">
        <v>13</v>
      </c>
      <c r="BL33" s="43">
        <v>1</v>
      </c>
      <c r="BM33" s="43">
        <v>3</v>
      </c>
      <c r="BN33" s="43">
        <v>1</v>
      </c>
      <c r="BO33" s="43">
        <v>1</v>
      </c>
      <c r="BP33" s="43">
        <f t="shared" ref="BP33:BP34" si="130">BK33+BL33+BN33+BO33</f>
        <v>16</v>
      </c>
      <c r="BQ33" s="1454">
        <f>$C$40-BP33</f>
        <v>1</v>
      </c>
      <c r="BS33" s="1467">
        <v>30</v>
      </c>
      <c r="BT33" s="1453" t="s">
        <v>23</v>
      </c>
      <c r="BY33" s="43">
        <v>13</v>
      </c>
      <c r="BZ33" s="43">
        <v>3</v>
      </c>
      <c r="CA33" s="43">
        <v>1</v>
      </c>
      <c r="CB33" s="43">
        <v>1</v>
      </c>
      <c r="CC33" s="43">
        <v>1</v>
      </c>
      <c r="CD33" s="43">
        <f t="shared" si="119"/>
        <v>18</v>
      </c>
      <c r="CE33" s="1454">
        <f>$C$40-CD33</f>
        <v>-1</v>
      </c>
      <c r="CG33" s="1455">
        <v>30</v>
      </c>
      <c r="CH33" s="1455" t="s">
        <v>25</v>
      </c>
      <c r="CI33" s="1471">
        <v>0.5</v>
      </c>
      <c r="CJ33" s="1471">
        <v>0.5</v>
      </c>
      <c r="CK33" s="1471">
        <v>0.5</v>
      </c>
      <c r="CL33" s="1471">
        <f t="shared" ref="CL33:CL34" si="131">SUM(CI33:CK33)</f>
        <v>1.5</v>
      </c>
      <c r="CM33" s="43">
        <v>12</v>
      </c>
      <c r="CN33" s="43">
        <v>3</v>
      </c>
      <c r="CO33" s="43">
        <v>0</v>
      </c>
      <c r="CP33" s="43">
        <v>1</v>
      </c>
      <c r="CQ33" s="43">
        <v>1</v>
      </c>
      <c r="CR33" s="43">
        <f t="shared" si="110"/>
        <v>17</v>
      </c>
      <c r="CS33" s="1454">
        <f t="shared" si="111"/>
        <v>0</v>
      </c>
      <c r="CU33" s="1455">
        <v>30</v>
      </c>
      <c r="CV33" s="1455" t="s">
        <v>21</v>
      </c>
      <c r="DA33" s="43">
        <v>13</v>
      </c>
      <c r="DB33" s="43">
        <v>1</v>
      </c>
      <c r="DC33" s="43">
        <v>3</v>
      </c>
      <c r="DD33" s="43">
        <v>1</v>
      </c>
      <c r="DE33" s="43">
        <v>1</v>
      </c>
      <c r="DF33" s="43">
        <f t="shared" si="128"/>
        <v>16</v>
      </c>
      <c r="DG33" s="1454">
        <f>$C$40-DF33</f>
        <v>1</v>
      </c>
      <c r="DI33" s="1470">
        <v>30</v>
      </c>
      <c r="DJ33" s="1470" t="s">
        <v>23</v>
      </c>
      <c r="DK33" s="1471">
        <v>1</v>
      </c>
      <c r="DL33" s="1471">
        <v>1</v>
      </c>
      <c r="DM33" s="1471">
        <v>1</v>
      </c>
      <c r="DN33" s="1471">
        <f t="shared" ref="DN33:DN34" si="132">SUM(DK33:DM33)</f>
        <v>3</v>
      </c>
      <c r="DU33" s="1454"/>
      <c r="DW33" s="1470">
        <v>30</v>
      </c>
      <c r="DX33" s="1470" t="s">
        <v>19</v>
      </c>
      <c r="DY33" s="1471">
        <v>1</v>
      </c>
      <c r="DZ33" s="1471">
        <v>1</v>
      </c>
      <c r="EA33" s="1471">
        <v>1</v>
      </c>
      <c r="EB33" s="1471">
        <f t="shared" si="129"/>
        <v>3</v>
      </c>
      <c r="EY33" s="1455">
        <v>30</v>
      </c>
      <c r="EZ33" s="1455" t="s">
        <v>22</v>
      </c>
      <c r="FE33" s="43">
        <v>13</v>
      </c>
      <c r="FF33" s="43">
        <v>2</v>
      </c>
      <c r="FG33" s="43">
        <v>2</v>
      </c>
      <c r="FH33" s="43">
        <v>1</v>
      </c>
      <c r="FI33" s="43">
        <v>1</v>
      </c>
      <c r="FJ33" s="43">
        <f t="shared" si="125"/>
        <v>17</v>
      </c>
      <c r="FK33" s="1454">
        <f>$C$40-FJ33</f>
        <v>0</v>
      </c>
    </row>
    <row r="34" spans="1:167" x14ac:dyDescent="0.15">
      <c r="O34" s="1458">
        <v>31</v>
      </c>
      <c r="P34" s="1459" t="s">
        <v>20</v>
      </c>
      <c r="U34" s="43">
        <v>13</v>
      </c>
      <c r="V34" s="43">
        <v>1</v>
      </c>
      <c r="W34" s="43">
        <v>3</v>
      </c>
      <c r="X34" s="43">
        <v>1</v>
      </c>
      <c r="Y34" s="43">
        <v>1</v>
      </c>
      <c r="Z34" s="43">
        <f t="shared" ref="Z34" si="133">U34+V34+X34+Y34</f>
        <v>16</v>
      </c>
      <c r="AA34" s="1454">
        <f>$C$40-Z34</f>
        <v>1</v>
      </c>
      <c r="AO34" s="1454"/>
      <c r="AQ34" s="1467">
        <v>31</v>
      </c>
      <c r="AR34" s="1453" t="s">
        <v>25</v>
      </c>
      <c r="AW34" s="43">
        <v>12</v>
      </c>
      <c r="AX34" s="43">
        <v>3</v>
      </c>
      <c r="AY34" s="43">
        <v>0</v>
      </c>
      <c r="AZ34" s="43">
        <v>1</v>
      </c>
      <c r="BA34" s="43">
        <v>1</v>
      </c>
      <c r="BB34" s="43">
        <f t="shared" si="115"/>
        <v>17</v>
      </c>
      <c r="BC34" s="1454">
        <f t="shared" si="116"/>
        <v>0</v>
      </c>
      <c r="BE34" s="1467">
        <v>31</v>
      </c>
      <c r="BF34" s="1453" t="s">
        <v>21</v>
      </c>
      <c r="BK34" s="43">
        <v>13</v>
      </c>
      <c r="BL34" s="43">
        <v>1</v>
      </c>
      <c r="BM34" s="43">
        <v>3</v>
      </c>
      <c r="BN34" s="43">
        <v>1</v>
      </c>
      <c r="BO34" s="43">
        <v>1</v>
      </c>
      <c r="BP34" s="43">
        <f t="shared" si="130"/>
        <v>16</v>
      </c>
      <c r="BQ34" s="1454">
        <f>$C$40-BP34</f>
        <v>1</v>
      </c>
      <c r="CG34" s="1470">
        <v>31</v>
      </c>
      <c r="CH34" s="1470" t="s">
        <v>19</v>
      </c>
      <c r="CI34" s="1471">
        <v>1</v>
      </c>
      <c r="CJ34" s="1471">
        <v>1</v>
      </c>
      <c r="CK34" s="1471">
        <v>1</v>
      </c>
      <c r="CL34" s="1471">
        <f t="shared" si="131"/>
        <v>3</v>
      </c>
      <c r="DI34" s="1470">
        <v>31</v>
      </c>
      <c r="DJ34" s="1470" t="s">
        <v>24</v>
      </c>
      <c r="DK34" s="1471">
        <v>1</v>
      </c>
      <c r="DL34" s="1471">
        <v>1</v>
      </c>
      <c r="DM34" s="1471">
        <v>1</v>
      </c>
      <c r="DN34" s="1471">
        <f t="shared" si="132"/>
        <v>3</v>
      </c>
      <c r="DU34" s="1454"/>
      <c r="DW34" s="1455">
        <v>31</v>
      </c>
      <c r="DX34" s="1455" t="s">
        <v>20</v>
      </c>
      <c r="EC34" s="43">
        <v>13</v>
      </c>
      <c r="ED34" s="43">
        <v>1</v>
      </c>
      <c r="EE34" s="43">
        <v>3</v>
      </c>
      <c r="EF34" s="43">
        <v>1</v>
      </c>
      <c r="EG34" s="43">
        <v>1</v>
      </c>
      <c r="EH34" s="43">
        <f t="shared" ref="EH34" si="134">EC34+ED34+EF34+EG34</f>
        <v>16</v>
      </c>
      <c r="EI34" s="1454">
        <f>$C$40-EH34</f>
        <v>1</v>
      </c>
      <c r="EY34" s="1455">
        <v>31</v>
      </c>
      <c r="EZ34" s="1455" t="s">
        <v>23</v>
      </c>
      <c r="FE34" s="43">
        <v>13</v>
      </c>
      <c r="FF34" s="43">
        <v>3</v>
      </c>
      <c r="FG34" s="43">
        <v>1</v>
      </c>
      <c r="FH34" s="43">
        <v>1</v>
      </c>
      <c r="FI34" s="43">
        <v>1</v>
      </c>
      <c r="FJ34" s="43">
        <f t="shared" si="125"/>
        <v>18</v>
      </c>
      <c r="FK34" s="1454">
        <f>$C$40-FJ34</f>
        <v>-1</v>
      </c>
    </row>
    <row r="35" spans="1:167" x14ac:dyDescent="0.15">
      <c r="AA35" s="1454"/>
      <c r="AO35" s="1454"/>
      <c r="DU35" s="1454"/>
    </row>
    <row r="36" spans="1:167" x14ac:dyDescent="0.15">
      <c r="F36" s="1471">
        <f>SUM(F4:F34)</f>
        <v>22.5</v>
      </c>
      <c r="M36" s="1454">
        <f>SUM(M4:M34)</f>
        <v>-6</v>
      </c>
      <c r="T36" s="1471">
        <f>SUM(T4:T34)</f>
        <v>33</v>
      </c>
      <c r="AA36" s="1454">
        <f>SUM(AA4:AA34)</f>
        <v>-5</v>
      </c>
      <c r="AH36" s="43">
        <f>SUM(AH4:AH34)</f>
        <v>19.5</v>
      </c>
      <c r="AO36" s="1454">
        <f>SUM(AO4:AO34)</f>
        <v>-3</v>
      </c>
      <c r="AV36" s="43">
        <f>SUM(AV4:AV34)</f>
        <v>25.5</v>
      </c>
      <c r="BC36" s="1454">
        <f>SUM(BC4:BC34)</f>
        <v>-4</v>
      </c>
      <c r="BJ36" s="43">
        <f>SUM(BJ4:BJ34)</f>
        <v>25.5</v>
      </c>
      <c r="BQ36" s="1454">
        <f>SUM(BQ4:BQ34)</f>
        <v>-3</v>
      </c>
      <c r="BX36" s="43">
        <f>SUM(BX4:BX34)</f>
        <v>25.5</v>
      </c>
      <c r="CE36" s="1454">
        <f>SUM(CE4:CE34)</f>
        <v>-5</v>
      </c>
      <c r="CL36" s="43">
        <f>SUM(CL4:CL34)</f>
        <v>24</v>
      </c>
      <c r="CS36" s="1454">
        <f>SUM(CS4:CS34)</f>
        <v>-6</v>
      </c>
      <c r="CZ36" s="43">
        <f>SUM(CZ4:CZ34)</f>
        <v>25.5</v>
      </c>
      <c r="DG36" s="1454">
        <f>SUM(DG4:DG34)</f>
        <v>-3</v>
      </c>
      <c r="DN36" s="43">
        <f>SUM(DN4:DN34)</f>
        <v>25.5</v>
      </c>
      <c r="DU36" s="1454">
        <f>SUM(DU4:DU34)</f>
        <v>-4</v>
      </c>
      <c r="EB36" s="43">
        <f>SUM(EB4:EB34)</f>
        <v>31.5</v>
      </c>
      <c r="EI36" s="1454">
        <f>SUM(EI4:EI34)</f>
        <v>-5</v>
      </c>
      <c r="EP36" s="43">
        <f>SUM(EP4:EP34)</f>
        <v>25.5</v>
      </c>
      <c r="EW36" s="1454">
        <f>SUM(EW4:EW34)</f>
        <v>-2</v>
      </c>
      <c r="FD36" s="43">
        <f>SUM(FD4:FD34)</f>
        <v>22.5</v>
      </c>
      <c r="FK36" s="1454">
        <f>SUM(FK4:FK34)</f>
        <v>-5</v>
      </c>
    </row>
    <row r="37" spans="1:167" x14ac:dyDescent="0.15">
      <c r="F37" s="1471">
        <v>25.5</v>
      </c>
      <c r="T37" s="1471">
        <v>25.5</v>
      </c>
      <c r="AH37" s="1471">
        <v>25.5</v>
      </c>
      <c r="AV37" s="1471">
        <v>25.5</v>
      </c>
      <c r="BJ37" s="1471">
        <v>25.5</v>
      </c>
      <c r="CL37" s="1471">
        <v>25.5</v>
      </c>
      <c r="CZ37" s="1471">
        <v>25.5</v>
      </c>
      <c r="DN37" s="1471">
        <v>25.5</v>
      </c>
      <c r="EP37" s="1471">
        <v>25.5</v>
      </c>
      <c r="FD37" s="1471">
        <v>25.5</v>
      </c>
    </row>
    <row r="40" spans="1:167" x14ac:dyDescent="0.15">
      <c r="C40" s="1471">
        <v>17</v>
      </c>
    </row>
    <row r="41" spans="1:167" x14ac:dyDescent="0.15">
      <c r="B41" s="43" t="s">
        <v>508</v>
      </c>
      <c r="C41" s="1471" t="s">
        <v>507</v>
      </c>
    </row>
    <row r="42" spans="1:167" x14ac:dyDescent="0.15">
      <c r="B42" s="43">
        <v>1</v>
      </c>
      <c r="C42" s="1472" t="s">
        <v>28</v>
      </c>
      <c r="D42" s="1472"/>
      <c r="E42" s="1472"/>
      <c r="G42" s="43" t="s">
        <v>509</v>
      </c>
      <c r="H42" s="43">
        <v>1</v>
      </c>
    </row>
    <row r="43" spans="1:167" x14ac:dyDescent="0.15">
      <c r="B43" s="43">
        <v>2</v>
      </c>
      <c r="C43" s="1473" t="s">
        <v>237</v>
      </c>
      <c r="D43" s="1473"/>
      <c r="E43" s="1473"/>
      <c r="G43" s="43" t="s">
        <v>513</v>
      </c>
      <c r="H43" s="43">
        <v>1</v>
      </c>
    </row>
    <row r="44" spans="1:167" x14ac:dyDescent="0.15">
      <c r="B44" s="43">
        <v>3</v>
      </c>
      <c r="C44" s="1473" t="s">
        <v>63</v>
      </c>
      <c r="D44" s="1473"/>
      <c r="E44" s="1473"/>
      <c r="G44" s="43" t="s">
        <v>510</v>
      </c>
      <c r="H44" s="43">
        <v>1</v>
      </c>
    </row>
    <row r="45" spans="1:167" x14ac:dyDescent="0.15">
      <c r="B45" s="43">
        <v>4</v>
      </c>
      <c r="C45" s="1472" t="s">
        <v>284</v>
      </c>
      <c r="D45" s="1472"/>
      <c r="E45" s="1472"/>
      <c r="G45" s="43" t="s">
        <v>511</v>
      </c>
      <c r="H45" s="43">
        <v>1</v>
      </c>
    </row>
    <row r="46" spans="1:167" x14ac:dyDescent="0.15">
      <c r="B46" s="43">
        <v>5</v>
      </c>
      <c r="C46" s="1472" t="s">
        <v>27</v>
      </c>
      <c r="D46" s="1472"/>
      <c r="E46" s="1472"/>
      <c r="G46" s="43" t="s">
        <v>512</v>
      </c>
      <c r="H46" s="43">
        <v>2</v>
      </c>
    </row>
    <row r="47" spans="1:167" x14ac:dyDescent="0.15">
      <c r="B47" s="43">
        <v>6</v>
      </c>
      <c r="C47" s="1472" t="s">
        <v>120</v>
      </c>
      <c r="D47" s="1472"/>
      <c r="E47" s="1472"/>
      <c r="G47" s="43" t="s">
        <v>514</v>
      </c>
      <c r="H47" s="43">
        <v>1</v>
      </c>
    </row>
    <row r="48" spans="1:167" x14ac:dyDescent="0.15">
      <c r="B48" s="43">
        <v>7</v>
      </c>
      <c r="C48" s="1473" t="s">
        <v>38</v>
      </c>
      <c r="D48" s="1473"/>
      <c r="E48" s="1473"/>
      <c r="G48" s="43" t="s">
        <v>515</v>
      </c>
      <c r="H48" s="43">
        <v>3</v>
      </c>
    </row>
    <row r="49" spans="2:11" x14ac:dyDescent="0.15">
      <c r="C49" s="1473" t="s">
        <v>243</v>
      </c>
      <c r="D49" s="1473"/>
      <c r="E49" s="1473"/>
      <c r="G49" s="43" t="s">
        <v>516</v>
      </c>
      <c r="H49" s="43">
        <v>2</v>
      </c>
    </row>
    <row r="50" spans="2:11" x14ac:dyDescent="0.15">
      <c r="B50" s="43">
        <v>8</v>
      </c>
      <c r="C50" s="1473" t="s">
        <v>200</v>
      </c>
      <c r="D50" s="1473"/>
      <c r="E50" s="1473"/>
      <c r="G50" s="43" t="s">
        <v>517</v>
      </c>
      <c r="H50" s="43" t="s">
        <v>524</v>
      </c>
      <c r="J50" s="43" t="s">
        <v>521</v>
      </c>
      <c r="K50" s="43">
        <v>1</v>
      </c>
    </row>
    <row r="51" spans="2:11" x14ac:dyDescent="0.15">
      <c r="B51" s="43">
        <v>9</v>
      </c>
      <c r="C51" s="1473" t="s">
        <v>233</v>
      </c>
      <c r="D51" s="1473"/>
      <c r="E51" s="1473"/>
      <c r="J51" s="43" t="s">
        <v>522</v>
      </c>
      <c r="K51" s="43">
        <v>2</v>
      </c>
    </row>
    <row r="52" spans="2:11" x14ac:dyDescent="0.15">
      <c r="C52" s="1473" t="s">
        <v>267</v>
      </c>
      <c r="D52" s="1473"/>
      <c r="E52" s="1473"/>
      <c r="J52" s="43" t="s">
        <v>523</v>
      </c>
      <c r="K52" s="43">
        <v>3</v>
      </c>
    </row>
    <row r="53" spans="2:11" x14ac:dyDescent="0.15">
      <c r="B53" s="43">
        <v>10</v>
      </c>
      <c r="C53" s="1473" t="s">
        <v>70</v>
      </c>
      <c r="D53" s="1473"/>
      <c r="E53" s="1473"/>
      <c r="J53" s="43" t="s">
        <v>525</v>
      </c>
      <c r="K53" s="43">
        <v>4</v>
      </c>
    </row>
    <row r="54" spans="2:11" x14ac:dyDescent="0.15">
      <c r="B54" s="43">
        <v>11</v>
      </c>
      <c r="C54" s="1473" t="s">
        <v>300</v>
      </c>
      <c r="D54" s="1473"/>
      <c r="E54" s="1473"/>
      <c r="J54" s="43" t="s">
        <v>526</v>
      </c>
      <c r="K54" s="43">
        <v>3</v>
      </c>
    </row>
    <row r="55" spans="2:11" x14ac:dyDescent="0.15">
      <c r="B55" s="43">
        <v>12</v>
      </c>
      <c r="C55" s="1473" t="s">
        <v>301</v>
      </c>
      <c r="D55" s="1473"/>
      <c r="E55" s="1473"/>
    </row>
    <row r="56" spans="2:11" x14ac:dyDescent="0.15">
      <c r="B56" s="43">
        <v>13</v>
      </c>
      <c r="C56" s="1473" t="s">
        <v>299</v>
      </c>
      <c r="D56" s="1473"/>
      <c r="E56" s="1473"/>
      <c r="G56" s="43" t="s">
        <v>518</v>
      </c>
      <c r="H56" s="43">
        <v>1</v>
      </c>
    </row>
    <row r="57" spans="2:11" x14ac:dyDescent="0.15">
      <c r="B57" s="43">
        <v>14</v>
      </c>
      <c r="C57" s="1473" t="s">
        <v>31</v>
      </c>
      <c r="D57" s="1473"/>
      <c r="E57" s="1473"/>
    </row>
    <row r="58" spans="2:11" x14ac:dyDescent="0.15">
      <c r="B58" s="43">
        <v>15</v>
      </c>
      <c r="C58" s="1473" t="s">
        <v>417</v>
      </c>
      <c r="D58" s="1473"/>
      <c r="E58" s="1473"/>
      <c r="H58" s="43">
        <f>SUM(H42:H49,H56)</f>
        <v>13</v>
      </c>
    </row>
    <row r="59" spans="2:11" x14ac:dyDescent="0.15">
      <c r="B59" s="43">
        <v>16</v>
      </c>
      <c r="C59" s="1473" t="s">
        <v>418</v>
      </c>
      <c r="D59" s="1473"/>
      <c r="E59" s="1473"/>
    </row>
    <row r="60" spans="2:11" x14ac:dyDescent="0.15">
      <c r="B60" s="43">
        <v>17</v>
      </c>
      <c r="C60" s="1472" t="s">
        <v>65</v>
      </c>
      <c r="D60" s="1472"/>
      <c r="E60" s="1472"/>
    </row>
    <row r="61" spans="2:11" x14ac:dyDescent="0.15">
      <c r="G61" s="43" t="s">
        <v>519</v>
      </c>
      <c r="H61" s="43">
        <v>1</v>
      </c>
    </row>
    <row r="62" spans="2:11" x14ac:dyDescent="0.15">
      <c r="G62" s="43" t="s">
        <v>520</v>
      </c>
      <c r="H62" s="43">
        <v>1</v>
      </c>
    </row>
  </sheetData>
  <mergeCells count="84">
    <mergeCell ref="FJ2:FJ3"/>
    <mergeCell ref="FA2:FD2"/>
    <mergeCell ref="FE2:FE3"/>
    <mergeCell ref="FF2:FG2"/>
    <mergeCell ref="FH2:FH3"/>
    <mergeCell ref="FI2:FI3"/>
    <mergeCell ref="ER2:ES2"/>
    <mergeCell ref="ET2:ET3"/>
    <mergeCell ref="EU2:EU3"/>
    <mergeCell ref="EV2:EV3"/>
    <mergeCell ref="EY3:EZ3"/>
    <mergeCell ref="EG2:EG3"/>
    <mergeCell ref="EH2:EH3"/>
    <mergeCell ref="EK3:EL3"/>
    <mergeCell ref="EM2:EP2"/>
    <mergeCell ref="EQ2:EQ3"/>
    <mergeCell ref="DW3:DX3"/>
    <mergeCell ref="DY2:EB2"/>
    <mergeCell ref="EC2:EC3"/>
    <mergeCell ref="ED2:EE2"/>
    <mergeCell ref="EF2:EF3"/>
    <mergeCell ref="DR2:DR3"/>
    <mergeCell ref="DS2:DS3"/>
    <mergeCell ref="DT2:DT3"/>
    <mergeCell ref="C2:F2"/>
    <mergeCell ref="Q2:T2"/>
    <mergeCell ref="AE2:AH2"/>
    <mergeCell ref="AS2:AV2"/>
    <mergeCell ref="BG2:BJ2"/>
    <mergeCell ref="BU2:BX2"/>
    <mergeCell ref="CI2:CL2"/>
    <mergeCell ref="CW2:CZ2"/>
    <mergeCell ref="DK2:DN2"/>
    <mergeCell ref="DE2:DE3"/>
    <mergeCell ref="DF2:DF3"/>
    <mergeCell ref="DI3:DJ3"/>
    <mergeCell ref="DO2:DO3"/>
    <mergeCell ref="DP2:DQ2"/>
    <mergeCell ref="CG3:CH3"/>
    <mergeCell ref="CU3:CV3"/>
    <mergeCell ref="DA2:DA3"/>
    <mergeCell ref="DB2:DC2"/>
    <mergeCell ref="DD2:DD3"/>
    <mergeCell ref="CM2:CM3"/>
    <mergeCell ref="CN2:CO2"/>
    <mergeCell ref="CP2:CP3"/>
    <mergeCell ref="CQ2:CQ3"/>
    <mergeCell ref="CR2:CR3"/>
    <mergeCell ref="BY2:BY3"/>
    <mergeCell ref="BZ2:CA2"/>
    <mergeCell ref="CB2:CB3"/>
    <mergeCell ref="CC2:CC3"/>
    <mergeCell ref="CD2:CD3"/>
    <mergeCell ref="BN2:BN3"/>
    <mergeCell ref="BO2:BO3"/>
    <mergeCell ref="BP2:BP3"/>
    <mergeCell ref="BE3:BF3"/>
    <mergeCell ref="BS3:BT3"/>
    <mergeCell ref="BA2:BA3"/>
    <mergeCell ref="BB2:BB3"/>
    <mergeCell ref="AQ3:AR3"/>
    <mergeCell ref="BK2:BK3"/>
    <mergeCell ref="BL2:BM2"/>
    <mergeCell ref="A3:B3"/>
    <mergeCell ref="AC3:AD3"/>
    <mergeCell ref="AW2:AW3"/>
    <mergeCell ref="AX2:AY2"/>
    <mergeCell ref="AZ2:AZ3"/>
    <mergeCell ref="O3:P3"/>
    <mergeCell ref="G2:G3"/>
    <mergeCell ref="H2:I2"/>
    <mergeCell ref="J2:J3"/>
    <mergeCell ref="K2:K3"/>
    <mergeCell ref="L2:L3"/>
    <mergeCell ref="U2:U3"/>
    <mergeCell ref="V2:W2"/>
    <mergeCell ref="X2:X3"/>
    <mergeCell ref="Y2:Y3"/>
    <mergeCell ref="Z2:Z3"/>
    <mergeCell ref="AI2:AI3"/>
    <mergeCell ref="AJ2:AK2"/>
    <mergeCell ref="AL2:AL3"/>
    <mergeCell ref="AM2:AM3"/>
    <mergeCell ref="AN2:AN3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K62"/>
  <sheetViews>
    <sheetView topLeftCell="DP1" workbookViewId="0">
      <selection activeCell="B41" sqref="B41:K62"/>
    </sheetView>
  </sheetViews>
  <sheetFormatPr defaultColWidth="9" defaultRowHeight="13.5" x14ac:dyDescent="0.15"/>
  <cols>
    <col min="1" max="2" width="4.625" style="43" customWidth="1"/>
    <col min="3" max="5" width="5.875" style="1471" customWidth="1"/>
    <col min="6" max="6" width="5.625" style="1471" customWidth="1"/>
    <col min="7" max="12" width="5.625" style="43" customWidth="1"/>
    <col min="13" max="13" width="5.625" style="1454" customWidth="1"/>
    <col min="14" max="14" width="1.875" style="43" customWidth="1"/>
    <col min="15" max="16" width="4.625" style="1457" customWidth="1"/>
    <col min="17" max="20" width="6.625" style="43" customWidth="1"/>
    <col min="21" max="26" width="5.625" style="43" customWidth="1"/>
    <col min="27" max="27" width="7.625" style="43" customWidth="1"/>
    <col min="28" max="28" width="2.25" style="43" customWidth="1"/>
    <col min="29" max="30" width="4.625" style="43" customWidth="1"/>
    <col min="31" max="40" width="5.625" style="43" customWidth="1"/>
    <col min="41" max="41" width="7.875" style="43" customWidth="1"/>
    <col min="42" max="42" width="3.75" style="43" customWidth="1"/>
    <col min="43" max="44" width="4.625" style="1468" customWidth="1"/>
    <col min="45" max="55" width="5.625" style="43" customWidth="1"/>
    <col min="56" max="56" width="3.625" style="43" customWidth="1"/>
    <col min="57" max="58" width="4.625" style="43" customWidth="1"/>
    <col min="59" max="69" width="5.625" style="43" customWidth="1"/>
    <col min="70" max="70" width="3.625" style="43" customWidth="1"/>
    <col min="71" max="72" width="4.625" style="43" customWidth="1"/>
    <col min="73" max="83" width="5.625" style="43" customWidth="1"/>
    <col min="84" max="84" width="3.25" style="43" customWidth="1"/>
    <col min="85" max="86" width="4.625" style="1465" customWidth="1"/>
    <col min="87" max="97" width="5.625" style="43" customWidth="1"/>
    <col min="98" max="98" width="2.625" style="43" customWidth="1"/>
    <col min="99" max="100" width="4.625" style="1465" customWidth="1"/>
    <col min="101" max="111" width="5.625" style="43" customWidth="1"/>
    <col min="112" max="112" width="2.625" style="43" customWidth="1"/>
    <col min="113" max="114" width="4.625" style="1465" customWidth="1"/>
    <col min="115" max="125" width="5.625" style="43" customWidth="1"/>
    <col min="126" max="126" width="2.625" style="43" customWidth="1"/>
    <col min="127" max="128" width="4.625" style="1465" customWidth="1"/>
    <col min="129" max="139" width="5.625" style="43" customWidth="1"/>
    <col min="140" max="140" width="2.625" style="43" customWidth="1"/>
    <col min="141" max="142" width="4.625" style="1465" customWidth="1"/>
    <col min="143" max="153" width="5.625" style="43" customWidth="1"/>
    <col min="154" max="154" width="2.625" style="43" customWidth="1"/>
    <col min="155" max="156" width="4.625" style="1465" customWidth="1"/>
    <col min="157" max="167" width="5.625" style="43" customWidth="1"/>
    <col min="168" max="16384" width="9" style="43"/>
  </cols>
  <sheetData>
    <row r="2" spans="1:167" x14ac:dyDescent="0.15">
      <c r="C2" s="1790" t="s">
        <v>531</v>
      </c>
      <c r="D2" s="1790"/>
      <c r="E2" s="1790"/>
      <c r="F2" s="1790"/>
      <c r="G2" s="1786" t="s">
        <v>500</v>
      </c>
      <c r="H2" s="1786" t="s">
        <v>504</v>
      </c>
      <c r="I2" s="1786"/>
      <c r="J2" s="1786" t="s">
        <v>502</v>
      </c>
      <c r="K2" s="1786" t="s">
        <v>503</v>
      </c>
      <c r="L2" s="1786" t="s">
        <v>505</v>
      </c>
      <c r="Q2" s="1790" t="s">
        <v>531</v>
      </c>
      <c r="R2" s="1790"/>
      <c r="S2" s="1790"/>
      <c r="T2" s="1790"/>
      <c r="U2" s="1786" t="s">
        <v>500</v>
      </c>
      <c r="V2" s="1786" t="s">
        <v>504</v>
      </c>
      <c r="W2" s="1786"/>
      <c r="X2" s="1786" t="s">
        <v>502</v>
      </c>
      <c r="Y2" s="1786" t="s">
        <v>503</v>
      </c>
      <c r="Z2" s="1786" t="s">
        <v>505</v>
      </c>
      <c r="AA2" s="1454"/>
      <c r="AE2" s="1790" t="s">
        <v>531</v>
      </c>
      <c r="AF2" s="1790"/>
      <c r="AG2" s="1790"/>
      <c r="AH2" s="1790"/>
      <c r="AI2" s="1786" t="s">
        <v>500</v>
      </c>
      <c r="AJ2" s="1786" t="s">
        <v>504</v>
      </c>
      <c r="AK2" s="1786"/>
      <c r="AL2" s="1786" t="s">
        <v>502</v>
      </c>
      <c r="AM2" s="1786" t="s">
        <v>503</v>
      </c>
      <c r="AN2" s="1786" t="s">
        <v>505</v>
      </c>
      <c r="AO2" s="1454"/>
      <c r="AS2" s="1790" t="s">
        <v>531</v>
      </c>
      <c r="AT2" s="1790"/>
      <c r="AU2" s="1790"/>
      <c r="AV2" s="1790"/>
      <c r="AW2" s="1786" t="s">
        <v>500</v>
      </c>
      <c r="AX2" s="1786" t="s">
        <v>504</v>
      </c>
      <c r="AY2" s="1786"/>
      <c r="AZ2" s="1786" t="s">
        <v>502</v>
      </c>
      <c r="BA2" s="1786" t="s">
        <v>503</v>
      </c>
      <c r="BB2" s="1786" t="s">
        <v>505</v>
      </c>
      <c r="BC2" s="1454"/>
      <c r="BG2" s="1790" t="s">
        <v>531</v>
      </c>
      <c r="BH2" s="1790"/>
      <c r="BI2" s="1790"/>
      <c r="BJ2" s="1790"/>
      <c r="BK2" s="1786" t="s">
        <v>500</v>
      </c>
      <c r="BL2" s="1786" t="s">
        <v>504</v>
      </c>
      <c r="BM2" s="1786"/>
      <c r="BN2" s="1786" t="s">
        <v>502</v>
      </c>
      <c r="BO2" s="1786" t="s">
        <v>503</v>
      </c>
      <c r="BP2" s="1786" t="s">
        <v>505</v>
      </c>
      <c r="BQ2" s="1454"/>
      <c r="BU2" s="1790" t="s">
        <v>531</v>
      </c>
      <c r="BV2" s="1790"/>
      <c r="BW2" s="1790"/>
      <c r="BX2" s="1790"/>
      <c r="BY2" s="1786" t="s">
        <v>500</v>
      </c>
      <c r="BZ2" s="1786" t="s">
        <v>504</v>
      </c>
      <c r="CA2" s="1786"/>
      <c r="CB2" s="1786" t="s">
        <v>502</v>
      </c>
      <c r="CC2" s="1786" t="s">
        <v>503</v>
      </c>
      <c r="CD2" s="1786" t="s">
        <v>505</v>
      </c>
      <c r="CE2" s="1454"/>
      <c r="CI2" s="1790" t="s">
        <v>531</v>
      </c>
      <c r="CJ2" s="1790"/>
      <c r="CK2" s="1790"/>
      <c r="CL2" s="1790"/>
      <c r="CM2" s="1786" t="s">
        <v>500</v>
      </c>
      <c r="CN2" s="1786" t="s">
        <v>504</v>
      </c>
      <c r="CO2" s="1786"/>
      <c r="CP2" s="1786" t="s">
        <v>502</v>
      </c>
      <c r="CQ2" s="1786" t="s">
        <v>503</v>
      </c>
      <c r="CR2" s="1786" t="s">
        <v>505</v>
      </c>
      <c r="CS2" s="1454"/>
      <c r="CW2" s="1790" t="s">
        <v>531</v>
      </c>
      <c r="CX2" s="1790"/>
      <c r="CY2" s="1790"/>
      <c r="CZ2" s="1790"/>
      <c r="DA2" s="1786" t="s">
        <v>500</v>
      </c>
      <c r="DB2" s="1786" t="s">
        <v>504</v>
      </c>
      <c r="DC2" s="1786"/>
      <c r="DD2" s="1786" t="s">
        <v>502</v>
      </c>
      <c r="DE2" s="1786" t="s">
        <v>503</v>
      </c>
      <c r="DF2" s="1786" t="s">
        <v>505</v>
      </c>
      <c r="DG2" s="1454"/>
      <c r="DK2" s="1790" t="s">
        <v>531</v>
      </c>
      <c r="DL2" s="1790"/>
      <c r="DM2" s="1790"/>
      <c r="DN2" s="1790"/>
      <c r="DO2" s="1786" t="s">
        <v>500</v>
      </c>
      <c r="DP2" s="1786" t="s">
        <v>504</v>
      </c>
      <c r="DQ2" s="1786"/>
      <c r="DR2" s="1786" t="s">
        <v>502</v>
      </c>
      <c r="DS2" s="1786" t="s">
        <v>503</v>
      </c>
      <c r="DT2" s="1786" t="s">
        <v>505</v>
      </c>
      <c r="DU2" s="1454"/>
      <c r="DY2" s="1790" t="s">
        <v>531</v>
      </c>
      <c r="DZ2" s="1790"/>
      <c r="EA2" s="1790"/>
      <c r="EB2" s="1790"/>
      <c r="EC2" s="1786" t="s">
        <v>500</v>
      </c>
      <c r="ED2" s="1786" t="s">
        <v>504</v>
      </c>
      <c r="EE2" s="1786"/>
      <c r="EF2" s="1786" t="s">
        <v>502</v>
      </c>
      <c r="EG2" s="1786" t="s">
        <v>503</v>
      </c>
      <c r="EH2" s="1786" t="s">
        <v>505</v>
      </c>
      <c r="EI2" s="1454"/>
      <c r="EM2" s="1790" t="s">
        <v>531</v>
      </c>
      <c r="EN2" s="1790"/>
      <c r="EO2" s="1790"/>
      <c r="EP2" s="1790"/>
      <c r="EQ2" s="1786" t="s">
        <v>500</v>
      </c>
      <c r="ER2" s="1786" t="s">
        <v>504</v>
      </c>
      <c r="ES2" s="1786"/>
      <c r="ET2" s="1786" t="s">
        <v>502</v>
      </c>
      <c r="EU2" s="1786" t="s">
        <v>503</v>
      </c>
      <c r="EV2" s="1786" t="s">
        <v>505</v>
      </c>
      <c r="EW2" s="1454"/>
      <c r="FA2" s="1790" t="s">
        <v>531</v>
      </c>
      <c r="FB2" s="1790"/>
      <c r="FC2" s="1790"/>
      <c r="FD2" s="1790"/>
      <c r="FE2" s="1786" t="s">
        <v>500</v>
      </c>
      <c r="FF2" s="1786" t="s">
        <v>504</v>
      </c>
      <c r="FG2" s="1786"/>
      <c r="FH2" s="1786" t="s">
        <v>502</v>
      </c>
      <c r="FI2" s="1786" t="s">
        <v>503</v>
      </c>
      <c r="FJ2" s="1786" t="s">
        <v>505</v>
      </c>
      <c r="FK2" s="1454"/>
    </row>
    <row r="3" spans="1:167" x14ac:dyDescent="0.15">
      <c r="A3" s="1787">
        <v>2021.04</v>
      </c>
      <c r="B3" s="1787"/>
      <c r="C3" s="1471" t="s">
        <v>519</v>
      </c>
      <c r="D3" s="1471" t="s">
        <v>503</v>
      </c>
      <c r="E3" s="1471" t="s">
        <v>18</v>
      </c>
      <c r="F3" s="1471" t="s">
        <v>530</v>
      </c>
      <c r="G3" s="1786"/>
      <c r="I3" s="43" t="s">
        <v>501</v>
      </c>
      <c r="J3" s="1786"/>
      <c r="K3" s="1786"/>
      <c r="L3" s="1786"/>
      <c r="M3" s="1454" t="s">
        <v>506</v>
      </c>
      <c r="O3" s="1787">
        <v>2021.05</v>
      </c>
      <c r="P3" s="1787"/>
      <c r="Q3" s="1471" t="s">
        <v>519</v>
      </c>
      <c r="R3" s="1471" t="s">
        <v>503</v>
      </c>
      <c r="S3" s="1471" t="s">
        <v>18</v>
      </c>
      <c r="T3" s="1471" t="s">
        <v>530</v>
      </c>
      <c r="U3" s="1786"/>
      <c r="W3" s="43" t="s">
        <v>501</v>
      </c>
      <c r="X3" s="1786"/>
      <c r="Y3" s="1786"/>
      <c r="Z3" s="1786"/>
      <c r="AA3" s="1454" t="s">
        <v>506</v>
      </c>
      <c r="AC3" s="1787">
        <v>2021.06</v>
      </c>
      <c r="AD3" s="1787"/>
      <c r="AE3" s="1471" t="s">
        <v>519</v>
      </c>
      <c r="AF3" s="1471" t="s">
        <v>503</v>
      </c>
      <c r="AG3" s="1471" t="s">
        <v>18</v>
      </c>
      <c r="AH3" s="1471" t="s">
        <v>530</v>
      </c>
      <c r="AI3" s="1786"/>
      <c r="AK3" s="43" t="s">
        <v>501</v>
      </c>
      <c r="AL3" s="1786"/>
      <c r="AM3" s="1786"/>
      <c r="AN3" s="1786"/>
      <c r="AO3" s="1454" t="s">
        <v>506</v>
      </c>
      <c r="AQ3" s="1788">
        <v>2021.07</v>
      </c>
      <c r="AR3" s="1788"/>
      <c r="AS3" s="1471" t="s">
        <v>519</v>
      </c>
      <c r="AT3" s="1471" t="s">
        <v>503</v>
      </c>
      <c r="AU3" s="1471" t="s">
        <v>18</v>
      </c>
      <c r="AV3" s="1471" t="s">
        <v>530</v>
      </c>
      <c r="AW3" s="1786"/>
      <c r="AY3" s="43" t="s">
        <v>501</v>
      </c>
      <c r="AZ3" s="1786"/>
      <c r="BA3" s="1786"/>
      <c r="BB3" s="1786"/>
      <c r="BC3" s="1454" t="s">
        <v>506</v>
      </c>
      <c r="BE3" s="1787">
        <v>2021.08</v>
      </c>
      <c r="BF3" s="1787"/>
      <c r="BG3" s="1471" t="s">
        <v>519</v>
      </c>
      <c r="BH3" s="1471" t="s">
        <v>503</v>
      </c>
      <c r="BI3" s="1471" t="s">
        <v>18</v>
      </c>
      <c r="BJ3" s="1471" t="s">
        <v>530</v>
      </c>
      <c r="BK3" s="1786"/>
      <c r="BM3" s="43" t="s">
        <v>501</v>
      </c>
      <c r="BN3" s="1786"/>
      <c r="BO3" s="1786"/>
      <c r="BP3" s="1786"/>
      <c r="BQ3" s="1454" t="s">
        <v>506</v>
      </c>
      <c r="BS3" s="1787">
        <v>2021.09</v>
      </c>
      <c r="BT3" s="1787"/>
      <c r="BU3" s="1471" t="s">
        <v>519</v>
      </c>
      <c r="BV3" s="1471" t="s">
        <v>503</v>
      </c>
      <c r="BW3" s="1471" t="s">
        <v>18</v>
      </c>
      <c r="BX3" s="1471" t="s">
        <v>530</v>
      </c>
      <c r="BY3" s="1786"/>
      <c r="CA3" s="43" t="s">
        <v>501</v>
      </c>
      <c r="CB3" s="1786"/>
      <c r="CC3" s="1786"/>
      <c r="CD3" s="1786"/>
      <c r="CE3" s="1454" t="s">
        <v>506</v>
      </c>
      <c r="CG3" s="1789" t="s">
        <v>527</v>
      </c>
      <c r="CH3" s="1789"/>
      <c r="CI3" s="1471" t="s">
        <v>519</v>
      </c>
      <c r="CJ3" s="1471" t="s">
        <v>503</v>
      </c>
      <c r="CK3" s="1471" t="s">
        <v>18</v>
      </c>
      <c r="CL3" s="1471" t="s">
        <v>530</v>
      </c>
      <c r="CM3" s="1786"/>
      <c r="CO3" s="43" t="s">
        <v>501</v>
      </c>
      <c r="CP3" s="1786"/>
      <c r="CQ3" s="1786"/>
      <c r="CR3" s="1786"/>
      <c r="CS3" s="1454" t="s">
        <v>506</v>
      </c>
      <c r="CU3" s="1787">
        <v>2021.11</v>
      </c>
      <c r="CV3" s="1787"/>
      <c r="CW3" s="1471" t="s">
        <v>519</v>
      </c>
      <c r="CX3" s="1471" t="s">
        <v>503</v>
      </c>
      <c r="CY3" s="1471" t="s">
        <v>18</v>
      </c>
      <c r="CZ3" s="1471" t="s">
        <v>530</v>
      </c>
      <c r="DA3" s="1786"/>
      <c r="DC3" s="43" t="s">
        <v>501</v>
      </c>
      <c r="DD3" s="1786"/>
      <c r="DE3" s="1786"/>
      <c r="DF3" s="1786"/>
      <c r="DG3" s="1454" t="s">
        <v>506</v>
      </c>
      <c r="DI3" s="1787">
        <v>2021.12</v>
      </c>
      <c r="DJ3" s="1787"/>
      <c r="DK3" s="1471" t="s">
        <v>519</v>
      </c>
      <c r="DL3" s="1471" t="s">
        <v>503</v>
      </c>
      <c r="DM3" s="1471" t="s">
        <v>18</v>
      </c>
      <c r="DN3" s="1471" t="s">
        <v>530</v>
      </c>
      <c r="DO3" s="1786"/>
      <c r="DQ3" s="43" t="s">
        <v>501</v>
      </c>
      <c r="DR3" s="1786"/>
      <c r="DS3" s="1786"/>
      <c r="DT3" s="1786"/>
      <c r="DU3" s="1454" t="s">
        <v>506</v>
      </c>
      <c r="DW3" s="1787">
        <v>2022.01</v>
      </c>
      <c r="DX3" s="1787"/>
      <c r="DY3" s="1471" t="s">
        <v>519</v>
      </c>
      <c r="DZ3" s="1471" t="s">
        <v>503</v>
      </c>
      <c r="EA3" s="1471" t="s">
        <v>18</v>
      </c>
      <c r="EB3" s="1471" t="s">
        <v>530</v>
      </c>
      <c r="EC3" s="1786"/>
      <c r="EE3" s="43" t="s">
        <v>501</v>
      </c>
      <c r="EF3" s="1786"/>
      <c r="EG3" s="1786"/>
      <c r="EH3" s="1786"/>
      <c r="EI3" s="1454" t="s">
        <v>506</v>
      </c>
      <c r="EK3" s="1787">
        <v>2022.02</v>
      </c>
      <c r="EL3" s="1787"/>
      <c r="EM3" s="1471" t="s">
        <v>519</v>
      </c>
      <c r="EN3" s="1471" t="s">
        <v>503</v>
      </c>
      <c r="EO3" s="1471" t="s">
        <v>18</v>
      </c>
      <c r="EP3" s="1471" t="s">
        <v>530</v>
      </c>
      <c r="EQ3" s="1786"/>
      <c r="ES3" s="43" t="s">
        <v>501</v>
      </c>
      <c r="ET3" s="1786"/>
      <c r="EU3" s="1786"/>
      <c r="EV3" s="1786"/>
      <c r="EW3" s="1454" t="s">
        <v>506</v>
      </c>
      <c r="EY3" s="1787">
        <v>2022.03</v>
      </c>
      <c r="EZ3" s="1787"/>
      <c r="FA3" s="1471" t="s">
        <v>519</v>
      </c>
      <c r="FB3" s="1471" t="s">
        <v>503</v>
      </c>
      <c r="FC3" s="1471" t="s">
        <v>18</v>
      </c>
      <c r="FD3" s="1471" t="s">
        <v>530</v>
      </c>
      <c r="FE3" s="1786"/>
      <c r="FG3" s="43" t="s">
        <v>501</v>
      </c>
      <c r="FH3" s="1786"/>
      <c r="FI3" s="1786"/>
      <c r="FJ3" s="1786"/>
      <c r="FK3" s="1454" t="s">
        <v>506</v>
      </c>
    </row>
    <row r="4" spans="1:167" x14ac:dyDescent="0.15">
      <c r="A4" s="43">
        <v>1</v>
      </c>
      <c r="B4" s="43" t="s">
        <v>23</v>
      </c>
      <c r="G4" s="43">
        <v>13</v>
      </c>
      <c r="H4" s="43">
        <v>3</v>
      </c>
      <c r="I4" s="43">
        <v>1</v>
      </c>
      <c r="J4" s="43">
        <v>1</v>
      </c>
      <c r="L4" s="43">
        <f>G4+H4+J4+K4</f>
        <v>17</v>
      </c>
      <c r="M4" s="1454">
        <f>$C$40-L4</f>
        <v>0</v>
      </c>
      <c r="O4" s="1458">
        <v>1</v>
      </c>
      <c r="P4" s="1459" t="s">
        <v>25</v>
      </c>
      <c r="Q4" s="1471">
        <v>0.5</v>
      </c>
      <c r="R4" s="1471">
        <v>0.5</v>
      </c>
      <c r="S4" s="1471">
        <v>0.5</v>
      </c>
      <c r="T4" s="1471">
        <f t="shared" ref="T4:T8" si="0">SUM(Q4:S4)</f>
        <v>1.5</v>
      </c>
      <c r="U4" s="43">
        <v>12</v>
      </c>
      <c r="V4" s="43">
        <v>3</v>
      </c>
      <c r="W4" s="43">
        <v>0</v>
      </c>
      <c r="X4" s="43">
        <v>1</v>
      </c>
      <c r="Y4" s="43">
        <v>1</v>
      </c>
      <c r="Z4" s="43">
        <f t="shared" ref="Z4" si="1">U4+V4+X4+Y4</f>
        <v>17</v>
      </c>
      <c r="AA4" s="1454">
        <f>$C$40-Z4</f>
        <v>0</v>
      </c>
      <c r="AC4" s="1462">
        <v>1</v>
      </c>
      <c r="AD4" s="1466" t="s">
        <v>21</v>
      </c>
      <c r="AI4" s="43">
        <v>13</v>
      </c>
      <c r="AJ4" s="43">
        <v>1</v>
      </c>
      <c r="AK4" s="43">
        <v>3</v>
      </c>
      <c r="AL4" s="43">
        <v>1</v>
      </c>
      <c r="AN4" s="43">
        <f t="shared" ref="AN4:AN8" si="2">AI4+AJ4+AL4+AM4</f>
        <v>15</v>
      </c>
      <c r="AO4" s="1454">
        <f>$C$40-AN4</f>
        <v>2</v>
      </c>
      <c r="AQ4" s="1467">
        <v>1</v>
      </c>
      <c r="AR4" s="1466" t="s">
        <v>494</v>
      </c>
      <c r="AW4" s="43">
        <v>13</v>
      </c>
      <c r="AX4" s="43">
        <v>3</v>
      </c>
      <c r="AY4" s="43">
        <v>1</v>
      </c>
      <c r="AZ4" s="43">
        <v>1</v>
      </c>
      <c r="BA4" s="43">
        <v>1</v>
      </c>
      <c r="BB4" s="43">
        <f t="shared" ref="BB4:BB6" si="3">AW4+AX4+AZ4+BA4</f>
        <v>18</v>
      </c>
      <c r="BC4" s="1454">
        <f>$C$40-BB4</f>
        <v>-1</v>
      </c>
      <c r="BE4" s="1469">
        <v>1</v>
      </c>
      <c r="BF4" s="1464" t="s">
        <v>495</v>
      </c>
      <c r="BG4" s="1471"/>
      <c r="BH4" s="1471"/>
      <c r="BI4" s="1471">
        <v>1</v>
      </c>
      <c r="BJ4" s="1471">
        <f t="shared" ref="BJ4" si="4">SUM(BG4:BI4)</f>
        <v>1</v>
      </c>
      <c r="BQ4" s="1454"/>
      <c r="BS4" s="1467">
        <v>1</v>
      </c>
      <c r="BT4" s="1466" t="s">
        <v>22</v>
      </c>
      <c r="BY4" s="43">
        <v>13</v>
      </c>
      <c r="BZ4" s="43">
        <v>2</v>
      </c>
      <c r="CA4" s="43">
        <v>2</v>
      </c>
      <c r="CB4" s="43">
        <v>1</v>
      </c>
      <c r="CD4" s="43">
        <f t="shared" ref="CD4:CD7" si="5">BY4+BZ4+CB4+CC4</f>
        <v>16</v>
      </c>
      <c r="CE4" s="1454">
        <f>$C$40-CD4</f>
        <v>1</v>
      </c>
      <c r="CG4" s="1465">
        <v>1</v>
      </c>
      <c r="CH4" s="1465" t="s">
        <v>525</v>
      </c>
      <c r="CM4" s="43">
        <v>13</v>
      </c>
      <c r="CN4" s="43">
        <v>4</v>
      </c>
      <c r="CO4" s="43">
        <v>0</v>
      </c>
      <c r="CP4" s="43">
        <v>1</v>
      </c>
      <c r="CQ4" s="43">
        <v>1</v>
      </c>
      <c r="CR4" s="43">
        <f t="shared" ref="CR4:CR5" si="6">CM4+CN4+CP4+CQ4</f>
        <v>19</v>
      </c>
      <c r="CS4" s="1454">
        <f>$C$40-CR4</f>
        <v>-2</v>
      </c>
      <c r="CU4" s="1465">
        <v>1</v>
      </c>
      <c r="CV4" s="1465" t="s">
        <v>245</v>
      </c>
      <c r="DA4" s="43">
        <v>13</v>
      </c>
      <c r="DB4" s="43">
        <v>1</v>
      </c>
      <c r="DC4" s="43">
        <v>3</v>
      </c>
      <c r="DE4" s="43">
        <v>1</v>
      </c>
      <c r="DF4" s="43">
        <f t="shared" ref="DF4:DF9" si="7">DA4+DB4+DD4+DE4</f>
        <v>15</v>
      </c>
      <c r="DG4" s="1454">
        <f>$C$40-DF4</f>
        <v>2</v>
      </c>
      <c r="DI4" s="1465">
        <v>1</v>
      </c>
      <c r="DJ4" s="1465" t="s">
        <v>522</v>
      </c>
      <c r="DO4" s="43">
        <v>13</v>
      </c>
      <c r="DP4" s="43">
        <v>2</v>
      </c>
      <c r="DQ4" s="43">
        <v>2</v>
      </c>
      <c r="DR4" s="43">
        <v>1</v>
      </c>
      <c r="DS4" s="43">
        <v>1</v>
      </c>
      <c r="DT4" s="43">
        <f t="shared" ref="DT4:DT7" si="8">DO4+DP4+DR4+DS4</f>
        <v>17</v>
      </c>
      <c r="DU4" s="1454">
        <f>$C$40-DT4</f>
        <v>0</v>
      </c>
      <c r="DW4" s="1470">
        <v>1</v>
      </c>
      <c r="DX4" s="1470" t="s">
        <v>526</v>
      </c>
      <c r="DY4" s="1471"/>
      <c r="DZ4" s="1471">
        <v>1</v>
      </c>
      <c r="EA4" s="1471"/>
      <c r="EB4" s="1471">
        <f t="shared" ref="EB4:EB6" si="9">SUM(DY4:EA4)</f>
        <v>1</v>
      </c>
      <c r="EK4" s="1465">
        <v>1</v>
      </c>
      <c r="EL4" s="1465" t="s">
        <v>532</v>
      </c>
      <c r="EQ4" s="43">
        <v>13</v>
      </c>
      <c r="ER4" s="43">
        <v>1</v>
      </c>
      <c r="ES4" s="43">
        <v>3</v>
      </c>
      <c r="ET4" s="43">
        <v>1</v>
      </c>
      <c r="EU4" s="43">
        <v>1</v>
      </c>
      <c r="EV4" s="43">
        <f t="shared" ref="EV4:EV8" si="10">EQ4+ER4+ET4+EU4</f>
        <v>16</v>
      </c>
      <c r="EW4" s="1454">
        <f>$C$40-EV4</f>
        <v>1</v>
      </c>
      <c r="EY4" s="1465">
        <v>1</v>
      </c>
      <c r="EZ4" s="1465" t="s">
        <v>532</v>
      </c>
      <c r="FE4" s="43">
        <v>13</v>
      </c>
      <c r="FF4" s="43">
        <v>1</v>
      </c>
      <c r="FG4" s="43">
        <v>3</v>
      </c>
      <c r="FH4" s="43">
        <v>1</v>
      </c>
      <c r="FJ4" s="43">
        <f t="shared" ref="FJ4:FJ8" si="11">FE4+FF4+FH4+FI4</f>
        <v>15</v>
      </c>
      <c r="FK4" s="1454">
        <f>$C$40-FJ4</f>
        <v>2</v>
      </c>
    </row>
    <row r="5" spans="1:167" x14ac:dyDescent="0.15">
      <c r="A5" s="43">
        <v>2</v>
      </c>
      <c r="B5" s="43" t="s">
        <v>24</v>
      </c>
      <c r="G5" s="43">
        <v>13</v>
      </c>
      <c r="H5" s="43">
        <v>4</v>
      </c>
      <c r="I5" s="43">
        <v>0</v>
      </c>
      <c r="K5" s="43">
        <v>1</v>
      </c>
      <c r="L5" s="43">
        <f t="shared" ref="L5:L33" si="12">G5+H5+J5+K5</f>
        <v>18</v>
      </c>
      <c r="M5" s="1454">
        <f>$C$40-L5</f>
        <v>-1</v>
      </c>
      <c r="O5" s="1460">
        <v>2</v>
      </c>
      <c r="P5" s="1461" t="s">
        <v>19</v>
      </c>
      <c r="Q5" s="1471">
        <v>1</v>
      </c>
      <c r="R5" s="1471">
        <v>1</v>
      </c>
      <c r="S5" s="1471">
        <v>1</v>
      </c>
      <c r="T5" s="1471">
        <f t="shared" si="0"/>
        <v>3</v>
      </c>
      <c r="AA5" s="1454"/>
      <c r="AC5" s="1462">
        <v>2</v>
      </c>
      <c r="AD5" s="1466" t="s">
        <v>22</v>
      </c>
      <c r="AI5" s="43">
        <v>13</v>
      </c>
      <c r="AJ5" s="43">
        <v>2</v>
      </c>
      <c r="AK5" s="43">
        <v>2</v>
      </c>
      <c r="AM5" s="43">
        <v>1</v>
      </c>
      <c r="AN5" s="43">
        <f t="shared" si="2"/>
        <v>16</v>
      </c>
      <c r="AO5" s="1454">
        <f>$C$40-AN5</f>
        <v>1</v>
      </c>
      <c r="AQ5" s="1467">
        <v>2</v>
      </c>
      <c r="AR5" s="1466" t="s">
        <v>24</v>
      </c>
      <c r="AW5" s="43">
        <v>13</v>
      </c>
      <c r="AX5" s="43">
        <v>4</v>
      </c>
      <c r="AY5" s="43">
        <v>0</v>
      </c>
      <c r="AZ5" s="43">
        <v>1</v>
      </c>
      <c r="BA5" s="43">
        <v>1</v>
      </c>
      <c r="BB5" s="43">
        <f t="shared" si="3"/>
        <v>19</v>
      </c>
      <c r="BC5" s="1454">
        <f>$C$40-BB5</f>
        <v>-2</v>
      </c>
      <c r="BE5" s="1467">
        <v>2</v>
      </c>
      <c r="BF5" s="1466" t="s">
        <v>20</v>
      </c>
      <c r="BK5" s="43">
        <v>13</v>
      </c>
      <c r="BL5" s="43">
        <v>1</v>
      </c>
      <c r="BM5" s="43">
        <v>3</v>
      </c>
      <c r="BN5" s="43">
        <v>1</v>
      </c>
      <c r="BO5" s="43">
        <v>1</v>
      </c>
      <c r="BP5" s="43">
        <f t="shared" ref="BP5:BP10" si="13">BK5+BL5+BN5+BO5</f>
        <v>16</v>
      </c>
      <c r="BQ5" s="1454">
        <f t="shared" ref="BQ5:BQ10" si="14">$C$40-BP5</f>
        <v>1</v>
      </c>
      <c r="BS5" s="1467">
        <v>2</v>
      </c>
      <c r="BT5" s="1466" t="s">
        <v>23</v>
      </c>
      <c r="BY5" s="43">
        <v>13</v>
      </c>
      <c r="BZ5" s="43">
        <v>3</v>
      </c>
      <c r="CA5" s="43">
        <v>1</v>
      </c>
      <c r="CB5" s="43">
        <v>1</v>
      </c>
      <c r="CC5" s="43">
        <v>1</v>
      </c>
      <c r="CD5" s="43">
        <f t="shared" si="5"/>
        <v>18</v>
      </c>
      <c r="CE5" s="1454">
        <f>$C$40-CD5</f>
        <v>-1</v>
      </c>
      <c r="CG5" s="1465">
        <v>2</v>
      </c>
      <c r="CH5" s="1465" t="s">
        <v>25</v>
      </c>
      <c r="CI5" s="1471"/>
      <c r="CJ5" s="1471">
        <v>0.5</v>
      </c>
      <c r="CK5" s="1471">
        <v>0.5</v>
      </c>
      <c r="CL5" s="1471">
        <f t="shared" ref="CL5:CL6" si="15">SUM(CI5:CK5)</f>
        <v>1</v>
      </c>
      <c r="CM5" s="43">
        <v>12</v>
      </c>
      <c r="CN5" s="43">
        <v>3</v>
      </c>
      <c r="CO5" s="43">
        <v>0</v>
      </c>
      <c r="CP5" s="43">
        <v>1</v>
      </c>
      <c r="CQ5" s="43">
        <v>1</v>
      </c>
      <c r="CR5" s="43">
        <f t="shared" si="6"/>
        <v>17</v>
      </c>
      <c r="CS5" s="1454">
        <f>$C$40-CR5</f>
        <v>0</v>
      </c>
      <c r="CU5" s="1465">
        <v>2</v>
      </c>
      <c r="CV5" s="1465" t="s">
        <v>21</v>
      </c>
      <c r="DA5" s="43">
        <v>13</v>
      </c>
      <c r="DB5" s="43">
        <v>1</v>
      </c>
      <c r="DC5" s="43">
        <v>3</v>
      </c>
      <c r="DD5" s="43">
        <v>1</v>
      </c>
      <c r="DF5" s="43">
        <f t="shared" si="7"/>
        <v>15</v>
      </c>
      <c r="DG5" s="1454">
        <f>$C$40-DF5</f>
        <v>2</v>
      </c>
      <c r="DI5" s="1465">
        <v>2</v>
      </c>
      <c r="DJ5" s="1465" t="s">
        <v>23</v>
      </c>
      <c r="DO5" s="43">
        <v>13</v>
      </c>
      <c r="DP5" s="43">
        <v>3</v>
      </c>
      <c r="DQ5" s="43">
        <v>1</v>
      </c>
      <c r="DS5" s="43">
        <v>1</v>
      </c>
      <c r="DT5" s="43">
        <f t="shared" si="8"/>
        <v>17</v>
      </c>
      <c r="DU5" s="1454">
        <f>$C$40-DT5</f>
        <v>0</v>
      </c>
      <c r="DW5" s="1470">
        <v>2</v>
      </c>
      <c r="DX5" s="1470" t="s">
        <v>19</v>
      </c>
      <c r="DY5" s="1471">
        <v>1</v>
      </c>
      <c r="DZ5" s="1471"/>
      <c r="EA5" s="1471">
        <v>1</v>
      </c>
      <c r="EB5" s="1471">
        <f t="shared" si="9"/>
        <v>2</v>
      </c>
      <c r="EK5" s="1465">
        <v>2</v>
      </c>
      <c r="EL5" s="1465" t="s">
        <v>22</v>
      </c>
      <c r="EQ5" s="43">
        <v>13</v>
      </c>
      <c r="ER5" s="43">
        <v>2</v>
      </c>
      <c r="ES5" s="43">
        <v>2</v>
      </c>
      <c r="EU5" s="43">
        <v>1</v>
      </c>
      <c r="EV5" s="43">
        <f t="shared" si="10"/>
        <v>16</v>
      </c>
      <c r="EW5" s="1454">
        <f>$C$40-EV5</f>
        <v>1</v>
      </c>
      <c r="EY5" s="1465">
        <v>2</v>
      </c>
      <c r="EZ5" s="1465" t="s">
        <v>22</v>
      </c>
      <c r="FE5" s="43">
        <v>13</v>
      </c>
      <c r="FF5" s="43">
        <v>2</v>
      </c>
      <c r="FG5" s="43">
        <v>2</v>
      </c>
      <c r="FH5" s="43">
        <v>1</v>
      </c>
      <c r="FI5" s="43">
        <v>1</v>
      </c>
      <c r="FJ5" s="43">
        <f t="shared" si="11"/>
        <v>17</v>
      </c>
      <c r="FK5" s="1454">
        <f>$C$40-FJ5</f>
        <v>0</v>
      </c>
    </row>
    <row r="6" spans="1:167" x14ac:dyDescent="0.15">
      <c r="A6" s="43">
        <v>3</v>
      </c>
      <c r="B6" s="43" t="s">
        <v>25</v>
      </c>
      <c r="C6" s="1471">
        <v>0.5</v>
      </c>
      <c r="D6" s="1471">
        <v>0.5</v>
      </c>
      <c r="E6" s="1471">
        <v>0.5</v>
      </c>
      <c r="F6" s="1471">
        <f>SUM(C6:E6)</f>
        <v>1.5</v>
      </c>
      <c r="G6" s="43">
        <v>12</v>
      </c>
      <c r="H6" s="43">
        <v>3</v>
      </c>
      <c r="I6" s="43">
        <v>0</v>
      </c>
      <c r="J6" s="43">
        <v>1</v>
      </c>
      <c r="L6" s="43">
        <f t="shared" si="12"/>
        <v>16</v>
      </c>
      <c r="M6" s="1454">
        <f>$C$40-L6</f>
        <v>1</v>
      </c>
      <c r="O6" s="1460">
        <v>3</v>
      </c>
      <c r="P6" s="1461" t="s">
        <v>20</v>
      </c>
      <c r="Q6" s="1471">
        <v>1</v>
      </c>
      <c r="R6" s="1471">
        <v>1</v>
      </c>
      <c r="S6" s="1471"/>
      <c r="T6" s="1471">
        <f t="shared" si="0"/>
        <v>2</v>
      </c>
      <c r="AA6" s="1454"/>
      <c r="AC6" s="1462">
        <v>3</v>
      </c>
      <c r="AD6" s="1466" t="s">
        <v>23</v>
      </c>
      <c r="AI6" s="43">
        <v>13</v>
      </c>
      <c r="AJ6" s="43">
        <v>3</v>
      </c>
      <c r="AK6" s="43">
        <v>1</v>
      </c>
      <c r="AL6" s="43">
        <v>1</v>
      </c>
      <c r="AN6" s="43">
        <f t="shared" si="2"/>
        <v>17</v>
      </c>
      <c r="AO6" s="1454">
        <f>$C$40-AN6</f>
        <v>0</v>
      </c>
      <c r="AQ6" s="1467">
        <v>3</v>
      </c>
      <c r="AR6" s="1466" t="s">
        <v>25</v>
      </c>
      <c r="AS6" s="1471"/>
      <c r="AT6" s="1471">
        <v>0.5</v>
      </c>
      <c r="AU6" s="1471">
        <v>0.5</v>
      </c>
      <c r="AV6" s="1471">
        <f t="shared" ref="AV6:AV7" si="16">SUM(AS6:AU6)</f>
        <v>1</v>
      </c>
      <c r="AW6" s="43">
        <v>12</v>
      </c>
      <c r="AX6" s="43">
        <v>3</v>
      </c>
      <c r="AY6" s="43">
        <v>0</v>
      </c>
      <c r="AZ6" s="43">
        <v>1</v>
      </c>
      <c r="BA6" s="43">
        <v>1</v>
      </c>
      <c r="BB6" s="43">
        <f t="shared" si="3"/>
        <v>17</v>
      </c>
      <c r="BC6" s="1454">
        <f>$C$40-BB6</f>
        <v>0</v>
      </c>
      <c r="BE6" s="1467">
        <v>3</v>
      </c>
      <c r="BF6" s="1466" t="s">
        <v>21</v>
      </c>
      <c r="BK6" s="43">
        <v>13</v>
      </c>
      <c r="BL6" s="43">
        <v>1</v>
      </c>
      <c r="BM6" s="43">
        <v>3</v>
      </c>
      <c r="BO6" s="43">
        <v>1</v>
      </c>
      <c r="BP6" s="43">
        <f t="shared" si="13"/>
        <v>15</v>
      </c>
      <c r="BQ6" s="1454">
        <f t="shared" si="14"/>
        <v>2</v>
      </c>
      <c r="BS6" s="1467">
        <v>3</v>
      </c>
      <c r="BT6" s="1466" t="s">
        <v>24</v>
      </c>
      <c r="BY6" s="43">
        <v>13</v>
      </c>
      <c r="BZ6" s="43">
        <v>4</v>
      </c>
      <c r="CA6" s="43">
        <v>0</v>
      </c>
      <c r="CC6" s="43">
        <v>1</v>
      </c>
      <c r="CD6" s="43">
        <f t="shared" si="5"/>
        <v>18</v>
      </c>
      <c r="CE6" s="1454">
        <f>$C$40-CD6</f>
        <v>-1</v>
      </c>
      <c r="CG6" s="1470">
        <v>3</v>
      </c>
      <c r="CH6" s="1470" t="s">
        <v>19</v>
      </c>
      <c r="CI6" s="1471">
        <v>1</v>
      </c>
      <c r="CJ6" s="1471"/>
      <c r="CK6" s="1471">
        <v>1</v>
      </c>
      <c r="CL6" s="1471">
        <f t="shared" si="15"/>
        <v>2</v>
      </c>
      <c r="CU6" s="1470">
        <v>3</v>
      </c>
      <c r="CV6" s="1470" t="s">
        <v>22</v>
      </c>
      <c r="CW6" s="1471">
        <v>1</v>
      </c>
      <c r="CX6" s="1471">
        <v>1</v>
      </c>
      <c r="CY6" s="1471"/>
      <c r="CZ6" s="1471">
        <f t="shared" ref="CZ6" si="17">SUM(CW6:CY6)</f>
        <v>2</v>
      </c>
      <c r="DG6" s="1454"/>
      <c r="DI6" s="1465">
        <v>3</v>
      </c>
      <c r="DJ6" s="1465" t="s">
        <v>24</v>
      </c>
      <c r="DO6" s="43">
        <v>13</v>
      </c>
      <c r="DP6" s="43">
        <v>4</v>
      </c>
      <c r="DQ6" s="43">
        <v>0</v>
      </c>
      <c r="DR6" s="43">
        <v>1</v>
      </c>
      <c r="DT6" s="43">
        <f t="shared" si="8"/>
        <v>18</v>
      </c>
      <c r="DU6" s="1454">
        <f>$C$40-DT6</f>
        <v>-1</v>
      </c>
      <c r="DW6" s="1470">
        <v>3</v>
      </c>
      <c r="DX6" s="1470" t="s">
        <v>20</v>
      </c>
      <c r="DY6" s="1471">
        <v>1</v>
      </c>
      <c r="DZ6" s="1471">
        <v>1</v>
      </c>
      <c r="EA6" s="1471"/>
      <c r="EB6" s="1471">
        <f t="shared" si="9"/>
        <v>2</v>
      </c>
      <c r="EI6" s="1454"/>
      <c r="EK6" s="1465">
        <v>3</v>
      </c>
      <c r="EL6" s="1465" t="s">
        <v>23</v>
      </c>
      <c r="EQ6" s="43">
        <v>13</v>
      </c>
      <c r="ER6" s="43">
        <v>3</v>
      </c>
      <c r="ES6" s="43">
        <v>1</v>
      </c>
      <c r="ET6" s="43">
        <v>1</v>
      </c>
      <c r="EV6" s="43">
        <f t="shared" si="10"/>
        <v>17</v>
      </c>
      <c r="EW6" s="1454">
        <f>$C$40-EV6</f>
        <v>0</v>
      </c>
      <c r="EY6" s="1465">
        <v>3</v>
      </c>
      <c r="EZ6" s="1465" t="s">
        <v>23</v>
      </c>
      <c r="FE6" s="43">
        <v>13</v>
      </c>
      <c r="FF6" s="43">
        <v>3</v>
      </c>
      <c r="FG6" s="43">
        <v>1</v>
      </c>
      <c r="FI6" s="43">
        <v>1</v>
      </c>
      <c r="FJ6" s="43">
        <f t="shared" si="11"/>
        <v>17</v>
      </c>
      <c r="FK6" s="1454">
        <f>$C$40-FJ6</f>
        <v>0</v>
      </c>
    </row>
    <row r="7" spans="1:167" x14ac:dyDescent="0.15">
      <c r="A7" s="1456">
        <v>4</v>
      </c>
      <c r="B7" s="1456" t="s">
        <v>19</v>
      </c>
      <c r="D7" s="1471">
        <v>1</v>
      </c>
      <c r="E7" s="1471">
        <v>1</v>
      </c>
      <c r="F7" s="1471">
        <f t="shared" ref="F7:F32" si="18">SUM(C7:E7)</f>
        <v>2</v>
      </c>
      <c r="O7" s="1460">
        <v>4</v>
      </c>
      <c r="P7" s="1461" t="s">
        <v>21</v>
      </c>
      <c r="Q7" s="1471"/>
      <c r="R7" s="1471">
        <v>1</v>
      </c>
      <c r="S7" s="1471">
        <v>1</v>
      </c>
      <c r="T7" s="1471">
        <f t="shared" si="0"/>
        <v>2</v>
      </c>
      <c r="AA7" s="1454"/>
      <c r="AC7" s="1462">
        <v>4</v>
      </c>
      <c r="AD7" s="1466" t="s">
        <v>24</v>
      </c>
      <c r="AI7" s="43">
        <v>13</v>
      </c>
      <c r="AJ7" s="43">
        <v>4</v>
      </c>
      <c r="AK7" s="43">
        <v>0</v>
      </c>
      <c r="AL7" s="43">
        <v>1</v>
      </c>
      <c r="AM7" s="43">
        <v>1</v>
      </c>
      <c r="AN7" s="43">
        <f t="shared" si="2"/>
        <v>19</v>
      </c>
      <c r="AO7" s="1454">
        <f>$C$40-AN7</f>
        <v>-2</v>
      </c>
      <c r="AQ7" s="1469">
        <v>4</v>
      </c>
      <c r="AR7" s="1464" t="s">
        <v>19</v>
      </c>
      <c r="AS7" s="1471">
        <v>1</v>
      </c>
      <c r="AT7" s="1471"/>
      <c r="AU7" s="1471">
        <v>1</v>
      </c>
      <c r="AV7" s="1471">
        <f t="shared" si="16"/>
        <v>2</v>
      </c>
      <c r="BE7" s="1467">
        <v>4</v>
      </c>
      <c r="BF7" s="1466" t="s">
        <v>22</v>
      </c>
      <c r="BK7" s="43">
        <v>13</v>
      </c>
      <c r="BL7" s="43">
        <v>2</v>
      </c>
      <c r="BM7" s="43">
        <v>2</v>
      </c>
      <c r="BN7" s="43">
        <v>1</v>
      </c>
      <c r="BP7" s="43">
        <f t="shared" si="13"/>
        <v>16</v>
      </c>
      <c r="BQ7" s="1454">
        <f t="shared" si="14"/>
        <v>1</v>
      </c>
      <c r="BS7" s="1467">
        <v>4</v>
      </c>
      <c r="BT7" s="1466" t="s">
        <v>25</v>
      </c>
      <c r="BU7" s="1471">
        <v>0.5</v>
      </c>
      <c r="BV7" s="1471"/>
      <c r="BW7" s="1471">
        <v>0.5</v>
      </c>
      <c r="BX7" s="1471">
        <f t="shared" ref="BX7:BX8" si="19">SUM(BU7:BW7)</f>
        <v>1</v>
      </c>
      <c r="BY7" s="43">
        <v>12</v>
      </c>
      <c r="BZ7" s="43">
        <v>3</v>
      </c>
      <c r="CA7" s="43">
        <v>0</v>
      </c>
      <c r="CB7" s="43">
        <v>1</v>
      </c>
      <c r="CD7" s="43">
        <f t="shared" si="5"/>
        <v>16</v>
      </c>
      <c r="CE7" s="1454">
        <f>$C$40-CD7</f>
        <v>1</v>
      </c>
      <c r="CG7" s="1465">
        <v>4</v>
      </c>
      <c r="CH7" s="1465" t="s">
        <v>20</v>
      </c>
      <c r="CM7" s="43">
        <v>13</v>
      </c>
      <c r="CN7" s="43">
        <v>1</v>
      </c>
      <c r="CO7" s="43">
        <v>3</v>
      </c>
      <c r="CP7" s="43">
        <v>1</v>
      </c>
      <c r="CQ7" s="43">
        <v>1</v>
      </c>
      <c r="CR7" s="43">
        <f t="shared" ref="CR7:CR12" si="20">CM7+CN7+CP7+CQ7</f>
        <v>16</v>
      </c>
      <c r="CS7" s="1454">
        <f t="shared" ref="CS7:CS12" si="21">$C$40-CR7</f>
        <v>1</v>
      </c>
      <c r="CU7" s="1465">
        <v>4</v>
      </c>
      <c r="CV7" s="1465" t="s">
        <v>23</v>
      </c>
      <c r="DA7" s="43">
        <v>13</v>
      </c>
      <c r="DB7" s="43">
        <v>3</v>
      </c>
      <c r="DC7" s="43">
        <v>1</v>
      </c>
      <c r="DE7" s="43">
        <v>1</v>
      </c>
      <c r="DF7" s="43">
        <f t="shared" si="7"/>
        <v>17</v>
      </c>
      <c r="DG7" s="1454">
        <f>$C$40-DF7</f>
        <v>0</v>
      </c>
      <c r="DI7" s="1465">
        <v>4</v>
      </c>
      <c r="DJ7" s="1465" t="s">
        <v>25</v>
      </c>
      <c r="DK7" s="1471"/>
      <c r="DL7" s="1471">
        <v>0.5</v>
      </c>
      <c r="DM7" s="1471">
        <v>0.5</v>
      </c>
      <c r="DN7" s="1471">
        <f t="shared" ref="DN7:DN8" si="22">SUM(DK7:DM7)</f>
        <v>1</v>
      </c>
      <c r="DO7" s="43">
        <v>12</v>
      </c>
      <c r="DP7" s="43">
        <v>3</v>
      </c>
      <c r="DQ7" s="43">
        <v>0</v>
      </c>
      <c r="DR7" s="43">
        <v>1</v>
      </c>
      <c r="DS7" s="43">
        <v>1</v>
      </c>
      <c r="DT7" s="43">
        <f t="shared" si="8"/>
        <v>17</v>
      </c>
      <c r="DU7" s="1454">
        <f>$C$40-DT7</f>
        <v>0</v>
      </c>
      <c r="DW7" s="1465">
        <v>4</v>
      </c>
      <c r="DX7" s="1465" t="s">
        <v>21</v>
      </c>
      <c r="EC7" s="43">
        <v>13</v>
      </c>
      <c r="ED7" s="43">
        <v>1</v>
      </c>
      <c r="EE7" s="43">
        <v>3</v>
      </c>
      <c r="EG7" s="43">
        <v>1</v>
      </c>
      <c r="EH7" s="43">
        <f t="shared" ref="EH7:EH11" si="23">EC7+ED7+EF7+EG7</f>
        <v>15</v>
      </c>
      <c r="EI7" s="1454">
        <f>$C$40-EH7</f>
        <v>2</v>
      </c>
      <c r="EK7" s="1465">
        <v>4</v>
      </c>
      <c r="EL7" s="1465" t="s">
        <v>24</v>
      </c>
      <c r="EQ7" s="43">
        <v>13</v>
      </c>
      <c r="ER7" s="43">
        <v>4</v>
      </c>
      <c r="ES7" s="43">
        <v>0</v>
      </c>
      <c r="ET7" s="43">
        <v>1</v>
      </c>
      <c r="EU7" s="43">
        <v>1</v>
      </c>
      <c r="EV7" s="43">
        <f t="shared" si="10"/>
        <v>19</v>
      </c>
      <c r="EW7" s="1454">
        <f>$C$40-EV7</f>
        <v>-2</v>
      </c>
      <c r="EY7" s="1465">
        <v>4</v>
      </c>
      <c r="EZ7" s="1465" t="s">
        <v>24</v>
      </c>
      <c r="FE7" s="43">
        <v>13</v>
      </c>
      <c r="FF7" s="43">
        <v>4</v>
      </c>
      <c r="FG7" s="43">
        <v>0</v>
      </c>
      <c r="FH7" s="43">
        <v>1</v>
      </c>
      <c r="FJ7" s="43">
        <f t="shared" si="11"/>
        <v>18</v>
      </c>
      <c r="FK7" s="1454">
        <f>$C$40-FJ7</f>
        <v>-1</v>
      </c>
    </row>
    <row r="8" spans="1:167" x14ac:dyDescent="0.15">
      <c r="A8" s="43">
        <v>5</v>
      </c>
      <c r="B8" s="43" t="s">
        <v>20</v>
      </c>
      <c r="G8" s="43">
        <v>13</v>
      </c>
      <c r="H8" s="43">
        <v>1</v>
      </c>
      <c r="I8" s="43">
        <v>3</v>
      </c>
      <c r="J8" s="43">
        <v>1</v>
      </c>
      <c r="L8" s="43">
        <f t="shared" si="12"/>
        <v>15</v>
      </c>
      <c r="M8" s="1454">
        <f t="shared" ref="M8:M13" si="24">$C$40-L8</f>
        <v>2</v>
      </c>
      <c r="O8" s="1460">
        <v>5</v>
      </c>
      <c r="P8" s="1461" t="s">
        <v>22</v>
      </c>
      <c r="Q8" s="1471">
        <v>1</v>
      </c>
      <c r="R8" s="1471"/>
      <c r="S8" s="1471">
        <v>1</v>
      </c>
      <c r="T8" s="1471">
        <f t="shared" si="0"/>
        <v>2</v>
      </c>
      <c r="AA8" s="1454"/>
      <c r="AC8" s="1462">
        <v>5</v>
      </c>
      <c r="AD8" s="1466" t="s">
        <v>25</v>
      </c>
      <c r="AE8" s="1471">
        <v>0.5</v>
      </c>
      <c r="AF8" s="1471">
        <v>0.5</v>
      </c>
      <c r="AG8" s="1471"/>
      <c r="AH8" s="1471">
        <f t="shared" ref="AH8:AH9" si="25">SUM(AE8:AG8)</f>
        <v>1</v>
      </c>
      <c r="AI8" s="43">
        <v>12</v>
      </c>
      <c r="AJ8" s="43">
        <v>3</v>
      </c>
      <c r="AK8" s="43">
        <v>0</v>
      </c>
      <c r="AL8" s="43">
        <v>1</v>
      </c>
      <c r="AM8" s="43">
        <v>1</v>
      </c>
      <c r="AN8" s="43">
        <f t="shared" si="2"/>
        <v>17</v>
      </c>
      <c r="AO8" s="1454">
        <f>$C$40-AN8</f>
        <v>0</v>
      </c>
      <c r="AQ8" s="1467">
        <v>5</v>
      </c>
      <c r="AR8" s="1466" t="s">
        <v>20</v>
      </c>
      <c r="AW8" s="43">
        <v>13</v>
      </c>
      <c r="AX8" s="43">
        <v>1</v>
      </c>
      <c r="AY8" s="43">
        <v>3</v>
      </c>
      <c r="BA8" s="43">
        <v>1</v>
      </c>
      <c r="BB8" s="43">
        <f t="shared" ref="BB8:BB13" si="26">AW8+AX8+AZ8+BA8</f>
        <v>15</v>
      </c>
      <c r="BC8" s="1454">
        <f t="shared" ref="BC8:BC13" si="27">$C$40-BB8</f>
        <v>2</v>
      </c>
      <c r="BE8" s="1467">
        <v>5</v>
      </c>
      <c r="BF8" s="1466" t="s">
        <v>23</v>
      </c>
      <c r="BK8" s="43">
        <v>13</v>
      </c>
      <c r="BL8" s="43">
        <v>3</v>
      </c>
      <c r="BM8" s="43">
        <v>1</v>
      </c>
      <c r="BN8" s="43">
        <v>1</v>
      </c>
      <c r="BO8" s="43">
        <v>1</v>
      </c>
      <c r="BP8" s="43">
        <f t="shared" si="13"/>
        <v>18</v>
      </c>
      <c r="BQ8" s="1454">
        <f t="shared" si="14"/>
        <v>-1</v>
      </c>
      <c r="BS8" s="1469">
        <v>5</v>
      </c>
      <c r="BT8" s="1464" t="s">
        <v>19</v>
      </c>
      <c r="BU8" s="1471">
        <v>1</v>
      </c>
      <c r="BV8" s="1471">
        <v>1</v>
      </c>
      <c r="BW8" s="1471">
        <v>1</v>
      </c>
      <c r="BX8" s="1471">
        <f t="shared" si="19"/>
        <v>3</v>
      </c>
      <c r="CG8" s="1465">
        <v>5</v>
      </c>
      <c r="CH8" s="1465" t="s">
        <v>21</v>
      </c>
      <c r="CM8" s="43">
        <v>13</v>
      </c>
      <c r="CN8" s="43">
        <v>1</v>
      </c>
      <c r="CO8" s="43">
        <v>3</v>
      </c>
      <c r="CP8" s="43">
        <v>1</v>
      </c>
      <c r="CQ8" s="43">
        <v>1</v>
      </c>
      <c r="CR8" s="43">
        <f t="shared" si="20"/>
        <v>16</v>
      </c>
      <c r="CS8" s="1454">
        <f t="shared" si="21"/>
        <v>1</v>
      </c>
      <c r="CU8" s="1465">
        <v>5</v>
      </c>
      <c r="CV8" s="1465" t="s">
        <v>24</v>
      </c>
      <c r="DA8" s="43">
        <v>13</v>
      </c>
      <c r="DB8" s="43">
        <v>4</v>
      </c>
      <c r="DC8" s="43">
        <v>0</v>
      </c>
      <c r="DF8" s="43">
        <f t="shared" si="7"/>
        <v>17</v>
      </c>
      <c r="DG8" s="1454">
        <f>$C$40-DF8</f>
        <v>0</v>
      </c>
      <c r="DI8" s="1470">
        <v>5</v>
      </c>
      <c r="DJ8" s="1470" t="s">
        <v>19</v>
      </c>
      <c r="DK8" s="1471">
        <v>1</v>
      </c>
      <c r="DL8" s="1471"/>
      <c r="DM8" s="1471">
        <v>1</v>
      </c>
      <c r="DN8" s="1471">
        <f t="shared" si="22"/>
        <v>2</v>
      </c>
      <c r="DW8" s="1465">
        <v>5</v>
      </c>
      <c r="DX8" s="1465" t="s">
        <v>22</v>
      </c>
      <c r="EC8" s="43">
        <v>13</v>
      </c>
      <c r="ED8" s="43">
        <v>2</v>
      </c>
      <c r="EE8" s="43">
        <v>2</v>
      </c>
      <c r="EF8" s="43">
        <v>1</v>
      </c>
      <c r="EH8" s="43">
        <f t="shared" si="23"/>
        <v>16</v>
      </c>
      <c r="EI8" s="1454">
        <f>$C$40-EH8</f>
        <v>1</v>
      </c>
      <c r="EK8" s="1465">
        <v>5</v>
      </c>
      <c r="EL8" s="1465" t="s">
        <v>25</v>
      </c>
      <c r="EM8" s="1471"/>
      <c r="EN8" s="1471">
        <v>0.5</v>
      </c>
      <c r="EO8" s="1471"/>
      <c r="EP8" s="1471">
        <f t="shared" ref="EP8:EP9" si="28">SUM(EM8:EO8)</f>
        <v>0.5</v>
      </c>
      <c r="EQ8" s="43">
        <v>12</v>
      </c>
      <c r="ER8" s="43">
        <v>3</v>
      </c>
      <c r="ES8" s="43">
        <v>0</v>
      </c>
      <c r="ET8" s="43">
        <v>1</v>
      </c>
      <c r="EU8" s="43">
        <v>1</v>
      </c>
      <c r="EV8" s="43">
        <f t="shared" si="10"/>
        <v>17</v>
      </c>
      <c r="EW8" s="1454">
        <f>$C$40-EV8</f>
        <v>0</v>
      </c>
      <c r="EY8" s="1465">
        <v>5</v>
      </c>
      <c r="EZ8" s="1465" t="s">
        <v>25</v>
      </c>
      <c r="FA8" s="1471"/>
      <c r="FB8" s="1471">
        <v>0.5</v>
      </c>
      <c r="FC8" s="1471"/>
      <c r="FD8" s="1471">
        <f t="shared" ref="FD8:FD9" si="29">SUM(FA8:FC8)</f>
        <v>0.5</v>
      </c>
      <c r="FE8" s="43">
        <v>12</v>
      </c>
      <c r="FF8" s="43">
        <v>3</v>
      </c>
      <c r="FG8" s="43">
        <v>0</v>
      </c>
      <c r="FI8" s="43">
        <v>1</v>
      </c>
      <c r="FJ8" s="43">
        <f t="shared" si="11"/>
        <v>16</v>
      </c>
      <c r="FK8" s="1454">
        <f>$C$40-FJ8</f>
        <v>1</v>
      </c>
    </row>
    <row r="9" spans="1:167" x14ac:dyDescent="0.15">
      <c r="A9" s="43">
        <v>6</v>
      </c>
      <c r="B9" s="43" t="s">
        <v>21</v>
      </c>
      <c r="G9" s="43">
        <v>13</v>
      </c>
      <c r="H9" s="43">
        <v>1</v>
      </c>
      <c r="I9" s="43">
        <v>3</v>
      </c>
      <c r="J9" s="43">
        <v>1</v>
      </c>
      <c r="K9" s="43">
        <v>1</v>
      </c>
      <c r="L9" s="43">
        <f t="shared" si="12"/>
        <v>16</v>
      </c>
      <c r="M9" s="1454">
        <f t="shared" si="24"/>
        <v>1</v>
      </c>
      <c r="O9" s="1458">
        <v>6</v>
      </c>
      <c r="P9" s="1459" t="s">
        <v>23</v>
      </c>
      <c r="U9" s="43">
        <v>13</v>
      </c>
      <c r="V9" s="43">
        <v>1</v>
      </c>
      <c r="W9" s="43">
        <v>3</v>
      </c>
      <c r="Y9" s="43">
        <v>1</v>
      </c>
      <c r="Z9" s="43">
        <f t="shared" ref="Z9:Z17" si="30">U9+V9+X9+Y9</f>
        <v>15</v>
      </c>
      <c r="AA9" s="1454">
        <f>$C$40-Z9</f>
        <v>2</v>
      </c>
      <c r="AC9" s="1463">
        <v>6</v>
      </c>
      <c r="AD9" s="1464" t="s">
        <v>19</v>
      </c>
      <c r="AE9" s="1471">
        <v>1</v>
      </c>
      <c r="AF9" s="1471">
        <v>1</v>
      </c>
      <c r="AG9" s="1471">
        <v>1</v>
      </c>
      <c r="AH9" s="1471">
        <f t="shared" si="25"/>
        <v>3</v>
      </c>
      <c r="AO9" s="1454"/>
      <c r="AQ9" s="1467">
        <v>6</v>
      </c>
      <c r="AR9" s="1466" t="s">
        <v>21</v>
      </c>
      <c r="AW9" s="43">
        <v>13</v>
      </c>
      <c r="AX9" s="43">
        <v>1</v>
      </c>
      <c r="AY9" s="43">
        <v>3</v>
      </c>
      <c r="AZ9" s="43">
        <v>1</v>
      </c>
      <c r="BB9" s="43">
        <f t="shared" si="26"/>
        <v>15</v>
      </c>
      <c r="BC9" s="1454">
        <f t="shared" si="27"/>
        <v>2</v>
      </c>
      <c r="BE9" s="1467">
        <v>6</v>
      </c>
      <c r="BF9" s="1466" t="s">
        <v>24</v>
      </c>
      <c r="BK9" s="43">
        <v>13</v>
      </c>
      <c r="BL9" s="43">
        <v>4</v>
      </c>
      <c r="BM9" s="43">
        <v>0</v>
      </c>
      <c r="BO9" s="43">
        <v>1</v>
      </c>
      <c r="BP9" s="43">
        <f t="shared" si="13"/>
        <v>18</v>
      </c>
      <c r="BQ9" s="1454">
        <f t="shared" si="14"/>
        <v>-1</v>
      </c>
      <c r="BS9" s="1467">
        <v>6</v>
      </c>
      <c r="BT9" s="1466" t="s">
        <v>20</v>
      </c>
      <c r="BY9" s="43">
        <v>13</v>
      </c>
      <c r="BZ9" s="43">
        <v>1</v>
      </c>
      <c r="CA9" s="43">
        <v>3</v>
      </c>
      <c r="CC9" s="43">
        <v>1</v>
      </c>
      <c r="CD9" s="43">
        <f t="shared" ref="CD9:CD14" si="31">BY9+BZ9+CB9+CC9</f>
        <v>15</v>
      </c>
      <c r="CE9" s="1454">
        <f t="shared" ref="CE9:CE14" si="32">$C$40-CD9</f>
        <v>2</v>
      </c>
      <c r="CG9" s="1465">
        <v>6</v>
      </c>
      <c r="CH9" s="1465" t="s">
        <v>22</v>
      </c>
      <c r="CM9" s="43">
        <v>13</v>
      </c>
      <c r="CN9" s="43">
        <v>2</v>
      </c>
      <c r="CO9" s="43">
        <v>2</v>
      </c>
      <c r="CQ9" s="43">
        <v>1</v>
      </c>
      <c r="CR9" s="43">
        <f t="shared" si="20"/>
        <v>16</v>
      </c>
      <c r="CS9" s="1454">
        <f t="shared" si="21"/>
        <v>1</v>
      </c>
      <c r="CU9" s="1465">
        <v>6</v>
      </c>
      <c r="CV9" s="1465" t="s">
        <v>25</v>
      </c>
      <c r="CW9" s="1471">
        <v>0.5</v>
      </c>
      <c r="CX9" s="1471">
        <v>0.5</v>
      </c>
      <c r="CY9" s="1471">
        <v>0.5</v>
      </c>
      <c r="CZ9" s="1471">
        <f t="shared" ref="CZ9:CZ10" si="33">SUM(CW9:CY9)</f>
        <v>1.5</v>
      </c>
      <c r="DA9" s="43">
        <v>12</v>
      </c>
      <c r="DB9" s="43">
        <v>3</v>
      </c>
      <c r="DC9" s="43">
        <v>0</v>
      </c>
      <c r="DD9" s="43">
        <v>1</v>
      </c>
      <c r="DE9" s="43">
        <v>1</v>
      </c>
      <c r="DF9" s="43">
        <f t="shared" si="7"/>
        <v>17</v>
      </c>
      <c r="DG9" s="1454">
        <f>$C$40-DF9</f>
        <v>0</v>
      </c>
      <c r="DI9" s="1465">
        <v>6</v>
      </c>
      <c r="DJ9" s="1465" t="s">
        <v>20</v>
      </c>
      <c r="DO9" s="43">
        <v>13</v>
      </c>
      <c r="DP9" s="43">
        <v>1</v>
      </c>
      <c r="DQ9" s="43">
        <v>3</v>
      </c>
      <c r="DR9" s="43">
        <v>1</v>
      </c>
      <c r="DS9" s="43">
        <v>1</v>
      </c>
      <c r="DT9" s="43">
        <f t="shared" ref="DT9:DT14" si="34">DO9+DP9+DR9+DS9</f>
        <v>16</v>
      </c>
      <c r="DU9" s="1454">
        <f t="shared" ref="DU9:DU14" si="35">$C$40-DT9</f>
        <v>1</v>
      </c>
      <c r="DW9" s="1465">
        <v>6</v>
      </c>
      <c r="DX9" s="1465" t="s">
        <v>23</v>
      </c>
      <c r="EC9" s="43">
        <v>13</v>
      </c>
      <c r="ED9" s="43">
        <v>3</v>
      </c>
      <c r="EE9" s="43">
        <v>1</v>
      </c>
      <c r="EF9" s="43">
        <v>1</v>
      </c>
      <c r="EG9" s="43">
        <v>1</v>
      </c>
      <c r="EH9" s="43">
        <f t="shared" si="23"/>
        <v>18</v>
      </c>
      <c r="EI9" s="1454">
        <f>$C$40-EH9</f>
        <v>-1</v>
      </c>
      <c r="EK9" s="1470">
        <v>6</v>
      </c>
      <c r="EL9" s="1470" t="s">
        <v>19</v>
      </c>
      <c r="EM9" s="1471">
        <v>1</v>
      </c>
      <c r="EN9" s="1471"/>
      <c r="EO9" s="1471">
        <v>1</v>
      </c>
      <c r="EP9" s="1471">
        <f t="shared" si="28"/>
        <v>2</v>
      </c>
      <c r="EY9" s="1470">
        <v>6</v>
      </c>
      <c r="EZ9" s="1470" t="s">
        <v>19</v>
      </c>
      <c r="FA9" s="1471">
        <v>1</v>
      </c>
      <c r="FB9" s="1471"/>
      <c r="FC9" s="1471"/>
      <c r="FD9" s="1471">
        <f t="shared" si="29"/>
        <v>1</v>
      </c>
    </row>
    <row r="10" spans="1:167" x14ac:dyDescent="0.15">
      <c r="A10" s="43">
        <v>7</v>
      </c>
      <c r="B10" s="43" t="s">
        <v>22</v>
      </c>
      <c r="G10" s="43">
        <v>13</v>
      </c>
      <c r="H10" s="43">
        <v>2</v>
      </c>
      <c r="I10" s="43">
        <v>2</v>
      </c>
      <c r="K10" s="43">
        <v>1</v>
      </c>
      <c r="L10" s="43">
        <f t="shared" si="12"/>
        <v>16</v>
      </c>
      <c r="M10" s="1454">
        <f t="shared" si="24"/>
        <v>1</v>
      </c>
      <c r="O10" s="1458">
        <v>7</v>
      </c>
      <c r="P10" s="1459" t="s">
        <v>24</v>
      </c>
      <c r="U10" s="43">
        <v>13</v>
      </c>
      <c r="V10" s="43">
        <v>2</v>
      </c>
      <c r="W10" s="43">
        <v>2</v>
      </c>
      <c r="X10" s="43">
        <v>1</v>
      </c>
      <c r="Z10" s="43">
        <f t="shared" si="30"/>
        <v>16</v>
      </c>
      <c r="AA10" s="1454">
        <f>$C$40-Z10</f>
        <v>1</v>
      </c>
      <c r="AC10" s="1462">
        <v>7</v>
      </c>
      <c r="AD10" s="1466" t="s">
        <v>20</v>
      </c>
      <c r="AI10" s="43">
        <v>13</v>
      </c>
      <c r="AJ10" s="43">
        <v>1</v>
      </c>
      <c r="AK10" s="43">
        <v>3</v>
      </c>
      <c r="AM10" s="43">
        <v>1</v>
      </c>
      <c r="AN10" s="43">
        <f t="shared" ref="AN10:AN15" si="36">AI10+AJ10+AL10+AM10</f>
        <v>15</v>
      </c>
      <c r="AO10" s="1454">
        <f t="shared" ref="AO10:AO15" si="37">$C$40-AN10</f>
        <v>2</v>
      </c>
      <c r="AQ10" s="1467">
        <v>7</v>
      </c>
      <c r="AR10" s="1466" t="s">
        <v>22</v>
      </c>
      <c r="AW10" s="43">
        <v>13</v>
      </c>
      <c r="AX10" s="43">
        <v>2</v>
      </c>
      <c r="AY10" s="43">
        <v>2</v>
      </c>
      <c r="AZ10" s="43">
        <v>1</v>
      </c>
      <c r="BA10" s="43">
        <v>1</v>
      </c>
      <c r="BB10" s="43">
        <f t="shared" si="26"/>
        <v>17</v>
      </c>
      <c r="BC10" s="1454">
        <f t="shared" si="27"/>
        <v>0</v>
      </c>
      <c r="BE10" s="1467">
        <v>7</v>
      </c>
      <c r="BF10" s="1466" t="s">
        <v>25</v>
      </c>
      <c r="BG10" s="1471">
        <v>0.5</v>
      </c>
      <c r="BH10" s="1471"/>
      <c r="BI10" s="1471">
        <v>0.5</v>
      </c>
      <c r="BJ10" s="1471">
        <f t="shared" ref="BJ10:BJ12" si="38">SUM(BG10:BI10)</f>
        <v>1</v>
      </c>
      <c r="BK10" s="43">
        <v>12</v>
      </c>
      <c r="BL10" s="43">
        <v>3</v>
      </c>
      <c r="BM10" s="43">
        <v>0</v>
      </c>
      <c r="BN10" s="43">
        <v>1</v>
      </c>
      <c r="BP10" s="43">
        <f t="shared" si="13"/>
        <v>16</v>
      </c>
      <c r="BQ10" s="1454">
        <f t="shared" si="14"/>
        <v>1</v>
      </c>
      <c r="BS10" s="1467">
        <v>7</v>
      </c>
      <c r="BT10" s="1466" t="s">
        <v>21</v>
      </c>
      <c r="BY10" s="43">
        <v>13</v>
      </c>
      <c r="BZ10" s="43">
        <v>1</v>
      </c>
      <c r="CA10" s="43">
        <v>3</v>
      </c>
      <c r="CB10" s="43">
        <v>1</v>
      </c>
      <c r="CD10" s="43">
        <f t="shared" si="31"/>
        <v>15</v>
      </c>
      <c r="CE10" s="1454">
        <f t="shared" si="32"/>
        <v>2</v>
      </c>
      <c r="CG10" s="1465">
        <v>7</v>
      </c>
      <c r="CH10" s="1465" t="s">
        <v>23</v>
      </c>
      <c r="CM10" s="43">
        <v>13</v>
      </c>
      <c r="CN10" s="43">
        <v>3</v>
      </c>
      <c r="CO10" s="43">
        <v>1</v>
      </c>
      <c r="CP10" s="43">
        <v>1</v>
      </c>
      <c r="CR10" s="43">
        <f t="shared" si="20"/>
        <v>17</v>
      </c>
      <c r="CS10" s="1454">
        <f t="shared" si="21"/>
        <v>0</v>
      </c>
      <c r="CU10" s="1470">
        <v>7</v>
      </c>
      <c r="CV10" s="1470" t="s">
        <v>19</v>
      </c>
      <c r="CW10" s="1471"/>
      <c r="CX10" s="1471">
        <v>1</v>
      </c>
      <c r="CY10" s="1471">
        <v>1</v>
      </c>
      <c r="CZ10" s="1471">
        <f t="shared" si="33"/>
        <v>2</v>
      </c>
      <c r="DI10" s="1465">
        <v>7</v>
      </c>
      <c r="DJ10" s="1465" t="s">
        <v>21</v>
      </c>
      <c r="DO10" s="43">
        <v>13</v>
      </c>
      <c r="DP10" s="43">
        <v>1</v>
      </c>
      <c r="DQ10" s="43">
        <v>3</v>
      </c>
      <c r="DS10" s="43">
        <v>1</v>
      </c>
      <c r="DT10" s="43">
        <f t="shared" si="34"/>
        <v>15</v>
      </c>
      <c r="DU10" s="1454">
        <f t="shared" si="35"/>
        <v>2</v>
      </c>
      <c r="DW10" s="1465">
        <v>7</v>
      </c>
      <c r="DX10" s="1465" t="s">
        <v>24</v>
      </c>
      <c r="EC10" s="43">
        <v>13</v>
      </c>
      <c r="ED10" s="43">
        <v>4</v>
      </c>
      <c r="EE10" s="43">
        <v>0</v>
      </c>
      <c r="EG10" s="43">
        <v>1</v>
      </c>
      <c r="EH10" s="43">
        <f t="shared" si="23"/>
        <v>18</v>
      </c>
      <c r="EI10" s="1454">
        <f>$C$40-EH10</f>
        <v>-1</v>
      </c>
      <c r="EK10" s="1465">
        <v>7</v>
      </c>
      <c r="EL10" s="1465" t="s">
        <v>20</v>
      </c>
      <c r="EQ10" s="43">
        <v>13</v>
      </c>
      <c r="ER10" s="43">
        <v>1</v>
      </c>
      <c r="ES10" s="43">
        <v>3</v>
      </c>
      <c r="ET10" s="43">
        <v>1</v>
      </c>
      <c r="EU10" s="43">
        <v>1</v>
      </c>
      <c r="EV10" s="43">
        <f t="shared" ref="EV10:EV15" si="39">EQ10+ER10+ET10+EU10</f>
        <v>16</v>
      </c>
      <c r="EW10" s="1454">
        <f>$C$40-EV10</f>
        <v>1</v>
      </c>
      <c r="EY10" s="1465">
        <v>7</v>
      </c>
      <c r="EZ10" s="1465" t="s">
        <v>20</v>
      </c>
      <c r="FE10" s="43">
        <v>13</v>
      </c>
      <c r="FF10" s="43">
        <v>1</v>
      </c>
      <c r="FG10" s="43">
        <v>3</v>
      </c>
      <c r="FH10" s="43">
        <v>1</v>
      </c>
      <c r="FI10" s="43">
        <v>1</v>
      </c>
      <c r="FJ10" s="43">
        <f t="shared" ref="FJ10:FJ15" si="40">FE10+FF10+FH10+FI10</f>
        <v>16</v>
      </c>
      <c r="FK10" s="1454">
        <f t="shared" ref="FK10:FK15" si="41">$C$40-FJ10</f>
        <v>1</v>
      </c>
    </row>
    <row r="11" spans="1:167" x14ac:dyDescent="0.15">
      <c r="A11" s="43">
        <v>8</v>
      </c>
      <c r="B11" s="43" t="s">
        <v>23</v>
      </c>
      <c r="G11" s="43">
        <v>13</v>
      </c>
      <c r="H11" s="43">
        <v>3</v>
      </c>
      <c r="I11" s="43">
        <v>1</v>
      </c>
      <c r="J11" s="43">
        <v>1</v>
      </c>
      <c r="K11" s="43">
        <v>1</v>
      </c>
      <c r="L11" s="43">
        <f t="shared" si="12"/>
        <v>18</v>
      </c>
      <c r="M11" s="1454">
        <f t="shared" si="24"/>
        <v>-1</v>
      </c>
      <c r="O11" s="1458">
        <v>8</v>
      </c>
      <c r="P11" s="1459" t="s">
        <v>25</v>
      </c>
      <c r="Q11" s="1471">
        <v>0.5</v>
      </c>
      <c r="R11" s="1471">
        <v>0.5</v>
      </c>
      <c r="S11" s="1471"/>
      <c r="T11" s="1471">
        <f t="shared" ref="T11:T12" si="42">SUM(Q11:S11)</f>
        <v>1</v>
      </c>
      <c r="U11" s="43">
        <v>12</v>
      </c>
      <c r="V11" s="43">
        <v>3</v>
      </c>
      <c r="W11" s="43">
        <v>1</v>
      </c>
      <c r="X11" s="43">
        <v>1</v>
      </c>
      <c r="Y11" s="43">
        <v>1</v>
      </c>
      <c r="Z11" s="43">
        <f t="shared" si="30"/>
        <v>17</v>
      </c>
      <c r="AA11" s="1454">
        <f>$C$40-Z11</f>
        <v>0</v>
      </c>
      <c r="AC11" s="1462">
        <v>8</v>
      </c>
      <c r="AD11" s="1466" t="s">
        <v>21</v>
      </c>
      <c r="AI11" s="43">
        <v>13</v>
      </c>
      <c r="AJ11" s="43">
        <v>1</v>
      </c>
      <c r="AK11" s="43">
        <v>3</v>
      </c>
      <c r="AN11" s="43">
        <f t="shared" si="36"/>
        <v>14</v>
      </c>
      <c r="AO11" s="1454">
        <f t="shared" si="37"/>
        <v>3</v>
      </c>
      <c r="AQ11" s="1467">
        <v>8</v>
      </c>
      <c r="AR11" s="1466" t="s">
        <v>23</v>
      </c>
      <c r="AW11" s="43">
        <v>13</v>
      </c>
      <c r="AX11" s="43">
        <v>3</v>
      </c>
      <c r="AY11" s="43">
        <v>1</v>
      </c>
      <c r="BA11" s="43">
        <v>1</v>
      </c>
      <c r="BB11" s="43">
        <f t="shared" si="26"/>
        <v>17</v>
      </c>
      <c r="BC11" s="1454">
        <f t="shared" si="27"/>
        <v>0</v>
      </c>
      <c r="BE11" s="1469">
        <v>8</v>
      </c>
      <c r="BF11" s="1464" t="s">
        <v>19</v>
      </c>
      <c r="BG11" s="1471"/>
      <c r="BH11" s="1471">
        <v>1</v>
      </c>
      <c r="BI11" s="1471">
        <v>1</v>
      </c>
      <c r="BJ11" s="1471">
        <f t="shared" si="38"/>
        <v>2</v>
      </c>
      <c r="BS11" s="1467">
        <v>8</v>
      </c>
      <c r="BT11" s="1466" t="s">
        <v>22</v>
      </c>
      <c r="BY11" s="43">
        <v>13</v>
      </c>
      <c r="BZ11" s="43">
        <v>2</v>
      </c>
      <c r="CA11" s="43">
        <v>2</v>
      </c>
      <c r="CC11" s="43">
        <v>1</v>
      </c>
      <c r="CD11" s="43">
        <f t="shared" si="31"/>
        <v>16</v>
      </c>
      <c r="CE11" s="1454">
        <f t="shared" si="32"/>
        <v>1</v>
      </c>
      <c r="CG11" s="1465">
        <v>8</v>
      </c>
      <c r="CH11" s="1465" t="s">
        <v>24</v>
      </c>
      <c r="CM11" s="43">
        <v>13</v>
      </c>
      <c r="CN11" s="43">
        <v>4</v>
      </c>
      <c r="CO11" s="43">
        <v>0</v>
      </c>
      <c r="CQ11" s="43">
        <v>1</v>
      </c>
      <c r="CR11" s="43">
        <f t="shared" si="20"/>
        <v>18</v>
      </c>
      <c r="CS11" s="1454">
        <f t="shared" si="21"/>
        <v>-1</v>
      </c>
      <c r="CU11" s="1465">
        <v>8</v>
      </c>
      <c r="CV11" s="1465" t="s">
        <v>20</v>
      </c>
      <c r="DA11" s="43">
        <v>13</v>
      </c>
      <c r="DB11" s="43">
        <v>1</v>
      </c>
      <c r="DC11" s="43">
        <v>3</v>
      </c>
      <c r="DD11" s="43">
        <v>1</v>
      </c>
      <c r="DF11" s="43">
        <f t="shared" ref="DF11:DF16" si="43">DA11+DB11+DD11+DE11</f>
        <v>15</v>
      </c>
      <c r="DG11" s="1454">
        <f t="shared" ref="DG11:DG16" si="44">$C$40-DF11</f>
        <v>2</v>
      </c>
      <c r="DI11" s="1465">
        <v>8</v>
      </c>
      <c r="DJ11" s="1465" t="s">
        <v>22</v>
      </c>
      <c r="DO11" s="43">
        <v>13</v>
      </c>
      <c r="DP11" s="43">
        <v>2</v>
      </c>
      <c r="DQ11" s="43">
        <v>2</v>
      </c>
      <c r="DR11" s="43">
        <v>1</v>
      </c>
      <c r="DT11" s="43">
        <f t="shared" si="34"/>
        <v>16</v>
      </c>
      <c r="DU11" s="1454">
        <f t="shared" si="35"/>
        <v>1</v>
      </c>
      <c r="DW11" s="1465">
        <v>8</v>
      </c>
      <c r="DX11" s="1465" t="s">
        <v>25</v>
      </c>
      <c r="DY11" s="1471">
        <v>0.5</v>
      </c>
      <c r="DZ11" s="1471">
        <v>0.5</v>
      </c>
      <c r="EA11" s="1471"/>
      <c r="EB11" s="1471">
        <f t="shared" ref="EB11:EB13" si="45">SUM(DY11:EA11)</f>
        <v>1</v>
      </c>
      <c r="EC11" s="43">
        <v>12</v>
      </c>
      <c r="ED11" s="43">
        <v>3</v>
      </c>
      <c r="EE11" s="43">
        <v>0</v>
      </c>
      <c r="EF11" s="43">
        <v>1</v>
      </c>
      <c r="EH11" s="43">
        <f t="shared" si="23"/>
        <v>16</v>
      </c>
      <c r="EI11" s="1454">
        <f>$C$40-EH11</f>
        <v>1</v>
      </c>
      <c r="EK11" s="1465">
        <v>8</v>
      </c>
      <c r="EL11" s="1465" t="s">
        <v>21</v>
      </c>
      <c r="EQ11" s="43">
        <v>13</v>
      </c>
      <c r="ER11" s="43">
        <v>1</v>
      </c>
      <c r="ES11" s="43">
        <v>3</v>
      </c>
      <c r="EU11" s="43">
        <v>1</v>
      </c>
      <c r="EV11" s="43">
        <f t="shared" si="39"/>
        <v>15</v>
      </c>
      <c r="EW11" s="1454">
        <f>$C$40-EV11</f>
        <v>2</v>
      </c>
      <c r="EY11" s="1465">
        <v>8</v>
      </c>
      <c r="EZ11" s="1465" t="s">
        <v>21</v>
      </c>
      <c r="FE11" s="43">
        <v>13</v>
      </c>
      <c r="FF11" s="43">
        <v>1</v>
      </c>
      <c r="FG11" s="43">
        <v>3</v>
      </c>
      <c r="FH11" s="43">
        <v>1</v>
      </c>
      <c r="FI11" s="43">
        <v>1</v>
      </c>
      <c r="FJ11" s="43">
        <f t="shared" si="40"/>
        <v>16</v>
      </c>
      <c r="FK11" s="1454">
        <f t="shared" si="41"/>
        <v>1</v>
      </c>
    </row>
    <row r="12" spans="1:167" x14ac:dyDescent="0.15">
      <c r="A12" s="43">
        <v>9</v>
      </c>
      <c r="B12" s="43" t="s">
        <v>24</v>
      </c>
      <c r="G12" s="43">
        <v>13</v>
      </c>
      <c r="H12" s="43">
        <v>4</v>
      </c>
      <c r="I12" s="43">
        <v>0</v>
      </c>
      <c r="K12" s="43">
        <v>1</v>
      </c>
      <c r="L12" s="43">
        <f t="shared" si="12"/>
        <v>18</v>
      </c>
      <c r="M12" s="1454">
        <f t="shared" si="24"/>
        <v>-1</v>
      </c>
      <c r="O12" s="1460">
        <v>9</v>
      </c>
      <c r="P12" s="1461" t="s">
        <v>19</v>
      </c>
      <c r="Q12" s="1471"/>
      <c r="R12" s="1471">
        <v>1</v>
      </c>
      <c r="S12" s="1471"/>
      <c r="T12" s="1471">
        <f t="shared" si="42"/>
        <v>1</v>
      </c>
      <c r="AA12" s="1454"/>
      <c r="AC12" s="1462">
        <v>9</v>
      </c>
      <c r="AD12" s="1466" t="s">
        <v>22</v>
      </c>
      <c r="AI12" s="43">
        <v>13</v>
      </c>
      <c r="AJ12" s="43">
        <v>2</v>
      </c>
      <c r="AK12" s="43">
        <v>2</v>
      </c>
      <c r="AL12" s="43">
        <v>1</v>
      </c>
      <c r="AN12" s="43">
        <f t="shared" si="36"/>
        <v>16</v>
      </c>
      <c r="AO12" s="1454">
        <f t="shared" si="37"/>
        <v>1</v>
      </c>
      <c r="AQ12" s="1467">
        <v>9</v>
      </c>
      <c r="AR12" s="1466" t="s">
        <v>24</v>
      </c>
      <c r="AW12" s="43">
        <v>13</v>
      </c>
      <c r="AX12" s="43">
        <v>4</v>
      </c>
      <c r="AY12" s="43">
        <v>0</v>
      </c>
      <c r="AZ12" s="43">
        <v>1</v>
      </c>
      <c r="BB12" s="43">
        <f t="shared" si="26"/>
        <v>18</v>
      </c>
      <c r="BC12" s="1454">
        <f t="shared" si="27"/>
        <v>-1</v>
      </c>
      <c r="BE12" s="1469">
        <v>9</v>
      </c>
      <c r="BF12" s="1464" t="s">
        <v>20</v>
      </c>
      <c r="BG12" s="1471">
        <v>1</v>
      </c>
      <c r="BH12" s="1471"/>
      <c r="BI12" s="1471">
        <v>1</v>
      </c>
      <c r="BJ12" s="1471">
        <f t="shared" si="38"/>
        <v>2</v>
      </c>
      <c r="BQ12" s="1454"/>
      <c r="BS12" s="1467">
        <v>9</v>
      </c>
      <c r="BT12" s="1466" t="s">
        <v>23</v>
      </c>
      <c r="BY12" s="43">
        <v>13</v>
      </c>
      <c r="BZ12" s="43">
        <v>3</v>
      </c>
      <c r="CA12" s="43">
        <v>1</v>
      </c>
      <c r="CB12" s="43">
        <v>1</v>
      </c>
      <c r="CD12" s="43">
        <f t="shared" si="31"/>
        <v>17</v>
      </c>
      <c r="CE12" s="1454">
        <f t="shared" si="32"/>
        <v>0</v>
      </c>
      <c r="CG12" s="1465">
        <v>9</v>
      </c>
      <c r="CH12" s="1465" t="s">
        <v>25</v>
      </c>
      <c r="CI12" s="1471">
        <v>0.5</v>
      </c>
      <c r="CJ12" s="1471"/>
      <c r="CK12" s="1471"/>
      <c r="CL12" s="1471">
        <f t="shared" ref="CL12:CL13" si="46">SUM(CI12:CK12)</f>
        <v>0.5</v>
      </c>
      <c r="CM12" s="43">
        <v>12</v>
      </c>
      <c r="CN12" s="43">
        <v>3</v>
      </c>
      <c r="CO12" s="43">
        <v>0</v>
      </c>
      <c r="CP12" s="43">
        <v>1</v>
      </c>
      <c r="CR12" s="43">
        <f t="shared" si="20"/>
        <v>16</v>
      </c>
      <c r="CS12" s="1454">
        <f t="shared" si="21"/>
        <v>1</v>
      </c>
      <c r="CU12" s="1465">
        <v>9</v>
      </c>
      <c r="CV12" s="1465" t="s">
        <v>21</v>
      </c>
      <c r="DA12" s="43">
        <v>13</v>
      </c>
      <c r="DB12" s="43">
        <v>1</v>
      </c>
      <c r="DC12" s="43">
        <v>3</v>
      </c>
      <c r="DE12" s="43">
        <v>1</v>
      </c>
      <c r="DF12" s="43">
        <f t="shared" si="43"/>
        <v>15</v>
      </c>
      <c r="DG12" s="1454">
        <f t="shared" si="44"/>
        <v>2</v>
      </c>
      <c r="DI12" s="1465">
        <v>9</v>
      </c>
      <c r="DJ12" s="1465" t="s">
        <v>23</v>
      </c>
      <c r="DO12" s="43">
        <v>13</v>
      </c>
      <c r="DP12" s="43">
        <v>3</v>
      </c>
      <c r="DQ12" s="43">
        <v>1</v>
      </c>
      <c r="DR12" s="43">
        <v>1</v>
      </c>
      <c r="DS12" s="43">
        <v>1</v>
      </c>
      <c r="DT12" s="43">
        <f t="shared" si="34"/>
        <v>18</v>
      </c>
      <c r="DU12" s="1454">
        <f t="shared" si="35"/>
        <v>-1</v>
      </c>
      <c r="DW12" s="1470">
        <v>9</v>
      </c>
      <c r="DX12" s="1470" t="s">
        <v>19</v>
      </c>
      <c r="DY12" s="1471">
        <v>1</v>
      </c>
      <c r="DZ12" s="1471">
        <v>1</v>
      </c>
      <c r="EA12" s="1471">
        <v>1</v>
      </c>
      <c r="EB12" s="1471">
        <f t="shared" si="45"/>
        <v>3</v>
      </c>
      <c r="EK12" s="1465">
        <v>9</v>
      </c>
      <c r="EL12" s="1465" t="s">
        <v>22</v>
      </c>
      <c r="EQ12" s="43">
        <v>13</v>
      </c>
      <c r="ER12" s="43">
        <v>2</v>
      </c>
      <c r="ES12" s="43">
        <v>2</v>
      </c>
      <c r="ET12" s="43">
        <v>1</v>
      </c>
      <c r="EV12" s="43">
        <f t="shared" si="39"/>
        <v>16</v>
      </c>
      <c r="EW12" s="1454">
        <f>$C$40-EV12</f>
        <v>1</v>
      </c>
      <c r="EY12" s="1465">
        <v>9</v>
      </c>
      <c r="EZ12" s="1465" t="s">
        <v>22</v>
      </c>
      <c r="FE12" s="43">
        <v>13</v>
      </c>
      <c r="FF12" s="43">
        <v>2</v>
      </c>
      <c r="FG12" s="43">
        <v>2</v>
      </c>
      <c r="FI12" s="43">
        <v>1</v>
      </c>
      <c r="FJ12" s="43">
        <f t="shared" si="40"/>
        <v>16</v>
      </c>
      <c r="FK12" s="1454">
        <f t="shared" si="41"/>
        <v>1</v>
      </c>
    </row>
    <row r="13" spans="1:167" x14ac:dyDescent="0.15">
      <c r="A13" s="43">
        <v>10</v>
      </c>
      <c r="B13" s="43" t="s">
        <v>25</v>
      </c>
      <c r="C13" s="1471">
        <v>0.5</v>
      </c>
      <c r="D13" s="1471">
        <v>0.5</v>
      </c>
      <c r="F13" s="1471">
        <f t="shared" si="18"/>
        <v>1</v>
      </c>
      <c r="G13" s="43">
        <v>12</v>
      </c>
      <c r="H13" s="43">
        <v>3</v>
      </c>
      <c r="I13" s="43">
        <v>0</v>
      </c>
      <c r="J13" s="43">
        <v>1</v>
      </c>
      <c r="L13" s="43">
        <f t="shared" si="12"/>
        <v>16</v>
      </c>
      <c r="M13" s="1454">
        <f t="shared" si="24"/>
        <v>1</v>
      </c>
      <c r="O13" s="1458">
        <v>10</v>
      </c>
      <c r="P13" s="1459" t="s">
        <v>20</v>
      </c>
      <c r="U13" s="43">
        <v>13</v>
      </c>
      <c r="V13" s="43">
        <v>1</v>
      </c>
      <c r="W13" s="43">
        <v>3</v>
      </c>
      <c r="X13" s="43">
        <v>1</v>
      </c>
      <c r="Z13" s="43">
        <f t="shared" si="30"/>
        <v>15</v>
      </c>
      <c r="AA13" s="1454">
        <f>$C$40-Z13</f>
        <v>2</v>
      </c>
      <c r="AC13" s="1462">
        <v>10</v>
      </c>
      <c r="AD13" s="1466" t="s">
        <v>23</v>
      </c>
      <c r="AI13" s="43">
        <v>13</v>
      </c>
      <c r="AJ13" s="43">
        <v>3</v>
      </c>
      <c r="AK13" s="43">
        <v>1</v>
      </c>
      <c r="AL13" s="43">
        <v>1</v>
      </c>
      <c r="AM13" s="43">
        <v>1</v>
      </c>
      <c r="AN13" s="43">
        <f t="shared" si="36"/>
        <v>18</v>
      </c>
      <c r="AO13" s="1454">
        <f t="shared" si="37"/>
        <v>-1</v>
      </c>
      <c r="AQ13" s="1467">
        <v>10</v>
      </c>
      <c r="AR13" s="1466" t="s">
        <v>25</v>
      </c>
      <c r="AS13" s="1471"/>
      <c r="AT13" s="1471">
        <v>0.5</v>
      </c>
      <c r="AU13" s="1471"/>
      <c r="AV13" s="1471">
        <f t="shared" ref="AV13:AV14" si="47">SUM(AS13:AU13)</f>
        <v>0.5</v>
      </c>
      <c r="AW13" s="43">
        <v>12</v>
      </c>
      <c r="AX13" s="43">
        <v>3</v>
      </c>
      <c r="AY13" s="43">
        <v>0</v>
      </c>
      <c r="AZ13" s="43">
        <v>1</v>
      </c>
      <c r="BA13" s="43">
        <v>1</v>
      </c>
      <c r="BB13" s="43">
        <f t="shared" si="26"/>
        <v>17</v>
      </c>
      <c r="BC13" s="1454">
        <f t="shared" si="27"/>
        <v>0</v>
      </c>
      <c r="BE13" s="1467">
        <v>10</v>
      </c>
      <c r="BF13" s="1466" t="s">
        <v>21</v>
      </c>
      <c r="BK13" s="43">
        <v>13</v>
      </c>
      <c r="BL13" s="43">
        <v>1</v>
      </c>
      <c r="BM13" s="43">
        <v>3</v>
      </c>
      <c r="BN13" s="43">
        <v>1</v>
      </c>
      <c r="BO13" s="43">
        <v>1</v>
      </c>
      <c r="BP13" s="43">
        <f t="shared" ref="BP13:BP17" si="48">BK13+BL13+BN13+BO13</f>
        <v>16</v>
      </c>
      <c r="BQ13" s="1454">
        <f>$C$40-BP13</f>
        <v>1</v>
      </c>
      <c r="BS13" s="1467">
        <v>10</v>
      </c>
      <c r="BT13" s="1466" t="s">
        <v>24</v>
      </c>
      <c r="BY13" s="43">
        <v>13</v>
      </c>
      <c r="BZ13" s="43">
        <v>4</v>
      </c>
      <c r="CA13" s="43">
        <v>0</v>
      </c>
      <c r="CB13" s="43">
        <v>1</v>
      </c>
      <c r="CC13" s="43">
        <v>1</v>
      </c>
      <c r="CD13" s="43">
        <f t="shared" si="31"/>
        <v>19</v>
      </c>
      <c r="CE13" s="1454">
        <f t="shared" si="32"/>
        <v>-2</v>
      </c>
      <c r="CG13" s="1470">
        <v>10</v>
      </c>
      <c r="CH13" s="1470" t="s">
        <v>19</v>
      </c>
      <c r="CI13" s="1471">
        <v>1</v>
      </c>
      <c r="CJ13" s="1471">
        <v>1</v>
      </c>
      <c r="CK13" s="1471">
        <v>1</v>
      </c>
      <c r="CL13" s="1471">
        <f t="shared" si="46"/>
        <v>3</v>
      </c>
      <c r="CU13" s="1465">
        <v>10</v>
      </c>
      <c r="CV13" s="1465" t="s">
        <v>22</v>
      </c>
      <c r="DA13" s="43">
        <v>13</v>
      </c>
      <c r="DB13" s="43">
        <v>2</v>
      </c>
      <c r="DC13" s="43">
        <v>2</v>
      </c>
      <c r="DD13" s="43">
        <v>1</v>
      </c>
      <c r="DF13" s="43">
        <f t="shared" si="43"/>
        <v>16</v>
      </c>
      <c r="DG13" s="1454">
        <f t="shared" si="44"/>
        <v>1</v>
      </c>
      <c r="DI13" s="1465">
        <v>10</v>
      </c>
      <c r="DJ13" s="1465" t="s">
        <v>24</v>
      </c>
      <c r="DO13" s="43">
        <v>13</v>
      </c>
      <c r="DP13" s="43">
        <v>4</v>
      </c>
      <c r="DQ13" s="43">
        <v>0</v>
      </c>
      <c r="DS13" s="43">
        <v>1</v>
      </c>
      <c r="DT13" s="43">
        <f t="shared" si="34"/>
        <v>18</v>
      </c>
      <c r="DU13" s="1454">
        <f t="shared" si="35"/>
        <v>-1</v>
      </c>
      <c r="DW13" s="1470">
        <v>10</v>
      </c>
      <c r="DX13" s="1470" t="s">
        <v>20</v>
      </c>
      <c r="DY13" s="1471"/>
      <c r="DZ13" s="1471">
        <v>1</v>
      </c>
      <c r="EA13" s="1471">
        <v>1</v>
      </c>
      <c r="EB13" s="1471">
        <f t="shared" si="45"/>
        <v>2</v>
      </c>
      <c r="EI13" s="1454"/>
      <c r="EK13" s="1465">
        <v>10</v>
      </c>
      <c r="EL13" s="1465" t="s">
        <v>23</v>
      </c>
      <c r="EQ13" s="43">
        <v>13</v>
      </c>
      <c r="ER13" s="43">
        <v>3</v>
      </c>
      <c r="ES13" s="43">
        <v>1</v>
      </c>
      <c r="ET13" s="43">
        <v>1</v>
      </c>
      <c r="EU13" s="43">
        <v>1</v>
      </c>
      <c r="EV13" s="43">
        <f t="shared" si="39"/>
        <v>18</v>
      </c>
      <c r="EW13" s="1454">
        <f>$C$40-EV13</f>
        <v>-1</v>
      </c>
      <c r="EY13" s="1465">
        <v>10</v>
      </c>
      <c r="EZ13" s="1465" t="s">
        <v>23</v>
      </c>
      <c r="FE13" s="43">
        <v>13</v>
      </c>
      <c r="FF13" s="43">
        <v>3</v>
      </c>
      <c r="FG13" s="43">
        <v>1</v>
      </c>
      <c r="FH13" s="43">
        <v>1</v>
      </c>
      <c r="FJ13" s="43">
        <f t="shared" si="40"/>
        <v>17</v>
      </c>
      <c r="FK13" s="1454">
        <f t="shared" si="41"/>
        <v>0</v>
      </c>
    </row>
    <row r="14" spans="1:167" x14ac:dyDescent="0.15">
      <c r="A14" s="1456">
        <v>11</v>
      </c>
      <c r="B14" s="1456" t="s">
        <v>19</v>
      </c>
      <c r="D14" s="1471">
        <v>1</v>
      </c>
      <c r="E14" s="1471">
        <v>1</v>
      </c>
      <c r="F14" s="1471">
        <f t="shared" si="18"/>
        <v>2</v>
      </c>
      <c r="O14" s="1458">
        <v>11</v>
      </c>
      <c r="P14" s="1459" t="s">
        <v>21</v>
      </c>
      <c r="U14" s="43">
        <v>13</v>
      </c>
      <c r="V14" s="43">
        <v>1</v>
      </c>
      <c r="W14" s="43">
        <v>3</v>
      </c>
      <c r="Y14" s="43">
        <v>1</v>
      </c>
      <c r="Z14" s="43">
        <f t="shared" si="30"/>
        <v>15</v>
      </c>
      <c r="AA14" s="1454"/>
      <c r="AC14" s="1462">
        <v>11</v>
      </c>
      <c r="AD14" s="1466" t="s">
        <v>24</v>
      </c>
      <c r="AI14" s="43">
        <v>13</v>
      </c>
      <c r="AJ14" s="43">
        <v>4</v>
      </c>
      <c r="AK14" s="43">
        <v>0</v>
      </c>
      <c r="AM14" s="43">
        <v>1</v>
      </c>
      <c r="AN14" s="43">
        <f t="shared" si="36"/>
        <v>18</v>
      </c>
      <c r="AO14" s="1454">
        <f t="shared" si="37"/>
        <v>-1</v>
      </c>
      <c r="AQ14" s="1469">
        <v>11</v>
      </c>
      <c r="AR14" s="1464" t="s">
        <v>19</v>
      </c>
      <c r="AS14" s="1471">
        <v>1</v>
      </c>
      <c r="AT14" s="1471"/>
      <c r="AU14" s="1471">
        <v>1</v>
      </c>
      <c r="AV14" s="1471">
        <f t="shared" si="47"/>
        <v>2</v>
      </c>
      <c r="BE14" s="1467">
        <v>11</v>
      </c>
      <c r="BF14" s="1466" t="s">
        <v>22</v>
      </c>
      <c r="BK14" s="43">
        <v>13</v>
      </c>
      <c r="BL14" s="43">
        <v>2</v>
      </c>
      <c r="BM14" s="43">
        <v>2</v>
      </c>
      <c r="BN14" s="43">
        <v>1</v>
      </c>
      <c r="BO14" s="43">
        <v>1</v>
      </c>
      <c r="BP14" s="43">
        <f t="shared" si="48"/>
        <v>17</v>
      </c>
      <c r="BQ14" s="1454">
        <f>$C$40-BP14</f>
        <v>0</v>
      </c>
      <c r="BS14" s="1467">
        <v>11</v>
      </c>
      <c r="BT14" s="1466" t="s">
        <v>25</v>
      </c>
      <c r="BU14" s="1471"/>
      <c r="BV14" s="1471">
        <v>0.5</v>
      </c>
      <c r="BW14" s="1471">
        <v>0.5</v>
      </c>
      <c r="BX14" s="1471">
        <f t="shared" ref="BX14:BX15" si="49">SUM(BU14:BW14)</f>
        <v>1</v>
      </c>
      <c r="BY14" s="43">
        <v>12</v>
      </c>
      <c r="BZ14" s="43">
        <v>3</v>
      </c>
      <c r="CA14" s="43">
        <v>0</v>
      </c>
      <c r="CB14" s="43">
        <v>1</v>
      </c>
      <c r="CC14" s="43">
        <v>1</v>
      </c>
      <c r="CD14" s="43">
        <f t="shared" si="31"/>
        <v>17</v>
      </c>
      <c r="CE14" s="1454">
        <f t="shared" si="32"/>
        <v>0</v>
      </c>
      <c r="CG14" s="1465">
        <v>11</v>
      </c>
      <c r="CH14" s="1465" t="s">
        <v>20</v>
      </c>
      <c r="CM14" s="43">
        <v>13</v>
      </c>
      <c r="CN14" s="43">
        <v>1</v>
      </c>
      <c r="CO14" s="43">
        <v>3</v>
      </c>
      <c r="CQ14" s="43">
        <v>1</v>
      </c>
      <c r="CR14" s="43">
        <f t="shared" ref="CR14:CR18" si="50">CM14+CN14+CP14+CQ14</f>
        <v>15</v>
      </c>
      <c r="CS14" s="1454">
        <f>$C$40-CR14</f>
        <v>2</v>
      </c>
      <c r="CU14" s="1465">
        <v>11</v>
      </c>
      <c r="CV14" s="1465" t="s">
        <v>23</v>
      </c>
      <c r="DA14" s="43">
        <v>13</v>
      </c>
      <c r="DB14" s="43">
        <v>3</v>
      </c>
      <c r="DC14" s="43">
        <v>1</v>
      </c>
      <c r="DD14" s="43">
        <v>1</v>
      </c>
      <c r="DE14" s="43">
        <v>1</v>
      </c>
      <c r="DF14" s="43">
        <f t="shared" si="43"/>
        <v>18</v>
      </c>
      <c r="DG14" s="1454">
        <f t="shared" si="44"/>
        <v>-1</v>
      </c>
      <c r="DI14" s="1465">
        <v>11</v>
      </c>
      <c r="DJ14" s="1465" t="s">
        <v>25</v>
      </c>
      <c r="DK14" s="1471">
        <v>0.5</v>
      </c>
      <c r="DL14" s="1471"/>
      <c r="DM14" s="1471"/>
      <c r="DN14" s="1471">
        <f t="shared" ref="DN14:DN15" si="51">SUM(DK14:DM14)</f>
        <v>0.5</v>
      </c>
      <c r="DO14" s="43">
        <v>12</v>
      </c>
      <c r="DP14" s="43">
        <v>3</v>
      </c>
      <c r="DQ14" s="43">
        <v>0</v>
      </c>
      <c r="DR14" s="43">
        <v>1</v>
      </c>
      <c r="DS14" s="43">
        <v>1</v>
      </c>
      <c r="DT14" s="43">
        <f t="shared" si="34"/>
        <v>17</v>
      </c>
      <c r="DU14" s="1454">
        <f t="shared" si="35"/>
        <v>0</v>
      </c>
      <c r="DW14" s="1465">
        <v>11</v>
      </c>
      <c r="DX14" s="1465" t="s">
        <v>21</v>
      </c>
      <c r="EC14" s="43">
        <v>13</v>
      </c>
      <c r="ED14" s="43">
        <v>1</v>
      </c>
      <c r="EE14" s="43">
        <v>3</v>
      </c>
      <c r="EF14" s="43">
        <v>1</v>
      </c>
      <c r="EG14" s="43">
        <v>1</v>
      </c>
      <c r="EH14" s="43">
        <f t="shared" ref="EH14:EH17" si="52">EC14+ED14+EF14+EG14</f>
        <v>16</v>
      </c>
      <c r="EI14" s="1454">
        <f>$C$40-EH14</f>
        <v>1</v>
      </c>
      <c r="EK14" s="1470">
        <v>11</v>
      </c>
      <c r="EL14" s="1470" t="s">
        <v>24</v>
      </c>
      <c r="EM14" s="1471"/>
      <c r="EN14" s="1471">
        <v>1</v>
      </c>
      <c r="EO14" s="1471">
        <v>1</v>
      </c>
      <c r="EP14" s="1471">
        <f t="shared" ref="EP14:EP16" si="53">SUM(EM14:EO14)</f>
        <v>2</v>
      </c>
      <c r="EW14" s="1454"/>
      <c r="EY14" s="1465">
        <v>11</v>
      </c>
      <c r="EZ14" s="1465" t="s">
        <v>24</v>
      </c>
      <c r="FE14" s="43">
        <v>13</v>
      </c>
      <c r="FF14" s="43">
        <v>4</v>
      </c>
      <c r="FG14" s="43">
        <v>0</v>
      </c>
      <c r="FI14" s="43">
        <v>1</v>
      </c>
      <c r="FJ14" s="43">
        <f t="shared" si="40"/>
        <v>18</v>
      </c>
      <c r="FK14" s="1454">
        <f t="shared" si="41"/>
        <v>-1</v>
      </c>
    </row>
    <row r="15" spans="1:167" x14ac:dyDescent="0.15">
      <c r="A15" s="43">
        <v>12</v>
      </c>
      <c r="B15" s="43" t="s">
        <v>20</v>
      </c>
      <c r="G15" s="43">
        <v>13</v>
      </c>
      <c r="H15" s="43">
        <v>1</v>
      </c>
      <c r="I15" s="43">
        <v>3</v>
      </c>
      <c r="J15" s="43">
        <v>1</v>
      </c>
      <c r="L15" s="43">
        <f t="shared" si="12"/>
        <v>15</v>
      </c>
      <c r="M15" s="1454">
        <f>$C$40-L15</f>
        <v>2</v>
      </c>
      <c r="O15" s="1458">
        <v>12</v>
      </c>
      <c r="P15" s="1459" t="s">
        <v>22</v>
      </c>
      <c r="U15" s="43">
        <v>13</v>
      </c>
      <c r="V15" s="43">
        <v>2</v>
      </c>
      <c r="W15" s="43">
        <v>2</v>
      </c>
      <c r="X15" s="43">
        <v>1</v>
      </c>
      <c r="Z15" s="43">
        <f t="shared" si="30"/>
        <v>16</v>
      </c>
      <c r="AA15" s="1454">
        <f>$C$40-Z15</f>
        <v>1</v>
      </c>
      <c r="AC15" s="1462">
        <v>12</v>
      </c>
      <c r="AD15" s="1466" t="s">
        <v>25</v>
      </c>
      <c r="AE15" s="1471">
        <v>0.5</v>
      </c>
      <c r="AF15" s="1471">
        <v>0.5</v>
      </c>
      <c r="AG15" s="1471">
        <v>0.5</v>
      </c>
      <c r="AH15" s="1471">
        <f t="shared" ref="AH15:AH16" si="54">SUM(AE15:AG15)</f>
        <v>1.5</v>
      </c>
      <c r="AI15" s="43">
        <v>12</v>
      </c>
      <c r="AJ15" s="43">
        <v>3</v>
      </c>
      <c r="AK15" s="43">
        <v>0</v>
      </c>
      <c r="AL15" s="43">
        <v>1</v>
      </c>
      <c r="AN15" s="43">
        <f t="shared" si="36"/>
        <v>16</v>
      </c>
      <c r="AO15" s="1454">
        <f t="shared" si="37"/>
        <v>1</v>
      </c>
      <c r="AQ15" s="1467">
        <v>12</v>
      </c>
      <c r="AR15" s="1466" t="s">
        <v>20</v>
      </c>
      <c r="AW15" s="43">
        <v>13</v>
      </c>
      <c r="AX15" s="43">
        <v>1</v>
      </c>
      <c r="AY15" s="43">
        <v>3</v>
      </c>
      <c r="AZ15" s="43">
        <v>1</v>
      </c>
      <c r="BA15" s="43">
        <v>1</v>
      </c>
      <c r="BB15" s="43">
        <f t="shared" ref="BB15:BB19" si="55">AW15+AX15+AZ15+BA15</f>
        <v>16</v>
      </c>
      <c r="BC15" s="1454">
        <f>$C$40-BB15</f>
        <v>1</v>
      </c>
      <c r="BE15" s="1467">
        <v>12</v>
      </c>
      <c r="BF15" s="1466" t="s">
        <v>23</v>
      </c>
      <c r="BK15" s="43">
        <v>13</v>
      </c>
      <c r="BL15" s="43">
        <v>3</v>
      </c>
      <c r="BM15" s="43">
        <v>1</v>
      </c>
      <c r="BO15" s="43">
        <v>1</v>
      </c>
      <c r="BP15" s="43">
        <f t="shared" si="48"/>
        <v>17</v>
      </c>
      <c r="BQ15" s="1454">
        <f>$C$40-BP15</f>
        <v>0</v>
      </c>
      <c r="BS15" s="1469">
        <v>12</v>
      </c>
      <c r="BT15" s="1464" t="s">
        <v>19</v>
      </c>
      <c r="BU15" s="1471">
        <v>1</v>
      </c>
      <c r="BV15" s="1471"/>
      <c r="BW15" s="1471"/>
      <c r="BX15" s="1471">
        <f t="shared" si="49"/>
        <v>1</v>
      </c>
      <c r="CG15" s="1465">
        <v>12</v>
      </c>
      <c r="CH15" s="1465" t="s">
        <v>21</v>
      </c>
      <c r="CM15" s="43">
        <v>13</v>
      </c>
      <c r="CN15" s="43">
        <v>1</v>
      </c>
      <c r="CO15" s="43">
        <v>3</v>
      </c>
      <c r="CP15" s="43">
        <v>1</v>
      </c>
      <c r="CR15" s="43">
        <f t="shared" si="50"/>
        <v>15</v>
      </c>
      <c r="CS15" s="1454">
        <f>$C$40-CR15</f>
        <v>2</v>
      </c>
      <c r="CU15" s="1465">
        <v>12</v>
      </c>
      <c r="CV15" s="1465" t="s">
        <v>24</v>
      </c>
      <c r="DA15" s="43">
        <v>13</v>
      </c>
      <c r="DB15" s="43">
        <v>4</v>
      </c>
      <c r="DC15" s="43">
        <v>0</v>
      </c>
      <c r="DD15" s="43">
        <v>1</v>
      </c>
      <c r="DE15" s="43">
        <v>1</v>
      </c>
      <c r="DF15" s="43">
        <f t="shared" si="43"/>
        <v>19</v>
      </c>
      <c r="DG15" s="1454">
        <f t="shared" si="44"/>
        <v>-2</v>
      </c>
      <c r="DI15" s="1470">
        <v>12</v>
      </c>
      <c r="DJ15" s="1470" t="s">
        <v>19</v>
      </c>
      <c r="DK15" s="1471">
        <v>1</v>
      </c>
      <c r="DL15" s="1471">
        <v>1</v>
      </c>
      <c r="DM15" s="1471">
        <v>1</v>
      </c>
      <c r="DN15" s="1471">
        <f t="shared" si="51"/>
        <v>3</v>
      </c>
      <c r="DW15" s="1465">
        <v>12</v>
      </c>
      <c r="DX15" s="1465" t="s">
        <v>22</v>
      </c>
      <c r="EC15" s="43">
        <v>13</v>
      </c>
      <c r="ED15" s="43">
        <v>2</v>
      </c>
      <c r="EE15" s="43">
        <v>2</v>
      </c>
      <c r="EG15" s="43">
        <v>1</v>
      </c>
      <c r="EH15" s="43">
        <f t="shared" si="52"/>
        <v>16</v>
      </c>
      <c r="EI15" s="1454">
        <f>$C$40-EH15</f>
        <v>1</v>
      </c>
      <c r="EK15" s="1465">
        <v>12</v>
      </c>
      <c r="EL15" s="1465" t="s">
        <v>25</v>
      </c>
      <c r="EM15" s="1471">
        <v>0.5</v>
      </c>
      <c r="EN15" s="1471"/>
      <c r="EO15" s="1471">
        <v>0.5</v>
      </c>
      <c r="EP15" s="1471">
        <f t="shared" si="53"/>
        <v>1</v>
      </c>
      <c r="EQ15" s="43">
        <v>12</v>
      </c>
      <c r="ER15" s="43">
        <v>3</v>
      </c>
      <c r="ES15" s="43">
        <v>0</v>
      </c>
      <c r="ET15" s="43">
        <v>1</v>
      </c>
      <c r="EV15" s="43">
        <f t="shared" si="39"/>
        <v>16</v>
      </c>
      <c r="EW15" s="1454">
        <f>$C$40-EV15</f>
        <v>1</v>
      </c>
      <c r="EY15" s="1465">
        <v>12</v>
      </c>
      <c r="EZ15" s="1465" t="s">
        <v>25</v>
      </c>
      <c r="FA15" s="1471">
        <v>0.5</v>
      </c>
      <c r="FB15" s="1471"/>
      <c r="FC15" s="1471">
        <v>0.5</v>
      </c>
      <c r="FD15" s="1471">
        <f t="shared" ref="FD15:FD16" si="56">SUM(FA15:FC15)</f>
        <v>1</v>
      </c>
      <c r="FE15" s="43">
        <v>12</v>
      </c>
      <c r="FF15" s="43">
        <v>3</v>
      </c>
      <c r="FG15" s="43">
        <v>0</v>
      </c>
      <c r="FH15" s="43">
        <v>1</v>
      </c>
      <c r="FJ15" s="43">
        <f t="shared" si="40"/>
        <v>16</v>
      </c>
      <c r="FK15" s="1454">
        <f t="shared" si="41"/>
        <v>1</v>
      </c>
    </row>
    <row r="16" spans="1:167" x14ac:dyDescent="0.15">
      <c r="A16" s="43">
        <v>13</v>
      </c>
      <c r="B16" s="43" t="s">
        <v>21</v>
      </c>
      <c r="G16" s="43">
        <v>13</v>
      </c>
      <c r="H16" s="43">
        <v>1</v>
      </c>
      <c r="I16" s="43">
        <v>3</v>
      </c>
      <c r="K16" s="43">
        <v>1</v>
      </c>
      <c r="L16" s="43">
        <f t="shared" si="12"/>
        <v>15</v>
      </c>
      <c r="M16" s="1454">
        <f>$C$40-L16</f>
        <v>2</v>
      </c>
      <c r="O16" s="1458">
        <v>13</v>
      </c>
      <c r="P16" s="1459" t="s">
        <v>23</v>
      </c>
      <c r="U16" s="43">
        <v>13</v>
      </c>
      <c r="V16" s="43">
        <v>3</v>
      </c>
      <c r="W16" s="43">
        <v>1</v>
      </c>
      <c r="Y16" s="43">
        <v>1</v>
      </c>
      <c r="Z16" s="43">
        <f t="shared" si="30"/>
        <v>17</v>
      </c>
      <c r="AA16" s="1454">
        <f>$C$40-Z16</f>
        <v>0</v>
      </c>
      <c r="AC16" s="1463">
        <v>13</v>
      </c>
      <c r="AD16" s="1464" t="s">
        <v>19</v>
      </c>
      <c r="AE16" s="1471">
        <v>1</v>
      </c>
      <c r="AF16" s="1471">
        <v>1</v>
      </c>
      <c r="AG16" s="1471"/>
      <c r="AH16" s="1471">
        <f t="shared" si="54"/>
        <v>2</v>
      </c>
      <c r="AO16" s="1454"/>
      <c r="AQ16" s="1467">
        <v>13</v>
      </c>
      <c r="AR16" s="1466" t="s">
        <v>21</v>
      </c>
      <c r="AW16" s="43">
        <v>13</v>
      </c>
      <c r="AX16" s="43">
        <v>1</v>
      </c>
      <c r="AY16" s="43">
        <v>3</v>
      </c>
      <c r="BA16" s="43">
        <v>1</v>
      </c>
      <c r="BB16" s="43">
        <f t="shared" si="55"/>
        <v>15</v>
      </c>
      <c r="BC16" s="1454">
        <f>$C$40-BB16</f>
        <v>2</v>
      </c>
      <c r="BE16" s="1467">
        <v>13</v>
      </c>
      <c r="BF16" s="1466" t="s">
        <v>24</v>
      </c>
      <c r="BK16" s="43">
        <v>13</v>
      </c>
      <c r="BL16" s="43">
        <v>4</v>
      </c>
      <c r="BM16" s="43">
        <v>0</v>
      </c>
      <c r="BN16" s="43">
        <v>1</v>
      </c>
      <c r="BP16" s="43">
        <f t="shared" si="48"/>
        <v>18</v>
      </c>
      <c r="BQ16" s="1454">
        <f>$C$40-BP16</f>
        <v>-1</v>
      </c>
      <c r="BS16" s="1467">
        <v>13</v>
      </c>
      <c r="BT16" s="1466" t="s">
        <v>20</v>
      </c>
      <c r="BY16" s="43">
        <v>13</v>
      </c>
      <c r="BZ16" s="43">
        <v>1</v>
      </c>
      <c r="CA16" s="43">
        <v>3</v>
      </c>
      <c r="CC16" s="43">
        <v>1</v>
      </c>
      <c r="CD16" s="43">
        <f t="shared" ref="CD16:CD20" si="57">BY16+BZ16+CB16+CC16</f>
        <v>15</v>
      </c>
      <c r="CE16" s="1454">
        <f>$C$40-CD16</f>
        <v>2</v>
      </c>
      <c r="CG16" s="1465">
        <v>13</v>
      </c>
      <c r="CH16" s="1465" t="s">
        <v>22</v>
      </c>
      <c r="CM16" s="43">
        <v>13</v>
      </c>
      <c r="CN16" s="43">
        <v>2</v>
      </c>
      <c r="CO16" s="43">
        <v>2</v>
      </c>
      <c r="CP16" s="43">
        <v>1</v>
      </c>
      <c r="CQ16" s="43">
        <v>1</v>
      </c>
      <c r="CR16" s="43">
        <f t="shared" si="50"/>
        <v>17</v>
      </c>
      <c r="CS16" s="1454">
        <f>$C$40-CR16</f>
        <v>0</v>
      </c>
      <c r="CU16" s="1465">
        <v>13</v>
      </c>
      <c r="CV16" s="1465" t="s">
        <v>25</v>
      </c>
      <c r="CW16" s="1471"/>
      <c r="CX16" s="1471">
        <v>0.5</v>
      </c>
      <c r="CY16" s="1471"/>
      <c r="CZ16" s="1471">
        <f t="shared" ref="CZ16:CZ17" si="58">SUM(CW16:CY16)</f>
        <v>0.5</v>
      </c>
      <c r="DA16" s="43">
        <v>12</v>
      </c>
      <c r="DB16" s="43">
        <v>3</v>
      </c>
      <c r="DC16" s="43">
        <v>0</v>
      </c>
      <c r="DE16" s="43">
        <v>1</v>
      </c>
      <c r="DF16" s="43">
        <f t="shared" si="43"/>
        <v>16</v>
      </c>
      <c r="DG16" s="1454">
        <f t="shared" si="44"/>
        <v>1</v>
      </c>
      <c r="DI16" s="1465">
        <v>13</v>
      </c>
      <c r="DJ16" s="1465" t="s">
        <v>20</v>
      </c>
      <c r="DO16" s="43">
        <v>13</v>
      </c>
      <c r="DP16" s="43">
        <v>1</v>
      </c>
      <c r="DQ16" s="43">
        <v>3</v>
      </c>
      <c r="DS16" s="43">
        <v>1</v>
      </c>
      <c r="DT16" s="43">
        <f t="shared" ref="DT16:DT20" si="59">DO16+DP16+DR16+DS16</f>
        <v>15</v>
      </c>
      <c r="DU16" s="1454">
        <f>$C$40-DT16</f>
        <v>2</v>
      </c>
      <c r="DW16" s="1465">
        <v>13</v>
      </c>
      <c r="DX16" s="1465" t="s">
        <v>23</v>
      </c>
      <c r="EC16" s="43">
        <v>13</v>
      </c>
      <c r="ED16" s="43">
        <v>3</v>
      </c>
      <c r="EE16" s="43">
        <v>1</v>
      </c>
      <c r="EF16" s="43">
        <v>1</v>
      </c>
      <c r="EH16" s="43">
        <f t="shared" si="52"/>
        <v>17</v>
      </c>
      <c r="EI16" s="1454">
        <f>$C$40-EH16</f>
        <v>0</v>
      </c>
      <c r="EK16" s="1470">
        <v>13</v>
      </c>
      <c r="EL16" s="1470" t="s">
        <v>19</v>
      </c>
      <c r="EM16" s="1471"/>
      <c r="EN16" s="1471">
        <v>1</v>
      </c>
      <c r="EO16" s="1471">
        <v>1</v>
      </c>
      <c r="EP16" s="1471">
        <f t="shared" si="53"/>
        <v>2</v>
      </c>
      <c r="EY16" s="1470">
        <v>13</v>
      </c>
      <c r="EZ16" s="1470" t="s">
        <v>19</v>
      </c>
      <c r="FA16" s="1471">
        <v>1</v>
      </c>
      <c r="FB16" s="1471">
        <v>1</v>
      </c>
      <c r="FC16" s="1471">
        <v>1</v>
      </c>
      <c r="FD16" s="1471">
        <f t="shared" si="56"/>
        <v>3</v>
      </c>
    </row>
    <row r="17" spans="1:167" x14ac:dyDescent="0.15">
      <c r="A17" s="43">
        <v>14</v>
      </c>
      <c r="B17" s="43" t="s">
        <v>22</v>
      </c>
      <c r="G17" s="43">
        <v>13</v>
      </c>
      <c r="H17" s="43">
        <v>2</v>
      </c>
      <c r="I17" s="43">
        <v>2</v>
      </c>
      <c r="J17" s="43">
        <v>1</v>
      </c>
      <c r="L17" s="43">
        <f t="shared" si="12"/>
        <v>16</v>
      </c>
      <c r="M17" s="1454">
        <f>$C$40-L17</f>
        <v>1</v>
      </c>
      <c r="O17" s="1458">
        <v>14</v>
      </c>
      <c r="P17" s="1459" t="s">
        <v>24</v>
      </c>
      <c r="U17" s="43">
        <v>13</v>
      </c>
      <c r="V17" s="43">
        <v>4</v>
      </c>
      <c r="W17" s="43">
        <v>0</v>
      </c>
      <c r="X17" s="43">
        <v>1</v>
      </c>
      <c r="Z17" s="43">
        <f t="shared" si="30"/>
        <v>18</v>
      </c>
      <c r="AA17" s="1454">
        <f>$C$40-Z17</f>
        <v>-1</v>
      </c>
      <c r="AC17" s="1462">
        <v>14</v>
      </c>
      <c r="AD17" s="1466" t="s">
        <v>20</v>
      </c>
      <c r="AI17" s="43">
        <v>13</v>
      </c>
      <c r="AJ17" s="43">
        <v>1</v>
      </c>
      <c r="AK17" s="43">
        <v>3</v>
      </c>
      <c r="AM17" s="43">
        <v>1</v>
      </c>
      <c r="AN17" s="43">
        <f t="shared" ref="AN17:AN21" si="60">AI17+AJ17+AL17+AM17</f>
        <v>15</v>
      </c>
      <c r="AO17" s="1454">
        <f>$C$40-AN17</f>
        <v>2</v>
      </c>
      <c r="AQ17" s="1467">
        <v>14</v>
      </c>
      <c r="AR17" s="1466" t="s">
        <v>22</v>
      </c>
      <c r="AW17" s="43">
        <v>13</v>
      </c>
      <c r="AX17" s="43">
        <v>2</v>
      </c>
      <c r="AY17" s="43">
        <v>2</v>
      </c>
      <c r="AZ17" s="43">
        <v>1</v>
      </c>
      <c r="BB17" s="43">
        <f t="shared" si="55"/>
        <v>16</v>
      </c>
      <c r="BC17" s="1454">
        <f>$C$40-BB17</f>
        <v>1</v>
      </c>
      <c r="BE17" s="1467">
        <v>14</v>
      </c>
      <c r="BF17" s="1466" t="s">
        <v>25</v>
      </c>
      <c r="BG17" s="1471"/>
      <c r="BH17" s="1471">
        <v>0.5</v>
      </c>
      <c r="BI17" s="1471">
        <v>0.5</v>
      </c>
      <c r="BJ17" s="1471">
        <f t="shared" ref="BJ17:BJ18" si="61">SUM(BG17:BI17)</f>
        <v>1</v>
      </c>
      <c r="BK17" s="43">
        <v>12</v>
      </c>
      <c r="BL17" s="43">
        <v>3</v>
      </c>
      <c r="BM17" s="43">
        <v>0</v>
      </c>
      <c r="BN17" s="43">
        <v>1</v>
      </c>
      <c r="BO17" s="43">
        <v>1</v>
      </c>
      <c r="BP17" s="43">
        <f t="shared" si="48"/>
        <v>17</v>
      </c>
      <c r="BQ17" s="1454">
        <f>$C$40-BP17</f>
        <v>0</v>
      </c>
      <c r="BS17" s="1467">
        <v>14</v>
      </c>
      <c r="BT17" s="1466" t="s">
        <v>21</v>
      </c>
      <c r="BY17" s="43">
        <v>13</v>
      </c>
      <c r="BZ17" s="43">
        <v>1</v>
      </c>
      <c r="CA17" s="43">
        <v>3</v>
      </c>
      <c r="CB17" s="43">
        <v>1</v>
      </c>
      <c r="CD17" s="43">
        <f t="shared" si="57"/>
        <v>15</v>
      </c>
      <c r="CE17" s="1454">
        <f>$C$40-CD17</f>
        <v>2</v>
      </c>
      <c r="CG17" s="1465">
        <v>14</v>
      </c>
      <c r="CH17" s="1465" t="s">
        <v>23</v>
      </c>
      <c r="CM17" s="43">
        <v>13</v>
      </c>
      <c r="CN17" s="43">
        <v>3</v>
      </c>
      <c r="CO17" s="43">
        <v>1</v>
      </c>
      <c r="CQ17" s="43">
        <v>1</v>
      </c>
      <c r="CR17" s="43">
        <f t="shared" si="50"/>
        <v>17</v>
      </c>
      <c r="CS17" s="1454">
        <f>$C$40-CR17</f>
        <v>0</v>
      </c>
      <c r="CU17" s="1470">
        <v>14</v>
      </c>
      <c r="CV17" s="1470" t="s">
        <v>19</v>
      </c>
      <c r="CW17" s="1471">
        <v>1</v>
      </c>
      <c r="CX17" s="1471"/>
      <c r="CY17" s="1471">
        <v>1</v>
      </c>
      <c r="CZ17" s="1471">
        <f t="shared" si="58"/>
        <v>2</v>
      </c>
      <c r="DI17" s="1465">
        <v>14</v>
      </c>
      <c r="DJ17" s="1465" t="s">
        <v>21</v>
      </c>
      <c r="DO17" s="43">
        <v>13</v>
      </c>
      <c r="DP17" s="43">
        <v>1</v>
      </c>
      <c r="DQ17" s="43">
        <v>3</v>
      </c>
      <c r="DR17" s="43">
        <v>1</v>
      </c>
      <c r="DT17" s="43">
        <f t="shared" si="59"/>
        <v>15</v>
      </c>
      <c r="DU17" s="1454">
        <f>$C$40-DT17</f>
        <v>2</v>
      </c>
      <c r="DW17" s="1465">
        <v>14</v>
      </c>
      <c r="DX17" s="1465" t="s">
        <v>24</v>
      </c>
      <c r="EC17" s="43">
        <v>13</v>
      </c>
      <c r="ED17" s="43">
        <v>4</v>
      </c>
      <c r="EE17" s="43">
        <v>0</v>
      </c>
      <c r="EF17" s="43">
        <v>1</v>
      </c>
      <c r="EG17" s="43">
        <v>1</v>
      </c>
      <c r="EH17" s="43">
        <f t="shared" si="52"/>
        <v>19</v>
      </c>
      <c r="EI17" s="1454">
        <f>$C$40-EH17</f>
        <v>-2</v>
      </c>
      <c r="EK17" s="1465">
        <v>14</v>
      </c>
      <c r="EL17" s="1465" t="s">
        <v>20</v>
      </c>
      <c r="EQ17" s="43">
        <v>13</v>
      </c>
      <c r="ER17" s="43">
        <v>1</v>
      </c>
      <c r="ES17" s="43">
        <v>3</v>
      </c>
      <c r="ET17" s="43">
        <v>1</v>
      </c>
      <c r="EU17" s="43">
        <v>1</v>
      </c>
      <c r="EV17" s="43">
        <f t="shared" ref="EV17:EV21" si="62">EQ17+ER17+ET17+EU17</f>
        <v>16</v>
      </c>
      <c r="EW17" s="1454">
        <f>$C$40-EV17</f>
        <v>1</v>
      </c>
      <c r="EY17" s="1465">
        <v>14</v>
      </c>
      <c r="EZ17" s="1465" t="s">
        <v>20</v>
      </c>
      <c r="FE17" s="43">
        <v>13</v>
      </c>
      <c r="FF17" s="43">
        <v>1</v>
      </c>
      <c r="FG17" s="43">
        <v>3</v>
      </c>
      <c r="FI17" s="43">
        <v>1</v>
      </c>
      <c r="FJ17" s="43">
        <f t="shared" ref="FJ17:FJ21" si="63">FE17+FF17+FH17+FI17</f>
        <v>15</v>
      </c>
      <c r="FK17" s="1454">
        <f>$C$40-FJ17</f>
        <v>2</v>
      </c>
    </row>
    <row r="18" spans="1:167" x14ac:dyDescent="0.15">
      <c r="A18" s="43">
        <v>15</v>
      </c>
      <c r="B18" s="43" t="s">
        <v>23</v>
      </c>
      <c r="G18" s="43">
        <v>13</v>
      </c>
      <c r="H18" s="43">
        <v>3</v>
      </c>
      <c r="I18" s="43">
        <v>1</v>
      </c>
      <c r="K18" s="43">
        <v>1</v>
      </c>
      <c r="L18" s="43">
        <f t="shared" si="12"/>
        <v>17</v>
      </c>
      <c r="M18" s="1454">
        <f>$C$40-L18</f>
        <v>0</v>
      </c>
      <c r="O18" s="1460">
        <v>15</v>
      </c>
      <c r="P18" s="1461" t="s">
        <v>25</v>
      </c>
      <c r="Q18" s="1471"/>
      <c r="R18" s="1471">
        <v>1</v>
      </c>
      <c r="S18" s="1471">
        <v>1</v>
      </c>
      <c r="T18" s="1471">
        <f t="shared" ref="T18:T19" si="64">SUM(Q18:S18)</f>
        <v>2</v>
      </c>
      <c r="V18" s="43">
        <v>3</v>
      </c>
      <c r="W18" s="43">
        <v>0</v>
      </c>
      <c r="AA18" s="1454"/>
      <c r="AC18" s="1462">
        <v>15</v>
      </c>
      <c r="AD18" s="1466" t="s">
        <v>21</v>
      </c>
      <c r="AI18" s="43">
        <v>13</v>
      </c>
      <c r="AJ18" s="43">
        <v>1</v>
      </c>
      <c r="AK18" s="43">
        <v>3</v>
      </c>
      <c r="AN18" s="43">
        <f t="shared" si="60"/>
        <v>14</v>
      </c>
      <c r="AO18" s="1454">
        <f>$C$40-AN18</f>
        <v>3</v>
      </c>
      <c r="AQ18" s="1467">
        <v>15</v>
      </c>
      <c r="AR18" s="1466" t="s">
        <v>23</v>
      </c>
      <c r="AW18" s="43">
        <v>13</v>
      </c>
      <c r="AX18" s="43">
        <v>3</v>
      </c>
      <c r="AY18" s="43">
        <v>1</v>
      </c>
      <c r="BA18" s="43">
        <v>1</v>
      </c>
      <c r="BB18" s="43">
        <f t="shared" si="55"/>
        <v>17</v>
      </c>
      <c r="BC18" s="1454">
        <f>$C$40-BB18</f>
        <v>0</v>
      </c>
      <c r="BE18" s="1469">
        <v>15</v>
      </c>
      <c r="BF18" s="1464" t="s">
        <v>19</v>
      </c>
      <c r="BG18" s="1471">
        <v>1</v>
      </c>
      <c r="BH18" s="1471"/>
      <c r="BI18" s="1471"/>
      <c r="BJ18" s="1471">
        <f t="shared" si="61"/>
        <v>1</v>
      </c>
      <c r="BS18" s="1467">
        <v>15</v>
      </c>
      <c r="BT18" s="1466" t="s">
        <v>22</v>
      </c>
      <c r="BY18" s="43">
        <v>13</v>
      </c>
      <c r="BZ18" s="43">
        <v>2</v>
      </c>
      <c r="CA18" s="43">
        <v>2</v>
      </c>
      <c r="CB18" s="43">
        <v>1</v>
      </c>
      <c r="CC18" s="43">
        <v>1</v>
      </c>
      <c r="CD18" s="43">
        <f t="shared" si="57"/>
        <v>17</v>
      </c>
      <c r="CE18" s="1454">
        <f>$C$40-CD18</f>
        <v>0</v>
      </c>
      <c r="CG18" s="1465">
        <v>15</v>
      </c>
      <c r="CH18" s="1465" t="s">
        <v>24</v>
      </c>
      <c r="CM18" s="43">
        <v>13</v>
      </c>
      <c r="CN18" s="43">
        <v>4</v>
      </c>
      <c r="CO18" s="43">
        <v>0</v>
      </c>
      <c r="CP18" s="43">
        <v>1</v>
      </c>
      <c r="CR18" s="43">
        <f t="shared" si="50"/>
        <v>18</v>
      </c>
      <c r="CS18" s="1454">
        <f>$C$40-CR18</f>
        <v>-1</v>
      </c>
      <c r="CU18" s="1465">
        <v>15</v>
      </c>
      <c r="CV18" s="1465" t="s">
        <v>20</v>
      </c>
      <c r="DA18" s="43">
        <v>13</v>
      </c>
      <c r="DB18" s="43">
        <v>1</v>
      </c>
      <c r="DC18" s="43">
        <v>3</v>
      </c>
      <c r="DE18" s="43">
        <v>1</v>
      </c>
      <c r="DF18" s="43">
        <f t="shared" ref="DF18:DF22" si="65">DA18+DB18+DD18+DE18</f>
        <v>15</v>
      </c>
      <c r="DG18" s="1454">
        <f>$C$40-DF18</f>
        <v>2</v>
      </c>
      <c r="DI18" s="1465">
        <v>15</v>
      </c>
      <c r="DJ18" s="1465" t="s">
        <v>22</v>
      </c>
      <c r="DO18" s="43">
        <v>13</v>
      </c>
      <c r="DP18" s="43">
        <v>2</v>
      </c>
      <c r="DQ18" s="43">
        <v>2</v>
      </c>
      <c r="DR18" s="43">
        <v>1</v>
      </c>
      <c r="DS18" s="43">
        <v>1</v>
      </c>
      <c r="DT18" s="43">
        <f t="shared" si="59"/>
        <v>17</v>
      </c>
      <c r="DU18" s="1454">
        <f>$C$40-DT18</f>
        <v>0</v>
      </c>
      <c r="DW18" s="1470">
        <v>15</v>
      </c>
      <c r="DX18" s="1470" t="s">
        <v>25</v>
      </c>
      <c r="DY18" s="1471"/>
      <c r="DZ18" s="1471">
        <v>1</v>
      </c>
      <c r="EA18" s="1471"/>
      <c r="EB18" s="1471">
        <f t="shared" ref="EB18:EB19" si="66">SUM(DY18:EA18)</f>
        <v>1</v>
      </c>
      <c r="EI18" s="1454"/>
      <c r="EK18" s="1465">
        <v>15</v>
      </c>
      <c r="EL18" s="1465" t="s">
        <v>21</v>
      </c>
      <c r="EQ18" s="43">
        <v>13</v>
      </c>
      <c r="ER18" s="43">
        <v>1</v>
      </c>
      <c r="ES18" s="43">
        <v>3</v>
      </c>
      <c r="ET18" s="43">
        <v>1</v>
      </c>
      <c r="EU18" s="43">
        <v>1</v>
      </c>
      <c r="EV18" s="43">
        <f t="shared" si="62"/>
        <v>16</v>
      </c>
      <c r="EW18" s="1454">
        <f>$C$40-EV18</f>
        <v>1</v>
      </c>
      <c r="EY18" s="1465">
        <v>15</v>
      </c>
      <c r="EZ18" s="1465" t="s">
        <v>21</v>
      </c>
      <c r="FE18" s="43">
        <v>13</v>
      </c>
      <c r="FF18" s="43">
        <v>1</v>
      </c>
      <c r="FG18" s="43">
        <v>3</v>
      </c>
      <c r="FH18" s="43">
        <v>1</v>
      </c>
      <c r="FJ18" s="43">
        <f t="shared" si="63"/>
        <v>15</v>
      </c>
      <c r="FK18" s="1454">
        <f>$C$40-FJ18</f>
        <v>2</v>
      </c>
    </row>
    <row r="19" spans="1:167" x14ac:dyDescent="0.15">
      <c r="A19" s="43">
        <v>16</v>
      </c>
      <c r="B19" s="43" t="s">
        <v>24</v>
      </c>
      <c r="G19" s="43">
        <v>13</v>
      </c>
      <c r="H19" s="43">
        <v>4</v>
      </c>
      <c r="I19" s="43">
        <v>0</v>
      </c>
      <c r="J19" s="43">
        <v>1</v>
      </c>
      <c r="L19" s="43">
        <f t="shared" si="12"/>
        <v>18</v>
      </c>
      <c r="M19" s="1454">
        <f>$C$40-L19</f>
        <v>-1</v>
      </c>
      <c r="O19" s="1460">
        <v>16</v>
      </c>
      <c r="P19" s="1461" t="s">
        <v>19</v>
      </c>
      <c r="Q19" s="1471">
        <v>1</v>
      </c>
      <c r="R19" s="1471"/>
      <c r="S19" s="1471"/>
      <c r="T19" s="1471">
        <f t="shared" si="64"/>
        <v>1</v>
      </c>
      <c r="AA19" s="1454"/>
      <c r="AC19" s="1462">
        <v>16</v>
      </c>
      <c r="AD19" s="1466" t="s">
        <v>22</v>
      </c>
      <c r="AI19" s="43">
        <v>13</v>
      </c>
      <c r="AJ19" s="43">
        <v>2</v>
      </c>
      <c r="AK19" s="43">
        <v>2</v>
      </c>
      <c r="AL19" s="43">
        <v>1</v>
      </c>
      <c r="AN19" s="43">
        <f t="shared" si="60"/>
        <v>16</v>
      </c>
      <c r="AO19" s="1454">
        <f>$C$40-AN19</f>
        <v>1</v>
      </c>
      <c r="AQ19" s="1467">
        <v>16</v>
      </c>
      <c r="AR19" s="1466" t="s">
        <v>24</v>
      </c>
      <c r="AW19" s="43">
        <v>13</v>
      </c>
      <c r="AX19" s="43">
        <v>4</v>
      </c>
      <c r="AY19" s="43">
        <v>0</v>
      </c>
      <c r="AZ19" s="43">
        <v>1</v>
      </c>
      <c r="BB19" s="43">
        <f t="shared" si="55"/>
        <v>18</v>
      </c>
      <c r="BC19" s="1454">
        <f>$C$40-BB19</f>
        <v>-1</v>
      </c>
      <c r="BE19" s="1467">
        <v>16</v>
      </c>
      <c r="BF19" s="1466" t="s">
        <v>20</v>
      </c>
      <c r="BK19" s="43">
        <v>13</v>
      </c>
      <c r="BL19" s="43">
        <v>1</v>
      </c>
      <c r="BM19" s="43">
        <v>3</v>
      </c>
      <c r="BN19" s="43">
        <v>1</v>
      </c>
      <c r="BO19" s="43">
        <v>1</v>
      </c>
      <c r="BP19" s="43">
        <f t="shared" ref="BP19:BP23" si="67">BK19+BL19+BN19+BO19</f>
        <v>16</v>
      </c>
      <c r="BQ19" s="1454">
        <f>$C$40-BP19</f>
        <v>1</v>
      </c>
      <c r="BS19" s="1467">
        <v>16</v>
      </c>
      <c r="BT19" s="1466" t="s">
        <v>23</v>
      </c>
      <c r="BY19" s="43">
        <v>13</v>
      </c>
      <c r="BZ19" s="43">
        <v>3</v>
      </c>
      <c r="CA19" s="43">
        <v>1</v>
      </c>
      <c r="CB19" s="43">
        <v>1</v>
      </c>
      <c r="CC19" s="43">
        <v>1</v>
      </c>
      <c r="CD19" s="43">
        <f t="shared" si="57"/>
        <v>18</v>
      </c>
      <c r="CE19" s="1454">
        <f>$C$40-CD19</f>
        <v>-1</v>
      </c>
      <c r="CG19" s="1470">
        <v>16</v>
      </c>
      <c r="CH19" s="1470" t="s">
        <v>25</v>
      </c>
      <c r="CI19" s="1471">
        <v>1</v>
      </c>
      <c r="CJ19" s="1471">
        <v>1</v>
      </c>
      <c r="CK19" s="1471"/>
      <c r="CL19" s="1471">
        <f t="shared" ref="CL19:CL20" si="68">SUM(CI19:CK19)</f>
        <v>2</v>
      </c>
      <c r="CS19" s="1454"/>
      <c r="CU19" s="1465">
        <v>16</v>
      </c>
      <c r="CV19" s="1465" t="s">
        <v>21</v>
      </c>
      <c r="DA19" s="43">
        <v>13</v>
      </c>
      <c r="DB19" s="43">
        <v>1</v>
      </c>
      <c r="DC19" s="43">
        <v>3</v>
      </c>
      <c r="DD19" s="43">
        <v>1</v>
      </c>
      <c r="DF19" s="43">
        <f t="shared" si="65"/>
        <v>15</v>
      </c>
      <c r="DG19" s="1454">
        <f>$C$40-DF19</f>
        <v>2</v>
      </c>
      <c r="DI19" s="1465">
        <v>16</v>
      </c>
      <c r="DJ19" s="1465" t="s">
        <v>23</v>
      </c>
      <c r="DO19" s="43">
        <v>13</v>
      </c>
      <c r="DP19" s="43">
        <v>3</v>
      </c>
      <c r="DQ19" s="43">
        <v>1</v>
      </c>
      <c r="DS19" s="43">
        <v>1</v>
      </c>
      <c r="DT19" s="43">
        <f t="shared" si="59"/>
        <v>17</v>
      </c>
      <c r="DU19" s="1454">
        <f>$C$40-DT19</f>
        <v>0</v>
      </c>
      <c r="DW19" s="1470">
        <v>16</v>
      </c>
      <c r="DX19" s="1470" t="s">
        <v>19</v>
      </c>
      <c r="DY19" s="1471">
        <v>1</v>
      </c>
      <c r="DZ19" s="1471"/>
      <c r="EA19" s="1471">
        <v>1</v>
      </c>
      <c r="EB19" s="1471">
        <f t="shared" si="66"/>
        <v>2</v>
      </c>
      <c r="EK19" s="1465">
        <v>16</v>
      </c>
      <c r="EL19" s="1465" t="s">
        <v>22</v>
      </c>
      <c r="EQ19" s="43">
        <v>13</v>
      </c>
      <c r="ER19" s="43">
        <v>2</v>
      </c>
      <c r="ES19" s="43">
        <v>2</v>
      </c>
      <c r="ET19" s="43">
        <v>1</v>
      </c>
      <c r="EU19" s="43">
        <v>1</v>
      </c>
      <c r="EV19" s="43">
        <f t="shared" si="62"/>
        <v>17</v>
      </c>
      <c r="EW19" s="1454">
        <f>$C$40-EV19</f>
        <v>0</v>
      </c>
      <c r="EY19" s="1465">
        <v>16</v>
      </c>
      <c r="EZ19" s="1465" t="s">
        <v>22</v>
      </c>
      <c r="FE19" s="43">
        <v>13</v>
      </c>
      <c r="FF19" s="43">
        <v>2</v>
      </c>
      <c r="FG19" s="43">
        <v>2</v>
      </c>
      <c r="FH19" s="43">
        <v>1</v>
      </c>
      <c r="FI19" s="43">
        <v>1</v>
      </c>
      <c r="FJ19" s="43">
        <f t="shared" si="63"/>
        <v>17</v>
      </c>
      <c r="FK19" s="1454">
        <f>$C$40-FJ19</f>
        <v>0</v>
      </c>
    </row>
    <row r="20" spans="1:167" x14ac:dyDescent="0.15">
      <c r="A20" s="1456">
        <v>17</v>
      </c>
      <c r="B20" s="1456" t="s">
        <v>25</v>
      </c>
      <c r="C20" s="1471">
        <v>1</v>
      </c>
      <c r="D20" s="1471">
        <v>1</v>
      </c>
      <c r="F20" s="1471">
        <f t="shared" si="18"/>
        <v>2</v>
      </c>
      <c r="O20" s="1458">
        <v>17</v>
      </c>
      <c r="P20" s="1459" t="s">
        <v>20</v>
      </c>
      <c r="U20" s="43">
        <v>13</v>
      </c>
      <c r="V20" s="43">
        <v>1</v>
      </c>
      <c r="W20" s="43">
        <v>3</v>
      </c>
      <c r="Y20" s="43">
        <v>1</v>
      </c>
      <c r="Z20" s="43">
        <f t="shared" ref="Z20:Z32" si="69">U20+V20+X20+Y20</f>
        <v>15</v>
      </c>
      <c r="AA20" s="1454"/>
      <c r="AC20" s="1462">
        <v>17</v>
      </c>
      <c r="AD20" s="1466" t="s">
        <v>23</v>
      </c>
      <c r="AI20" s="43">
        <v>13</v>
      </c>
      <c r="AJ20" s="43">
        <v>3</v>
      </c>
      <c r="AK20" s="43">
        <v>1</v>
      </c>
      <c r="AM20" s="43">
        <v>1</v>
      </c>
      <c r="AN20" s="43">
        <f t="shared" si="60"/>
        <v>17</v>
      </c>
      <c r="AO20" s="1454">
        <f>$C$40-AN20</f>
        <v>0</v>
      </c>
      <c r="AQ20" s="1469">
        <v>17</v>
      </c>
      <c r="AR20" s="1464" t="s">
        <v>25</v>
      </c>
      <c r="AS20" s="1471"/>
      <c r="AT20" s="1471">
        <v>1</v>
      </c>
      <c r="AU20" s="1471">
        <v>1</v>
      </c>
      <c r="AV20" s="1471">
        <f t="shared" ref="AV20:AV21" si="70">SUM(AS20:AU20)</f>
        <v>2</v>
      </c>
      <c r="BC20" s="1454"/>
      <c r="BE20" s="1467">
        <v>17</v>
      </c>
      <c r="BF20" s="1466" t="s">
        <v>21</v>
      </c>
      <c r="BK20" s="43">
        <v>13</v>
      </c>
      <c r="BL20" s="43">
        <v>1</v>
      </c>
      <c r="BM20" s="43">
        <v>3</v>
      </c>
      <c r="BO20" s="43">
        <v>1</v>
      </c>
      <c r="BP20" s="43">
        <f t="shared" si="67"/>
        <v>15</v>
      </c>
      <c r="BQ20" s="1454">
        <f>$C$40-BP20</f>
        <v>2</v>
      </c>
      <c r="BS20" s="1467">
        <v>17</v>
      </c>
      <c r="BT20" s="1466" t="s">
        <v>24</v>
      </c>
      <c r="BY20" s="43">
        <v>13</v>
      </c>
      <c r="BZ20" s="43">
        <v>4</v>
      </c>
      <c r="CA20" s="43">
        <v>0</v>
      </c>
      <c r="CC20" s="43">
        <v>1</v>
      </c>
      <c r="CD20" s="43">
        <f t="shared" si="57"/>
        <v>18</v>
      </c>
      <c r="CE20" s="1454">
        <f>$C$40-CD20</f>
        <v>-1</v>
      </c>
      <c r="CG20" s="1470">
        <v>17</v>
      </c>
      <c r="CH20" s="1470" t="s">
        <v>19</v>
      </c>
      <c r="CI20" s="1471"/>
      <c r="CJ20" s="1471">
        <v>1</v>
      </c>
      <c r="CK20" s="1471">
        <v>1</v>
      </c>
      <c r="CL20" s="1471">
        <f t="shared" si="68"/>
        <v>2</v>
      </c>
      <c r="CU20" s="1465">
        <v>17</v>
      </c>
      <c r="CV20" s="1465" t="s">
        <v>22</v>
      </c>
      <c r="DA20" s="43">
        <v>13</v>
      </c>
      <c r="DB20" s="43">
        <v>2</v>
      </c>
      <c r="DC20" s="43">
        <v>2</v>
      </c>
      <c r="DD20" s="43">
        <v>1</v>
      </c>
      <c r="DE20" s="43">
        <v>1</v>
      </c>
      <c r="DF20" s="43">
        <f t="shared" si="65"/>
        <v>17</v>
      </c>
      <c r="DG20" s="1454">
        <f>$C$40-DF20</f>
        <v>0</v>
      </c>
      <c r="DI20" s="1465">
        <v>17</v>
      </c>
      <c r="DJ20" s="1465" t="s">
        <v>24</v>
      </c>
      <c r="DO20" s="43">
        <v>13</v>
      </c>
      <c r="DP20" s="43">
        <v>4</v>
      </c>
      <c r="DQ20" s="43">
        <v>0</v>
      </c>
      <c r="DR20" s="43">
        <v>1</v>
      </c>
      <c r="DT20" s="43">
        <f t="shared" si="59"/>
        <v>18</v>
      </c>
      <c r="DU20" s="1454">
        <f>$C$40-DT20</f>
        <v>-1</v>
      </c>
      <c r="DW20" s="1465">
        <v>17</v>
      </c>
      <c r="DX20" s="1465" t="s">
        <v>20</v>
      </c>
      <c r="EC20" s="43">
        <v>13</v>
      </c>
      <c r="ED20" s="43">
        <v>1</v>
      </c>
      <c r="EE20" s="43">
        <v>3</v>
      </c>
      <c r="EF20" s="43">
        <v>1</v>
      </c>
      <c r="EG20" s="43">
        <v>1</v>
      </c>
      <c r="EH20" s="43">
        <f t="shared" ref="EH20:EH25" si="71">EC20+ED20+EF20+EG20</f>
        <v>16</v>
      </c>
      <c r="EI20" s="1454">
        <f t="shared" ref="EI20:EI25" si="72">$C$40-EH20</f>
        <v>1</v>
      </c>
      <c r="EK20" s="1465">
        <v>17</v>
      </c>
      <c r="EL20" s="1465" t="s">
        <v>23</v>
      </c>
      <c r="EQ20" s="43">
        <v>13</v>
      </c>
      <c r="ER20" s="43">
        <v>3</v>
      </c>
      <c r="ES20" s="43">
        <v>1</v>
      </c>
      <c r="EU20" s="43">
        <v>1</v>
      </c>
      <c r="EV20" s="43">
        <f t="shared" si="62"/>
        <v>17</v>
      </c>
      <c r="EW20" s="1454">
        <f>$C$40-EV20</f>
        <v>0</v>
      </c>
      <c r="EY20" s="1465">
        <v>17</v>
      </c>
      <c r="EZ20" s="1465" t="s">
        <v>23</v>
      </c>
      <c r="FE20" s="43">
        <v>13</v>
      </c>
      <c r="FF20" s="43">
        <v>3</v>
      </c>
      <c r="FG20" s="43">
        <v>1</v>
      </c>
      <c r="FI20" s="43">
        <v>1</v>
      </c>
      <c r="FJ20" s="43">
        <f t="shared" si="63"/>
        <v>17</v>
      </c>
      <c r="FK20" s="1454">
        <f>$C$40-FJ20</f>
        <v>0</v>
      </c>
    </row>
    <row r="21" spans="1:167" x14ac:dyDescent="0.15">
      <c r="A21" s="1456">
        <v>18</v>
      </c>
      <c r="B21" s="1456" t="s">
        <v>19</v>
      </c>
      <c r="D21" s="1471">
        <v>1</v>
      </c>
      <c r="E21" s="1471">
        <v>1</v>
      </c>
      <c r="F21" s="1471">
        <f t="shared" si="18"/>
        <v>2</v>
      </c>
      <c r="O21" s="1458">
        <v>18</v>
      </c>
      <c r="P21" s="1459" t="s">
        <v>21</v>
      </c>
      <c r="U21" s="43">
        <v>13</v>
      </c>
      <c r="V21" s="43">
        <v>1</v>
      </c>
      <c r="W21" s="43">
        <v>3</v>
      </c>
      <c r="X21" s="43">
        <v>1</v>
      </c>
      <c r="Z21" s="43">
        <f t="shared" si="69"/>
        <v>15</v>
      </c>
      <c r="AA21" s="1454"/>
      <c r="AC21" s="1462">
        <v>18</v>
      </c>
      <c r="AD21" s="1466" t="s">
        <v>24</v>
      </c>
      <c r="AI21" s="43">
        <v>13</v>
      </c>
      <c r="AJ21" s="43">
        <v>4</v>
      </c>
      <c r="AK21" s="43">
        <v>0</v>
      </c>
      <c r="AL21" s="43">
        <v>1</v>
      </c>
      <c r="AN21" s="43">
        <f t="shared" si="60"/>
        <v>18</v>
      </c>
      <c r="AO21" s="1454">
        <f>$C$40-AN21</f>
        <v>-1</v>
      </c>
      <c r="AQ21" s="1469">
        <v>18</v>
      </c>
      <c r="AR21" s="1464" t="s">
        <v>19</v>
      </c>
      <c r="AS21" s="1471">
        <v>1</v>
      </c>
      <c r="AT21" s="1471"/>
      <c r="AU21" s="1471"/>
      <c r="AV21" s="1471">
        <f t="shared" si="70"/>
        <v>1</v>
      </c>
      <c r="BE21" s="1467">
        <v>18</v>
      </c>
      <c r="BF21" s="1466" t="s">
        <v>22</v>
      </c>
      <c r="BK21" s="43">
        <v>13</v>
      </c>
      <c r="BL21" s="43">
        <v>2</v>
      </c>
      <c r="BM21" s="43">
        <v>2</v>
      </c>
      <c r="BN21" s="43">
        <v>1</v>
      </c>
      <c r="BP21" s="43">
        <f t="shared" si="67"/>
        <v>16</v>
      </c>
      <c r="BQ21" s="1454">
        <f>$C$40-BP21</f>
        <v>1</v>
      </c>
      <c r="BS21" s="1469">
        <v>18</v>
      </c>
      <c r="BT21" s="1464" t="s">
        <v>25</v>
      </c>
      <c r="BU21" s="1471">
        <v>1</v>
      </c>
      <c r="BV21" s="1471"/>
      <c r="BW21" s="1471">
        <v>1</v>
      </c>
      <c r="BX21" s="1471">
        <f t="shared" ref="BX21:BX23" si="73">SUM(BU21:BW21)</f>
        <v>2</v>
      </c>
      <c r="CE21" s="1454"/>
      <c r="CG21" s="1465">
        <v>18</v>
      </c>
      <c r="CH21" s="1465" t="s">
        <v>20</v>
      </c>
      <c r="CM21" s="43">
        <v>13</v>
      </c>
      <c r="CN21" s="43">
        <v>1</v>
      </c>
      <c r="CO21" s="43">
        <v>3</v>
      </c>
      <c r="CP21" s="43">
        <v>1</v>
      </c>
      <c r="CR21" s="43">
        <f t="shared" ref="CR21:CR26" si="74">CM21+CN21+CP21+CQ21</f>
        <v>15</v>
      </c>
      <c r="CS21" s="1454">
        <f t="shared" ref="CS21:CS26" si="75">$C$40-CR21</f>
        <v>2</v>
      </c>
      <c r="CU21" s="1465">
        <v>18</v>
      </c>
      <c r="CV21" s="1465" t="s">
        <v>23</v>
      </c>
      <c r="DA21" s="43">
        <v>13</v>
      </c>
      <c r="DB21" s="43">
        <v>3</v>
      </c>
      <c r="DC21" s="43">
        <v>1</v>
      </c>
      <c r="DE21" s="43">
        <v>1</v>
      </c>
      <c r="DF21" s="43">
        <f t="shared" si="65"/>
        <v>17</v>
      </c>
      <c r="DG21" s="1454">
        <f>$C$40-DF21</f>
        <v>0</v>
      </c>
      <c r="DI21" s="1470">
        <v>18</v>
      </c>
      <c r="DJ21" s="1470" t="s">
        <v>25</v>
      </c>
      <c r="DK21" s="1471"/>
      <c r="DL21" s="1471">
        <v>1</v>
      </c>
      <c r="DM21" s="1471"/>
      <c r="DN21" s="1471">
        <f t="shared" ref="DN21:DN22" si="76">SUM(DK21:DM21)</f>
        <v>1</v>
      </c>
      <c r="DU21" s="1454"/>
      <c r="DW21" s="1465">
        <v>18</v>
      </c>
      <c r="DX21" s="1465" t="s">
        <v>21</v>
      </c>
      <c r="EC21" s="43">
        <v>13</v>
      </c>
      <c r="ED21" s="43">
        <v>1</v>
      </c>
      <c r="EE21" s="43">
        <v>3</v>
      </c>
      <c r="EG21" s="43">
        <v>1</v>
      </c>
      <c r="EH21" s="43">
        <f t="shared" si="71"/>
        <v>15</v>
      </c>
      <c r="EI21" s="1454">
        <f t="shared" si="72"/>
        <v>2</v>
      </c>
      <c r="EK21" s="1465">
        <v>18</v>
      </c>
      <c r="EL21" s="1465" t="s">
        <v>24</v>
      </c>
      <c r="EQ21" s="43">
        <v>13</v>
      </c>
      <c r="ER21" s="43">
        <v>4</v>
      </c>
      <c r="ES21" s="43">
        <v>0</v>
      </c>
      <c r="ET21" s="43">
        <v>1</v>
      </c>
      <c r="EV21" s="43">
        <f t="shared" si="62"/>
        <v>18</v>
      </c>
      <c r="EW21" s="1454">
        <f>$C$40-EV21</f>
        <v>-1</v>
      </c>
      <c r="EY21" s="1465">
        <v>18</v>
      </c>
      <c r="EZ21" s="1465" t="s">
        <v>24</v>
      </c>
      <c r="FE21" s="43">
        <v>13</v>
      </c>
      <c r="FF21" s="43">
        <v>4</v>
      </c>
      <c r="FG21" s="43">
        <v>0</v>
      </c>
      <c r="FH21" s="43">
        <v>1</v>
      </c>
      <c r="FJ21" s="43">
        <f t="shared" si="63"/>
        <v>18</v>
      </c>
      <c r="FK21" s="1454">
        <f>$C$40-FJ21</f>
        <v>-1</v>
      </c>
    </row>
    <row r="22" spans="1:167" x14ac:dyDescent="0.15">
      <c r="A22" s="43">
        <v>19</v>
      </c>
      <c r="B22" s="43" t="s">
        <v>20</v>
      </c>
      <c r="G22" s="43">
        <v>13</v>
      </c>
      <c r="H22" s="43">
        <v>1</v>
      </c>
      <c r="I22" s="43">
        <v>3</v>
      </c>
      <c r="J22" s="43">
        <v>1</v>
      </c>
      <c r="L22" s="43">
        <f t="shared" si="12"/>
        <v>15</v>
      </c>
      <c r="M22" s="1454">
        <f t="shared" ref="M22:M27" si="77">$C$40-L22</f>
        <v>2</v>
      </c>
      <c r="O22" s="1458">
        <v>19</v>
      </c>
      <c r="P22" s="1459" t="s">
        <v>22</v>
      </c>
      <c r="U22" s="43">
        <v>13</v>
      </c>
      <c r="V22" s="43">
        <v>2</v>
      </c>
      <c r="W22" s="43">
        <v>2</v>
      </c>
      <c r="Y22" s="43">
        <v>1</v>
      </c>
      <c r="Z22" s="43">
        <f t="shared" si="69"/>
        <v>16</v>
      </c>
      <c r="AA22" s="1454">
        <f>$C$40-Z22</f>
        <v>1</v>
      </c>
      <c r="AC22" s="1463">
        <v>19</v>
      </c>
      <c r="AD22" s="1464" t="s">
        <v>25</v>
      </c>
      <c r="AE22" s="1471">
        <v>1</v>
      </c>
      <c r="AF22" s="1471">
        <v>1</v>
      </c>
      <c r="AG22" s="1471">
        <v>1</v>
      </c>
      <c r="AH22" s="1471">
        <f t="shared" ref="AH22:AH23" si="78">SUM(AE22:AG22)</f>
        <v>3</v>
      </c>
      <c r="AO22" s="1454"/>
      <c r="AQ22" s="1467">
        <v>19</v>
      </c>
      <c r="AR22" s="1466" t="s">
        <v>20</v>
      </c>
      <c r="AW22" s="43">
        <v>13</v>
      </c>
      <c r="AX22" s="43">
        <v>1</v>
      </c>
      <c r="AY22" s="43">
        <v>3</v>
      </c>
      <c r="AZ22" s="43">
        <v>1</v>
      </c>
      <c r="BA22" s="43">
        <v>1</v>
      </c>
      <c r="BB22" s="43">
        <f t="shared" ref="BB22:BB27" si="79">AW22+AX22+AZ22+BA22</f>
        <v>16</v>
      </c>
      <c r="BC22" s="1454">
        <f>$C$40-BB22</f>
        <v>1</v>
      </c>
      <c r="BE22" s="1467">
        <v>19</v>
      </c>
      <c r="BF22" s="1466" t="s">
        <v>23</v>
      </c>
      <c r="BK22" s="43">
        <v>13</v>
      </c>
      <c r="BL22" s="43">
        <v>3</v>
      </c>
      <c r="BM22" s="43">
        <v>1</v>
      </c>
      <c r="BN22" s="43">
        <v>1</v>
      </c>
      <c r="BO22" s="43">
        <v>1</v>
      </c>
      <c r="BP22" s="43">
        <f t="shared" si="67"/>
        <v>18</v>
      </c>
      <c r="BQ22" s="1454">
        <f>$C$40-BP22</f>
        <v>-1</v>
      </c>
      <c r="BS22" s="1469">
        <v>19</v>
      </c>
      <c r="BT22" s="1464" t="s">
        <v>19</v>
      </c>
      <c r="BU22" s="1471"/>
      <c r="BV22" s="1471">
        <v>1</v>
      </c>
      <c r="BW22" s="1471">
        <v>1</v>
      </c>
      <c r="BX22" s="1471">
        <f t="shared" si="73"/>
        <v>2</v>
      </c>
      <c r="CG22" s="1465">
        <v>19</v>
      </c>
      <c r="CH22" s="1465" t="s">
        <v>21</v>
      </c>
      <c r="CM22" s="43">
        <v>13</v>
      </c>
      <c r="CN22" s="43">
        <v>1</v>
      </c>
      <c r="CO22" s="43">
        <v>3</v>
      </c>
      <c r="CP22" s="43">
        <v>1</v>
      </c>
      <c r="CQ22" s="43">
        <v>1</v>
      </c>
      <c r="CR22" s="43">
        <f t="shared" si="74"/>
        <v>16</v>
      </c>
      <c r="CS22" s="1454">
        <f t="shared" si="75"/>
        <v>1</v>
      </c>
      <c r="CU22" s="1465">
        <v>19</v>
      </c>
      <c r="CV22" s="1465" t="s">
        <v>24</v>
      </c>
      <c r="DA22" s="43">
        <v>13</v>
      </c>
      <c r="DB22" s="43">
        <v>4</v>
      </c>
      <c r="DC22" s="43">
        <v>0</v>
      </c>
      <c r="DD22" s="43">
        <v>1</v>
      </c>
      <c r="DF22" s="43">
        <f t="shared" si="65"/>
        <v>18</v>
      </c>
      <c r="DG22" s="1454">
        <f>$C$40-DF22</f>
        <v>-1</v>
      </c>
      <c r="DI22" s="1470">
        <v>19</v>
      </c>
      <c r="DJ22" s="1470" t="s">
        <v>19</v>
      </c>
      <c r="DK22" s="1471">
        <v>1</v>
      </c>
      <c r="DL22" s="1471"/>
      <c r="DM22" s="1471">
        <v>1</v>
      </c>
      <c r="DN22" s="1471">
        <f t="shared" si="76"/>
        <v>2</v>
      </c>
      <c r="DW22" s="1465">
        <v>19</v>
      </c>
      <c r="DX22" s="1465" t="s">
        <v>22</v>
      </c>
      <c r="EC22" s="43">
        <v>13</v>
      </c>
      <c r="ED22" s="43">
        <v>2</v>
      </c>
      <c r="EE22" s="43">
        <v>2</v>
      </c>
      <c r="EF22" s="43">
        <v>1</v>
      </c>
      <c r="EH22" s="43">
        <f t="shared" si="71"/>
        <v>16</v>
      </c>
      <c r="EI22" s="1454">
        <f t="shared" si="72"/>
        <v>1</v>
      </c>
      <c r="EK22" s="1470">
        <v>19</v>
      </c>
      <c r="EL22" s="1470" t="s">
        <v>25</v>
      </c>
      <c r="EM22" s="1471"/>
      <c r="EN22" s="1471">
        <v>1</v>
      </c>
      <c r="EO22" s="1471"/>
      <c r="EP22" s="1471">
        <f t="shared" ref="EP22:EP23" si="80">SUM(EM22:EO22)</f>
        <v>1</v>
      </c>
      <c r="EW22" s="1454"/>
      <c r="EY22" s="1470">
        <v>19</v>
      </c>
      <c r="EZ22" s="1470" t="s">
        <v>25</v>
      </c>
      <c r="FA22" s="1471">
        <v>1</v>
      </c>
      <c r="FB22" s="1471">
        <v>1</v>
      </c>
      <c r="FC22" s="1471">
        <v>1</v>
      </c>
      <c r="FD22" s="1471">
        <f t="shared" ref="FD22:FD24" si="81">SUM(FA22:FC22)</f>
        <v>3</v>
      </c>
      <c r="FK22" s="1454"/>
    </row>
    <row r="23" spans="1:167" x14ac:dyDescent="0.15">
      <c r="A23" s="43">
        <v>20</v>
      </c>
      <c r="B23" s="43" t="s">
        <v>21</v>
      </c>
      <c r="G23" s="43">
        <v>13</v>
      </c>
      <c r="H23" s="43">
        <v>1</v>
      </c>
      <c r="I23" s="43">
        <v>3</v>
      </c>
      <c r="K23" s="43">
        <v>1</v>
      </c>
      <c r="L23" s="43">
        <f t="shared" si="12"/>
        <v>15</v>
      </c>
      <c r="M23" s="1454">
        <f t="shared" si="77"/>
        <v>2</v>
      </c>
      <c r="O23" s="1458">
        <v>20</v>
      </c>
      <c r="P23" s="1459" t="s">
        <v>23</v>
      </c>
      <c r="U23" s="43">
        <v>13</v>
      </c>
      <c r="V23" s="43">
        <v>3</v>
      </c>
      <c r="W23" s="43">
        <v>1</v>
      </c>
      <c r="X23" s="43">
        <v>1</v>
      </c>
      <c r="Z23" s="43">
        <f t="shared" si="69"/>
        <v>17</v>
      </c>
      <c r="AA23" s="1454">
        <f>$C$40-Z23</f>
        <v>0</v>
      </c>
      <c r="AC23" s="1463">
        <v>20</v>
      </c>
      <c r="AD23" s="1464" t="s">
        <v>19</v>
      </c>
      <c r="AE23" s="1471">
        <v>1</v>
      </c>
      <c r="AF23" s="1471">
        <v>1</v>
      </c>
      <c r="AG23" s="1471"/>
      <c r="AH23" s="1471">
        <f t="shared" si="78"/>
        <v>2</v>
      </c>
      <c r="AO23" s="1454"/>
      <c r="AQ23" s="1467">
        <v>20</v>
      </c>
      <c r="AR23" s="1466" t="s">
        <v>21</v>
      </c>
      <c r="AW23" s="43">
        <v>13</v>
      </c>
      <c r="AX23" s="43">
        <v>1</v>
      </c>
      <c r="AY23" s="43">
        <v>3</v>
      </c>
      <c r="BA23" s="43">
        <v>1</v>
      </c>
      <c r="BB23" s="43">
        <f t="shared" si="79"/>
        <v>15</v>
      </c>
      <c r="BC23" s="1454">
        <f>$C$40-BB23</f>
        <v>2</v>
      </c>
      <c r="BE23" s="1467">
        <v>20</v>
      </c>
      <c r="BF23" s="1466" t="s">
        <v>24</v>
      </c>
      <c r="BK23" s="43">
        <v>13</v>
      </c>
      <c r="BL23" s="43">
        <v>4</v>
      </c>
      <c r="BM23" s="43">
        <v>0</v>
      </c>
      <c r="BO23" s="43">
        <v>1</v>
      </c>
      <c r="BP23" s="43">
        <f t="shared" si="67"/>
        <v>18</v>
      </c>
      <c r="BQ23" s="1454">
        <f>$C$40-BP23</f>
        <v>-1</v>
      </c>
      <c r="BS23" s="1469">
        <v>20</v>
      </c>
      <c r="BT23" s="1464" t="s">
        <v>20</v>
      </c>
      <c r="BU23" s="1471">
        <v>1</v>
      </c>
      <c r="BV23" s="1471"/>
      <c r="BW23" s="1471"/>
      <c r="BX23" s="1471">
        <f t="shared" si="73"/>
        <v>1</v>
      </c>
      <c r="CE23" s="1454"/>
      <c r="CG23" s="1465">
        <v>20</v>
      </c>
      <c r="CH23" s="1465" t="s">
        <v>22</v>
      </c>
      <c r="CM23" s="43">
        <v>13</v>
      </c>
      <c r="CN23" s="43">
        <v>2</v>
      </c>
      <c r="CO23" s="43">
        <v>2</v>
      </c>
      <c r="CQ23" s="43">
        <v>1</v>
      </c>
      <c r="CR23" s="43">
        <f t="shared" si="74"/>
        <v>16</v>
      </c>
      <c r="CS23" s="1454">
        <f t="shared" si="75"/>
        <v>1</v>
      </c>
      <c r="CU23" s="1470">
        <v>20</v>
      </c>
      <c r="CV23" s="1470" t="s">
        <v>25</v>
      </c>
      <c r="CW23" s="1471">
        <v>1</v>
      </c>
      <c r="CX23" s="1471">
        <v>1</v>
      </c>
      <c r="CY23" s="1471"/>
      <c r="CZ23" s="1471">
        <f t="shared" ref="CZ23:CZ24" si="82">SUM(CW23:CY23)</f>
        <v>2</v>
      </c>
      <c r="DG23" s="1454"/>
      <c r="DI23" s="1465">
        <v>20</v>
      </c>
      <c r="DJ23" s="1465" t="s">
        <v>20</v>
      </c>
      <c r="DO23" s="43">
        <v>13</v>
      </c>
      <c r="DP23" s="43">
        <v>1</v>
      </c>
      <c r="DQ23" s="43">
        <v>3</v>
      </c>
      <c r="DR23" s="43">
        <v>1</v>
      </c>
      <c r="DS23" s="43">
        <v>1</v>
      </c>
      <c r="DT23" s="43">
        <f t="shared" ref="DT23:DT28" si="83">DO23+DP23+DR23+DS23</f>
        <v>16</v>
      </c>
      <c r="DU23" s="1454">
        <f t="shared" ref="DU23:DU28" si="84">$C$40-DT23</f>
        <v>1</v>
      </c>
      <c r="DW23" s="1465">
        <v>20</v>
      </c>
      <c r="DX23" s="1465" t="s">
        <v>23</v>
      </c>
      <c r="EC23" s="43">
        <v>13</v>
      </c>
      <c r="ED23" s="43">
        <v>3</v>
      </c>
      <c r="EE23" s="43">
        <v>1</v>
      </c>
      <c r="EF23" s="43">
        <v>1</v>
      </c>
      <c r="EG23" s="43">
        <v>1</v>
      </c>
      <c r="EH23" s="43">
        <f t="shared" si="71"/>
        <v>18</v>
      </c>
      <c r="EI23" s="1454">
        <f t="shared" si="72"/>
        <v>-1</v>
      </c>
      <c r="EK23" s="1470">
        <v>20</v>
      </c>
      <c r="EL23" s="1470" t="s">
        <v>19</v>
      </c>
      <c r="EM23" s="1471">
        <v>1</v>
      </c>
      <c r="EN23" s="1471"/>
      <c r="EO23" s="1471">
        <v>1</v>
      </c>
      <c r="EP23" s="1471">
        <f t="shared" si="80"/>
        <v>2</v>
      </c>
      <c r="EY23" s="1470">
        <v>20</v>
      </c>
      <c r="EZ23" s="1470" t="s">
        <v>19</v>
      </c>
      <c r="FA23" s="1471"/>
      <c r="FB23" s="1471">
        <v>1</v>
      </c>
      <c r="FC23" s="1471">
        <v>1</v>
      </c>
      <c r="FD23" s="1471">
        <f t="shared" si="81"/>
        <v>2</v>
      </c>
    </row>
    <row r="24" spans="1:167" x14ac:dyDescent="0.15">
      <c r="A24" s="43">
        <v>21</v>
      </c>
      <c r="B24" s="43" t="s">
        <v>22</v>
      </c>
      <c r="G24" s="43">
        <v>13</v>
      </c>
      <c r="H24" s="43">
        <v>2</v>
      </c>
      <c r="I24" s="43">
        <v>2</v>
      </c>
      <c r="J24" s="43">
        <v>1</v>
      </c>
      <c r="L24" s="43">
        <f t="shared" si="12"/>
        <v>16</v>
      </c>
      <c r="M24" s="1454">
        <f t="shared" si="77"/>
        <v>1</v>
      </c>
      <c r="O24" s="1458">
        <v>21</v>
      </c>
      <c r="P24" s="1459" t="s">
        <v>24</v>
      </c>
      <c r="U24" s="43">
        <v>13</v>
      </c>
      <c r="V24" s="43">
        <v>4</v>
      </c>
      <c r="W24" s="43">
        <v>0</v>
      </c>
      <c r="X24" s="43">
        <v>1</v>
      </c>
      <c r="Y24" s="43">
        <v>1</v>
      </c>
      <c r="Z24" s="43">
        <f t="shared" si="69"/>
        <v>19</v>
      </c>
      <c r="AA24" s="1454">
        <f>$C$40-Z24</f>
        <v>-2</v>
      </c>
      <c r="AC24" s="1462">
        <v>21</v>
      </c>
      <c r="AD24" s="1466" t="s">
        <v>20</v>
      </c>
      <c r="AI24" s="43">
        <v>13</v>
      </c>
      <c r="AJ24" s="43">
        <v>1</v>
      </c>
      <c r="AK24" s="43">
        <v>3</v>
      </c>
      <c r="AM24" s="43">
        <v>1</v>
      </c>
      <c r="AN24" s="43">
        <f t="shared" ref="AN24:AN29" si="85">AI24+AJ24+AL24+AM24</f>
        <v>15</v>
      </c>
      <c r="AO24" s="1454">
        <f t="shared" ref="AO24:AO29" si="86">$C$40-AN24</f>
        <v>2</v>
      </c>
      <c r="AQ24" s="1467">
        <v>21</v>
      </c>
      <c r="AR24" s="1466" t="s">
        <v>22</v>
      </c>
      <c r="AW24" s="43">
        <v>13</v>
      </c>
      <c r="AX24" s="43">
        <v>2</v>
      </c>
      <c r="AY24" s="43">
        <v>2</v>
      </c>
      <c r="AZ24" s="43">
        <v>1</v>
      </c>
      <c r="BB24" s="43">
        <f t="shared" si="79"/>
        <v>16</v>
      </c>
      <c r="BC24" s="1454">
        <f>$C$40-BB24</f>
        <v>1</v>
      </c>
      <c r="BE24" s="1469">
        <v>21</v>
      </c>
      <c r="BF24" s="1464" t="s">
        <v>25</v>
      </c>
      <c r="BG24" s="1471">
        <v>1</v>
      </c>
      <c r="BH24" s="1471"/>
      <c r="BI24" s="1471"/>
      <c r="BJ24" s="1471">
        <f t="shared" ref="BJ24:BJ25" si="87">SUM(BG24:BI24)</f>
        <v>1</v>
      </c>
      <c r="BQ24" s="1454"/>
      <c r="BS24" s="1467">
        <v>21</v>
      </c>
      <c r="BT24" s="1466" t="s">
        <v>21</v>
      </c>
      <c r="BY24" s="43">
        <v>13</v>
      </c>
      <c r="BZ24" s="43">
        <v>1</v>
      </c>
      <c r="CA24" s="43">
        <v>3</v>
      </c>
      <c r="CB24" s="43">
        <v>1</v>
      </c>
      <c r="CC24" s="43">
        <v>1</v>
      </c>
      <c r="CD24" s="43">
        <f t="shared" ref="CD24:CD28" si="88">BY24+BZ24+CB24+CC24</f>
        <v>16</v>
      </c>
      <c r="CE24" s="1454">
        <f>$C$40-CD24</f>
        <v>1</v>
      </c>
      <c r="CG24" s="1465">
        <v>21</v>
      </c>
      <c r="CH24" s="1465" t="s">
        <v>23</v>
      </c>
      <c r="CM24" s="43">
        <v>13</v>
      </c>
      <c r="CN24" s="43">
        <v>3</v>
      </c>
      <c r="CO24" s="43">
        <v>1</v>
      </c>
      <c r="CP24" s="43">
        <v>1</v>
      </c>
      <c r="CR24" s="43">
        <f t="shared" si="74"/>
        <v>17</v>
      </c>
      <c r="CS24" s="1454">
        <f t="shared" si="75"/>
        <v>0</v>
      </c>
      <c r="CU24" s="1470">
        <v>21</v>
      </c>
      <c r="CV24" s="1470" t="s">
        <v>19</v>
      </c>
      <c r="CW24" s="1471"/>
      <c r="CX24" s="1471">
        <v>1</v>
      </c>
      <c r="CY24" s="1471">
        <v>1</v>
      </c>
      <c r="CZ24" s="1471">
        <f t="shared" si="82"/>
        <v>2</v>
      </c>
      <c r="DI24" s="1465">
        <v>21</v>
      </c>
      <c r="DJ24" s="1465" t="s">
        <v>21</v>
      </c>
      <c r="DO24" s="43">
        <v>13</v>
      </c>
      <c r="DP24" s="43">
        <v>1</v>
      </c>
      <c r="DQ24" s="43">
        <v>3</v>
      </c>
      <c r="DS24" s="43">
        <v>1</v>
      </c>
      <c r="DT24" s="43">
        <f t="shared" si="83"/>
        <v>15</v>
      </c>
      <c r="DU24" s="1454">
        <f t="shared" si="84"/>
        <v>2</v>
      </c>
      <c r="DW24" s="1465">
        <v>21</v>
      </c>
      <c r="DX24" s="1465" t="s">
        <v>24</v>
      </c>
      <c r="EC24" s="43">
        <v>13</v>
      </c>
      <c r="ED24" s="43">
        <v>4</v>
      </c>
      <c r="EE24" s="43">
        <v>0</v>
      </c>
      <c r="EG24" s="43">
        <v>1</v>
      </c>
      <c r="EH24" s="43">
        <f t="shared" si="71"/>
        <v>18</v>
      </c>
      <c r="EI24" s="1454">
        <f t="shared" si="72"/>
        <v>-1</v>
      </c>
      <c r="EK24" s="1465">
        <v>21</v>
      </c>
      <c r="EL24" s="1465" t="s">
        <v>20</v>
      </c>
      <c r="EQ24" s="43">
        <v>13</v>
      </c>
      <c r="ER24" s="43">
        <v>1</v>
      </c>
      <c r="ES24" s="43">
        <v>3</v>
      </c>
      <c r="ET24" s="43">
        <v>1</v>
      </c>
      <c r="EU24" s="43">
        <v>1</v>
      </c>
      <c r="EV24" s="43">
        <f t="shared" ref="EV24:EV29" si="89">EQ24+ER24+ET24+EU24</f>
        <v>16</v>
      </c>
      <c r="EW24" s="1454">
        <f>$C$40-EV24</f>
        <v>1</v>
      </c>
      <c r="EY24" s="1470">
        <v>21</v>
      </c>
      <c r="EZ24" s="1470" t="s">
        <v>20</v>
      </c>
      <c r="FA24" s="1471">
        <v>1</v>
      </c>
      <c r="FB24" s="1471"/>
      <c r="FC24" s="1471"/>
      <c r="FD24" s="1471">
        <f t="shared" si="81"/>
        <v>1</v>
      </c>
      <c r="FK24" s="1454"/>
    </row>
    <row r="25" spans="1:167" x14ac:dyDescent="0.15">
      <c r="A25" s="43">
        <v>22</v>
      </c>
      <c r="B25" s="43" t="s">
        <v>23</v>
      </c>
      <c r="G25" s="43">
        <v>13</v>
      </c>
      <c r="H25" s="43">
        <v>3</v>
      </c>
      <c r="I25" s="43">
        <v>1</v>
      </c>
      <c r="J25" s="43">
        <v>1</v>
      </c>
      <c r="K25" s="43">
        <v>1</v>
      </c>
      <c r="L25" s="43">
        <f t="shared" si="12"/>
        <v>18</v>
      </c>
      <c r="M25" s="1454">
        <f t="shared" si="77"/>
        <v>-1</v>
      </c>
      <c r="O25" s="1458">
        <v>22</v>
      </c>
      <c r="P25" s="1459" t="s">
        <v>25</v>
      </c>
      <c r="Q25" s="1471">
        <v>0.5</v>
      </c>
      <c r="R25" s="1471">
        <v>0.5</v>
      </c>
      <c r="S25" s="1471">
        <v>0.5</v>
      </c>
      <c r="T25" s="1471">
        <f t="shared" ref="T25:T26" si="90">SUM(Q25:S25)</f>
        <v>1.5</v>
      </c>
      <c r="U25" s="43">
        <v>12</v>
      </c>
      <c r="V25" s="43">
        <v>3</v>
      </c>
      <c r="W25" s="43">
        <v>0</v>
      </c>
      <c r="Y25" s="43">
        <v>1</v>
      </c>
      <c r="Z25" s="43">
        <f t="shared" si="69"/>
        <v>16</v>
      </c>
      <c r="AA25" s="1454">
        <f>$C$40-Z25</f>
        <v>1</v>
      </c>
      <c r="AC25" s="1462">
        <v>22</v>
      </c>
      <c r="AD25" s="1466" t="s">
        <v>21</v>
      </c>
      <c r="AI25" s="43">
        <v>13</v>
      </c>
      <c r="AJ25" s="43">
        <v>1</v>
      </c>
      <c r="AK25" s="43">
        <v>3</v>
      </c>
      <c r="AL25" s="43">
        <v>1</v>
      </c>
      <c r="AN25" s="43">
        <f t="shared" si="85"/>
        <v>15</v>
      </c>
      <c r="AO25" s="1454">
        <f t="shared" si="86"/>
        <v>2</v>
      </c>
      <c r="AQ25" s="1469">
        <v>22</v>
      </c>
      <c r="AR25" s="1464" t="s">
        <v>23</v>
      </c>
      <c r="AS25" s="1471">
        <v>1</v>
      </c>
      <c r="AT25" s="1471">
        <v>1</v>
      </c>
      <c r="AU25" s="1471"/>
      <c r="AV25" s="1471">
        <f t="shared" ref="AV25:AV28" si="91">SUM(AS25:AU25)</f>
        <v>2</v>
      </c>
      <c r="BC25" s="1454"/>
      <c r="BE25" s="1469">
        <v>22</v>
      </c>
      <c r="BF25" s="1464" t="s">
        <v>19</v>
      </c>
      <c r="BG25" s="1471"/>
      <c r="BH25" s="1471">
        <v>1</v>
      </c>
      <c r="BI25" s="1471"/>
      <c r="BJ25" s="1471">
        <f t="shared" si="87"/>
        <v>1</v>
      </c>
      <c r="BS25" s="1467">
        <v>22</v>
      </c>
      <c r="BT25" s="1466" t="s">
        <v>22</v>
      </c>
      <c r="BY25" s="43">
        <v>13</v>
      </c>
      <c r="BZ25" s="43">
        <v>2</v>
      </c>
      <c r="CA25" s="43">
        <v>2</v>
      </c>
      <c r="CC25" s="43">
        <v>1</v>
      </c>
      <c r="CD25" s="43">
        <f t="shared" si="88"/>
        <v>16</v>
      </c>
      <c r="CE25" s="1454">
        <f>$C$40-CD25</f>
        <v>1</v>
      </c>
      <c r="CG25" s="1465">
        <v>22</v>
      </c>
      <c r="CH25" s="1465" t="s">
        <v>24</v>
      </c>
      <c r="CM25" s="43">
        <v>13</v>
      </c>
      <c r="CN25" s="43">
        <v>4</v>
      </c>
      <c r="CO25" s="43">
        <v>0</v>
      </c>
      <c r="CP25" s="43">
        <v>1</v>
      </c>
      <c r="CQ25" s="43">
        <v>1</v>
      </c>
      <c r="CR25" s="43">
        <f t="shared" si="74"/>
        <v>19</v>
      </c>
      <c r="CS25" s="1454">
        <f t="shared" si="75"/>
        <v>-2</v>
      </c>
      <c r="CU25" s="1465">
        <v>22</v>
      </c>
      <c r="CV25" s="1465" t="s">
        <v>20</v>
      </c>
      <c r="DA25" s="43">
        <v>13</v>
      </c>
      <c r="DB25" s="43">
        <v>1</v>
      </c>
      <c r="DC25" s="43">
        <v>3</v>
      </c>
      <c r="DD25" s="43">
        <v>1</v>
      </c>
      <c r="DF25" s="43">
        <f t="shared" ref="DF25:DF30" si="92">DA25+DB25+DD25+DE25</f>
        <v>15</v>
      </c>
      <c r="DG25" s="1454">
        <f>$C$40-DF25</f>
        <v>2</v>
      </c>
      <c r="DI25" s="1465">
        <v>22</v>
      </c>
      <c r="DJ25" s="1465" t="s">
        <v>22</v>
      </c>
      <c r="DO25" s="43">
        <v>13</v>
      </c>
      <c r="DP25" s="43">
        <v>2</v>
      </c>
      <c r="DQ25" s="43">
        <v>2</v>
      </c>
      <c r="DR25" s="43">
        <v>1</v>
      </c>
      <c r="DT25" s="43">
        <f t="shared" si="83"/>
        <v>16</v>
      </c>
      <c r="DU25" s="1454">
        <f t="shared" si="84"/>
        <v>1</v>
      </c>
      <c r="DW25" s="1465">
        <v>22</v>
      </c>
      <c r="DX25" s="1465" t="s">
        <v>25</v>
      </c>
      <c r="DY25" s="1471">
        <v>0.5</v>
      </c>
      <c r="DZ25" s="1471"/>
      <c r="EA25" s="1471">
        <v>0.5</v>
      </c>
      <c r="EB25" s="1471">
        <f t="shared" ref="EB25:EB26" si="93">SUM(DY25:EA25)</f>
        <v>1</v>
      </c>
      <c r="EC25" s="43">
        <v>12</v>
      </c>
      <c r="ED25" s="43">
        <v>3</v>
      </c>
      <c r="EE25" s="43">
        <v>0</v>
      </c>
      <c r="EF25" s="43">
        <v>1</v>
      </c>
      <c r="EH25" s="43">
        <f t="shared" si="71"/>
        <v>16</v>
      </c>
      <c r="EI25" s="1454">
        <f t="shared" si="72"/>
        <v>1</v>
      </c>
      <c r="EK25" s="1465">
        <v>22</v>
      </c>
      <c r="EL25" s="1465" t="s">
        <v>21</v>
      </c>
      <c r="EQ25" s="43">
        <v>13</v>
      </c>
      <c r="ER25" s="43">
        <v>1</v>
      </c>
      <c r="ES25" s="43">
        <v>3</v>
      </c>
      <c r="EU25" s="43">
        <v>1</v>
      </c>
      <c r="EV25" s="43">
        <f t="shared" si="89"/>
        <v>15</v>
      </c>
      <c r="EW25" s="1454">
        <f>$C$40-EV25</f>
        <v>2</v>
      </c>
      <c r="EY25" s="1465">
        <v>22</v>
      </c>
      <c r="EZ25" s="1465" t="s">
        <v>21</v>
      </c>
      <c r="FE25" s="43">
        <v>13</v>
      </c>
      <c r="FF25" s="43">
        <v>1</v>
      </c>
      <c r="FG25" s="43">
        <v>3</v>
      </c>
      <c r="FH25" s="43">
        <v>1</v>
      </c>
      <c r="FI25" s="43">
        <v>1</v>
      </c>
      <c r="FJ25" s="43">
        <f t="shared" ref="FJ25:FJ29" si="94">FE25+FF25+FH25+FI25</f>
        <v>16</v>
      </c>
      <c r="FK25" s="1454">
        <f>$C$40-FJ25</f>
        <v>1</v>
      </c>
    </row>
    <row r="26" spans="1:167" x14ac:dyDescent="0.15">
      <c r="A26" s="43">
        <v>23</v>
      </c>
      <c r="B26" s="43" t="s">
        <v>24</v>
      </c>
      <c r="G26" s="43">
        <v>13</v>
      </c>
      <c r="H26" s="43">
        <v>4</v>
      </c>
      <c r="I26" s="43">
        <v>0</v>
      </c>
      <c r="K26" s="43">
        <v>1</v>
      </c>
      <c r="L26" s="43">
        <f t="shared" si="12"/>
        <v>18</v>
      </c>
      <c r="M26" s="1454">
        <f t="shared" si="77"/>
        <v>-1</v>
      </c>
      <c r="O26" s="1460">
        <v>23</v>
      </c>
      <c r="P26" s="1461" t="s">
        <v>19</v>
      </c>
      <c r="Q26" s="1471">
        <v>1</v>
      </c>
      <c r="R26" s="1471"/>
      <c r="S26" s="1471">
        <v>1</v>
      </c>
      <c r="T26" s="1471">
        <f t="shared" si="90"/>
        <v>2</v>
      </c>
      <c r="AA26" s="1454"/>
      <c r="AC26" s="1462">
        <v>23</v>
      </c>
      <c r="AD26" s="1466" t="s">
        <v>22</v>
      </c>
      <c r="AI26" s="43">
        <v>13</v>
      </c>
      <c r="AJ26" s="43">
        <v>2</v>
      </c>
      <c r="AK26" s="43">
        <v>2</v>
      </c>
      <c r="AM26" s="43">
        <v>1</v>
      </c>
      <c r="AN26" s="43">
        <f t="shared" si="85"/>
        <v>16</v>
      </c>
      <c r="AO26" s="1454">
        <f t="shared" si="86"/>
        <v>1</v>
      </c>
      <c r="AQ26" s="1469">
        <v>23</v>
      </c>
      <c r="AR26" s="1464" t="s">
        <v>24</v>
      </c>
      <c r="AS26" s="1471">
        <v>1</v>
      </c>
      <c r="AT26" s="1471">
        <v>1</v>
      </c>
      <c r="AU26" s="1471">
        <v>1</v>
      </c>
      <c r="AV26" s="1471">
        <f t="shared" si="91"/>
        <v>3</v>
      </c>
      <c r="BC26" s="1454"/>
      <c r="BE26" s="1467">
        <v>23</v>
      </c>
      <c r="BF26" s="1466" t="s">
        <v>20</v>
      </c>
      <c r="BK26" s="43">
        <v>13</v>
      </c>
      <c r="BL26" s="43">
        <v>1</v>
      </c>
      <c r="BM26" s="43">
        <v>3</v>
      </c>
      <c r="BN26" s="43">
        <v>1</v>
      </c>
      <c r="BO26" s="43">
        <v>1</v>
      </c>
      <c r="BP26" s="43">
        <f t="shared" ref="BP26:BP31" si="95">BK26+BL26+BN26+BO26</f>
        <v>16</v>
      </c>
      <c r="BQ26" s="1454">
        <f t="shared" ref="BQ26:BQ31" si="96">$C$40-BP26</f>
        <v>1</v>
      </c>
      <c r="BS26" s="1469">
        <v>23</v>
      </c>
      <c r="BT26" s="1464" t="s">
        <v>23</v>
      </c>
      <c r="BU26" s="1471">
        <v>1</v>
      </c>
      <c r="BV26" s="1471"/>
      <c r="BW26" s="1471">
        <v>1</v>
      </c>
      <c r="BX26" s="1471">
        <f t="shared" ref="BX26" si="97">SUM(BU26:BW26)</f>
        <v>2</v>
      </c>
      <c r="CE26" s="1454"/>
      <c r="CG26" s="1465">
        <v>23</v>
      </c>
      <c r="CH26" s="1465" t="s">
        <v>25</v>
      </c>
      <c r="CI26" s="1471">
        <v>0.5</v>
      </c>
      <c r="CJ26" s="1471">
        <v>0.5</v>
      </c>
      <c r="CK26" s="1471">
        <v>0.5</v>
      </c>
      <c r="CL26" s="1471">
        <f t="shared" ref="CL26:CL27" si="98">SUM(CI26:CK26)</f>
        <v>1.5</v>
      </c>
      <c r="CM26" s="43">
        <v>12</v>
      </c>
      <c r="CN26" s="43">
        <v>3</v>
      </c>
      <c r="CO26" s="43">
        <v>0</v>
      </c>
      <c r="CP26" s="43">
        <v>1</v>
      </c>
      <c r="CQ26" s="43">
        <v>1</v>
      </c>
      <c r="CR26" s="43">
        <f t="shared" si="74"/>
        <v>17</v>
      </c>
      <c r="CS26" s="1454">
        <f t="shared" si="75"/>
        <v>0</v>
      </c>
      <c r="CU26" s="1470">
        <v>23</v>
      </c>
      <c r="CV26" s="1470" t="s">
        <v>21</v>
      </c>
      <c r="CW26" s="1471">
        <v>1</v>
      </c>
      <c r="CX26" s="1471">
        <v>1</v>
      </c>
      <c r="CY26" s="1471">
        <v>1</v>
      </c>
      <c r="CZ26" s="1471">
        <f t="shared" ref="CZ26" si="99">SUM(CW26:CY26)</f>
        <v>3</v>
      </c>
      <c r="DG26" s="1454"/>
      <c r="DI26" s="1465">
        <v>23</v>
      </c>
      <c r="DJ26" s="1465" t="s">
        <v>23</v>
      </c>
      <c r="DO26" s="43">
        <v>13</v>
      </c>
      <c r="DP26" s="43">
        <v>3</v>
      </c>
      <c r="DQ26" s="43">
        <v>1</v>
      </c>
      <c r="DS26" s="43">
        <v>1</v>
      </c>
      <c r="DT26" s="43">
        <f t="shared" si="83"/>
        <v>17</v>
      </c>
      <c r="DU26" s="1454">
        <f t="shared" si="84"/>
        <v>0</v>
      </c>
      <c r="DW26" s="1470">
        <v>23</v>
      </c>
      <c r="DX26" s="1470" t="s">
        <v>19</v>
      </c>
      <c r="DY26" s="1471">
        <v>1</v>
      </c>
      <c r="DZ26" s="1471">
        <v>1</v>
      </c>
      <c r="EA26" s="1471">
        <v>1</v>
      </c>
      <c r="EB26" s="1471">
        <f t="shared" si="93"/>
        <v>3</v>
      </c>
      <c r="EK26" s="1470">
        <v>23</v>
      </c>
      <c r="EL26" s="1470" t="s">
        <v>22</v>
      </c>
      <c r="EM26" s="1471">
        <v>1</v>
      </c>
      <c r="EN26" s="1471">
        <v>1</v>
      </c>
      <c r="EO26" s="1471"/>
      <c r="EP26" s="1471">
        <f t="shared" ref="EP26" si="100">SUM(EM26:EO26)</f>
        <v>2</v>
      </c>
      <c r="EW26" s="1454"/>
      <c r="EY26" s="1465">
        <v>23</v>
      </c>
      <c r="EZ26" s="1465" t="s">
        <v>22</v>
      </c>
      <c r="FE26" s="43">
        <v>13</v>
      </c>
      <c r="FF26" s="43">
        <v>2</v>
      </c>
      <c r="FG26" s="43">
        <v>2</v>
      </c>
      <c r="FI26" s="43">
        <v>1</v>
      </c>
      <c r="FJ26" s="43">
        <f t="shared" si="94"/>
        <v>16</v>
      </c>
      <c r="FK26" s="1454">
        <f>$C$40-FJ26</f>
        <v>1</v>
      </c>
    </row>
    <row r="27" spans="1:167" x14ac:dyDescent="0.15">
      <c r="A27" s="43">
        <v>24</v>
      </c>
      <c r="B27" s="43" t="s">
        <v>25</v>
      </c>
      <c r="C27" s="1471">
        <v>0.5</v>
      </c>
      <c r="D27" s="1471">
        <v>0.5</v>
      </c>
      <c r="F27" s="1471">
        <f t="shared" si="18"/>
        <v>1</v>
      </c>
      <c r="G27" s="43">
        <v>12</v>
      </c>
      <c r="H27" s="43">
        <v>3</v>
      </c>
      <c r="I27" s="43">
        <v>0</v>
      </c>
      <c r="J27" s="43">
        <v>1</v>
      </c>
      <c r="L27" s="43">
        <f t="shared" si="12"/>
        <v>16</v>
      </c>
      <c r="M27" s="1454">
        <f t="shared" si="77"/>
        <v>1</v>
      </c>
      <c r="O27" s="1458">
        <v>24</v>
      </c>
      <c r="P27" s="1459" t="s">
        <v>20</v>
      </c>
      <c r="U27" s="43">
        <v>13</v>
      </c>
      <c r="V27" s="43">
        <v>1</v>
      </c>
      <c r="W27" s="43">
        <v>3</v>
      </c>
      <c r="X27" s="43">
        <v>1</v>
      </c>
      <c r="Y27" s="43">
        <v>1</v>
      </c>
      <c r="Z27" s="43">
        <f t="shared" si="69"/>
        <v>16</v>
      </c>
      <c r="AA27" s="1454">
        <f>$C$40-Z27</f>
        <v>1</v>
      </c>
      <c r="AC27" s="1462">
        <v>24</v>
      </c>
      <c r="AD27" s="1466" t="s">
        <v>23</v>
      </c>
      <c r="AI27" s="43">
        <v>13</v>
      </c>
      <c r="AJ27" s="43">
        <v>3</v>
      </c>
      <c r="AK27" s="43">
        <v>1</v>
      </c>
      <c r="AN27" s="43">
        <f t="shared" si="85"/>
        <v>16</v>
      </c>
      <c r="AO27" s="1454">
        <f t="shared" si="86"/>
        <v>1</v>
      </c>
      <c r="AQ27" s="1467">
        <v>24</v>
      </c>
      <c r="AR27" s="1466" t="s">
        <v>25</v>
      </c>
      <c r="AS27" s="1471"/>
      <c r="AT27" s="1471">
        <v>0.5</v>
      </c>
      <c r="AU27" s="1471">
        <v>0.5</v>
      </c>
      <c r="AV27" s="1471">
        <f t="shared" si="91"/>
        <v>1</v>
      </c>
      <c r="AW27" s="43">
        <v>12</v>
      </c>
      <c r="AX27" s="43">
        <v>3</v>
      </c>
      <c r="AY27" s="43">
        <v>0</v>
      </c>
      <c r="AZ27" s="43">
        <v>1</v>
      </c>
      <c r="BA27" s="43">
        <v>1</v>
      </c>
      <c r="BB27" s="43">
        <f t="shared" si="79"/>
        <v>17</v>
      </c>
      <c r="BC27" s="1454">
        <f>$C$40-BB27</f>
        <v>0</v>
      </c>
      <c r="BE27" s="1467">
        <v>24</v>
      </c>
      <c r="BF27" s="1466" t="s">
        <v>21</v>
      </c>
      <c r="BK27" s="43">
        <v>13</v>
      </c>
      <c r="BL27" s="43">
        <v>1</v>
      </c>
      <c r="BM27" s="43">
        <v>3</v>
      </c>
      <c r="BN27" s="43">
        <v>1</v>
      </c>
      <c r="BO27" s="43">
        <v>1</v>
      </c>
      <c r="BP27" s="43">
        <f t="shared" si="95"/>
        <v>16</v>
      </c>
      <c r="BQ27" s="1454">
        <f t="shared" si="96"/>
        <v>1</v>
      </c>
      <c r="BS27" s="1467">
        <v>24</v>
      </c>
      <c r="BT27" s="1466" t="s">
        <v>24</v>
      </c>
      <c r="BY27" s="43">
        <v>13</v>
      </c>
      <c r="BZ27" s="43">
        <v>4</v>
      </c>
      <c r="CA27" s="43">
        <v>0</v>
      </c>
      <c r="CB27" s="43">
        <v>1</v>
      </c>
      <c r="CC27" s="43">
        <v>1</v>
      </c>
      <c r="CD27" s="43">
        <f t="shared" si="88"/>
        <v>19</v>
      </c>
      <c r="CE27" s="1454">
        <f>$C$40-CD27</f>
        <v>-2</v>
      </c>
      <c r="CG27" s="1470">
        <v>24</v>
      </c>
      <c r="CH27" s="1470" t="s">
        <v>19</v>
      </c>
      <c r="CI27" s="1471"/>
      <c r="CJ27" s="1471">
        <v>1</v>
      </c>
      <c r="CK27" s="1471">
        <v>1</v>
      </c>
      <c r="CL27" s="1471">
        <f t="shared" si="98"/>
        <v>2</v>
      </c>
      <c r="CU27" s="1465">
        <v>24</v>
      </c>
      <c r="CV27" s="1465" t="s">
        <v>22</v>
      </c>
      <c r="DA27" s="43">
        <v>13</v>
      </c>
      <c r="DB27" s="43">
        <v>2</v>
      </c>
      <c r="DC27" s="43">
        <v>2</v>
      </c>
      <c r="DE27" s="43">
        <v>1</v>
      </c>
      <c r="DF27" s="43">
        <f t="shared" si="92"/>
        <v>16</v>
      </c>
      <c r="DG27" s="1454">
        <f>$C$40-DF27</f>
        <v>1</v>
      </c>
      <c r="DI27" s="1465">
        <v>24</v>
      </c>
      <c r="DJ27" s="1465" t="s">
        <v>24</v>
      </c>
      <c r="DO27" s="43">
        <v>13</v>
      </c>
      <c r="DP27" s="43">
        <v>4</v>
      </c>
      <c r="DQ27" s="43">
        <v>0</v>
      </c>
      <c r="DR27" s="43">
        <v>1</v>
      </c>
      <c r="DT27" s="43">
        <f t="shared" si="83"/>
        <v>18</v>
      </c>
      <c r="DU27" s="1454">
        <f t="shared" si="84"/>
        <v>-1</v>
      </c>
      <c r="DW27" s="1465">
        <v>24</v>
      </c>
      <c r="DX27" s="1465" t="s">
        <v>20</v>
      </c>
      <c r="EC27" s="43">
        <v>13</v>
      </c>
      <c r="ED27" s="43">
        <v>1</v>
      </c>
      <c r="EE27" s="43">
        <v>3</v>
      </c>
      <c r="EG27" s="43">
        <v>1</v>
      </c>
      <c r="EH27" s="43">
        <f t="shared" ref="EH27:EH32" si="101">EC27+ED27+EF27+EG27</f>
        <v>15</v>
      </c>
      <c r="EI27" s="1454">
        <f t="shared" ref="EI27:EI32" si="102">$C$40-EH27</f>
        <v>2</v>
      </c>
      <c r="EK27" s="1465">
        <v>24</v>
      </c>
      <c r="EL27" s="1465" t="s">
        <v>23</v>
      </c>
      <c r="EQ27" s="43">
        <v>13</v>
      </c>
      <c r="ER27" s="43">
        <v>3</v>
      </c>
      <c r="ES27" s="43">
        <v>1</v>
      </c>
      <c r="ET27" s="43">
        <v>1</v>
      </c>
      <c r="EU27" s="43">
        <v>1</v>
      </c>
      <c r="EV27" s="43">
        <f t="shared" si="89"/>
        <v>18</v>
      </c>
      <c r="EW27" s="1454">
        <f>$C$40-EV27</f>
        <v>-1</v>
      </c>
      <c r="EY27" s="1465">
        <v>24</v>
      </c>
      <c r="EZ27" s="1465" t="s">
        <v>23</v>
      </c>
      <c r="FE27" s="43">
        <v>13</v>
      </c>
      <c r="FF27" s="43">
        <v>3</v>
      </c>
      <c r="FG27" s="43">
        <v>1</v>
      </c>
      <c r="FH27" s="43">
        <v>1</v>
      </c>
      <c r="FJ27" s="43">
        <f t="shared" si="94"/>
        <v>17</v>
      </c>
      <c r="FK27" s="1454">
        <f>$C$40-FJ27</f>
        <v>0</v>
      </c>
    </row>
    <row r="28" spans="1:167" x14ac:dyDescent="0.15">
      <c r="A28" s="1456">
        <v>25</v>
      </c>
      <c r="B28" s="1456" t="s">
        <v>19</v>
      </c>
      <c r="D28" s="1471">
        <v>1</v>
      </c>
      <c r="E28" s="1471">
        <v>1</v>
      </c>
      <c r="F28" s="1471">
        <f t="shared" si="18"/>
        <v>2</v>
      </c>
      <c r="O28" s="1458">
        <v>25</v>
      </c>
      <c r="P28" s="1459" t="s">
        <v>21</v>
      </c>
      <c r="U28" s="43">
        <v>13</v>
      </c>
      <c r="V28" s="43">
        <v>1</v>
      </c>
      <c r="W28" s="43">
        <v>3</v>
      </c>
      <c r="Y28" s="43">
        <v>1</v>
      </c>
      <c r="Z28" s="43">
        <f t="shared" si="69"/>
        <v>15</v>
      </c>
      <c r="AA28" s="1454"/>
      <c r="AC28" s="1462">
        <v>25</v>
      </c>
      <c r="AD28" s="1466" t="s">
        <v>24</v>
      </c>
      <c r="AI28" s="43">
        <v>13</v>
      </c>
      <c r="AJ28" s="43">
        <v>4</v>
      </c>
      <c r="AK28" s="43">
        <v>0</v>
      </c>
      <c r="AL28" s="43">
        <v>1</v>
      </c>
      <c r="AN28" s="43">
        <f t="shared" si="85"/>
        <v>18</v>
      </c>
      <c r="AO28" s="1454">
        <f t="shared" si="86"/>
        <v>-1</v>
      </c>
      <c r="AQ28" s="1469">
        <v>25</v>
      </c>
      <c r="AR28" s="1464" t="s">
        <v>19</v>
      </c>
      <c r="AS28" s="1471">
        <v>1</v>
      </c>
      <c r="AT28" s="1471"/>
      <c r="AU28" s="1471">
        <v>1</v>
      </c>
      <c r="AV28" s="1471">
        <f t="shared" si="91"/>
        <v>2</v>
      </c>
      <c r="BE28" s="1467">
        <v>25</v>
      </c>
      <c r="BF28" s="1466" t="s">
        <v>22</v>
      </c>
      <c r="BK28" s="43">
        <v>13</v>
      </c>
      <c r="BL28" s="43">
        <v>2</v>
      </c>
      <c r="BM28" s="43">
        <v>2</v>
      </c>
      <c r="BO28" s="43">
        <v>1</v>
      </c>
      <c r="BP28" s="43">
        <f t="shared" si="95"/>
        <v>16</v>
      </c>
      <c r="BQ28" s="1454">
        <f t="shared" si="96"/>
        <v>1</v>
      </c>
      <c r="BS28" s="1467">
        <v>25</v>
      </c>
      <c r="BT28" s="1466" t="s">
        <v>25</v>
      </c>
      <c r="BU28" s="1471"/>
      <c r="BV28" s="1471">
        <v>0.5</v>
      </c>
      <c r="BW28" s="1471"/>
      <c r="BX28" s="1471">
        <f t="shared" ref="BX28:BX29" si="103">SUM(BU28:BW28)</f>
        <v>0.5</v>
      </c>
      <c r="BY28" s="43">
        <v>12</v>
      </c>
      <c r="BZ28" s="43">
        <v>3</v>
      </c>
      <c r="CA28" s="43">
        <v>0</v>
      </c>
      <c r="CC28" s="43">
        <v>1</v>
      </c>
      <c r="CD28" s="43">
        <f t="shared" si="88"/>
        <v>16</v>
      </c>
      <c r="CE28" s="1454">
        <f>$C$40-CD28</f>
        <v>1</v>
      </c>
      <c r="CG28" s="1465">
        <v>25</v>
      </c>
      <c r="CH28" s="1465" t="s">
        <v>20</v>
      </c>
      <c r="CM28" s="43">
        <v>13</v>
      </c>
      <c r="CN28" s="43">
        <v>1</v>
      </c>
      <c r="CO28" s="43">
        <v>3</v>
      </c>
      <c r="CP28" s="43">
        <v>1</v>
      </c>
      <c r="CR28" s="43">
        <f t="shared" ref="CR28:CR33" si="104">CM28+CN28+CP28+CQ28</f>
        <v>15</v>
      </c>
      <c r="CS28" s="1454">
        <f t="shared" ref="CS28:CS33" si="105">$C$40-CR28</f>
        <v>2</v>
      </c>
      <c r="CU28" s="1465">
        <v>25</v>
      </c>
      <c r="CV28" s="1465" t="s">
        <v>23</v>
      </c>
      <c r="DA28" s="43">
        <v>13</v>
      </c>
      <c r="DB28" s="43">
        <v>3</v>
      </c>
      <c r="DC28" s="43">
        <v>1</v>
      </c>
      <c r="DD28" s="43">
        <v>1</v>
      </c>
      <c r="DF28" s="43">
        <f t="shared" si="92"/>
        <v>17</v>
      </c>
      <c r="DG28" s="1454">
        <f>$C$40-DF28</f>
        <v>0</v>
      </c>
      <c r="DI28" s="1465">
        <v>25</v>
      </c>
      <c r="DJ28" s="1465" t="s">
        <v>25</v>
      </c>
      <c r="DK28" s="1471">
        <v>0.5</v>
      </c>
      <c r="DL28" s="1471">
        <v>0.5</v>
      </c>
      <c r="DM28" s="1471">
        <v>0.5</v>
      </c>
      <c r="DN28" s="1471">
        <f t="shared" ref="DN28:DN29" si="106">SUM(DK28:DM28)</f>
        <v>1.5</v>
      </c>
      <c r="DO28" s="43">
        <v>12</v>
      </c>
      <c r="DP28" s="43">
        <v>3</v>
      </c>
      <c r="DQ28" s="43">
        <v>0</v>
      </c>
      <c r="DR28" s="43">
        <v>1</v>
      </c>
      <c r="DS28" s="43">
        <v>1</v>
      </c>
      <c r="DT28" s="43">
        <f t="shared" si="83"/>
        <v>17</v>
      </c>
      <c r="DU28" s="1454">
        <f t="shared" si="84"/>
        <v>0</v>
      </c>
      <c r="DW28" s="1465">
        <v>25</v>
      </c>
      <c r="DX28" s="1465" t="s">
        <v>21</v>
      </c>
      <c r="EC28" s="43">
        <v>13</v>
      </c>
      <c r="ED28" s="43">
        <v>1</v>
      </c>
      <c r="EE28" s="43">
        <v>3</v>
      </c>
      <c r="EF28" s="43">
        <v>1</v>
      </c>
      <c r="EH28" s="43">
        <f t="shared" si="101"/>
        <v>15</v>
      </c>
      <c r="EI28" s="1454">
        <f t="shared" si="102"/>
        <v>2</v>
      </c>
      <c r="EK28" s="1465">
        <v>25</v>
      </c>
      <c r="EL28" s="1465" t="s">
        <v>24</v>
      </c>
      <c r="EQ28" s="43">
        <v>13</v>
      </c>
      <c r="ER28" s="43">
        <v>4</v>
      </c>
      <c r="ES28" s="43">
        <v>0</v>
      </c>
      <c r="EU28" s="43">
        <v>1</v>
      </c>
      <c r="EV28" s="43">
        <f t="shared" si="89"/>
        <v>18</v>
      </c>
      <c r="EW28" s="1454">
        <f>$C$40-EV28</f>
        <v>-1</v>
      </c>
      <c r="EY28" s="1465">
        <v>25</v>
      </c>
      <c r="EZ28" s="1465" t="s">
        <v>24</v>
      </c>
      <c r="FE28" s="43">
        <v>13</v>
      </c>
      <c r="FF28" s="43">
        <v>4</v>
      </c>
      <c r="FG28" s="43">
        <v>0</v>
      </c>
      <c r="FH28" s="43">
        <v>1</v>
      </c>
      <c r="FI28" s="43">
        <v>1</v>
      </c>
      <c r="FJ28" s="43">
        <f t="shared" si="94"/>
        <v>19</v>
      </c>
      <c r="FK28" s="1454">
        <f>$C$40-FJ28</f>
        <v>-2</v>
      </c>
    </row>
    <row r="29" spans="1:167" x14ac:dyDescent="0.15">
      <c r="A29" s="43">
        <v>26</v>
      </c>
      <c r="B29" s="43" t="s">
        <v>20</v>
      </c>
      <c r="G29" s="43">
        <v>13</v>
      </c>
      <c r="H29" s="43">
        <v>1</v>
      </c>
      <c r="I29" s="43">
        <v>3</v>
      </c>
      <c r="J29" s="43">
        <v>1</v>
      </c>
      <c r="L29" s="43">
        <f t="shared" si="12"/>
        <v>15</v>
      </c>
      <c r="M29" s="1454">
        <f>$C$40-L29</f>
        <v>2</v>
      </c>
      <c r="O29" s="1458">
        <v>26</v>
      </c>
      <c r="P29" s="1459" t="s">
        <v>22</v>
      </c>
      <c r="U29" s="43">
        <v>13</v>
      </c>
      <c r="V29" s="43">
        <v>2</v>
      </c>
      <c r="W29" s="43">
        <v>2</v>
      </c>
      <c r="X29" s="43">
        <v>1</v>
      </c>
      <c r="Z29" s="43">
        <f t="shared" si="69"/>
        <v>16</v>
      </c>
      <c r="AA29" s="1454">
        <f>$C$40-Z29</f>
        <v>1</v>
      </c>
      <c r="AC29" s="1462">
        <v>26</v>
      </c>
      <c r="AD29" s="1466" t="s">
        <v>25</v>
      </c>
      <c r="AE29" s="1471">
        <v>0.5</v>
      </c>
      <c r="AF29" s="1471">
        <v>0.5</v>
      </c>
      <c r="AG29" s="1471"/>
      <c r="AH29" s="1471">
        <f t="shared" ref="AH29:AH30" si="107">SUM(AE29:AG29)</f>
        <v>1</v>
      </c>
      <c r="AI29" s="43">
        <v>12</v>
      </c>
      <c r="AJ29" s="43">
        <v>3</v>
      </c>
      <c r="AK29" s="43">
        <v>0</v>
      </c>
      <c r="AL29" s="43">
        <v>1</v>
      </c>
      <c r="AM29" s="43">
        <v>1</v>
      </c>
      <c r="AN29" s="43">
        <f t="shared" si="85"/>
        <v>17</v>
      </c>
      <c r="AO29" s="1454">
        <f t="shared" si="86"/>
        <v>0</v>
      </c>
      <c r="AQ29" s="1467">
        <v>26</v>
      </c>
      <c r="AR29" s="1466" t="s">
        <v>20</v>
      </c>
      <c r="AW29" s="43">
        <v>13</v>
      </c>
      <c r="AX29" s="43">
        <v>1</v>
      </c>
      <c r="AY29" s="43">
        <v>3</v>
      </c>
      <c r="BA29" s="43">
        <v>1</v>
      </c>
      <c r="BB29" s="43">
        <f t="shared" ref="BB29:BB34" si="108">AW29+AX29+AZ29+BA29</f>
        <v>15</v>
      </c>
      <c r="BC29" s="1454">
        <f t="shared" ref="BC29:BC34" si="109">$C$40-BB29</f>
        <v>2</v>
      </c>
      <c r="BE29" s="1467">
        <v>26</v>
      </c>
      <c r="BF29" s="1466" t="s">
        <v>23</v>
      </c>
      <c r="BK29" s="43">
        <v>13</v>
      </c>
      <c r="BL29" s="43">
        <v>3</v>
      </c>
      <c r="BM29" s="43">
        <v>1</v>
      </c>
      <c r="BN29" s="43">
        <v>1</v>
      </c>
      <c r="BP29" s="43">
        <f t="shared" si="95"/>
        <v>17</v>
      </c>
      <c r="BQ29" s="1454">
        <f t="shared" si="96"/>
        <v>0</v>
      </c>
      <c r="BS29" s="1469">
        <v>26</v>
      </c>
      <c r="BT29" s="1464" t="s">
        <v>19</v>
      </c>
      <c r="BU29" s="1471">
        <v>1</v>
      </c>
      <c r="BV29" s="1471"/>
      <c r="BW29" s="1471">
        <v>1</v>
      </c>
      <c r="BX29" s="1471">
        <f t="shared" si="103"/>
        <v>2</v>
      </c>
      <c r="CG29" s="1465">
        <v>26</v>
      </c>
      <c r="CH29" s="1465" t="s">
        <v>21</v>
      </c>
      <c r="CM29" s="43">
        <v>13</v>
      </c>
      <c r="CN29" s="43">
        <v>1</v>
      </c>
      <c r="CO29" s="43">
        <v>3</v>
      </c>
      <c r="CQ29" s="43">
        <v>1</v>
      </c>
      <c r="CR29" s="43">
        <f t="shared" si="104"/>
        <v>15</v>
      </c>
      <c r="CS29" s="1454">
        <f t="shared" si="105"/>
        <v>2</v>
      </c>
      <c r="CU29" s="1465">
        <v>26</v>
      </c>
      <c r="CV29" s="1465" t="s">
        <v>24</v>
      </c>
      <c r="DA29" s="43">
        <v>13</v>
      </c>
      <c r="DB29" s="43">
        <v>4</v>
      </c>
      <c r="DC29" s="43">
        <v>0</v>
      </c>
      <c r="DD29" s="43">
        <v>1</v>
      </c>
      <c r="DE29" s="43">
        <v>1</v>
      </c>
      <c r="DF29" s="43">
        <f t="shared" si="92"/>
        <v>19</v>
      </c>
      <c r="DG29" s="1454">
        <f>$C$40-DF29</f>
        <v>-2</v>
      </c>
      <c r="DI29" s="1470">
        <v>26</v>
      </c>
      <c r="DJ29" s="1470" t="s">
        <v>19</v>
      </c>
      <c r="DK29" s="1471"/>
      <c r="DL29" s="1471">
        <v>1</v>
      </c>
      <c r="DM29" s="1471">
        <v>1</v>
      </c>
      <c r="DN29" s="1471">
        <f t="shared" si="106"/>
        <v>2</v>
      </c>
      <c r="DW29" s="1465">
        <v>26</v>
      </c>
      <c r="DX29" s="1465" t="s">
        <v>22</v>
      </c>
      <c r="EC29" s="43">
        <v>13</v>
      </c>
      <c r="ED29" s="43">
        <v>2</v>
      </c>
      <c r="EE29" s="43">
        <v>2</v>
      </c>
      <c r="EF29" s="43">
        <v>1</v>
      </c>
      <c r="EG29" s="43">
        <v>1</v>
      </c>
      <c r="EH29" s="43">
        <f t="shared" si="101"/>
        <v>17</v>
      </c>
      <c r="EI29" s="1454">
        <f t="shared" si="102"/>
        <v>0</v>
      </c>
      <c r="EK29" s="1465">
        <v>26</v>
      </c>
      <c r="EL29" s="1465" t="s">
        <v>25</v>
      </c>
      <c r="EM29" s="1471">
        <v>0.5</v>
      </c>
      <c r="EN29" s="1471"/>
      <c r="EO29" s="1471">
        <v>0.5</v>
      </c>
      <c r="EP29" s="1471">
        <f t="shared" ref="EP29:EP30" si="110">SUM(EM29:EO29)</f>
        <v>1</v>
      </c>
      <c r="EQ29" s="43">
        <v>12</v>
      </c>
      <c r="ER29" s="43">
        <v>3</v>
      </c>
      <c r="ES29" s="43">
        <v>0</v>
      </c>
      <c r="ET29" s="43">
        <v>1</v>
      </c>
      <c r="EU29" s="43">
        <v>1</v>
      </c>
      <c r="EV29" s="43">
        <f t="shared" si="89"/>
        <v>17</v>
      </c>
      <c r="EW29" s="1454">
        <f>$C$40-EV29</f>
        <v>0</v>
      </c>
      <c r="EY29" s="1465">
        <v>26</v>
      </c>
      <c r="EZ29" s="1465" t="s">
        <v>25</v>
      </c>
      <c r="FA29" s="1471">
        <v>0.5</v>
      </c>
      <c r="FB29" s="1471">
        <v>0.5</v>
      </c>
      <c r="FC29" s="1471">
        <v>0.5</v>
      </c>
      <c r="FD29" s="1471">
        <f t="shared" ref="FD29:FD30" si="111">SUM(FA29:FC29)</f>
        <v>1.5</v>
      </c>
      <c r="FE29" s="43">
        <v>12</v>
      </c>
      <c r="FF29" s="43">
        <v>3</v>
      </c>
      <c r="FG29" s="43">
        <v>0</v>
      </c>
      <c r="FH29" s="43">
        <v>1</v>
      </c>
      <c r="FI29" s="43">
        <v>1</v>
      </c>
      <c r="FJ29" s="43">
        <f t="shared" si="94"/>
        <v>17</v>
      </c>
      <c r="FK29" s="1454">
        <f>$C$40-FJ29</f>
        <v>0</v>
      </c>
    </row>
    <row r="30" spans="1:167" x14ac:dyDescent="0.15">
      <c r="A30" s="43">
        <v>27</v>
      </c>
      <c r="B30" s="43" t="s">
        <v>21</v>
      </c>
      <c r="G30" s="43">
        <v>13</v>
      </c>
      <c r="H30" s="43">
        <v>1</v>
      </c>
      <c r="I30" s="43">
        <v>3</v>
      </c>
      <c r="K30" s="43">
        <v>1</v>
      </c>
      <c r="L30" s="43">
        <f t="shared" si="12"/>
        <v>15</v>
      </c>
      <c r="M30" s="1454">
        <f>$C$40-L30</f>
        <v>2</v>
      </c>
      <c r="O30" s="1458">
        <v>27</v>
      </c>
      <c r="P30" s="1459" t="s">
        <v>23</v>
      </c>
      <c r="U30" s="43">
        <v>13</v>
      </c>
      <c r="V30" s="43">
        <v>3</v>
      </c>
      <c r="W30" s="43">
        <v>1</v>
      </c>
      <c r="Y30" s="43">
        <v>1</v>
      </c>
      <c r="Z30" s="43">
        <f t="shared" si="69"/>
        <v>17</v>
      </c>
      <c r="AA30" s="1454">
        <f>$C$40-Z30</f>
        <v>0</v>
      </c>
      <c r="AC30" s="1463">
        <v>27</v>
      </c>
      <c r="AD30" s="1464" t="s">
        <v>19</v>
      </c>
      <c r="AE30" s="1471">
        <v>1</v>
      </c>
      <c r="AF30" s="1471">
        <v>1</v>
      </c>
      <c r="AG30" s="1471">
        <v>1</v>
      </c>
      <c r="AH30" s="1471">
        <f t="shared" si="107"/>
        <v>3</v>
      </c>
      <c r="AO30" s="1454"/>
      <c r="AQ30" s="1467">
        <v>27</v>
      </c>
      <c r="AR30" s="1466" t="s">
        <v>21</v>
      </c>
      <c r="AW30" s="43">
        <v>13</v>
      </c>
      <c r="AX30" s="43">
        <v>1</v>
      </c>
      <c r="AY30" s="43">
        <v>3</v>
      </c>
      <c r="AZ30" s="43">
        <v>1</v>
      </c>
      <c r="BB30" s="43">
        <f t="shared" si="108"/>
        <v>15</v>
      </c>
      <c r="BC30" s="1454">
        <f t="shared" si="109"/>
        <v>2</v>
      </c>
      <c r="BE30" s="1467">
        <v>27</v>
      </c>
      <c r="BF30" s="1466" t="s">
        <v>24</v>
      </c>
      <c r="BK30" s="43">
        <v>13</v>
      </c>
      <c r="BL30" s="43">
        <v>4</v>
      </c>
      <c r="BM30" s="43">
        <v>0</v>
      </c>
      <c r="BN30" s="43">
        <v>1</v>
      </c>
      <c r="BO30" s="43">
        <v>1</v>
      </c>
      <c r="BP30" s="43">
        <f t="shared" si="95"/>
        <v>19</v>
      </c>
      <c r="BQ30" s="1454">
        <f t="shared" si="96"/>
        <v>-2</v>
      </c>
      <c r="BS30" s="1467">
        <v>27</v>
      </c>
      <c r="BT30" s="1466" t="s">
        <v>20</v>
      </c>
      <c r="BY30" s="43">
        <v>13</v>
      </c>
      <c r="BZ30" s="43">
        <v>1</v>
      </c>
      <c r="CA30" s="43">
        <v>3</v>
      </c>
      <c r="CC30" s="43">
        <v>1</v>
      </c>
      <c r="CD30" s="43">
        <f t="shared" ref="CD30:CD33" si="112">BY30+BZ30+CB30+CC30</f>
        <v>15</v>
      </c>
      <c r="CE30" s="1454">
        <f>$C$40-CD30</f>
        <v>2</v>
      </c>
      <c r="CG30" s="1465">
        <v>27</v>
      </c>
      <c r="CH30" s="1465" t="s">
        <v>22</v>
      </c>
      <c r="CM30" s="43">
        <v>13</v>
      </c>
      <c r="CN30" s="43">
        <v>2</v>
      </c>
      <c r="CO30" s="43">
        <v>2</v>
      </c>
      <c r="CP30" s="43">
        <v>1</v>
      </c>
      <c r="CR30" s="43">
        <f t="shared" si="104"/>
        <v>16</v>
      </c>
      <c r="CS30" s="1454">
        <f t="shared" si="105"/>
        <v>1</v>
      </c>
      <c r="CU30" s="1465">
        <v>27</v>
      </c>
      <c r="CV30" s="1465" t="s">
        <v>25</v>
      </c>
      <c r="CW30" s="1471"/>
      <c r="CX30" s="1471">
        <v>0.5</v>
      </c>
      <c r="CY30" s="1471">
        <v>0.5</v>
      </c>
      <c r="CZ30" s="1471">
        <f t="shared" ref="CZ30:CZ31" si="113">SUM(CW30:CY30)</f>
        <v>1</v>
      </c>
      <c r="DA30" s="43">
        <v>12</v>
      </c>
      <c r="DB30" s="43">
        <v>3</v>
      </c>
      <c r="DC30" s="43">
        <v>0</v>
      </c>
      <c r="DE30" s="43">
        <v>1</v>
      </c>
      <c r="DF30" s="43">
        <f t="shared" si="92"/>
        <v>16</v>
      </c>
      <c r="DG30" s="1454">
        <f>$C$40-DF30</f>
        <v>1</v>
      </c>
      <c r="DI30" s="1465">
        <v>27</v>
      </c>
      <c r="DJ30" s="1465" t="s">
        <v>20</v>
      </c>
      <c r="DO30" s="43">
        <v>13</v>
      </c>
      <c r="DP30" s="43">
        <v>1</v>
      </c>
      <c r="DQ30" s="43">
        <v>3</v>
      </c>
      <c r="DR30" s="43">
        <v>1</v>
      </c>
      <c r="DT30" s="43">
        <f t="shared" ref="DT30:DT32" si="114">DO30+DP30+DR30+DS30</f>
        <v>15</v>
      </c>
      <c r="DU30" s="1454">
        <f>$C$40-DT30</f>
        <v>2</v>
      </c>
      <c r="DW30" s="1465">
        <v>27</v>
      </c>
      <c r="DX30" s="1465" t="s">
        <v>23</v>
      </c>
      <c r="EC30" s="43">
        <v>13</v>
      </c>
      <c r="ED30" s="43">
        <v>3</v>
      </c>
      <c r="EE30" s="43">
        <v>1</v>
      </c>
      <c r="EF30" s="43">
        <v>1</v>
      </c>
      <c r="EG30" s="43">
        <v>1</v>
      </c>
      <c r="EH30" s="43">
        <f t="shared" si="101"/>
        <v>18</v>
      </c>
      <c r="EI30" s="1454">
        <f t="shared" si="102"/>
        <v>-1</v>
      </c>
      <c r="EK30" s="1470">
        <v>27</v>
      </c>
      <c r="EL30" s="1470" t="s">
        <v>19</v>
      </c>
      <c r="EM30" s="1471">
        <v>1</v>
      </c>
      <c r="EN30" s="1471">
        <v>1</v>
      </c>
      <c r="EO30" s="1471"/>
      <c r="EP30" s="1471">
        <f t="shared" si="110"/>
        <v>2</v>
      </c>
      <c r="EY30" s="1470">
        <v>27</v>
      </c>
      <c r="EZ30" s="1470" t="s">
        <v>19</v>
      </c>
      <c r="FA30" s="1471"/>
      <c r="FB30" s="1471">
        <v>1</v>
      </c>
      <c r="FC30" s="1471">
        <v>1</v>
      </c>
      <c r="FD30" s="1471">
        <f t="shared" si="111"/>
        <v>2</v>
      </c>
    </row>
    <row r="31" spans="1:167" x14ac:dyDescent="0.15">
      <c r="A31" s="43">
        <v>28</v>
      </c>
      <c r="B31" s="43" t="s">
        <v>22</v>
      </c>
      <c r="G31" s="43">
        <v>13</v>
      </c>
      <c r="H31" s="43">
        <v>2</v>
      </c>
      <c r="I31" s="43">
        <v>2</v>
      </c>
      <c r="J31" s="43">
        <v>1</v>
      </c>
      <c r="L31" s="43">
        <f t="shared" si="12"/>
        <v>16</v>
      </c>
      <c r="M31" s="1454">
        <f>$C$40-L31</f>
        <v>1</v>
      </c>
      <c r="O31" s="1458">
        <v>28</v>
      </c>
      <c r="P31" s="1459" t="s">
        <v>24</v>
      </c>
      <c r="U31" s="43">
        <v>13</v>
      </c>
      <c r="V31" s="43">
        <v>4</v>
      </c>
      <c r="W31" s="43">
        <v>0</v>
      </c>
      <c r="X31" s="43">
        <v>1</v>
      </c>
      <c r="Z31" s="43">
        <f t="shared" si="69"/>
        <v>18</v>
      </c>
      <c r="AA31" s="1454">
        <f>$C$40-Z31</f>
        <v>-1</v>
      </c>
      <c r="AC31" s="1462">
        <v>28</v>
      </c>
      <c r="AD31" s="1466" t="s">
        <v>20</v>
      </c>
      <c r="AI31" s="43">
        <v>13</v>
      </c>
      <c r="AJ31" s="43">
        <v>1</v>
      </c>
      <c r="AK31" s="43">
        <v>3</v>
      </c>
      <c r="AM31" s="43">
        <v>1</v>
      </c>
      <c r="AN31" s="43">
        <f t="shared" ref="AN31:AN33" si="115">AI31+AJ31+AL31+AM31</f>
        <v>15</v>
      </c>
      <c r="AO31" s="1454">
        <f>$C$40-AN31</f>
        <v>2</v>
      </c>
      <c r="AQ31" s="1467">
        <v>28</v>
      </c>
      <c r="AR31" s="1466" t="s">
        <v>22</v>
      </c>
      <c r="AW31" s="43">
        <v>13</v>
      </c>
      <c r="AX31" s="43">
        <v>2</v>
      </c>
      <c r="AY31" s="43">
        <v>2</v>
      </c>
      <c r="AZ31" s="43">
        <v>1</v>
      </c>
      <c r="BA31" s="43">
        <v>1</v>
      </c>
      <c r="BB31" s="43">
        <f t="shared" si="108"/>
        <v>17</v>
      </c>
      <c r="BC31" s="1454">
        <f t="shared" si="109"/>
        <v>0</v>
      </c>
      <c r="BE31" s="1467">
        <v>28</v>
      </c>
      <c r="BF31" s="1466" t="s">
        <v>25</v>
      </c>
      <c r="BG31" s="1471">
        <v>0.5</v>
      </c>
      <c r="BH31" s="1471">
        <v>0.5</v>
      </c>
      <c r="BI31" s="1471"/>
      <c r="BJ31" s="1471">
        <f t="shared" ref="BJ31:BJ32" si="116">SUM(BG31:BI31)</f>
        <v>1</v>
      </c>
      <c r="BK31" s="43">
        <v>12</v>
      </c>
      <c r="BL31" s="43">
        <v>3</v>
      </c>
      <c r="BM31" s="43">
        <v>0</v>
      </c>
      <c r="BN31" s="43">
        <v>1</v>
      </c>
      <c r="BO31" s="43">
        <v>1</v>
      </c>
      <c r="BP31" s="43">
        <f t="shared" si="95"/>
        <v>17</v>
      </c>
      <c r="BQ31" s="1454">
        <f t="shared" si="96"/>
        <v>0</v>
      </c>
      <c r="BS31" s="1467">
        <v>28</v>
      </c>
      <c r="BT31" s="1466" t="s">
        <v>21</v>
      </c>
      <c r="BY31" s="43">
        <v>13</v>
      </c>
      <c r="BZ31" s="43">
        <v>1</v>
      </c>
      <c r="CA31" s="43">
        <v>3</v>
      </c>
      <c r="CB31" s="43">
        <v>1</v>
      </c>
      <c r="CD31" s="43">
        <f t="shared" si="112"/>
        <v>15</v>
      </c>
      <c r="CE31" s="1454">
        <f>$C$40-CD31</f>
        <v>2</v>
      </c>
      <c r="CG31" s="1465">
        <v>28</v>
      </c>
      <c r="CH31" s="1465" t="s">
        <v>23</v>
      </c>
      <c r="CM31" s="43">
        <v>13</v>
      </c>
      <c r="CN31" s="43">
        <v>3</v>
      </c>
      <c r="CO31" s="43">
        <v>1</v>
      </c>
      <c r="CP31" s="43">
        <v>1</v>
      </c>
      <c r="CQ31" s="43">
        <v>1</v>
      </c>
      <c r="CR31" s="43">
        <f t="shared" si="104"/>
        <v>18</v>
      </c>
      <c r="CS31" s="1454">
        <f t="shared" si="105"/>
        <v>-1</v>
      </c>
      <c r="CU31" s="1470">
        <v>28</v>
      </c>
      <c r="CV31" s="1470" t="s">
        <v>19</v>
      </c>
      <c r="CW31" s="1471">
        <v>1</v>
      </c>
      <c r="CX31" s="1471"/>
      <c r="CY31" s="1471">
        <v>1</v>
      </c>
      <c r="CZ31" s="1471">
        <f t="shared" si="113"/>
        <v>2</v>
      </c>
      <c r="DI31" s="1465">
        <v>28</v>
      </c>
      <c r="DJ31" s="1465" t="s">
        <v>21</v>
      </c>
      <c r="DO31" s="43">
        <v>13</v>
      </c>
      <c r="DP31" s="43">
        <v>1</v>
      </c>
      <c r="DQ31" s="43">
        <v>3</v>
      </c>
      <c r="DR31" s="43">
        <v>1</v>
      </c>
      <c r="DS31" s="43">
        <v>1</v>
      </c>
      <c r="DT31" s="43">
        <f t="shared" si="114"/>
        <v>16</v>
      </c>
      <c r="DU31" s="1454">
        <f>$C$40-DT31</f>
        <v>1</v>
      </c>
      <c r="DW31" s="1465">
        <v>28</v>
      </c>
      <c r="DX31" s="1465" t="s">
        <v>24</v>
      </c>
      <c r="EC31" s="43">
        <v>13</v>
      </c>
      <c r="ED31" s="43">
        <v>4</v>
      </c>
      <c r="EE31" s="43">
        <v>0</v>
      </c>
      <c r="EG31" s="43">
        <v>1</v>
      </c>
      <c r="EH31" s="43">
        <f t="shared" si="101"/>
        <v>18</v>
      </c>
      <c r="EI31" s="1454">
        <f t="shared" si="102"/>
        <v>-1</v>
      </c>
      <c r="EK31" s="1465">
        <v>28</v>
      </c>
      <c r="EL31" s="1465" t="s">
        <v>20</v>
      </c>
      <c r="EQ31" s="43">
        <v>13</v>
      </c>
      <c r="ER31" s="43">
        <v>1</v>
      </c>
      <c r="ES31" s="43">
        <v>3</v>
      </c>
      <c r="EU31" s="43">
        <v>1</v>
      </c>
      <c r="EV31" s="43">
        <f t="shared" ref="EV31" si="117">EQ31+ER31+ET31+EU31</f>
        <v>15</v>
      </c>
      <c r="EW31" s="1454">
        <f>$C$40-EV31</f>
        <v>2</v>
      </c>
      <c r="EY31" s="1465">
        <v>28</v>
      </c>
      <c r="EZ31" s="1465" t="s">
        <v>20</v>
      </c>
      <c r="FE31" s="43">
        <v>13</v>
      </c>
      <c r="FF31" s="43">
        <v>1</v>
      </c>
      <c r="FG31" s="43">
        <v>3</v>
      </c>
      <c r="FH31" s="43">
        <v>1</v>
      </c>
      <c r="FJ31" s="43">
        <f t="shared" ref="FJ31:FJ34" si="118">FE31+FF31+FH31+FI31</f>
        <v>15</v>
      </c>
      <c r="FK31" s="1454">
        <f>$C$40-FJ31</f>
        <v>2</v>
      </c>
    </row>
    <row r="32" spans="1:167" x14ac:dyDescent="0.15">
      <c r="A32" s="1456">
        <v>29</v>
      </c>
      <c r="B32" s="1456" t="s">
        <v>23</v>
      </c>
      <c r="D32" s="1471">
        <v>1</v>
      </c>
      <c r="F32" s="1471">
        <f t="shared" si="18"/>
        <v>1</v>
      </c>
      <c r="O32" s="1458">
        <v>29</v>
      </c>
      <c r="P32" s="1459" t="s">
        <v>25</v>
      </c>
      <c r="Q32" s="1471">
        <v>0.5</v>
      </c>
      <c r="R32" s="1471">
        <v>0.5</v>
      </c>
      <c r="S32" s="1471">
        <v>0.5</v>
      </c>
      <c r="T32" s="1471">
        <f t="shared" ref="T32:T33" si="119">SUM(Q32:S32)</f>
        <v>1.5</v>
      </c>
      <c r="U32" s="43">
        <v>12</v>
      </c>
      <c r="V32" s="43">
        <v>3</v>
      </c>
      <c r="W32" s="43">
        <v>0</v>
      </c>
      <c r="Y32" s="43">
        <v>1</v>
      </c>
      <c r="Z32" s="43">
        <f t="shared" si="69"/>
        <v>16</v>
      </c>
      <c r="AA32" s="1454">
        <f>$C$40-Z32</f>
        <v>1</v>
      </c>
      <c r="AC32" s="1462">
        <v>29</v>
      </c>
      <c r="AD32" s="1466" t="s">
        <v>21</v>
      </c>
      <c r="AI32" s="43">
        <v>13</v>
      </c>
      <c r="AJ32" s="43">
        <v>1</v>
      </c>
      <c r="AK32" s="43">
        <v>3</v>
      </c>
      <c r="AL32" s="43">
        <v>1</v>
      </c>
      <c r="AN32" s="43">
        <f t="shared" si="115"/>
        <v>15</v>
      </c>
      <c r="AO32" s="1454">
        <f>$C$40-AN32</f>
        <v>2</v>
      </c>
      <c r="AQ32" s="1467">
        <v>29</v>
      </c>
      <c r="AR32" s="1466" t="s">
        <v>23</v>
      </c>
      <c r="AW32" s="43">
        <v>13</v>
      </c>
      <c r="AX32" s="43">
        <v>3</v>
      </c>
      <c r="AY32" s="43">
        <v>1</v>
      </c>
      <c r="AZ32" s="43">
        <v>1</v>
      </c>
      <c r="BA32" s="43">
        <v>1</v>
      </c>
      <c r="BB32" s="43">
        <f t="shared" si="108"/>
        <v>18</v>
      </c>
      <c r="BC32" s="1454">
        <f t="shared" si="109"/>
        <v>-1</v>
      </c>
      <c r="BE32" s="1469">
        <v>29</v>
      </c>
      <c r="BF32" s="1464" t="s">
        <v>19</v>
      </c>
      <c r="BG32" s="1471"/>
      <c r="BH32" s="1471">
        <v>1</v>
      </c>
      <c r="BI32" s="1471">
        <v>1</v>
      </c>
      <c r="BJ32" s="1471">
        <f t="shared" si="116"/>
        <v>2</v>
      </c>
      <c r="BS32" s="1467">
        <v>29</v>
      </c>
      <c r="BT32" s="1466" t="s">
        <v>22</v>
      </c>
      <c r="BY32" s="43">
        <v>13</v>
      </c>
      <c r="BZ32" s="43">
        <v>2</v>
      </c>
      <c r="CA32" s="43">
        <v>2</v>
      </c>
      <c r="CB32" s="43">
        <v>1</v>
      </c>
      <c r="CC32" s="43">
        <v>1</v>
      </c>
      <c r="CD32" s="43">
        <f t="shared" si="112"/>
        <v>17</v>
      </c>
      <c r="CE32" s="1454">
        <f>$C$40-CD32</f>
        <v>0</v>
      </c>
      <c r="CG32" s="1465">
        <v>29</v>
      </c>
      <c r="CH32" s="1465" t="s">
        <v>24</v>
      </c>
      <c r="CM32" s="43">
        <v>13</v>
      </c>
      <c r="CN32" s="43">
        <v>4</v>
      </c>
      <c r="CO32" s="43">
        <v>0</v>
      </c>
      <c r="CQ32" s="43">
        <v>1</v>
      </c>
      <c r="CR32" s="43">
        <f t="shared" si="104"/>
        <v>18</v>
      </c>
      <c r="CS32" s="1454">
        <f t="shared" si="105"/>
        <v>-1</v>
      </c>
      <c r="CU32" s="1465">
        <v>29</v>
      </c>
      <c r="CV32" s="1465" t="s">
        <v>20</v>
      </c>
      <c r="DA32" s="43">
        <v>13</v>
      </c>
      <c r="DB32" s="43">
        <v>1</v>
      </c>
      <c r="DC32" s="43">
        <v>3</v>
      </c>
      <c r="DD32" s="43">
        <v>1</v>
      </c>
      <c r="DE32" s="43">
        <v>1</v>
      </c>
      <c r="DF32" s="43">
        <f t="shared" ref="DF32:DF33" si="120">DA32+DB32+DD32+DE32</f>
        <v>16</v>
      </c>
      <c r="DG32" s="1454">
        <f>$C$40-DF32</f>
        <v>1</v>
      </c>
      <c r="DI32" s="1465">
        <v>29</v>
      </c>
      <c r="DJ32" s="1465" t="s">
        <v>22</v>
      </c>
      <c r="DO32" s="43">
        <v>13</v>
      </c>
      <c r="DP32" s="43">
        <v>2</v>
      </c>
      <c r="DQ32" s="43">
        <v>2</v>
      </c>
      <c r="DS32" s="43">
        <v>1</v>
      </c>
      <c r="DT32" s="43">
        <f t="shared" si="114"/>
        <v>16</v>
      </c>
      <c r="DU32" s="1454">
        <f>$C$40-DT32</f>
        <v>1</v>
      </c>
      <c r="DW32" s="1465">
        <v>29</v>
      </c>
      <c r="DX32" s="1465" t="s">
        <v>25</v>
      </c>
      <c r="DY32" s="1471">
        <v>0.5</v>
      </c>
      <c r="DZ32" s="1471"/>
      <c r="EA32" s="1471">
        <v>0.5</v>
      </c>
      <c r="EB32" s="1471">
        <f t="shared" ref="EB32:EB33" si="121">SUM(DY32:EA32)</f>
        <v>1</v>
      </c>
      <c r="EC32" s="43">
        <v>12</v>
      </c>
      <c r="ED32" s="43">
        <v>3</v>
      </c>
      <c r="EE32" s="43">
        <v>0</v>
      </c>
      <c r="EF32" s="43">
        <v>1</v>
      </c>
      <c r="EH32" s="43">
        <f t="shared" si="101"/>
        <v>16</v>
      </c>
      <c r="EI32" s="1454">
        <f t="shared" si="102"/>
        <v>1</v>
      </c>
      <c r="EY32" s="1465">
        <v>29</v>
      </c>
      <c r="EZ32" s="1465" t="s">
        <v>21</v>
      </c>
      <c r="FE32" s="43">
        <v>13</v>
      </c>
      <c r="FF32" s="43">
        <v>1</v>
      </c>
      <c r="FG32" s="43">
        <v>3</v>
      </c>
      <c r="FI32" s="43">
        <v>1</v>
      </c>
      <c r="FJ32" s="43">
        <f t="shared" si="118"/>
        <v>15</v>
      </c>
      <c r="FK32" s="1454">
        <f>$C$40-FJ32</f>
        <v>2</v>
      </c>
    </row>
    <row r="33" spans="1:167" x14ac:dyDescent="0.15">
      <c r="A33" s="43">
        <v>30</v>
      </c>
      <c r="B33" s="43" t="s">
        <v>24</v>
      </c>
      <c r="G33" s="43">
        <v>13</v>
      </c>
      <c r="H33" s="43">
        <v>4</v>
      </c>
      <c r="I33" s="43">
        <v>0</v>
      </c>
      <c r="J33" s="43">
        <v>1</v>
      </c>
      <c r="L33" s="43">
        <f t="shared" si="12"/>
        <v>18</v>
      </c>
      <c r="M33" s="1454">
        <f>$C$40-L33</f>
        <v>-1</v>
      </c>
      <c r="O33" s="1460">
        <v>30</v>
      </c>
      <c r="P33" s="1461" t="s">
        <v>19</v>
      </c>
      <c r="Q33" s="1471">
        <v>1</v>
      </c>
      <c r="R33" s="1471"/>
      <c r="S33" s="1471">
        <v>1</v>
      </c>
      <c r="T33" s="1471">
        <f t="shared" si="119"/>
        <v>2</v>
      </c>
      <c r="AA33" s="1454"/>
      <c r="AC33" s="1462">
        <v>30</v>
      </c>
      <c r="AD33" s="1466" t="s">
        <v>22</v>
      </c>
      <c r="AI33" s="43">
        <v>13</v>
      </c>
      <c r="AJ33" s="43">
        <v>2</v>
      </c>
      <c r="AK33" s="43">
        <v>2</v>
      </c>
      <c r="AM33" s="43">
        <v>1</v>
      </c>
      <c r="AN33" s="43">
        <f t="shared" si="115"/>
        <v>16</v>
      </c>
      <c r="AO33" s="1454">
        <f>$C$40-AN33</f>
        <v>1</v>
      </c>
      <c r="AQ33" s="1467">
        <v>30</v>
      </c>
      <c r="AR33" s="1466" t="s">
        <v>24</v>
      </c>
      <c r="AW33" s="43">
        <v>13</v>
      </c>
      <c r="AX33" s="43">
        <v>4</v>
      </c>
      <c r="AY33" s="43">
        <v>0</v>
      </c>
      <c r="AZ33" s="43">
        <v>1</v>
      </c>
      <c r="BA33" s="43">
        <v>1</v>
      </c>
      <c r="BB33" s="43">
        <f t="shared" si="108"/>
        <v>19</v>
      </c>
      <c r="BC33" s="1454">
        <f t="shared" si="109"/>
        <v>-2</v>
      </c>
      <c r="BE33" s="1467">
        <v>30</v>
      </c>
      <c r="BF33" s="1466" t="s">
        <v>20</v>
      </c>
      <c r="BK33" s="43">
        <v>13</v>
      </c>
      <c r="BL33" s="43">
        <v>1</v>
      </c>
      <c r="BM33" s="43">
        <v>3</v>
      </c>
      <c r="BN33" s="43">
        <v>1</v>
      </c>
      <c r="BO33" s="43">
        <v>1</v>
      </c>
      <c r="BP33" s="43">
        <f t="shared" ref="BP33:BP34" si="122">BK33+BL33+BN33+BO33</f>
        <v>16</v>
      </c>
      <c r="BQ33" s="1454">
        <f>$C$40-BP33</f>
        <v>1</v>
      </c>
      <c r="BS33" s="1467">
        <v>30</v>
      </c>
      <c r="BT33" s="1466" t="s">
        <v>23</v>
      </c>
      <c r="BY33" s="43">
        <v>13</v>
      </c>
      <c r="BZ33" s="43">
        <v>3</v>
      </c>
      <c r="CA33" s="43">
        <v>1</v>
      </c>
      <c r="CC33" s="43">
        <v>1</v>
      </c>
      <c r="CD33" s="43">
        <f t="shared" si="112"/>
        <v>17</v>
      </c>
      <c r="CE33" s="1454">
        <f>$C$40-CD33</f>
        <v>0</v>
      </c>
      <c r="CG33" s="1465">
        <v>30</v>
      </c>
      <c r="CH33" s="1465" t="s">
        <v>25</v>
      </c>
      <c r="CI33" s="1471">
        <v>0.5</v>
      </c>
      <c r="CJ33" s="1471"/>
      <c r="CK33" s="1471">
        <v>0.5</v>
      </c>
      <c r="CL33" s="1471">
        <f t="shared" ref="CL33:CL34" si="123">SUM(CI33:CK33)</f>
        <v>1</v>
      </c>
      <c r="CM33" s="43">
        <v>12</v>
      </c>
      <c r="CN33" s="43">
        <v>3</v>
      </c>
      <c r="CO33" s="43">
        <v>0</v>
      </c>
      <c r="CP33" s="43">
        <v>1</v>
      </c>
      <c r="CR33" s="43">
        <f t="shared" si="104"/>
        <v>16</v>
      </c>
      <c r="CS33" s="1454">
        <f t="shared" si="105"/>
        <v>1</v>
      </c>
      <c r="CU33" s="1465">
        <v>30</v>
      </c>
      <c r="CV33" s="1465" t="s">
        <v>21</v>
      </c>
      <c r="DA33" s="43">
        <v>13</v>
      </c>
      <c r="DB33" s="43">
        <v>1</v>
      </c>
      <c r="DC33" s="43">
        <v>3</v>
      </c>
      <c r="DD33" s="43">
        <v>1</v>
      </c>
      <c r="DE33" s="43">
        <v>1</v>
      </c>
      <c r="DF33" s="43">
        <f t="shared" si="120"/>
        <v>16</v>
      </c>
      <c r="DG33" s="1454">
        <f>$C$40-DF33</f>
        <v>1</v>
      </c>
      <c r="DI33" s="1470">
        <v>30</v>
      </c>
      <c r="DJ33" s="1470" t="s">
        <v>23</v>
      </c>
      <c r="DK33" s="1471">
        <v>1</v>
      </c>
      <c r="DL33" s="1471"/>
      <c r="DM33" s="1471">
        <v>1</v>
      </c>
      <c r="DN33" s="1471">
        <f t="shared" ref="DN33:DN34" si="124">SUM(DK33:DM33)</f>
        <v>2</v>
      </c>
      <c r="DU33" s="1454"/>
      <c r="DW33" s="1470">
        <v>30</v>
      </c>
      <c r="DX33" s="1470" t="s">
        <v>19</v>
      </c>
      <c r="DY33" s="1471"/>
      <c r="DZ33" s="1471">
        <v>1</v>
      </c>
      <c r="EA33" s="1471"/>
      <c r="EB33" s="1471">
        <f t="shared" si="121"/>
        <v>1</v>
      </c>
      <c r="EY33" s="1465">
        <v>30</v>
      </c>
      <c r="EZ33" s="1465" t="s">
        <v>22</v>
      </c>
      <c r="FE33" s="43">
        <v>13</v>
      </c>
      <c r="FF33" s="43">
        <v>2</v>
      </c>
      <c r="FG33" s="43">
        <v>2</v>
      </c>
      <c r="FH33" s="43">
        <v>1</v>
      </c>
      <c r="FJ33" s="43">
        <f t="shared" si="118"/>
        <v>16</v>
      </c>
      <c r="FK33" s="1454">
        <f>$C$40-FJ33</f>
        <v>1</v>
      </c>
    </row>
    <row r="34" spans="1:167" x14ac:dyDescent="0.15">
      <c r="O34" s="1458">
        <v>31</v>
      </c>
      <c r="P34" s="1459" t="s">
        <v>20</v>
      </c>
      <c r="U34" s="43">
        <v>13</v>
      </c>
      <c r="V34" s="43">
        <v>1</v>
      </c>
      <c r="W34" s="43">
        <v>3</v>
      </c>
      <c r="Y34" s="43">
        <v>1</v>
      </c>
      <c r="Z34" s="43">
        <f t="shared" ref="Z34" si="125">U34+V34+X34+Y34</f>
        <v>15</v>
      </c>
      <c r="AA34" s="1454">
        <f>$C$40-Z34</f>
        <v>2</v>
      </c>
      <c r="AO34" s="1454"/>
      <c r="AQ34" s="1467">
        <v>31</v>
      </c>
      <c r="AR34" s="1466" t="s">
        <v>25</v>
      </c>
      <c r="AS34" s="1471"/>
      <c r="AT34" s="1471">
        <v>0.5</v>
      </c>
      <c r="AU34" s="1471">
        <v>0.5</v>
      </c>
      <c r="AV34" s="1471">
        <f t="shared" ref="AV34" si="126">SUM(AS34:AU34)</f>
        <v>1</v>
      </c>
      <c r="AW34" s="43">
        <v>12</v>
      </c>
      <c r="AX34" s="43">
        <v>3</v>
      </c>
      <c r="AY34" s="43">
        <v>0</v>
      </c>
      <c r="AZ34" s="43">
        <v>1</v>
      </c>
      <c r="BA34" s="43">
        <v>1</v>
      </c>
      <c r="BB34" s="43">
        <f t="shared" si="108"/>
        <v>17</v>
      </c>
      <c r="BC34" s="1454">
        <f t="shared" si="109"/>
        <v>0</v>
      </c>
      <c r="BE34" s="1467">
        <v>31</v>
      </c>
      <c r="BF34" s="1466" t="s">
        <v>21</v>
      </c>
      <c r="BK34" s="43">
        <v>13</v>
      </c>
      <c r="BL34" s="43">
        <v>1</v>
      </c>
      <c r="BM34" s="43">
        <v>3</v>
      </c>
      <c r="BO34" s="43">
        <v>1</v>
      </c>
      <c r="BP34" s="43">
        <f t="shared" si="122"/>
        <v>15</v>
      </c>
      <c r="BQ34" s="1454">
        <f>$C$40-BP34</f>
        <v>2</v>
      </c>
      <c r="CG34" s="1470">
        <v>31</v>
      </c>
      <c r="CH34" s="1470" t="s">
        <v>19</v>
      </c>
      <c r="CI34" s="1471">
        <v>1</v>
      </c>
      <c r="CJ34" s="1471">
        <v>1</v>
      </c>
      <c r="CK34" s="1471"/>
      <c r="CL34" s="1471">
        <f t="shared" si="123"/>
        <v>2</v>
      </c>
      <c r="DI34" s="1470">
        <v>31</v>
      </c>
      <c r="DJ34" s="1470" t="s">
        <v>24</v>
      </c>
      <c r="DK34" s="1471">
        <v>1</v>
      </c>
      <c r="DL34" s="1471">
        <v>1</v>
      </c>
      <c r="DM34" s="1471">
        <v>1</v>
      </c>
      <c r="DN34" s="1471">
        <f t="shared" si="124"/>
        <v>3</v>
      </c>
      <c r="DU34" s="1454"/>
      <c r="DW34" s="1465">
        <v>31</v>
      </c>
      <c r="DX34" s="1465" t="s">
        <v>20</v>
      </c>
      <c r="EC34" s="43">
        <v>13</v>
      </c>
      <c r="ED34" s="43">
        <v>1</v>
      </c>
      <c r="EE34" s="43">
        <v>3</v>
      </c>
      <c r="EF34" s="43">
        <v>1</v>
      </c>
      <c r="EG34" s="43">
        <v>1</v>
      </c>
      <c r="EH34" s="43">
        <f t="shared" ref="EH34" si="127">EC34+ED34+EF34+EG34</f>
        <v>16</v>
      </c>
      <c r="EI34" s="1454">
        <f>$C$40-EH34</f>
        <v>1</v>
      </c>
      <c r="EY34" s="1465">
        <v>31</v>
      </c>
      <c r="EZ34" s="1465" t="s">
        <v>23</v>
      </c>
      <c r="FE34" s="43">
        <v>13</v>
      </c>
      <c r="FF34" s="43">
        <v>3</v>
      </c>
      <c r="FG34" s="43">
        <v>1</v>
      </c>
      <c r="FH34" s="43">
        <v>1</v>
      </c>
      <c r="FI34" s="43">
        <v>1</v>
      </c>
      <c r="FJ34" s="43">
        <f t="shared" si="118"/>
        <v>18</v>
      </c>
      <c r="FK34" s="1454">
        <f>$C$40-FJ34</f>
        <v>-1</v>
      </c>
    </row>
    <row r="35" spans="1:167" x14ac:dyDescent="0.15">
      <c r="J35" s="43">
        <f>COUNTA(J4:J33)</f>
        <v>16</v>
      </c>
      <c r="K35" s="43">
        <f>COUNTA(K4:K33)</f>
        <v>11</v>
      </c>
      <c r="X35" s="43">
        <f>COUNTA(X4:X33)</f>
        <v>12</v>
      </c>
      <c r="Y35" s="43">
        <f>COUNTA(Y4:Y33)</f>
        <v>13</v>
      </c>
      <c r="AA35" s="1454"/>
      <c r="AL35" s="43">
        <f>COUNTA(AL4:AL33)</f>
        <v>13</v>
      </c>
      <c r="AM35" s="43">
        <f>COUNTA(AM4:AM33)</f>
        <v>13</v>
      </c>
      <c r="AO35" s="1454"/>
      <c r="AZ35" s="43">
        <f>COUNTA(AZ4:AZ33)</f>
        <v>17</v>
      </c>
      <c r="BA35" s="43">
        <f>COUNTA(BA4:BA33)</f>
        <v>17</v>
      </c>
      <c r="BO35" s="43">
        <f>COUNTA(BO4:BO33)</f>
        <v>18</v>
      </c>
      <c r="BP35" s="43">
        <f>COUNTA(BP4:BP33)</f>
        <v>23</v>
      </c>
      <c r="CB35" s="43">
        <f>COUNTA(CB4:CB33)</f>
        <v>14</v>
      </c>
      <c r="CC35" s="43">
        <f>COUNTA(CC4:CC33)</f>
        <v>17</v>
      </c>
      <c r="CP35" s="43">
        <f>COUNTA(CP4:CP33)</f>
        <v>18</v>
      </c>
      <c r="CQ35" s="43">
        <f>COUNTA(CQ4:CQ33)</f>
        <v>16</v>
      </c>
      <c r="DD35" s="43">
        <f>COUNTA(DD4:DD33)</f>
        <v>14</v>
      </c>
      <c r="DE35" s="43">
        <f>COUNTA(DE4:DE33)</f>
        <v>15</v>
      </c>
      <c r="DR35" s="43">
        <f>COUNTA(DR4:DR33)</f>
        <v>16</v>
      </c>
      <c r="DS35" s="43">
        <f>COUNTA(DS4:DS33)</f>
        <v>17</v>
      </c>
      <c r="DU35" s="1454"/>
      <c r="EF35" s="43">
        <f>COUNTA(EF4:EF33)</f>
        <v>14</v>
      </c>
      <c r="EG35" s="43">
        <f>COUNTA(EG4:EG33)</f>
        <v>14</v>
      </c>
      <c r="ET35" s="43">
        <f>COUNTA(ET4:ET33)</f>
        <v>15</v>
      </c>
      <c r="EU35" s="43">
        <f>COUNTA(EU4:EU33)</f>
        <v>17</v>
      </c>
      <c r="FH35" s="43">
        <f>COUNTA(FH4:FH33)</f>
        <v>16</v>
      </c>
      <c r="FI35" s="43">
        <f>COUNTA(FI4:FI33)</f>
        <v>15</v>
      </c>
    </row>
    <row r="36" spans="1:167" x14ac:dyDescent="0.15">
      <c r="A36" s="43" t="s">
        <v>531</v>
      </c>
      <c r="F36" s="1471">
        <f>SUM(F4:F34)</f>
        <v>14.5</v>
      </c>
      <c r="M36" s="1454">
        <f>SUM(M4:M34)</f>
        <v>15</v>
      </c>
      <c r="T36" s="1471">
        <f>SUM(T4:T34)</f>
        <v>22.5</v>
      </c>
      <c r="AA36" s="1454">
        <f>SUM(AA4:AA34)</f>
        <v>9</v>
      </c>
      <c r="AH36" s="43">
        <f>SUM(AH4:AH34)</f>
        <v>16.5</v>
      </c>
      <c r="AO36" s="1454">
        <f>SUM(AO4:AO34)</f>
        <v>21</v>
      </c>
      <c r="AV36" s="43">
        <f>SUM(AV4:AV34)</f>
        <v>17.5</v>
      </c>
      <c r="BC36" s="1454">
        <f>SUM(BC4:BC34)</f>
        <v>8</v>
      </c>
      <c r="BJ36" s="43">
        <f>SUM(BJ4:BJ34)</f>
        <v>13</v>
      </c>
      <c r="BQ36" s="1454">
        <f>SUM(BQ4:BQ34)</f>
        <v>9</v>
      </c>
      <c r="BX36" s="43">
        <f>SUM(BX4:BX34)</f>
        <v>15.5</v>
      </c>
      <c r="CE36" s="1454">
        <f>SUM(CE4:CE34)</f>
        <v>10</v>
      </c>
      <c r="CL36" s="43">
        <f>SUM(CL4:CL34)</f>
        <v>17</v>
      </c>
      <c r="CS36" s="1454">
        <f>SUM(CS4:CS34)</f>
        <v>10</v>
      </c>
      <c r="CZ36" s="43">
        <f>SUM(CZ4:CZ34)</f>
        <v>18</v>
      </c>
      <c r="DG36" s="1454">
        <f>SUM(DG4:DG34)</f>
        <v>14</v>
      </c>
      <c r="DN36" s="43">
        <f>SUM(DN4:DN34)</f>
        <v>18</v>
      </c>
      <c r="DU36" s="1454">
        <f>SUM(DU4:DU34)</f>
        <v>11</v>
      </c>
      <c r="EB36" s="43">
        <f>SUM(EB4:EB34)</f>
        <v>20</v>
      </c>
      <c r="EI36" s="1454">
        <f>SUM(EI4:EI34)</f>
        <v>9</v>
      </c>
      <c r="EP36" s="43">
        <f>SUM(EP4:EP34)</f>
        <v>15.5</v>
      </c>
      <c r="EW36" s="1454">
        <f>SUM(EW4:EW34)</f>
        <v>8</v>
      </c>
      <c r="FD36" s="43">
        <f>SUM(FD4:FD34)</f>
        <v>15</v>
      </c>
      <c r="FK36" s="1454">
        <f>SUM(FK4:FK34)</f>
        <v>12</v>
      </c>
    </row>
    <row r="37" spans="1:167" x14ac:dyDescent="0.15">
      <c r="A37" s="43" t="s">
        <v>41</v>
      </c>
      <c r="F37" s="1471">
        <v>25.5</v>
      </c>
      <c r="T37" s="1471">
        <v>25.5</v>
      </c>
      <c r="AH37" s="1471">
        <v>25.5</v>
      </c>
      <c r="AV37" s="1471">
        <v>25.5</v>
      </c>
      <c r="BJ37" s="1471">
        <v>25.5</v>
      </c>
      <c r="BX37" s="1471">
        <v>25.5</v>
      </c>
      <c r="CL37" s="1471">
        <v>25.5</v>
      </c>
      <c r="CZ37" s="1471">
        <v>25.5</v>
      </c>
      <c r="DN37" s="1471">
        <v>25.5</v>
      </c>
      <c r="EB37" s="1471">
        <v>25.5</v>
      </c>
      <c r="EP37" s="1471">
        <v>25.5</v>
      </c>
      <c r="FD37" s="1471">
        <v>25.5</v>
      </c>
    </row>
    <row r="40" spans="1:167" x14ac:dyDescent="0.15">
      <c r="C40" s="1471">
        <v>17</v>
      </c>
    </row>
    <row r="41" spans="1:167" x14ac:dyDescent="0.15">
      <c r="B41" s="43" t="s">
        <v>508</v>
      </c>
      <c r="C41" s="1471" t="s">
        <v>507</v>
      </c>
    </row>
    <row r="42" spans="1:167" x14ac:dyDescent="0.15">
      <c r="B42" s="43">
        <v>1</v>
      </c>
      <c r="C42" s="1472" t="s">
        <v>28</v>
      </c>
      <c r="D42" s="1472"/>
      <c r="E42" s="1472"/>
      <c r="G42" s="43" t="s">
        <v>194</v>
      </c>
      <c r="H42" s="43">
        <v>1</v>
      </c>
    </row>
    <row r="43" spans="1:167" x14ac:dyDescent="0.15">
      <c r="B43" s="43">
        <v>2</v>
      </c>
      <c r="C43" s="1473" t="s">
        <v>237</v>
      </c>
      <c r="D43" s="1473"/>
      <c r="E43" s="1473"/>
      <c r="G43" s="43" t="s">
        <v>43</v>
      </c>
      <c r="H43" s="43">
        <v>1</v>
      </c>
    </row>
    <row r="44" spans="1:167" x14ac:dyDescent="0.15">
      <c r="B44" s="43">
        <v>3</v>
      </c>
      <c r="C44" s="1473" t="s">
        <v>63</v>
      </c>
      <c r="D44" s="1473"/>
      <c r="E44" s="1473"/>
      <c r="G44" s="43" t="s">
        <v>17</v>
      </c>
      <c r="H44" s="43">
        <v>1</v>
      </c>
    </row>
    <row r="45" spans="1:167" x14ac:dyDescent="0.15">
      <c r="B45" s="43">
        <v>4</v>
      </c>
      <c r="C45" s="1472" t="s">
        <v>284</v>
      </c>
      <c r="D45" s="1472"/>
      <c r="E45" s="1472"/>
      <c r="G45" s="43" t="s">
        <v>340</v>
      </c>
      <c r="H45" s="43">
        <v>1</v>
      </c>
    </row>
    <row r="46" spans="1:167" x14ac:dyDescent="0.15">
      <c r="B46" s="43">
        <v>5</v>
      </c>
      <c r="C46" s="1472" t="s">
        <v>27</v>
      </c>
      <c r="D46" s="1472"/>
      <c r="E46" s="1472"/>
      <c r="G46" s="43" t="s">
        <v>96</v>
      </c>
      <c r="H46" s="43">
        <v>2</v>
      </c>
    </row>
    <row r="47" spans="1:167" x14ac:dyDescent="0.15">
      <c r="B47" s="43">
        <v>6</v>
      </c>
      <c r="C47" s="1472" t="s">
        <v>120</v>
      </c>
      <c r="D47" s="1472"/>
      <c r="E47" s="1472"/>
      <c r="G47" s="43" t="s">
        <v>514</v>
      </c>
      <c r="H47" s="43">
        <v>1</v>
      </c>
    </row>
    <row r="48" spans="1:167" x14ac:dyDescent="0.15">
      <c r="B48" s="43">
        <v>7</v>
      </c>
      <c r="C48" s="1473" t="s">
        <v>38</v>
      </c>
      <c r="D48" s="1473"/>
      <c r="E48" s="1473"/>
      <c r="G48" s="43" t="s">
        <v>341</v>
      </c>
      <c r="H48" s="43">
        <v>3</v>
      </c>
    </row>
    <row r="49" spans="2:11" x14ac:dyDescent="0.15">
      <c r="C49" s="1473" t="s">
        <v>243</v>
      </c>
      <c r="D49" s="1473"/>
      <c r="E49" s="1473"/>
      <c r="G49" s="43" t="s">
        <v>516</v>
      </c>
      <c r="H49" s="43">
        <v>2</v>
      </c>
    </row>
    <row r="50" spans="2:11" x14ac:dyDescent="0.15">
      <c r="B50" s="43">
        <v>8</v>
      </c>
      <c r="C50" s="1473" t="s">
        <v>200</v>
      </c>
      <c r="D50" s="1473"/>
      <c r="E50" s="1473"/>
      <c r="G50" s="43" t="s">
        <v>240</v>
      </c>
      <c r="H50" s="43" t="s">
        <v>524</v>
      </c>
      <c r="J50" s="43" t="s">
        <v>521</v>
      </c>
      <c r="K50" s="43">
        <v>1</v>
      </c>
    </row>
    <row r="51" spans="2:11" x14ac:dyDescent="0.15">
      <c r="B51" s="43">
        <v>9</v>
      </c>
      <c r="C51" s="1473" t="s">
        <v>233</v>
      </c>
      <c r="D51" s="1473"/>
      <c r="E51" s="1473"/>
      <c r="J51" s="43" t="s">
        <v>522</v>
      </c>
      <c r="K51" s="43">
        <v>2</v>
      </c>
    </row>
    <row r="52" spans="2:11" x14ac:dyDescent="0.15">
      <c r="C52" s="1473" t="s">
        <v>267</v>
      </c>
      <c r="D52" s="1473"/>
      <c r="E52" s="1473"/>
      <c r="J52" s="43" t="s">
        <v>523</v>
      </c>
      <c r="K52" s="43">
        <v>3</v>
      </c>
    </row>
    <row r="53" spans="2:11" x14ac:dyDescent="0.15">
      <c r="B53" s="43">
        <v>10</v>
      </c>
      <c r="C53" s="1473" t="s">
        <v>70</v>
      </c>
      <c r="D53" s="1473"/>
      <c r="E53" s="1473"/>
      <c r="J53" s="43" t="s">
        <v>525</v>
      </c>
      <c r="K53" s="43">
        <v>4</v>
      </c>
    </row>
    <row r="54" spans="2:11" x14ac:dyDescent="0.15">
      <c r="B54" s="43">
        <v>11</v>
      </c>
      <c r="C54" s="1473" t="s">
        <v>300</v>
      </c>
      <c r="D54" s="1473"/>
      <c r="E54" s="1473"/>
      <c r="J54" s="43" t="s">
        <v>526</v>
      </c>
      <c r="K54" s="43">
        <v>3</v>
      </c>
    </row>
    <row r="55" spans="2:11" x14ac:dyDescent="0.15">
      <c r="B55" s="43">
        <v>12</v>
      </c>
      <c r="C55" s="1473" t="s">
        <v>301</v>
      </c>
      <c r="D55" s="1473"/>
      <c r="E55" s="1473"/>
    </row>
    <row r="56" spans="2:11" x14ac:dyDescent="0.15">
      <c r="B56" s="43">
        <v>13</v>
      </c>
      <c r="C56" s="1473" t="s">
        <v>299</v>
      </c>
      <c r="D56" s="1473"/>
      <c r="E56" s="1473"/>
      <c r="G56" s="43" t="s">
        <v>518</v>
      </c>
      <c r="H56" s="43">
        <v>1</v>
      </c>
    </row>
    <row r="57" spans="2:11" x14ac:dyDescent="0.15">
      <c r="B57" s="43">
        <v>14</v>
      </c>
      <c r="C57" s="1473" t="s">
        <v>31</v>
      </c>
      <c r="D57" s="1473"/>
      <c r="E57" s="1473"/>
    </row>
    <row r="58" spans="2:11" x14ac:dyDescent="0.15">
      <c r="B58" s="43">
        <v>15</v>
      </c>
      <c r="C58" s="1473" t="s">
        <v>417</v>
      </c>
      <c r="D58" s="1473"/>
      <c r="E58" s="1473"/>
      <c r="H58" s="43">
        <f>SUM(H42:H49,H56)</f>
        <v>13</v>
      </c>
    </row>
    <row r="59" spans="2:11" x14ac:dyDescent="0.15">
      <c r="B59" s="43">
        <v>16</v>
      </c>
      <c r="C59" s="1473" t="s">
        <v>418</v>
      </c>
      <c r="D59" s="1473"/>
      <c r="E59" s="1473"/>
    </row>
    <row r="60" spans="2:11" x14ac:dyDescent="0.15">
      <c r="B60" s="43">
        <v>17</v>
      </c>
      <c r="C60" s="1472" t="s">
        <v>65</v>
      </c>
      <c r="D60" s="1472"/>
      <c r="E60" s="1472"/>
    </row>
    <row r="61" spans="2:11" x14ac:dyDescent="0.15">
      <c r="G61" s="43" t="s">
        <v>519</v>
      </c>
      <c r="H61" s="43">
        <v>1</v>
      </c>
    </row>
    <row r="62" spans="2:11" x14ac:dyDescent="0.15">
      <c r="G62" s="43" t="s">
        <v>503</v>
      </c>
      <c r="H62" s="43">
        <v>1</v>
      </c>
    </row>
  </sheetData>
  <mergeCells count="84">
    <mergeCell ref="BA2:BA3"/>
    <mergeCell ref="Z2:Z3"/>
    <mergeCell ref="C2:F2"/>
    <mergeCell ref="G2:G3"/>
    <mergeCell ref="H2:I2"/>
    <mergeCell ref="J2:J3"/>
    <mergeCell ref="K2:K3"/>
    <mergeCell ref="L2:L3"/>
    <mergeCell ref="Q2:T2"/>
    <mergeCell ref="U2:U3"/>
    <mergeCell ref="V2:W2"/>
    <mergeCell ref="X2:X3"/>
    <mergeCell ref="Y2:Y3"/>
    <mergeCell ref="CR2:CR3"/>
    <mergeCell ref="CW2:CZ2"/>
    <mergeCell ref="DA2:DA3"/>
    <mergeCell ref="CD2:CD3"/>
    <mergeCell ref="BG2:BJ2"/>
    <mergeCell ref="BK2:BK3"/>
    <mergeCell ref="BL2:BM2"/>
    <mergeCell ref="BN2:BN3"/>
    <mergeCell ref="BO2:BO3"/>
    <mergeCell ref="BP2:BP3"/>
    <mergeCell ref="BU2:BX2"/>
    <mergeCell ref="BY2:BY3"/>
    <mergeCell ref="BZ2:CA2"/>
    <mergeCell ref="CB2:CB3"/>
    <mergeCell ref="CC2:CC3"/>
    <mergeCell ref="BS3:BT3"/>
    <mergeCell ref="CI2:CL2"/>
    <mergeCell ref="CM2:CM3"/>
    <mergeCell ref="CN2:CO2"/>
    <mergeCell ref="CP2:CP3"/>
    <mergeCell ref="CQ2:CQ3"/>
    <mergeCell ref="EG2:EG3"/>
    <mergeCell ref="DB2:DC2"/>
    <mergeCell ref="DD2:DD3"/>
    <mergeCell ref="DE2:DE3"/>
    <mergeCell ref="DF2:DF3"/>
    <mergeCell ref="FJ2:FJ3"/>
    <mergeCell ref="EM2:EP2"/>
    <mergeCell ref="EQ2:EQ3"/>
    <mergeCell ref="ER2:ES2"/>
    <mergeCell ref="ET2:ET3"/>
    <mergeCell ref="EU2:EU3"/>
    <mergeCell ref="EV2:EV3"/>
    <mergeCell ref="FA2:FD2"/>
    <mergeCell ref="FE2:FE3"/>
    <mergeCell ref="FF2:FG2"/>
    <mergeCell ref="FH2:FH3"/>
    <mergeCell ref="FI2:FI3"/>
    <mergeCell ref="EY3:EZ3"/>
    <mergeCell ref="A3:B3"/>
    <mergeCell ref="O3:P3"/>
    <mergeCell ref="AC3:AD3"/>
    <mergeCell ref="AQ3:AR3"/>
    <mergeCell ref="BE3:BF3"/>
    <mergeCell ref="BB2:BB3"/>
    <mergeCell ref="AE2:AH2"/>
    <mergeCell ref="AI2:AI3"/>
    <mergeCell ref="AJ2:AK2"/>
    <mergeCell ref="AL2:AL3"/>
    <mergeCell ref="AM2:AM3"/>
    <mergeCell ref="AN2:AN3"/>
    <mergeCell ref="AS2:AV2"/>
    <mergeCell ref="AW2:AW3"/>
    <mergeCell ref="AX2:AY2"/>
    <mergeCell ref="AZ2:AZ3"/>
    <mergeCell ref="CG3:CH3"/>
    <mergeCell ref="CU3:CV3"/>
    <mergeCell ref="DI3:DJ3"/>
    <mergeCell ref="DW3:DX3"/>
    <mergeCell ref="EK3:EL3"/>
    <mergeCell ref="EH2:EH3"/>
    <mergeCell ref="DK2:DN2"/>
    <mergeCell ref="DO2:DO3"/>
    <mergeCell ref="DP2:DQ2"/>
    <mergeCell ref="DR2:DR3"/>
    <mergeCell ref="DS2:DS3"/>
    <mergeCell ref="DT2:DT3"/>
    <mergeCell ref="DY2:EB2"/>
    <mergeCell ref="EC2:EC3"/>
    <mergeCell ref="ED2:EE2"/>
    <mergeCell ref="EF2:EF3"/>
  </mergeCells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4"/>
  <sheetViews>
    <sheetView topLeftCell="B1" workbookViewId="0">
      <selection activeCell="B1" sqref="B1"/>
    </sheetView>
  </sheetViews>
  <sheetFormatPr defaultRowHeight="13.5" x14ac:dyDescent="0.15"/>
  <cols>
    <col min="11" max="11" width="17.125" customWidth="1"/>
    <col min="28" max="28" width="13.875" customWidth="1"/>
  </cols>
  <sheetData>
    <row r="1" spans="1:28" x14ac:dyDescent="0.15">
      <c r="Z1" t="s">
        <v>542</v>
      </c>
    </row>
    <row r="2" spans="1:28" x14ac:dyDescent="0.15">
      <c r="B2">
        <v>17</v>
      </c>
      <c r="L2">
        <v>202104</v>
      </c>
      <c r="M2">
        <v>202105</v>
      </c>
      <c r="N2">
        <v>202106</v>
      </c>
      <c r="O2">
        <v>202107</v>
      </c>
      <c r="P2">
        <v>202108</v>
      </c>
      <c r="Q2">
        <v>202109</v>
      </c>
      <c r="R2">
        <v>202110</v>
      </c>
      <c r="S2">
        <v>202111</v>
      </c>
      <c r="T2">
        <v>202112</v>
      </c>
      <c r="U2">
        <v>202201</v>
      </c>
      <c r="V2">
        <v>202202</v>
      </c>
      <c r="W2">
        <v>202203</v>
      </c>
      <c r="AA2" t="s">
        <v>44</v>
      </c>
      <c r="AB2" t="s">
        <v>153</v>
      </c>
    </row>
    <row r="3" spans="1:28" x14ac:dyDescent="0.15">
      <c r="A3" s="43" t="s">
        <v>508</v>
      </c>
      <c r="B3" s="1471" t="s">
        <v>507</v>
      </c>
      <c r="C3" s="1471"/>
      <c r="D3" s="43"/>
      <c r="E3" s="43"/>
      <c r="F3" s="43"/>
      <c r="G3" s="43"/>
      <c r="H3" s="43"/>
      <c r="I3" s="43"/>
      <c r="K3" t="s">
        <v>540</v>
      </c>
      <c r="L3" s="374">
        <f>振休!F36</f>
        <v>22.5</v>
      </c>
      <c r="M3" s="374">
        <f>振休!T36</f>
        <v>33</v>
      </c>
      <c r="N3" s="374">
        <f>振休!AH36</f>
        <v>19.5</v>
      </c>
      <c r="O3" s="374">
        <f>振休!AV36</f>
        <v>25.5</v>
      </c>
      <c r="P3" s="374">
        <f>振休!BJ36</f>
        <v>25.5</v>
      </c>
      <c r="Q3" s="374">
        <f>振休!BX36</f>
        <v>25.5</v>
      </c>
      <c r="R3" s="374">
        <f>振休!CL36</f>
        <v>24</v>
      </c>
      <c r="S3" s="374">
        <f>振休!CZ36</f>
        <v>25.5</v>
      </c>
      <c r="T3" s="374">
        <f>振休!DN36</f>
        <v>25.5</v>
      </c>
      <c r="U3" s="374">
        <f>振休!EB36</f>
        <v>31.5</v>
      </c>
      <c r="V3" s="374">
        <f>振休!EP36</f>
        <v>25.5</v>
      </c>
      <c r="W3" s="374">
        <f>振休!FD36</f>
        <v>22.5</v>
      </c>
      <c r="Y3" s="374">
        <f>SUM(L3:W3)</f>
        <v>306</v>
      </c>
      <c r="AA3">
        <f>5*B2</f>
        <v>85</v>
      </c>
      <c r="AB3">
        <f>6*B2</f>
        <v>102</v>
      </c>
    </row>
    <row r="4" spans="1:28" x14ac:dyDescent="0.15">
      <c r="A4" s="43">
        <v>1</v>
      </c>
      <c r="B4" s="1472" t="s">
        <v>28</v>
      </c>
      <c r="C4" s="1472"/>
      <c r="D4" s="43" t="s">
        <v>194</v>
      </c>
      <c r="E4" s="43">
        <v>1</v>
      </c>
      <c r="F4" s="43"/>
      <c r="G4" s="43"/>
      <c r="H4" s="43"/>
      <c r="I4" s="43"/>
      <c r="K4" t="s">
        <v>41</v>
      </c>
      <c r="L4" s="374">
        <v>25.5</v>
      </c>
      <c r="M4" s="374">
        <v>25.5</v>
      </c>
      <c r="N4" s="374">
        <v>25.5</v>
      </c>
      <c r="O4" s="374">
        <v>25.5</v>
      </c>
      <c r="P4" s="374">
        <v>25.5</v>
      </c>
      <c r="Q4" s="374">
        <v>25.5</v>
      </c>
      <c r="R4" s="374">
        <v>25.5</v>
      </c>
      <c r="S4" s="374">
        <v>25.5</v>
      </c>
      <c r="T4" s="374">
        <v>25.5</v>
      </c>
      <c r="U4" s="374">
        <v>25.5</v>
      </c>
      <c r="V4" s="374">
        <v>25.5</v>
      </c>
      <c r="W4" s="374">
        <v>25.5</v>
      </c>
      <c r="Y4" s="374">
        <f t="shared" ref="Y4:Y15" si="0">SUM(L4:W4)</f>
        <v>306</v>
      </c>
    </row>
    <row r="5" spans="1:28" x14ac:dyDescent="0.15">
      <c r="A5" s="43">
        <v>2</v>
      </c>
      <c r="B5" s="1473" t="s">
        <v>237</v>
      </c>
      <c r="C5" s="1473"/>
      <c r="D5" s="43" t="s">
        <v>43</v>
      </c>
      <c r="E5" s="43">
        <v>1</v>
      </c>
      <c r="F5" s="43"/>
      <c r="G5" s="43"/>
      <c r="H5" s="43"/>
      <c r="I5" s="43"/>
      <c r="K5" t="s">
        <v>530</v>
      </c>
      <c r="L5" s="374">
        <f>SUM(L3:L4)</f>
        <v>48</v>
      </c>
      <c r="M5" s="374">
        <f t="shared" ref="M5:W5" si="1">SUM(M3:M4)</f>
        <v>58.5</v>
      </c>
      <c r="N5" s="374">
        <f t="shared" si="1"/>
        <v>45</v>
      </c>
      <c r="O5" s="374">
        <f t="shared" si="1"/>
        <v>51</v>
      </c>
      <c r="P5" s="374">
        <f t="shared" si="1"/>
        <v>51</v>
      </c>
      <c r="Q5" s="374">
        <f t="shared" si="1"/>
        <v>51</v>
      </c>
      <c r="R5" s="374">
        <f t="shared" si="1"/>
        <v>49.5</v>
      </c>
      <c r="S5" s="374">
        <f t="shared" si="1"/>
        <v>51</v>
      </c>
      <c r="T5" s="374">
        <f t="shared" si="1"/>
        <v>51</v>
      </c>
      <c r="U5" s="374">
        <f t="shared" si="1"/>
        <v>57</v>
      </c>
      <c r="V5" s="374">
        <f t="shared" si="1"/>
        <v>51</v>
      </c>
      <c r="W5" s="374">
        <f t="shared" si="1"/>
        <v>48</v>
      </c>
      <c r="Y5" s="374">
        <f t="shared" si="0"/>
        <v>612</v>
      </c>
      <c r="Z5" s="1475">
        <f>Y5+AA3+AB3</f>
        <v>799</v>
      </c>
    </row>
    <row r="6" spans="1:28" x14ac:dyDescent="0.15">
      <c r="A6" s="43">
        <v>3</v>
      </c>
      <c r="B6" s="1473" t="s">
        <v>63</v>
      </c>
      <c r="C6" s="1473"/>
      <c r="D6" s="43" t="s">
        <v>17</v>
      </c>
      <c r="E6" s="43">
        <v>1</v>
      </c>
      <c r="F6" s="43"/>
      <c r="G6" s="43"/>
      <c r="H6" s="43"/>
      <c r="I6" s="43"/>
      <c r="Y6" s="374"/>
    </row>
    <row r="7" spans="1:28" x14ac:dyDescent="0.15">
      <c r="A7" s="43">
        <v>4</v>
      </c>
      <c r="B7" s="1472" t="s">
        <v>284</v>
      </c>
      <c r="C7" s="1472"/>
      <c r="D7" s="43" t="s">
        <v>340</v>
      </c>
      <c r="E7" s="43">
        <v>1</v>
      </c>
      <c r="F7" s="43"/>
      <c r="G7" s="43"/>
      <c r="H7" s="43"/>
      <c r="I7" s="43"/>
      <c r="K7" t="s">
        <v>541</v>
      </c>
      <c r="L7">
        <f>振休!M36</f>
        <v>-6</v>
      </c>
      <c r="M7">
        <f>振休!AA36</f>
        <v>-5</v>
      </c>
      <c r="N7">
        <f>振休!AO36</f>
        <v>-3</v>
      </c>
      <c r="O7">
        <f>振休!BC36</f>
        <v>-4</v>
      </c>
      <c r="P7">
        <f>振休!BQ36</f>
        <v>-3</v>
      </c>
      <c r="Q7">
        <f>振休!CE36</f>
        <v>-5</v>
      </c>
      <c r="R7">
        <f>振休!CS36</f>
        <v>-6</v>
      </c>
      <c r="S7">
        <f>振休!DG36</f>
        <v>-3</v>
      </c>
      <c r="T7">
        <f>振休!DU36</f>
        <v>-4</v>
      </c>
      <c r="U7">
        <f>振休!EI36</f>
        <v>-5</v>
      </c>
      <c r="V7">
        <f>振休!EW36</f>
        <v>-2</v>
      </c>
      <c r="W7">
        <f>振休!FK36</f>
        <v>-5</v>
      </c>
      <c r="Y7" s="374">
        <f t="shared" si="0"/>
        <v>-51</v>
      </c>
    </row>
    <row r="8" spans="1:28" x14ac:dyDescent="0.15">
      <c r="A8" s="43">
        <v>5</v>
      </c>
      <c r="B8" s="1472" t="s">
        <v>27</v>
      </c>
      <c r="C8" s="1472"/>
      <c r="D8" s="43" t="s">
        <v>96</v>
      </c>
      <c r="E8" s="43">
        <v>2</v>
      </c>
      <c r="F8" s="43"/>
      <c r="G8" s="43"/>
      <c r="H8" s="43"/>
      <c r="I8" s="43"/>
      <c r="Y8" s="374"/>
    </row>
    <row r="9" spans="1:28" x14ac:dyDescent="0.15">
      <c r="A9" s="43">
        <v>6</v>
      </c>
      <c r="B9" s="1472" t="s">
        <v>120</v>
      </c>
      <c r="C9" s="1472"/>
      <c r="D9" s="43" t="s">
        <v>514</v>
      </c>
      <c r="E9" s="43">
        <v>1</v>
      </c>
      <c r="F9" s="43"/>
      <c r="G9" s="43"/>
      <c r="H9" s="43"/>
      <c r="I9" s="43"/>
      <c r="Y9" s="374"/>
    </row>
    <row r="10" spans="1:28" x14ac:dyDescent="0.15">
      <c r="A10" s="43">
        <v>7</v>
      </c>
      <c r="B10" s="1473" t="s">
        <v>38</v>
      </c>
      <c r="C10" s="1473"/>
      <c r="D10" s="43" t="s">
        <v>341</v>
      </c>
      <c r="E10" s="43">
        <v>3</v>
      </c>
      <c r="F10" s="43"/>
      <c r="G10" s="43"/>
      <c r="H10" s="43"/>
      <c r="I10" s="43"/>
      <c r="Y10" s="374"/>
    </row>
    <row r="11" spans="1:28" x14ac:dyDescent="0.15">
      <c r="A11" s="43"/>
      <c r="B11" s="1473" t="s">
        <v>243</v>
      </c>
      <c r="C11" s="1473"/>
      <c r="D11" s="43" t="s">
        <v>516</v>
      </c>
      <c r="E11" s="43">
        <v>2</v>
      </c>
      <c r="F11" s="43"/>
      <c r="G11" s="43"/>
      <c r="H11" s="43"/>
      <c r="I11" s="43"/>
      <c r="K11" t="s">
        <v>540</v>
      </c>
      <c r="L11" s="374">
        <f>'振休 (抜)'!F36</f>
        <v>14.5</v>
      </c>
      <c r="M11" s="374">
        <f>'振休 (抜)'!T36</f>
        <v>22.5</v>
      </c>
      <c r="N11" s="374">
        <f>'振休 (抜)'!AH36</f>
        <v>16.5</v>
      </c>
      <c r="O11" s="374">
        <f>'振休 (抜)'!AV36</f>
        <v>17.5</v>
      </c>
      <c r="P11" s="374">
        <f>'振休 (抜)'!BJ36</f>
        <v>13</v>
      </c>
      <c r="Q11" s="374">
        <f>'振休 (抜)'!BX36</f>
        <v>15.5</v>
      </c>
      <c r="R11" s="374">
        <f>'振休 (抜)'!CL36</f>
        <v>17</v>
      </c>
      <c r="S11" s="374">
        <f>'振休 (抜)'!CZ36</f>
        <v>18</v>
      </c>
      <c r="T11" s="374">
        <f>'振休 (抜)'!DN36</f>
        <v>18</v>
      </c>
      <c r="U11" s="374">
        <f>'振休 (抜)'!EB36</f>
        <v>20</v>
      </c>
      <c r="V11" s="374">
        <f>'振休 (抜)'!EP36</f>
        <v>15.5</v>
      </c>
      <c r="W11" s="374">
        <f>'振休 (抜)'!FD36</f>
        <v>15</v>
      </c>
      <c r="Y11" s="374">
        <f t="shared" si="0"/>
        <v>203</v>
      </c>
    </row>
    <row r="12" spans="1:28" x14ac:dyDescent="0.15">
      <c r="A12" s="43">
        <v>8</v>
      </c>
      <c r="B12" s="1473" t="s">
        <v>200</v>
      </c>
      <c r="C12" s="1473"/>
      <c r="D12" s="43" t="s">
        <v>240</v>
      </c>
      <c r="E12" s="43" t="s">
        <v>524</v>
      </c>
      <c r="F12" s="43"/>
      <c r="G12" s="43" t="s">
        <v>521</v>
      </c>
      <c r="H12" s="43">
        <v>1</v>
      </c>
      <c r="I12" s="43"/>
      <c r="K12" t="s">
        <v>41</v>
      </c>
      <c r="L12" s="374">
        <v>25.5</v>
      </c>
      <c r="M12" s="374">
        <v>25.5</v>
      </c>
      <c r="N12" s="374">
        <v>25.5</v>
      </c>
      <c r="O12" s="374">
        <v>25.5</v>
      </c>
      <c r="P12" s="374">
        <v>25.5</v>
      </c>
      <c r="Q12" s="374">
        <v>25.5</v>
      </c>
      <c r="R12" s="374">
        <v>25.5</v>
      </c>
      <c r="S12" s="374">
        <v>25.5</v>
      </c>
      <c r="T12" s="374">
        <v>25.5</v>
      </c>
      <c r="U12" s="374">
        <v>25.5</v>
      </c>
      <c r="V12" s="374">
        <v>25.5</v>
      </c>
      <c r="W12" s="374">
        <v>25.5</v>
      </c>
      <c r="Y12" s="374">
        <f t="shared" si="0"/>
        <v>306</v>
      </c>
    </row>
    <row r="13" spans="1:28" x14ac:dyDescent="0.15">
      <c r="A13" s="43">
        <v>9</v>
      </c>
      <c r="B13" s="1473" t="s">
        <v>233</v>
      </c>
      <c r="C13" s="1473"/>
      <c r="D13" s="43"/>
      <c r="E13" s="43"/>
      <c r="F13" s="43"/>
      <c r="G13" s="43" t="s">
        <v>522</v>
      </c>
      <c r="H13" s="43">
        <v>2</v>
      </c>
      <c r="I13" s="43"/>
      <c r="K13" t="s">
        <v>530</v>
      </c>
      <c r="L13" s="374">
        <f>SUM(L11:L12)</f>
        <v>40</v>
      </c>
      <c r="M13" s="374">
        <f t="shared" ref="M13" si="2">SUM(M11:M12)</f>
        <v>48</v>
      </c>
      <c r="N13" s="374">
        <f t="shared" ref="N13" si="3">SUM(N11:N12)</f>
        <v>42</v>
      </c>
      <c r="O13" s="374">
        <f t="shared" ref="O13" si="4">SUM(O11:O12)</f>
        <v>43</v>
      </c>
      <c r="P13" s="374">
        <f t="shared" ref="P13" si="5">SUM(P11:P12)</f>
        <v>38.5</v>
      </c>
      <c r="Q13" s="374">
        <f t="shared" ref="Q13" si="6">SUM(Q11:Q12)</f>
        <v>41</v>
      </c>
      <c r="R13" s="374">
        <f t="shared" ref="R13" si="7">SUM(R11:R12)</f>
        <v>42.5</v>
      </c>
      <c r="S13" s="374">
        <f t="shared" ref="S13" si="8">SUM(S11:S12)</f>
        <v>43.5</v>
      </c>
      <c r="T13" s="374">
        <f t="shared" ref="T13" si="9">SUM(T11:T12)</f>
        <v>43.5</v>
      </c>
      <c r="U13" s="374">
        <f t="shared" ref="U13" si="10">SUM(U11:U12)</f>
        <v>45.5</v>
      </c>
      <c r="V13" s="374">
        <f t="shared" ref="V13" si="11">SUM(V11:V12)</f>
        <v>41</v>
      </c>
      <c r="W13" s="374">
        <f t="shared" ref="W13" si="12">SUM(W11:W12)</f>
        <v>40.5</v>
      </c>
      <c r="Y13" s="374">
        <f t="shared" si="0"/>
        <v>509</v>
      </c>
      <c r="Z13" s="1475">
        <f>Y13+AA3+AB3</f>
        <v>696</v>
      </c>
    </row>
    <row r="14" spans="1:28" x14ac:dyDescent="0.15">
      <c r="A14" s="43"/>
      <c r="B14" s="1473" t="s">
        <v>267</v>
      </c>
      <c r="C14" s="1473"/>
      <c r="D14" s="43"/>
      <c r="E14" s="43"/>
      <c r="F14" s="43"/>
      <c r="G14" s="43" t="s">
        <v>523</v>
      </c>
      <c r="H14" s="43">
        <v>3</v>
      </c>
      <c r="I14" s="43"/>
      <c r="Y14" s="374">
        <f t="shared" si="0"/>
        <v>0</v>
      </c>
    </row>
    <row r="15" spans="1:28" x14ac:dyDescent="0.15">
      <c r="A15" s="43">
        <v>10</v>
      </c>
      <c r="B15" s="1473" t="s">
        <v>70</v>
      </c>
      <c r="C15" s="1473"/>
      <c r="D15" s="43"/>
      <c r="E15" s="43"/>
      <c r="F15" s="43"/>
      <c r="G15" s="43" t="s">
        <v>525</v>
      </c>
      <c r="H15" s="43">
        <v>4</v>
      </c>
      <c r="I15" s="43"/>
      <c r="K15" t="s">
        <v>541</v>
      </c>
      <c r="L15">
        <f>'振休 (抜)'!M36</f>
        <v>15</v>
      </c>
      <c r="M15">
        <f>'振休 (抜)'!AA36</f>
        <v>9</v>
      </c>
      <c r="N15">
        <f>'振休 (抜)'!AO36</f>
        <v>21</v>
      </c>
      <c r="O15">
        <f>'振休 (抜)'!BC36</f>
        <v>8</v>
      </c>
      <c r="P15">
        <f>'振休 (抜)'!BQ36</f>
        <v>9</v>
      </c>
      <c r="Q15">
        <f>'振休 (抜)'!CE36</f>
        <v>10</v>
      </c>
      <c r="R15">
        <f>'振休 (抜)'!CS36</f>
        <v>10</v>
      </c>
      <c r="S15">
        <f>'振休 (抜)'!DG36</f>
        <v>14</v>
      </c>
      <c r="T15">
        <f>'振休 (抜)'!DU36</f>
        <v>11</v>
      </c>
      <c r="U15">
        <f>'振休 (抜)'!EI36</f>
        <v>9</v>
      </c>
      <c r="V15">
        <f>'振休 (抜)'!EW36</f>
        <v>8</v>
      </c>
      <c r="W15">
        <f>'振休 (抜)'!FK36</f>
        <v>12</v>
      </c>
      <c r="Y15" s="374">
        <f t="shared" si="0"/>
        <v>136</v>
      </c>
    </row>
    <row r="16" spans="1:28" x14ac:dyDescent="0.15">
      <c r="A16" s="43">
        <v>11</v>
      </c>
      <c r="B16" s="1473" t="s">
        <v>300</v>
      </c>
      <c r="C16" s="1473"/>
      <c r="D16" s="43"/>
      <c r="E16" s="43"/>
      <c r="F16" s="43"/>
      <c r="G16" s="43" t="s">
        <v>526</v>
      </c>
      <c r="H16" s="43">
        <v>3</v>
      </c>
      <c r="I16" s="43"/>
    </row>
    <row r="17" spans="1:9" x14ac:dyDescent="0.15">
      <c r="A17" s="43">
        <v>12</v>
      </c>
      <c r="B17" s="1473" t="s">
        <v>301</v>
      </c>
      <c r="C17" s="1473"/>
      <c r="D17" s="43"/>
      <c r="E17" s="43"/>
      <c r="F17" s="43"/>
      <c r="G17" s="43"/>
      <c r="H17" s="43"/>
      <c r="I17" s="43"/>
    </row>
    <row r="18" spans="1:9" x14ac:dyDescent="0.15">
      <c r="A18" s="43">
        <v>13</v>
      </c>
      <c r="B18" s="1473" t="s">
        <v>299</v>
      </c>
      <c r="C18" s="1473"/>
      <c r="D18" s="43" t="s">
        <v>518</v>
      </c>
      <c r="E18" s="43">
        <v>1</v>
      </c>
      <c r="F18" s="43"/>
      <c r="G18" s="43"/>
      <c r="H18" s="43"/>
      <c r="I18" s="43"/>
    </row>
    <row r="19" spans="1:9" x14ac:dyDescent="0.15">
      <c r="A19" s="43">
        <v>14</v>
      </c>
      <c r="B19" s="1473" t="s">
        <v>31</v>
      </c>
      <c r="C19" s="1473"/>
      <c r="D19" s="43"/>
      <c r="E19" s="43"/>
      <c r="F19" s="43"/>
      <c r="G19" s="43"/>
      <c r="H19" s="43"/>
      <c r="I19" s="43"/>
    </row>
    <row r="20" spans="1:9" x14ac:dyDescent="0.15">
      <c r="A20" s="43">
        <v>15</v>
      </c>
      <c r="B20" s="1473" t="s">
        <v>417</v>
      </c>
      <c r="C20" s="1473"/>
      <c r="D20" s="43" t="s">
        <v>539</v>
      </c>
      <c r="E20" s="43">
        <f>SUM(E4:E11,E18)</f>
        <v>13</v>
      </c>
      <c r="F20" s="43"/>
      <c r="G20" s="43"/>
      <c r="H20" s="43"/>
      <c r="I20" s="43"/>
    </row>
    <row r="21" spans="1:9" x14ac:dyDescent="0.15">
      <c r="A21" s="43">
        <v>16</v>
      </c>
      <c r="B21" s="1473" t="s">
        <v>418</v>
      </c>
      <c r="C21" s="1473"/>
      <c r="D21" s="43"/>
      <c r="E21" s="43"/>
      <c r="F21" s="43"/>
      <c r="G21" s="43"/>
      <c r="H21" s="43"/>
      <c r="I21" s="43"/>
    </row>
    <row r="22" spans="1:9" x14ac:dyDescent="0.15">
      <c r="A22" s="43">
        <v>17</v>
      </c>
      <c r="B22" s="1472" t="s">
        <v>65</v>
      </c>
      <c r="C22" s="1472"/>
      <c r="D22" s="43"/>
      <c r="E22" s="43"/>
      <c r="F22" s="43"/>
      <c r="G22" s="43"/>
      <c r="H22" s="43"/>
      <c r="I22" s="43"/>
    </row>
    <row r="23" spans="1:9" x14ac:dyDescent="0.15">
      <c r="A23" s="43"/>
      <c r="B23" s="1471"/>
      <c r="C23" s="1471"/>
      <c r="D23" s="43" t="s">
        <v>519</v>
      </c>
      <c r="E23" s="43">
        <v>1</v>
      </c>
      <c r="F23" s="43"/>
      <c r="G23" s="43"/>
      <c r="H23" s="43"/>
      <c r="I23" s="43"/>
    </row>
    <row r="24" spans="1:9" x14ac:dyDescent="0.15">
      <c r="A24" s="43"/>
      <c r="B24" s="1471"/>
      <c r="C24" s="1471"/>
      <c r="D24" s="43" t="s">
        <v>503</v>
      </c>
      <c r="E24" s="43">
        <v>1</v>
      </c>
      <c r="F24" s="43"/>
      <c r="G24" s="43"/>
      <c r="H24" s="43"/>
      <c r="I24" s="43"/>
    </row>
  </sheetData>
  <phoneticPr fontI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21</vt:i4>
      </vt:variant>
    </vt:vector>
  </HeadingPairs>
  <TitlesOfParts>
    <vt:vector size="57" baseType="lpstr">
      <vt:lpstr>原本</vt:lpstr>
      <vt:lpstr>あつぎ</vt:lpstr>
      <vt:lpstr>時間</vt:lpstr>
      <vt:lpstr>2020　時間3</vt:lpstr>
      <vt:lpstr>4-3</vt:lpstr>
      <vt:lpstr>Sheet1</vt:lpstr>
      <vt:lpstr>振休</vt:lpstr>
      <vt:lpstr>振休 (抜)</vt:lpstr>
      <vt:lpstr>振休予想</vt:lpstr>
      <vt:lpstr>パターン (2)</vt:lpstr>
      <vt:lpstr>COVID</vt:lpstr>
      <vt:lpstr>4</vt:lpstr>
      <vt:lpstr>4 (旧)</vt:lpstr>
      <vt:lpstr>学生</vt:lpstr>
      <vt:lpstr>新人</vt:lpstr>
      <vt:lpstr>5</vt:lpstr>
      <vt:lpstr>5 (旧)</vt:lpstr>
      <vt:lpstr>6</vt:lpstr>
      <vt:lpstr>6 (旧)</vt:lpstr>
      <vt:lpstr>7</vt:lpstr>
      <vt:lpstr>7(旧)</vt:lpstr>
      <vt:lpstr>8</vt:lpstr>
      <vt:lpstr>9</vt:lpstr>
      <vt:lpstr>10</vt:lpstr>
      <vt:lpstr>11</vt:lpstr>
      <vt:lpstr>12</vt:lpstr>
      <vt:lpstr>1</vt:lpstr>
      <vt:lpstr>2</vt:lpstr>
      <vt:lpstr>3</vt:lpstr>
      <vt:lpstr>休暇</vt:lpstr>
      <vt:lpstr>一日休暇</vt:lpstr>
      <vt:lpstr>休暇(上期)</vt:lpstr>
      <vt:lpstr>休暇(下期)</vt:lpstr>
      <vt:lpstr>勤務順</vt:lpstr>
      <vt:lpstr>使用原本</vt:lpstr>
      <vt:lpstr>パターン新 (2)</vt:lpstr>
      <vt:lpstr>'1'!Print_Area</vt:lpstr>
      <vt:lpstr>'10'!Print_Area</vt:lpstr>
      <vt:lpstr>'11'!Print_Area</vt:lpstr>
      <vt:lpstr>'12'!Print_Area</vt:lpstr>
      <vt:lpstr>'2'!Print_Area</vt:lpstr>
      <vt:lpstr>'2020　時間3'!Print_Area</vt:lpstr>
      <vt:lpstr>'3'!Print_Area</vt:lpstr>
      <vt:lpstr>'4'!Print_Area</vt:lpstr>
      <vt:lpstr>'4 (旧)'!Print_Area</vt:lpstr>
      <vt:lpstr>'4-3'!Print_Area</vt:lpstr>
      <vt:lpstr>'5'!Print_Area</vt:lpstr>
      <vt:lpstr>'5 (旧)'!Print_Area</vt:lpstr>
      <vt:lpstr>'6'!Print_Area</vt:lpstr>
      <vt:lpstr>'6 (旧)'!Print_Area</vt:lpstr>
      <vt:lpstr>'7'!Print_Area</vt:lpstr>
      <vt:lpstr>'7(旧)'!Print_Area</vt:lpstr>
      <vt:lpstr>'8'!Print_Area</vt:lpstr>
      <vt:lpstr>'9'!Print_Area</vt:lpstr>
      <vt:lpstr>原本!Print_Area</vt:lpstr>
      <vt:lpstr>使用原本!Print_Area</vt:lpstr>
      <vt:lpstr>時間!Print_Area</vt:lpstr>
    </vt:vector>
  </TitlesOfParts>
  <Company>伊勢原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検査室</dc:creator>
  <cp:lastModifiedBy>小室 宏</cp:lastModifiedBy>
  <cp:lastPrinted>2021-07-05T08:49:55Z</cp:lastPrinted>
  <dcterms:created xsi:type="dcterms:W3CDTF">2003-05-29T00:34:29Z</dcterms:created>
  <dcterms:modified xsi:type="dcterms:W3CDTF">2021-07-05T08:50:13Z</dcterms:modified>
</cp:coreProperties>
</file>