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defaultThemeVersion="166925"/>
  <mc:AlternateContent xmlns:mc="http://schemas.openxmlformats.org/markup-compatibility/2006">
    <mc:Choice Requires="x15">
      <x15ac:absPath xmlns:x15ac="http://schemas.microsoft.com/office/spreadsheetml/2010/11/ac" url="C:\Users\81903\Desktop\"/>
    </mc:Choice>
  </mc:AlternateContent>
  <xr:revisionPtr revIDLastSave="0" documentId="13_ncr:1_{BFA47DDA-2BCC-4111-A894-94DA1E93041B}" xr6:coauthVersionLast="47" xr6:coauthVersionMax="47" xr10:uidLastSave="{00000000-0000-0000-0000-000000000000}"/>
  <bookViews>
    <workbookView xWindow="-120" yWindow="-120" windowWidth="29040" windowHeight="15840" xr2:uid="{00000000-000D-0000-FFFF-FFFF00000000}"/>
  </bookViews>
  <sheets>
    <sheet name="各種大学分析" sheetId="27"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I68" i="27" l="1"/>
  <c r="BI67" i="27"/>
  <c r="BI63" i="27"/>
  <c r="BI60" i="27"/>
  <c r="BI61" i="27" s="1"/>
  <c r="CO56" i="27"/>
  <c r="CO57" i="27" s="1"/>
  <c r="CI56" i="27"/>
  <c r="CI57" i="27" s="1"/>
  <c r="CA56" i="27"/>
  <c r="CA57" i="27" s="1"/>
  <c r="BU56" i="27"/>
  <c r="BU57" i="27" s="1"/>
  <c r="BO56" i="27"/>
  <c r="BO57" i="27" s="1"/>
  <c r="BI56" i="27"/>
  <c r="BI57" i="27" s="1"/>
  <c r="BC56" i="27"/>
  <c r="BC57" i="27" s="1"/>
  <c r="AW56" i="27"/>
  <c r="AW57" i="27" s="1"/>
  <c r="AQ56" i="27"/>
  <c r="AQ57" i="27" s="1"/>
  <c r="AK56" i="27"/>
  <c r="AK57" i="27" s="1"/>
  <c r="AE57" i="27"/>
  <c r="AE56" i="27"/>
  <c r="Y63" i="27"/>
  <c r="Y60" i="27"/>
  <c r="Y61" i="27" s="1"/>
  <c r="Y56" i="27"/>
  <c r="Y57" i="27" s="1"/>
  <c r="BM40" i="27"/>
  <c r="BM27" i="27"/>
  <c r="BM35" i="27"/>
  <c r="BN35" i="27" s="1"/>
  <c r="BM34" i="27"/>
  <c r="BM33" i="27"/>
  <c r="BM32" i="27"/>
  <c r="BM29" i="27"/>
  <c r="BK31" i="27"/>
  <c r="BM38" i="27"/>
  <c r="BL38" i="27"/>
  <c r="BJ38" i="27"/>
  <c r="BM37" i="27"/>
  <c r="BL37" i="27"/>
  <c r="BJ37" i="27"/>
  <c r="BK36" i="27"/>
  <c r="BL36" i="27" s="1"/>
  <c r="BI36" i="27"/>
  <c r="BI39" i="27" s="1"/>
  <c r="BJ39" i="27" s="1"/>
  <c r="BK35" i="27"/>
  <c r="BL35" i="27" s="1"/>
  <c r="BI35" i="27"/>
  <c r="BJ35" i="27" s="1"/>
  <c r="BN34" i="27"/>
  <c r="BL34" i="27"/>
  <c r="BJ34" i="27"/>
  <c r="BL33" i="27"/>
  <c r="BJ33" i="27"/>
  <c r="BL32" i="27"/>
  <c r="BJ32" i="27"/>
  <c r="BL31" i="27"/>
  <c r="BI31" i="27"/>
  <c r="BJ31" i="27" s="1"/>
  <c r="BM30" i="27"/>
  <c r="BL30" i="27"/>
  <c r="BJ30" i="27"/>
  <c r="BL29" i="27"/>
  <c r="BJ29" i="27"/>
  <c r="BM28" i="27"/>
  <c r="BL28" i="27"/>
  <c r="BJ28" i="27"/>
  <c r="AW68" i="27"/>
  <c r="CO68" i="27"/>
  <c r="CO67" i="27"/>
  <c r="CI68" i="27"/>
  <c r="CI67" i="27"/>
  <c r="CA68" i="27"/>
  <c r="CA67" i="27"/>
  <c r="BU68" i="27"/>
  <c r="BU67" i="27"/>
  <c r="BO68" i="27"/>
  <c r="BO67" i="27"/>
  <c r="BC68" i="27"/>
  <c r="BC67" i="27"/>
  <c r="AW67" i="27"/>
  <c r="AQ68" i="27"/>
  <c r="AQ67" i="27"/>
  <c r="AK68" i="27"/>
  <c r="AK67" i="27"/>
  <c r="AE68" i="27"/>
  <c r="AE67" i="27"/>
  <c r="Y68" i="27"/>
  <c r="Y67" i="27"/>
  <c r="S67" i="27"/>
  <c r="S68" i="27"/>
  <c r="S63" i="27"/>
  <c r="CI63" i="27"/>
  <c r="CO63" i="27"/>
  <c r="CA63" i="27"/>
  <c r="BU63" i="27"/>
  <c r="CG40" i="27"/>
  <c r="CS40" i="27"/>
  <c r="CM40" i="27"/>
  <c r="BY40" i="27"/>
  <c r="BS40" i="27"/>
  <c r="BG40" i="27"/>
  <c r="BA40" i="27"/>
  <c r="AU40" i="27"/>
  <c r="AO40" i="27"/>
  <c r="AI40" i="27"/>
  <c r="AC40" i="27"/>
  <c r="W40" i="27"/>
  <c r="BO63" i="27"/>
  <c r="BC63" i="27"/>
  <c r="AW63" i="27"/>
  <c r="AQ63" i="27"/>
  <c r="AK63" i="27"/>
  <c r="AE63" i="27"/>
  <c r="S56" i="27"/>
  <c r="S57" i="27" s="1"/>
  <c r="S60" i="27"/>
  <c r="S61" i="27" s="1"/>
  <c r="AQ60" i="27"/>
  <c r="AQ61" i="27" s="1"/>
  <c r="A2" i="27"/>
  <c r="AE60" i="27"/>
  <c r="AE61" i="27" s="1"/>
  <c r="AK60" i="27"/>
  <c r="AK61" i="27" s="1"/>
  <c r="AW60" i="27"/>
  <c r="AW61" i="27" s="1"/>
  <c r="BC60" i="27"/>
  <c r="BC61" i="27" s="1"/>
  <c r="BO60" i="27"/>
  <c r="BO61" i="27" s="1"/>
  <c r="BU60" i="27"/>
  <c r="BU61" i="27" s="1"/>
  <c r="CA60" i="27"/>
  <c r="CA61" i="27" s="1"/>
  <c r="CI60" i="27"/>
  <c r="CI61" i="27" s="1"/>
  <c r="CO60" i="27"/>
  <c r="CO61" i="27" s="1"/>
  <c r="CR29" i="27"/>
  <c r="CR30" i="27"/>
  <c r="CR32" i="27"/>
  <c r="CR33" i="27"/>
  <c r="CR34" i="27"/>
  <c r="CR37" i="27"/>
  <c r="CR38" i="27"/>
  <c r="CR28" i="27"/>
  <c r="CP28" i="27"/>
  <c r="CP29" i="27"/>
  <c r="CP30" i="27"/>
  <c r="CP32" i="27"/>
  <c r="CP33" i="27"/>
  <c r="CP34" i="27"/>
  <c r="CP37" i="27"/>
  <c r="CP38" i="27"/>
  <c r="CS38" i="27"/>
  <c r="CS37" i="27"/>
  <c r="CQ36" i="27"/>
  <c r="CR36" i="27" s="1"/>
  <c r="CO36" i="27"/>
  <c r="CP36" i="27" s="1"/>
  <c r="CQ35" i="27"/>
  <c r="CR35" i="27" s="1"/>
  <c r="CO35" i="27"/>
  <c r="CP35" i="27" s="1"/>
  <c r="CS34" i="27"/>
  <c r="CS33" i="27"/>
  <c r="CS32" i="27"/>
  <c r="CQ31" i="27"/>
  <c r="CS31" i="27" s="1"/>
  <c r="CO31" i="27"/>
  <c r="CP31" i="27" s="1"/>
  <c r="CS30" i="27"/>
  <c r="CS29" i="27"/>
  <c r="CS28" i="27"/>
  <c r="CS27" i="27"/>
  <c r="BA28" i="27"/>
  <c r="BA27" i="27"/>
  <c r="BA29" i="27"/>
  <c r="AX38" i="27"/>
  <c r="AZ37" i="27"/>
  <c r="AZ29" i="27"/>
  <c r="AZ30" i="27"/>
  <c r="AZ32" i="27"/>
  <c r="AZ33" i="27"/>
  <c r="AZ34" i="27"/>
  <c r="AZ38" i="27"/>
  <c r="AZ28" i="27"/>
  <c r="AX29" i="27"/>
  <c r="AX30" i="27"/>
  <c r="AX32" i="27"/>
  <c r="AX33" i="27"/>
  <c r="AX34" i="27"/>
  <c r="AX37" i="27"/>
  <c r="AX28" i="27"/>
  <c r="BA38" i="27"/>
  <c r="AY36" i="27"/>
  <c r="AY39" i="27" s="1"/>
  <c r="AZ39" i="27" s="1"/>
  <c r="AW36" i="27"/>
  <c r="AX36" i="27" s="1"/>
  <c r="AY35" i="27"/>
  <c r="AZ35" i="27" s="1"/>
  <c r="AW35" i="27"/>
  <c r="AX35" i="27" s="1"/>
  <c r="BA34" i="27"/>
  <c r="BA33" i="27"/>
  <c r="BA32" i="27"/>
  <c r="AY31" i="27"/>
  <c r="AZ31" i="27" s="1"/>
  <c r="AW31" i="27"/>
  <c r="AX31" i="27" s="1"/>
  <c r="BA30" i="27"/>
  <c r="CB28" i="27"/>
  <c r="Y36" i="27"/>
  <c r="Y39" i="27" s="1"/>
  <c r="Z39" i="27" s="1"/>
  <c r="S36" i="27"/>
  <c r="T36" i="27" s="1"/>
  <c r="BV37" i="27"/>
  <c r="BV29" i="27"/>
  <c r="BV30" i="27"/>
  <c r="BV32" i="27"/>
  <c r="BV33" i="27"/>
  <c r="BV34" i="27"/>
  <c r="BV38" i="27"/>
  <c r="BV28" i="27"/>
  <c r="BX29" i="27"/>
  <c r="BX30" i="27"/>
  <c r="BX32" i="27"/>
  <c r="BX33" i="27"/>
  <c r="BX34" i="27"/>
  <c r="BX37" i="27"/>
  <c r="BX38" i="27"/>
  <c r="BX28" i="27"/>
  <c r="BY38" i="27"/>
  <c r="BY37" i="27"/>
  <c r="BW36" i="27"/>
  <c r="BX36" i="27" s="1"/>
  <c r="BU36" i="27"/>
  <c r="BV36" i="27" s="1"/>
  <c r="BW35" i="27"/>
  <c r="BX35" i="27" s="1"/>
  <c r="BU35" i="27"/>
  <c r="BV35" i="27" s="1"/>
  <c r="BY34" i="27"/>
  <c r="BY33" i="27"/>
  <c r="BY32" i="27"/>
  <c r="BW31" i="27"/>
  <c r="BY31" i="27" s="1"/>
  <c r="BU31" i="27"/>
  <c r="BV31" i="27" s="1"/>
  <c r="BY30" i="27"/>
  <c r="BY29" i="27"/>
  <c r="BY28" i="27"/>
  <c r="BY27" i="27"/>
  <c r="AA36" i="27"/>
  <c r="AB36" i="27" s="1"/>
  <c r="AB29" i="27"/>
  <c r="AB30" i="27"/>
  <c r="AB32" i="27"/>
  <c r="AB33" i="27"/>
  <c r="AB34" i="27"/>
  <c r="AB37" i="27"/>
  <c r="AB38" i="27"/>
  <c r="AB28" i="27"/>
  <c r="Z29" i="27"/>
  <c r="Z30" i="27"/>
  <c r="Z32" i="27"/>
  <c r="Z33" i="27"/>
  <c r="Z34" i="27"/>
  <c r="Z37" i="27"/>
  <c r="Z38" i="27"/>
  <c r="Z28" i="27"/>
  <c r="AC27" i="27"/>
  <c r="AC38" i="27"/>
  <c r="AC37" i="27"/>
  <c r="AA35" i="27"/>
  <c r="AB35" i="27" s="1"/>
  <c r="Y35" i="27"/>
  <c r="Z35" i="27" s="1"/>
  <c r="AC34" i="27"/>
  <c r="AC33" i="27"/>
  <c r="AC32" i="27"/>
  <c r="AA31" i="27"/>
  <c r="AB31" i="27" s="1"/>
  <c r="Y31" i="27"/>
  <c r="Z31" i="27" s="1"/>
  <c r="AC30" i="27"/>
  <c r="AC29" i="27"/>
  <c r="AC28" i="27"/>
  <c r="BG28" i="27"/>
  <c r="AN28" i="27"/>
  <c r="AL28" i="27"/>
  <c r="AH29" i="27"/>
  <c r="AH30" i="27"/>
  <c r="AH32" i="27"/>
  <c r="AH33" i="27"/>
  <c r="AH34" i="27"/>
  <c r="AH37" i="27"/>
  <c r="AH38" i="27"/>
  <c r="AH28" i="27"/>
  <c r="AF29" i="27"/>
  <c r="AF30" i="27"/>
  <c r="AF32" i="27"/>
  <c r="AF33" i="27"/>
  <c r="AF34" i="27"/>
  <c r="AF37" i="27"/>
  <c r="AF38" i="27"/>
  <c r="AF28" i="27"/>
  <c r="AI29" i="27"/>
  <c r="AI28" i="27"/>
  <c r="AI27" i="27"/>
  <c r="W27" i="27"/>
  <c r="AG36" i="27"/>
  <c r="AH36" i="27" s="1"/>
  <c r="AI38" i="27"/>
  <c r="AI37" i="27"/>
  <c r="AE36" i="27"/>
  <c r="AF36" i="27" s="1"/>
  <c r="AG35" i="27"/>
  <c r="AH35" i="27" s="1"/>
  <c r="AE35" i="27"/>
  <c r="AF35" i="27" s="1"/>
  <c r="AI34" i="27"/>
  <c r="AI33" i="27"/>
  <c r="AI32" i="27"/>
  <c r="AG31" i="27"/>
  <c r="AH31" i="27" s="1"/>
  <c r="AE31" i="27"/>
  <c r="AF31" i="27" s="1"/>
  <c r="AI30" i="27"/>
  <c r="CM28" i="27"/>
  <c r="CM27" i="27"/>
  <c r="CM38" i="27"/>
  <c r="CM37" i="27"/>
  <c r="CM34" i="27"/>
  <c r="CM33" i="27"/>
  <c r="CM32" i="27"/>
  <c r="CM30" i="27"/>
  <c r="CM29" i="27"/>
  <c r="CG38" i="27"/>
  <c r="CG37" i="27"/>
  <c r="CG34" i="27"/>
  <c r="CG33" i="27"/>
  <c r="CG32" i="27"/>
  <c r="CG30" i="27"/>
  <c r="CG29" i="27"/>
  <c r="CG28" i="27"/>
  <c r="CG27" i="27"/>
  <c r="BS34" i="27"/>
  <c r="BS33" i="27"/>
  <c r="BS32" i="27"/>
  <c r="BS38" i="27"/>
  <c r="BS37" i="27"/>
  <c r="BS30" i="27"/>
  <c r="BS29" i="27"/>
  <c r="BS28" i="27"/>
  <c r="BS27" i="27"/>
  <c r="BG38" i="27"/>
  <c r="BG37" i="27"/>
  <c r="BG34" i="27"/>
  <c r="BG33" i="27"/>
  <c r="BG32" i="27"/>
  <c r="BG30" i="27"/>
  <c r="BG29" i="27"/>
  <c r="BG27" i="27"/>
  <c r="AU38" i="27"/>
  <c r="AU37" i="27"/>
  <c r="AU34" i="27"/>
  <c r="AU33" i="27"/>
  <c r="AU32" i="27"/>
  <c r="AU30" i="27"/>
  <c r="AU29" i="27"/>
  <c r="AU28" i="27"/>
  <c r="AU27" i="27"/>
  <c r="AO38" i="27"/>
  <c r="AO37" i="27"/>
  <c r="AO34" i="27"/>
  <c r="AO33" i="27"/>
  <c r="AO32" i="27"/>
  <c r="AO30" i="27"/>
  <c r="AO29" i="27"/>
  <c r="AO28" i="27"/>
  <c r="AO27" i="27"/>
  <c r="W29" i="27"/>
  <c r="W38" i="27"/>
  <c r="W37" i="27"/>
  <c r="W32" i="27"/>
  <c r="W33" i="27"/>
  <c r="W34" i="27"/>
  <c r="W30" i="27"/>
  <c r="CJ29" i="27"/>
  <c r="CJ30" i="27"/>
  <c r="CJ32" i="27"/>
  <c r="CJ33" i="27"/>
  <c r="CJ34" i="27"/>
  <c r="CJ37" i="27"/>
  <c r="CJ38" i="27"/>
  <c r="CJ28" i="27"/>
  <c r="CL30" i="27"/>
  <c r="CL29" i="27"/>
  <c r="CL32" i="27"/>
  <c r="CL33" i="27"/>
  <c r="CL34" i="27"/>
  <c r="CL37" i="27"/>
  <c r="CL38" i="27"/>
  <c r="CL28" i="27"/>
  <c r="CK36" i="27"/>
  <c r="CL36" i="27" s="1"/>
  <c r="CI36" i="27"/>
  <c r="CI39" i="27" s="1"/>
  <c r="CJ39" i="27" s="1"/>
  <c r="CK35" i="27"/>
  <c r="CL35" i="27" s="1"/>
  <c r="CI35" i="27"/>
  <c r="CJ35" i="27" s="1"/>
  <c r="CK31" i="27"/>
  <c r="CL31" i="27" s="1"/>
  <c r="CI31" i="27"/>
  <c r="CJ31" i="27" s="1"/>
  <c r="V28" i="27"/>
  <c r="CD28" i="27"/>
  <c r="W28" i="27"/>
  <c r="CD38" i="27"/>
  <c r="CD37" i="27"/>
  <c r="CD34" i="27"/>
  <c r="CD33" i="27"/>
  <c r="CD32" i="27"/>
  <c r="CD30" i="27"/>
  <c r="CD29" i="27"/>
  <c r="CB29" i="27"/>
  <c r="V29" i="27"/>
  <c r="V30" i="27"/>
  <c r="V32" i="27"/>
  <c r="V33" i="27"/>
  <c r="V34" i="27"/>
  <c r="V37" i="27"/>
  <c r="V38" i="27"/>
  <c r="T29" i="27"/>
  <c r="T30" i="27"/>
  <c r="T32" i="27"/>
  <c r="T33" i="27"/>
  <c r="T34" i="27"/>
  <c r="T37" i="27"/>
  <c r="T38" i="27"/>
  <c r="T28" i="27"/>
  <c r="U36" i="27"/>
  <c r="V36" i="27" s="1"/>
  <c r="U35" i="27"/>
  <c r="V35" i="27" s="1"/>
  <c r="S35" i="27"/>
  <c r="T35" i="27" s="1"/>
  <c r="U31" i="27"/>
  <c r="V31" i="27" s="1"/>
  <c r="S31" i="27"/>
  <c r="T31" i="27" s="1"/>
  <c r="AL29" i="27"/>
  <c r="AK36" i="27"/>
  <c r="AL36" i="27" s="1"/>
  <c r="AK35" i="27"/>
  <c r="AL35" i="27" s="1"/>
  <c r="AL30" i="27"/>
  <c r="AL32" i="27"/>
  <c r="AL33" i="27"/>
  <c r="AL34" i="27"/>
  <c r="AL37" i="27"/>
  <c r="AL38" i="27"/>
  <c r="AN29" i="27"/>
  <c r="AN30" i="27"/>
  <c r="AN32" i="27"/>
  <c r="AN33" i="27"/>
  <c r="AN34" i="27"/>
  <c r="AN37" i="27"/>
  <c r="AN38" i="27"/>
  <c r="AM36" i="27"/>
  <c r="AN36" i="27" s="1"/>
  <c r="AM35" i="27"/>
  <c r="AN35" i="27" s="1"/>
  <c r="AM31" i="27"/>
  <c r="AN31" i="27" s="1"/>
  <c r="AK31" i="27"/>
  <c r="AL31" i="27" s="1"/>
  <c r="AS31" i="27"/>
  <c r="AT31" i="27" s="1"/>
  <c r="AT29" i="27"/>
  <c r="AT30" i="27"/>
  <c r="AT32" i="27"/>
  <c r="AT33" i="27"/>
  <c r="AT34" i="27"/>
  <c r="AT37" i="27"/>
  <c r="AT38" i="27"/>
  <c r="AT28" i="27"/>
  <c r="AR29" i="27"/>
  <c r="AR30" i="27"/>
  <c r="AR32" i="27"/>
  <c r="AR33" i="27"/>
  <c r="AR34" i="27"/>
  <c r="AR37" i="27"/>
  <c r="AR38" i="27"/>
  <c r="AR28" i="27"/>
  <c r="AS36" i="27"/>
  <c r="AS39" i="27" s="1"/>
  <c r="AT39" i="27" s="1"/>
  <c r="AQ36" i="27"/>
  <c r="AQ39" i="27" s="1"/>
  <c r="AR39" i="27" s="1"/>
  <c r="AS35" i="27"/>
  <c r="AT35" i="27" s="1"/>
  <c r="AQ35" i="27"/>
  <c r="AR35" i="27" s="1"/>
  <c r="AQ31" i="27"/>
  <c r="AR31" i="27" s="1"/>
  <c r="CB30" i="27"/>
  <c r="CB32" i="27"/>
  <c r="CB33" i="27"/>
  <c r="CB34" i="27"/>
  <c r="CB37" i="27"/>
  <c r="CB38" i="27"/>
  <c r="CA35" i="27"/>
  <c r="CB35" i="27" s="1"/>
  <c r="CA31" i="27"/>
  <c r="CB31" i="27" s="1"/>
  <c r="CA36" i="27"/>
  <c r="CA39" i="27" s="1"/>
  <c r="CB39" i="27" s="1"/>
  <c r="CC36" i="27"/>
  <c r="CD36" i="27" s="1"/>
  <c r="CC31" i="27"/>
  <c r="CD31" i="27" s="1"/>
  <c r="CF28" i="27"/>
  <c r="CF29" i="27"/>
  <c r="CF30" i="27"/>
  <c r="CF32" i="27"/>
  <c r="CF33" i="27"/>
  <c r="CF34" i="27"/>
  <c r="CF37" i="27"/>
  <c r="CF38" i="27"/>
  <c r="CE35" i="27"/>
  <c r="CF35" i="27" s="1"/>
  <c r="CE36" i="27"/>
  <c r="CE39" i="27" s="1"/>
  <c r="CF39" i="27" s="1"/>
  <c r="CE31" i="27"/>
  <c r="CF31" i="27" s="1"/>
  <c r="CC35" i="27"/>
  <c r="CD35" i="27" s="1"/>
  <c r="BQ35" i="27"/>
  <c r="BR35" i="27" s="1"/>
  <c r="BQ36" i="27"/>
  <c r="BR36" i="27" s="1"/>
  <c r="BQ31" i="27"/>
  <c r="BR31" i="27" s="1"/>
  <c r="BR29" i="27"/>
  <c r="BR30" i="27"/>
  <c r="BR32" i="27"/>
  <c r="BR33" i="27"/>
  <c r="BR34" i="27"/>
  <c r="BR37" i="27"/>
  <c r="BR38" i="27"/>
  <c r="BR28" i="27"/>
  <c r="BO36" i="27"/>
  <c r="BO39" i="27" s="1"/>
  <c r="BP39" i="27" s="1"/>
  <c r="BP29" i="27"/>
  <c r="BP30" i="27"/>
  <c r="BP32" i="27"/>
  <c r="BP33" i="27"/>
  <c r="BP34" i="27"/>
  <c r="BP37" i="27"/>
  <c r="BP38" i="27"/>
  <c r="BP28" i="27"/>
  <c r="BO35" i="27"/>
  <c r="BP35" i="27" s="1"/>
  <c r="BO31" i="27"/>
  <c r="BP31" i="27" s="1"/>
  <c r="BC36" i="27"/>
  <c r="BD36" i="27" s="1"/>
  <c r="BE36" i="27"/>
  <c r="BF36" i="27" s="1"/>
  <c r="BC35" i="27"/>
  <c r="BD35" i="27" s="1"/>
  <c r="BD29" i="27"/>
  <c r="BD30" i="27"/>
  <c r="BD32" i="27"/>
  <c r="BD33" i="27"/>
  <c r="BD34" i="27"/>
  <c r="BD37" i="27"/>
  <c r="BD38" i="27"/>
  <c r="BD28" i="27"/>
  <c r="BC31" i="27"/>
  <c r="BD31" i="27" s="1"/>
  <c r="BF37" i="27"/>
  <c r="BF38" i="27"/>
  <c r="BF32" i="27"/>
  <c r="BF33" i="27"/>
  <c r="BF34" i="27"/>
  <c r="BE35" i="27"/>
  <c r="BF35" i="27" s="1"/>
  <c r="BF29" i="27"/>
  <c r="BF30" i="27"/>
  <c r="BF28" i="27"/>
  <c r="BE31" i="27"/>
  <c r="BF31" i="27" s="1"/>
  <c r="BA37" i="27"/>
  <c r="BM36" i="27" l="1"/>
  <c r="Y62" i="27"/>
  <c r="Y64" i="27" s="1"/>
  <c r="BN29" i="27"/>
  <c r="BN33" i="27"/>
  <c r="BN30" i="27"/>
  <c r="BI62" i="27"/>
  <c r="BI64" i="27" s="1"/>
  <c r="BN28" i="27"/>
  <c r="BN37" i="27"/>
  <c r="BN32" i="27"/>
  <c r="BM31" i="27"/>
  <c r="BN31" i="27" s="1"/>
  <c r="BN38" i="27"/>
  <c r="BJ36" i="27"/>
  <c r="BM39" i="27"/>
  <c r="BN39" i="27" s="1"/>
  <c r="BN36" i="27"/>
  <c r="BK39" i="27"/>
  <c r="BL39" i="27" s="1"/>
  <c r="S62" i="27"/>
  <c r="S64" i="27" s="1"/>
  <c r="AV29" i="27"/>
  <c r="CT34" i="27"/>
  <c r="AV34" i="27"/>
  <c r="X34" i="27"/>
  <c r="AV28" i="27"/>
  <c r="BT33" i="27"/>
  <c r="AJ32" i="27"/>
  <c r="CG36" i="27"/>
  <c r="CG39" i="27" s="1"/>
  <c r="CH39" i="27" s="1"/>
  <c r="CN33" i="27"/>
  <c r="CA62" i="27"/>
  <c r="CA64" i="27" s="1"/>
  <c r="BU62" i="27"/>
  <c r="BU64" i="27" s="1"/>
  <c r="BC62" i="27"/>
  <c r="BC64" i="27" s="1"/>
  <c r="AJ34" i="27"/>
  <c r="CH38" i="27"/>
  <c r="CS35" i="27"/>
  <c r="CT35" i="27" s="1"/>
  <c r="AC35" i="27"/>
  <c r="AD35" i="27" s="1"/>
  <c r="S39" i="27"/>
  <c r="T39" i="27" s="1"/>
  <c r="BB30" i="27"/>
  <c r="CC39" i="27"/>
  <c r="CD39" i="27" s="1"/>
  <c r="CJ36" i="27"/>
  <c r="BC39" i="27"/>
  <c r="BD39" i="27" s="1"/>
  <c r="AG39" i="27"/>
  <c r="AH39" i="27" s="1"/>
  <c r="AV38" i="27"/>
  <c r="CN37" i="27"/>
  <c r="X33" i="27"/>
  <c r="BH29" i="27"/>
  <c r="AV32" i="27"/>
  <c r="CH29" i="27"/>
  <c r="CN30" i="27"/>
  <c r="BZ33" i="27"/>
  <c r="AW39" i="27"/>
  <c r="AX39" i="27" s="1"/>
  <c r="AM39" i="27"/>
  <c r="AN39" i="27" s="1"/>
  <c r="AA39" i="27"/>
  <c r="AB39" i="27" s="1"/>
  <c r="W31" i="27"/>
  <c r="X31" i="27" s="1"/>
  <c r="CM36" i="27"/>
  <c r="BW39" i="27"/>
  <c r="BX39" i="27" s="1"/>
  <c r="AK39" i="27"/>
  <c r="AL39" i="27" s="1"/>
  <c r="CQ39" i="27"/>
  <c r="CR39" i="27" s="1"/>
  <c r="BU39" i="27"/>
  <c r="BV39" i="27" s="1"/>
  <c r="BE39" i="27"/>
  <c r="BF39" i="27" s="1"/>
  <c r="CO39" i="27"/>
  <c r="CP39" i="27" s="1"/>
  <c r="U39" i="27"/>
  <c r="V39" i="27" s="1"/>
  <c r="BA31" i="27"/>
  <c r="BB31" i="27" s="1"/>
  <c r="CK39" i="27"/>
  <c r="CL39" i="27" s="1"/>
  <c r="BQ39" i="27"/>
  <c r="BR39" i="27" s="1"/>
  <c r="AE39" i="27"/>
  <c r="AF39" i="27" s="1"/>
  <c r="AO31" i="27"/>
  <c r="AP31" i="27" s="1"/>
  <c r="AJ37" i="27"/>
  <c r="BA36" i="27"/>
  <c r="AP32" i="27"/>
  <c r="BZ38" i="27"/>
  <c r="BB37" i="27"/>
  <c r="AJ28" i="27"/>
  <c r="AI36" i="27"/>
  <c r="AI39" i="27" s="1"/>
  <c r="AJ39" i="27" s="1"/>
  <c r="BT29" i="27"/>
  <c r="CH28" i="27"/>
  <c r="CN29" i="27"/>
  <c r="AD33" i="27"/>
  <c r="AJ30" i="27"/>
  <c r="CN32" i="27"/>
  <c r="BB34" i="27"/>
  <c r="BB28" i="27"/>
  <c r="AJ38" i="27"/>
  <c r="CN34" i="27"/>
  <c r="AT36" i="27"/>
  <c r="AZ36" i="27"/>
  <c r="BZ30" i="27"/>
  <c r="AD32" i="27"/>
  <c r="AP34" i="27"/>
  <c r="CH30" i="27"/>
  <c r="BY35" i="27"/>
  <c r="CT37" i="27"/>
  <c r="BG31" i="27"/>
  <c r="BH31" i="27" s="1"/>
  <c r="AC36" i="27"/>
  <c r="AD30" i="27"/>
  <c r="BY36" i="27"/>
  <c r="BY39" i="27" s="1"/>
  <c r="AU35" i="27"/>
  <c r="CR31" i="27"/>
  <c r="CT28" i="27"/>
  <c r="BP36" i="27"/>
  <c r="AU36" i="27"/>
  <c r="AU39" i="27" s="1"/>
  <c r="AV39" i="27" s="1"/>
  <c r="X29" i="27"/>
  <c r="AD29" i="27"/>
  <c r="CT29" i="27"/>
  <c r="AD37" i="27"/>
  <c r="AV30" i="27"/>
  <c r="CN28" i="27"/>
  <c r="BH30" i="27"/>
  <c r="BT28" i="27"/>
  <c r="BT30" i="27"/>
  <c r="BH33" i="27"/>
  <c r="CT33" i="27"/>
  <c r="BH34" i="27"/>
  <c r="X28" i="27"/>
  <c r="X38" i="27"/>
  <c r="BT37" i="27"/>
  <c r="W36" i="27"/>
  <c r="W39" i="27" s="1"/>
  <c r="X39" i="27" s="1"/>
  <c r="BZ37" i="27"/>
  <c r="AO35" i="27"/>
  <c r="AP29" i="27"/>
  <c r="AP38" i="27"/>
  <c r="AV37" i="27"/>
  <c r="BH37" i="27"/>
  <c r="BS35" i="27"/>
  <c r="CH33" i="27"/>
  <c r="BH28" i="27"/>
  <c r="W35" i="27"/>
  <c r="CH34" i="27"/>
  <c r="AI35" i="27"/>
  <c r="BZ34" i="27"/>
  <c r="BT34" i="27"/>
  <c r="CG31" i="27"/>
  <c r="CH31" i="27" s="1"/>
  <c r="X30" i="27"/>
  <c r="BB33" i="27"/>
  <c r="CT31" i="27"/>
  <c r="CO62" i="27"/>
  <c r="CO64" i="27" s="1"/>
  <c r="AE62" i="27"/>
  <c r="AE64" i="27" s="1"/>
  <c r="AK62" i="27"/>
  <c r="AK64" i="27" s="1"/>
  <c r="CI62" i="27"/>
  <c r="CI64" i="27" s="1"/>
  <c r="AW62" i="27"/>
  <c r="AW64" i="27" s="1"/>
  <c r="BO62" i="27"/>
  <c r="BO64" i="27" s="1"/>
  <c r="AQ62" i="27"/>
  <c r="AQ64" i="27" s="1"/>
  <c r="BT32" i="27"/>
  <c r="BS36" i="27"/>
  <c r="BS39" i="27" s="1"/>
  <c r="BT39" i="27" s="1"/>
  <c r="BZ31" i="27"/>
  <c r="CH36" i="27"/>
  <c r="CB36" i="27"/>
  <c r="X32" i="27"/>
  <c r="AU31" i="27"/>
  <c r="AV31" i="27" s="1"/>
  <c r="AI31" i="27"/>
  <c r="AJ31" i="27" s="1"/>
  <c r="AD38" i="27"/>
  <c r="AJ33" i="27"/>
  <c r="BB29" i="27"/>
  <c r="AP30" i="27"/>
  <c r="CH37" i="27"/>
  <c r="CN38" i="27"/>
  <c r="AD28" i="27"/>
  <c r="AD34" i="27"/>
  <c r="CT38" i="27"/>
  <c r="CM31" i="27"/>
  <c r="CN31" i="27" s="1"/>
  <c r="CM35" i="27"/>
  <c r="AO36" i="27"/>
  <c r="AO39" i="27" s="1"/>
  <c r="AP39" i="27" s="1"/>
  <c r="Z36" i="27"/>
  <c r="AP37" i="27"/>
  <c r="BB32" i="27"/>
  <c r="CT30" i="27"/>
  <c r="BH32" i="27"/>
  <c r="BZ28" i="27"/>
  <c r="AC31" i="27"/>
  <c r="AD31" i="27" s="1"/>
  <c r="BZ29" i="27"/>
  <c r="BB38" i="27"/>
  <c r="AR36" i="27"/>
  <c r="BH38" i="27"/>
  <c r="BZ32" i="27"/>
  <c r="CT32" i="27"/>
  <c r="BG35" i="27"/>
  <c r="BT38" i="27"/>
  <c r="CG35" i="27"/>
  <c r="AJ29" i="27"/>
  <c r="AP33" i="27"/>
  <c r="X37" i="27"/>
  <c r="BA35" i="27"/>
  <c r="CS36" i="27"/>
  <c r="CS39" i="27" s="1"/>
  <c r="CT39" i="27" s="1"/>
  <c r="AP28" i="27"/>
  <c r="AV33" i="27"/>
  <c r="BX31" i="27"/>
  <c r="CF36" i="27"/>
  <c r="CH32" i="27"/>
  <c r="BS31" i="27"/>
  <c r="BT31" i="27" s="1"/>
  <c r="BG36" i="27"/>
  <c r="BG39" i="27" s="1"/>
  <c r="BH39" i="27" s="1"/>
  <c r="BM41" i="27" l="1"/>
  <c r="AJ36" i="27"/>
  <c r="AU41" i="27"/>
  <c r="BZ39" i="27"/>
  <c r="BY41" i="27"/>
  <c r="AO41" i="27"/>
  <c r="AI41" i="27"/>
  <c r="W41" i="27"/>
  <c r="AP35" i="27"/>
  <c r="BZ36" i="27"/>
  <c r="AC39" i="27"/>
  <c r="BB36" i="27"/>
  <c r="BA39" i="27"/>
  <c r="BB39" i="27" s="1"/>
  <c r="CN36" i="27"/>
  <c r="CM39" i="27"/>
  <c r="CN39" i="27" s="1"/>
  <c r="CH35" i="27"/>
  <c r="BT35" i="27"/>
  <c r="BZ35" i="27"/>
  <c r="AV35" i="27"/>
  <c r="AJ35" i="27"/>
  <c r="BH35" i="27"/>
  <c r="BB35" i="27"/>
  <c r="CN35" i="27"/>
  <c r="X35" i="27"/>
  <c r="AD36" i="27"/>
  <c r="AV36" i="27"/>
  <c r="X36" i="27"/>
  <c r="CT36" i="27"/>
  <c r="BT36" i="27"/>
  <c r="AP36" i="27"/>
  <c r="BH36" i="27"/>
  <c r="AD39" i="27" l="1"/>
  <c r="AC41" i="27"/>
</calcChain>
</file>

<file path=xl/sharedStrings.xml><?xml version="1.0" encoding="utf-8"?>
<sst xmlns="http://schemas.openxmlformats.org/spreadsheetml/2006/main" count="410" uniqueCount="178">
  <si>
    <t>〇</t>
    <phoneticPr fontId="2"/>
  </si>
  <si>
    <t>×</t>
    <phoneticPr fontId="2"/>
  </si>
  <si>
    <t>近畿大学</t>
    <rPh sb="0" eb="4">
      <t>キンキダイガク</t>
    </rPh>
    <phoneticPr fontId="2"/>
  </si>
  <si>
    <t>摂南</t>
    <rPh sb="0" eb="2">
      <t>セツナン</t>
    </rPh>
    <phoneticPr fontId="2"/>
  </si>
  <si>
    <t>大医</t>
    <rPh sb="0" eb="1">
      <t>ダイ</t>
    </rPh>
    <rPh sb="1" eb="2">
      <t>イ</t>
    </rPh>
    <phoneticPr fontId="2"/>
  </si>
  <si>
    <t>甲南女子大学</t>
    <rPh sb="0" eb="6">
      <t>コウナンジョシダイガク</t>
    </rPh>
    <phoneticPr fontId="2"/>
  </si>
  <si>
    <t>大阪電気通信大学</t>
    <rPh sb="0" eb="8">
      <t>オオサカデンキツウシンダイガク</t>
    </rPh>
    <phoneticPr fontId="2"/>
  </si>
  <si>
    <t>大手前大学</t>
    <rPh sb="0" eb="5">
      <t>オオテマエダイガク</t>
    </rPh>
    <phoneticPr fontId="2"/>
  </si>
  <si>
    <t>現職</t>
  </si>
  <si>
    <t>神戸学院大学</t>
    <rPh sb="0" eb="6">
      <t>コウベガクインダイガク</t>
    </rPh>
    <phoneticPr fontId="2"/>
  </si>
  <si>
    <t>武庫川女子大学</t>
    <rPh sb="0" eb="3">
      <t>ムコガワ</t>
    </rPh>
    <rPh sb="3" eb="5">
      <t>ジョシ</t>
    </rPh>
    <rPh sb="5" eb="7">
      <t>ダイガク</t>
    </rPh>
    <phoneticPr fontId="2"/>
  </si>
  <si>
    <t>甲南大学</t>
    <rPh sb="0" eb="4">
      <t>コウナンダイガク</t>
    </rPh>
    <phoneticPr fontId="2"/>
  </si>
  <si>
    <t>大阪産業大学</t>
    <rPh sb="0" eb="2">
      <t>オオサカ</t>
    </rPh>
    <rPh sb="2" eb="6">
      <t>サンギョウダイガク</t>
    </rPh>
    <phoneticPr fontId="2"/>
  </si>
  <si>
    <t>常翔学園(財務内容)　摂南大学(学校情報)</t>
    <rPh sb="0" eb="4">
      <t>ジョウショウガクエン</t>
    </rPh>
    <rPh sb="5" eb="9">
      <t>ザイムナイヨウ</t>
    </rPh>
    <rPh sb="11" eb="15">
      <t>セツナンダイガク</t>
    </rPh>
    <rPh sb="16" eb="20">
      <t>ガッコウジョウホウ</t>
    </rPh>
    <phoneticPr fontId="2"/>
  </si>
  <si>
    <t>兵庫医科大学（2022/4兵庫医療大学と統合）兵庫医療データなし</t>
    <rPh sb="0" eb="4">
      <t>ヒョウゴイカ</t>
    </rPh>
    <rPh sb="4" eb="6">
      <t>ダイガク</t>
    </rPh>
    <rPh sb="23" eb="27">
      <t>ヒョウゴイリョウ</t>
    </rPh>
    <phoneticPr fontId="2"/>
  </si>
  <si>
    <t>大阪医科薬科大学</t>
    <rPh sb="0" eb="2">
      <t>オオサカ</t>
    </rPh>
    <rPh sb="2" eb="4">
      <t>イカ</t>
    </rPh>
    <rPh sb="4" eb="6">
      <t>ヤッカ</t>
    </rPh>
    <rPh sb="6" eb="8">
      <t>ダイガク</t>
    </rPh>
    <phoneticPr fontId="2"/>
  </si>
  <si>
    <t>転職会議</t>
  </si>
  <si>
    <t>OPW</t>
  </si>
  <si>
    <t>ライトH</t>
  </si>
  <si>
    <t>★有給消化率</t>
  </si>
  <si>
    <t>-</t>
  </si>
  <si>
    <t>★残業平均/月</t>
  </si>
  <si>
    <t>良好</t>
  </si>
  <si>
    <t>休日出勤代休あり
のんびり</t>
  </si>
  <si>
    <t>残業が多い？</t>
  </si>
  <si>
    <t>ホワイト感あるも不明多い</t>
  </si>
  <si>
    <t>株式会社みたい
働き方改革意欲強い
組合活発</t>
  </si>
  <si>
    <t>休みしっかりだが残業多い？
学園によるため実質不明</t>
  </si>
  <si>
    <t>あり</t>
  </si>
  <si>
    <t>不明</t>
  </si>
  <si>
    <t>なし</t>
  </si>
  <si>
    <t>★年収</t>
  </si>
  <si>
    <t>仕事内容</t>
  </si>
  <si>
    <t>３年定着率</t>
  </si>
  <si>
    <t>20232学部新設</t>
    <rPh sb="5" eb="9">
      <t>ガクブシンセツ</t>
    </rPh>
    <phoneticPr fontId="2"/>
  </si>
  <si>
    <t>2022経営学部新設</t>
    <rPh sb="4" eb="8">
      <t>ケイエイガクブ</t>
    </rPh>
    <rPh sb="8" eb="10">
      <t>シンセツ</t>
    </rPh>
    <phoneticPr fontId="2"/>
  </si>
  <si>
    <t>リハビリ学部開設</t>
    <rPh sb="4" eb="8">
      <t>ガクブカイセツ</t>
    </rPh>
    <phoneticPr fontId="2"/>
  </si>
  <si>
    <t>ストレス</t>
    <phoneticPr fontId="2"/>
  </si>
  <si>
    <t>①　教育事業活動収入＝売上</t>
    <rPh sb="11" eb="13">
      <t>ウリアゲ</t>
    </rPh>
    <phoneticPr fontId="2"/>
  </si>
  <si>
    <t>　学生生徒等納付金</t>
    <rPh sb="1" eb="3">
      <t>ガクセイ</t>
    </rPh>
    <rPh sb="3" eb="5">
      <t>セイト</t>
    </rPh>
    <rPh sb="5" eb="6">
      <t>ナド</t>
    </rPh>
    <rPh sb="6" eb="9">
      <t>ノウフキン</t>
    </rPh>
    <phoneticPr fontId="2"/>
  </si>
  <si>
    <t>経常費等補助金</t>
    <rPh sb="0" eb="3">
      <t>ケイジョウヒ</t>
    </rPh>
    <rPh sb="3" eb="4">
      <t>ナド</t>
    </rPh>
    <rPh sb="4" eb="7">
      <t>ホジョキン</t>
    </rPh>
    <phoneticPr fontId="2"/>
  </si>
  <si>
    <t>　医業収入</t>
    <rPh sb="3" eb="5">
      <t>シュウニュウ</t>
    </rPh>
    <phoneticPr fontId="2"/>
  </si>
  <si>
    <t>　その他</t>
    <phoneticPr fontId="2"/>
  </si>
  <si>
    <t>②　教育事業活動支出＝販管費</t>
    <rPh sb="2" eb="4">
      <t>キョウイク</t>
    </rPh>
    <rPh sb="11" eb="14">
      <t>ハンカンヒ</t>
    </rPh>
    <phoneticPr fontId="2"/>
  </si>
  <si>
    <t>　人件費</t>
    <phoneticPr fontId="2"/>
  </si>
  <si>
    <t>教育研究費等</t>
    <rPh sb="0" eb="5">
      <t>キョウイクケンキュウヒ</t>
    </rPh>
    <rPh sb="5" eb="6">
      <t>ナド</t>
    </rPh>
    <phoneticPr fontId="2"/>
  </si>
  <si>
    <t>その他（主に医療経費が多い）</t>
    <rPh sb="2" eb="3">
      <t>タ</t>
    </rPh>
    <rPh sb="4" eb="5">
      <t>オモ</t>
    </rPh>
    <rPh sb="6" eb="10">
      <t>イリョウケイヒ</t>
    </rPh>
    <rPh sb="11" eb="12">
      <t>オオ</t>
    </rPh>
    <phoneticPr fontId="2"/>
  </si>
  <si>
    <t>③=(①-②)　教育事業活動収支差額＝営業利益</t>
    <rPh sb="8" eb="10">
      <t>キョウイク</t>
    </rPh>
    <rPh sb="10" eb="12">
      <t>ジギョウ</t>
    </rPh>
    <rPh sb="12" eb="14">
      <t>カツドウ</t>
    </rPh>
    <rPh sb="14" eb="16">
      <t>シュウシ</t>
    </rPh>
    <rPh sb="16" eb="18">
      <t>サガク</t>
    </rPh>
    <rPh sb="19" eb="23">
      <t>エイギョウリエキ</t>
    </rPh>
    <phoneticPr fontId="2"/>
  </si>
  <si>
    <t>A　教育事業活動外収入</t>
    <rPh sb="8" eb="9">
      <t>ガイ</t>
    </rPh>
    <rPh sb="9" eb="11">
      <t>シュウニュウ</t>
    </rPh>
    <phoneticPr fontId="2"/>
  </si>
  <si>
    <t>B　教育事業活動外支出</t>
    <phoneticPr fontId="2"/>
  </si>
  <si>
    <t>★④=(③+A-B)　教育事業活動外収支差額＝経常利益</t>
    <rPh sb="17" eb="18">
      <t>ガイ</t>
    </rPh>
    <rPh sb="18" eb="22">
      <t>シュウシサガク</t>
    </rPh>
    <rPh sb="23" eb="27">
      <t>ケイジョウリエキ</t>
    </rPh>
    <phoneticPr fontId="2"/>
  </si>
  <si>
    <t>偏差値　高</t>
    <rPh sb="0" eb="3">
      <t>ヘンサチ</t>
    </rPh>
    <rPh sb="4" eb="5">
      <t>タカ</t>
    </rPh>
    <phoneticPr fontId="2"/>
  </si>
  <si>
    <t>リハ</t>
    <phoneticPr fontId="2"/>
  </si>
  <si>
    <t>経営</t>
    <rPh sb="0" eb="2">
      <t>ケイエイ</t>
    </rPh>
    <phoneticPr fontId="2"/>
  </si>
  <si>
    <t>文</t>
    <rPh sb="0" eb="1">
      <t>ブン</t>
    </rPh>
    <phoneticPr fontId="2"/>
  </si>
  <si>
    <t>国際看護</t>
    <rPh sb="0" eb="4">
      <t>コクサイカンゴ</t>
    </rPh>
    <phoneticPr fontId="2"/>
  </si>
  <si>
    <t>デザ工</t>
    <rPh sb="2" eb="3">
      <t>コウ</t>
    </rPh>
    <phoneticPr fontId="2"/>
  </si>
  <si>
    <t>情報</t>
    <rPh sb="0" eb="2">
      <t>ジョウホウ</t>
    </rPh>
    <phoneticPr fontId="2"/>
  </si>
  <si>
    <t>医学</t>
    <rPh sb="0" eb="2">
      <t>イガク</t>
    </rPh>
    <phoneticPr fontId="2"/>
  </si>
  <si>
    <t>看護</t>
    <rPh sb="0" eb="2">
      <t>カンゴ</t>
    </rPh>
    <phoneticPr fontId="2"/>
  </si>
  <si>
    <t>医学部</t>
    <rPh sb="0" eb="3">
      <t>イガクブ</t>
    </rPh>
    <phoneticPr fontId="2"/>
  </si>
  <si>
    <t>偏差値　低</t>
    <rPh sb="0" eb="3">
      <t>ヘンサチ</t>
    </rPh>
    <rPh sb="4" eb="5">
      <t>ヒク</t>
    </rPh>
    <phoneticPr fontId="2"/>
  </si>
  <si>
    <t>経済</t>
    <rPh sb="0" eb="2">
      <t>ケイザイ</t>
    </rPh>
    <phoneticPr fontId="2"/>
  </si>
  <si>
    <t>音楽</t>
    <rPh sb="0" eb="2">
      <t>オンガク</t>
    </rPh>
    <phoneticPr fontId="2"/>
  </si>
  <si>
    <t>栄養</t>
    <rPh sb="0" eb="2">
      <t>エイヨウ</t>
    </rPh>
    <phoneticPr fontId="2"/>
  </si>
  <si>
    <t>フロサイ</t>
    <phoneticPr fontId="2"/>
  </si>
  <si>
    <t>国際日本</t>
    <rPh sb="0" eb="2">
      <t>コクサイ</t>
    </rPh>
    <rPh sb="2" eb="4">
      <t>ニホン</t>
    </rPh>
    <phoneticPr fontId="2"/>
  </si>
  <si>
    <t>工学</t>
    <rPh sb="0" eb="2">
      <t>コウガク</t>
    </rPh>
    <phoneticPr fontId="2"/>
  </si>
  <si>
    <t>健康科学</t>
    <rPh sb="0" eb="4">
      <t>ケンコウカガク</t>
    </rPh>
    <phoneticPr fontId="2"/>
  </si>
  <si>
    <t>生物理工</t>
    <rPh sb="0" eb="4">
      <t>セイブツリコウ</t>
    </rPh>
    <phoneticPr fontId="2"/>
  </si>
  <si>
    <t>理工</t>
    <rPh sb="0" eb="2">
      <t>リコウ</t>
    </rPh>
    <phoneticPr fontId="2"/>
  </si>
  <si>
    <t>薬学部</t>
    <rPh sb="0" eb="3">
      <t>ヤクガクブ</t>
    </rPh>
    <phoneticPr fontId="2"/>
  </si>
  <si>
    <t>薬学</t>
    <rPh sb="0" eb="2">
      <t>ヤクガク</t>
    </rPh>
    <phoneticPr fontId="2"/>
  </si>
  <si>
    <t>倍率　高（全額総合　一般選抜合計）</t>
    <rPh sb="0" eb="2">
      <t>バイリツ</t>
    </rPh>
    <rPh sb="3" eb="4">
      <t>タカ</t>
    </rPh>
    <rPh sb="5" eb="7">
      <t>ゼンガク</t>
    </rPh>
    <rPh sb="6" eb="8">
      <t>ソウゴウ</t>
    </rPh>
    <rPh sb="9" eb="11">
      <t>イッパン</t>
    </rPh>
    <rPh sb="11" eb="13">
      <t>センバツ</t>
    </rPh>
    <rPh sb="13" eb="15">
      <t>ゴウケイ</t>
    </rPh>
    <phoneticPr fontId="2"/>
  </si>
  <si>
    <t>現社</t>
    <rPh sb="0" eb="2">
      <t>ゲンシャ</t>
    </rPh>
    <phoneticPr fontId="2"/>
  </si>
  <si>
    <t>スポ健</t>
    <rPh sb="2" eb="3">
      <t>ケン</t>
    </rPh>
    <phoneticPr fontId="2"/>
  </si>
  <si>
    <t>情報通信</t>
    <rPh sb="0" eb="4">
      <t>ジョウホウツウシン</t>
    </rPh>
    <phoneticPr fontId="2"/>
  </si>
  <si>
    <t>倍率　低（全額総合　一般選抜合計）</t>
    <rPh sb="0" eb="2">
      <t>バイリツ</t>
    </rPh>
    <rPh sb="3" eb="4">
      <t>ヒク</t>
    </rPh>
    <phoneticPr fontId="2"/>
  </si>
  <si>
    <t>国際</t>
    <rPh sb="0" eb="2">
      <t>コクサイ</t>
    </rPh>
    <phoneticPr fontId="2"/>
  </si>
  <si>
    <t>年間入学想定数（在学生数を簡易的に÷4）</t>
    <rPh sb="0" eb="2">
      <t>ネンカン</t>
    </rPh>
    <rPh sb="2" eb="4">
      <t>ニュウガク</t>
    </rPh>
    <rPh sb="4" eb="6">
      <t>ソウテイ</t>
    </rPh>
    <rPh sb="6" eb="7">
      <t>スウ</t>
    </rPh>
    <rPh sb="8" eb="12">
      <t>ザイガクセイスウ</t>
    </rPh>
    <rPh sb="13" eb="15">
      <t>カンイ</t>
    </rPh>
    <rPh sb="15" eb="16">
      <t>テキ</t>
    </rPh>
    <phoneticPr fontId="2"/>
  </si>
  <si>
    <t>学生１人あたり年間学費1百万円としたら【収入】</t>
    <rPh sb="0" eb="2">
      <t>ガクセイ</t>
    </rPh>
    <rPh sb="3" eb="4">
      <t>ニン</t>
    </rPh>
    <rPh sb="7" eb="11">
      <t>ネンカンガクヒ</t>
    </rPh>
    <rPh sb="12" eb="15">
      <t>ヒャクマンエン</t>
    </rPh>
    <rPh sb="20" eb="22">
      <t>シュウニュウ</t>
    </rPh>
    <phoneticPr fontId="2"/>
  </si>
  <si>
    <t>教員数</t>
    <rPh sb="0" eb="2">
      <t>キョウイン</t>
    </rPh>
    <rPh sb="2" eb="3">
      <t>カズ</t>
    </rPh>
    <phoneticPr fontId="2"/>
  </si>
  <si>
    <t>教職員合計</t>
    <rPh sb="0" eb="5">
      <t>キョウショクインゴウケイ</t>
    </rPh>
    <phoneticPr fontId="2"/>
  </si>
  <si>
    <t>1人当たり年収10百万としたときの人件費【支出】</t>
    <rPh sb="0" eb="2">
      <t>ヒトリ</t>
    </rPh>
    <rPh sb="2" eb="3">
      <t>ア</t>
    </rPh>
    <rPh sb="5" eb="7">
      <t>ネンシュウ</t>
    </rPh>
    <rPh sb="9" eb="11">
      <t>ヒャクマン</t>
    </rPh>
    <rPh sb="17" eb="20">
      <t>ジンケンヒ</t>
    </rPh>
    <rPh sb="21" eb="23">
      <t>シシュツ</t>
    </rPh>
    <phoneticPr fontId="2"/>
  </si>
  <si>
    <t>主観コメント</t>
    <rPh sb="0" eb="2">
      <t>シュカン</t>
    </rPh>
    <phoneticPr fontId="2"/>
  </si>
  <si>
    <t>給与よい
文理融合型総合大学</t>
    <phoneticPr fontId="2"/>
  </si>
  <si>
    <t>肥大化により耐える</t>
    <rPh sb="0" eb="3">
      <t>ヒダイカ</t>
    </rPh>
    <rPh sb="6" eb="7">
      <t>タ</t>
    </rPh>
    <phoneticPr fontId="2"/>
  </si>
  <si>
    <t>経営大学は乱立、今後苦しい
固い雰囲気</t>
    <phoneticPr fontId="2"/>
  </si>
  <si>
    <t>赤字を応募後に知る
選考体質古い</t>
    <phoneticPr fontId="2"/>
  </si>
  <si>
    <t>志願者数
理事長である世耕大臣の利権
職員組合活発、働き方改革</t>
    <phoneticPr fontId="2"/>
  </si>
  <si>
    <t>口コミサイトはあくまで参考　正社員　事務をみること</t>
  </si>
  <si>
    <t>定年</t>
    <phoneticPr fontId="2"/>
  </si>
  <si>
    <t>★年収UPの流れ</t>
    <rPh sb="1" eb="3">
      <t>ネンシュウ</t>
    </rPh>
    <rPh sb="6" eb="7">
      <t>ナガ</t>
    </rPh>
    <phoneticPr fontId="2"/>
  </si>
  <si>
    <t>400-460</t>
    <phoneticPr fontId="2"/>
  </si>
  <si>
    <t>★ボーナス</t>
    <phoneticPr fontId="2"/>
  </si>
  <si>
    <t>総合職</t>
    <rPh sb="0" eb="3">
      <t>ソウゴウショク</t>
    </rPh>
    <phoneticPr fontId="2"/>
  </si>
  <si>
    <t>103（ネットでは96との声）</t>
    <rPh sb="13" eb="14">
      <t>コエ</t>
    </rPh>
    <phoneticPr fontId="2"/>
  </si>
  <si>
    <t>40分</t>
    <rPh sb="2" eb="3">
      <t>フン</t>
    </rPh>
    <phoneticPr fontId="2"/>
  </si>
  <si>
    <t>勤務時間（ドアTOドア）</t>
    <rPh sb="0" eb="4">
      <t>キンムジカン</t>
    </rPh>
    <phoneticPr fontId="2"/>
  </si>
  <si>
    <t>60分</t>
    <rPh sb="2" eb="3">
      <t>フン</t>
    </rPh>
    <phoneticPr fontId="2"/>
  </si>
  <si>
    <t>あり（要綱ではなし要確認）</t>
    <rPh sb="3" eb="5">
      <t>ヨウコウ</t>
    </rPh>
    <rPh sb="9" eb="10">
      <t>ヨウ</t>
    </rPh>
    <rPh sb="10" eb="12">
      <t>カクニン</t>
    </rPh>
    <phoneticPr fontId="2"/>
  </si>
  <si>
    <t>75分</t>
    <rPh sb="2" eb="3">
      <t>フン</t>
    </rPh>
    <phoneticPr fontId="2"/>
  </si>
  <si>
    <r>
      <t>★年間休日＝普通が120日</t>
    </r>
    <r>
      <rPr>
        <sz val="9"/>
        <color rgb="FF3F3F76"/>
        <rFont val="游ゴシック"/>
        <family val="3"/>
        <charset val="128"/>
        <scheme val="minor"/>
      </rPr>
      <t>（土52日、日52日、祝16日）</t>
    </r>
    <rPh sb="6" eb="8">
      <t>フツウ</t>
    </rPh>
    <rPh sb="12" eb="13">
      <t>ニチ</t>
    </rPh>
    <rPh sb="14" eb="15">
      <t>ツチ</t>
    </rPh>
    <rPh sb="17" eb="18">
      <t>ニチ</t>
    </rPh>
    <rPh sb="19" eb="20">
      <t>ヒ</t>
    </rPh>
    <rPh sb="22" eb="23">
      <t>ニチ</t>
    </rPh>
    <rPh sb="24" eb="25">
      <t>シュク</t>
    </rPh>
    <rPh sb="27" eb="28">
      <t>ニチ</t>
    </rPh>
    <phoneticPr fontId="2"/>
  </si>
  <si>
    <t>キャリア採用</t>
    <rPh sb="4" eb="6">
      <t>サイヨウ</t>
    </rPh>
    <phoneticPr fontId="2"/>
  </si>
  <si>
    <t>50分</t>
    <rPh sb="2" eb="3">
      <t>フン</t>
    </rPh>
    <phoneticPr fontId="2"/>
  </si>
  <si>
    <t>以上あり</t>
    <rPh sb="0" eb="2">
      <t>イジョウ</t>
    </rPh>
    <phoneticPr fontId="2"/>
  </si>
  <si>
    <t>90分</t>
    <rPh sb="2" eb="3">
      <t>フン</t>
    </rPh>
    <phoneticPr fontId="2"/>
  </si>
  <si>
    <t>？</t>
    <phoneticPr fontId="2"/>
  </si>
  <si>
    <t>あり</t>
    <phoneticPr fontId="2"/>
  </si>
  <si>
    <t>30分</t>
    <rPh sb="2" eb="3">
      <t>フン</t>
    </rPh>
    <phoneticPr fontId="2"/>
  </si>
  <si>
    <t>（20時間込みで）</t>
    <rPh sb="3" eb="6">
      <t>ジカンコ</t>
    </rPh>
    <phoneticPr fontId="2"/>
  </si>
  <si>
    <t>ワークライフバランス</t>
    <phoneticPr fontId="2"/>
  </si>
  <si>
    <t>年収</t>
    <rPh sb="0" eb="2">
      <t>ネンシュウ</t>
    </rPh>
    <phoneticPr fontId="2"/>
  </si>
  <si>
    <t>残業平均/月</t>
    <phoneticPr fontId="2"/>
  </si>
  <si>
    <t>新卒条件（リクナビマイナビ）</t>
    <rPh sb="0" eb="2">
      <t>シンソツ</t>
    </rPh>
    <rPh sb="2" eb="4">
      <t>ジョウケン</t>
    </rPh>
    <phoneticPr fontId="2"/>
  </si>
  <si>
    <t>ワークライフ　ギャップ　退職理由</t>
    <phoneticPr fontId="2"/>
  </si>
  <si>
    <t>口コミ（転職会議、ｵｰﾌﾟﾝﾜｰｸOPW、ﾗｲﾄﾊｳｽ）</t>
    <rPh sb="0" eb="1">
      <t>クチ</t>
    </rPh>
    <rPh sb="4" eb="8">
      <t>テンショクカイギ</t>
    </rPh>
    <phoneticPr fontId="2"/>
  </si>
  <si>
    <t>妥協可能</t>
    <rPh sb="0" eb="4">
      <t>ダキョウカノウ</t>
    </rPh>
    <phoneticPr fontId="2"/>
  </si>
  <si>
    <t>世間体（認知度）　高A　B　C低　で</t>
    <rPh sb="9" eb="10">
      <t>タカ</t>
    </rPh>
    <rPh sb="15" eb="16">
      <t>ヒク</t>
    </rPh>
    <phoneticPr fontId="2"/>
  </si>
  <si>
    <t>A</t>
    <phoneticPr fontId="2"/>
  </si>
  <si>
    <t>B</t>
    <phoneticPr fontId="2"/>
  </si>
  <si>
    <t>C</t>
    <phoneticPr fontId="2"/>
  </si>
  <si>
    <t>70分</t>
    <rPh sb="2" eb="3">
      <t>フン</t>
    </rPh>
    <phoneticPr fontId="2"/>
  </si>
  <si>
    <t>80分</t>
    <rPh sb="2" eb="3">
      <t>フン</t>
    </rPh>
    <phoneticPr fontId="2"/>
  </si>
  <si>
    <t>金融</t>
    <rPh sb="0" eb="2">
      <t>キンユウ</t>
    </rPh>
    <phoneticPr fontId="2"/>
  </si>
  <si>
    <t>ワークワイフ〇
病院勤務可能性</t>
    <rPh sb="8" eb="15">
      <t>ビョウインキンムカノウセイ</t>
    </rPh>
    <phoneticPr fontId="2"/>
  </si>
  <si>
    <t>ワークワイフ〇
病院勤務可能性</t>
    <phoneticPr fontId="2"/>
  </si>
  <si>
    <t>土曜代休取れない休日少ない
古い体質　病院勤務可能性</t>
    <phoneticPr fontId="2"/>
  </si>
  <si>
    <t>なし</t>
    <phoneticPr fontId="2"/>
  </si>
  <si>
    <t>■転職て臨むこと</t>
    <rPh sb="1" eb="3">
      <t>テンショク</t>
    </rPh>
    <rPh sb="4" eb="5">
      <t>ノゾ</t>
    </rPh>
    <phoneticPr fontId="2"/>
  </si>
  <si>
    <t>有給平均取得日数</t>
    <rPh sb="0" eb="2">
      <t>ユウキュウ</t>
    </rPh>
    <rPh sb="2" eb="4">
      <t>ヘイキン</t>
    </rPh>
    <rPh sb="4" eb="6">
      <t>シュトク</t>
    </rPh>
    <rPh sb="6" eb="8">
      <t>ニッスウ</t>
    </rPh>
    <phoneticPr fontId="2"/>
  </si>
  <si>
    <t>△</t>
    <phoneticPr fontId="2"/>
  </si>
  <si>
    <t>関西医科大学</t>
    <rPh sb="0" eb="2">
      <t>カンサイ</t>
    </rPh>
    <rPh sb="2" eb="4">
      <t>イカ</t>
    </rPh>
    <rPh sb="4" eb="6">
      <t>ダイガク</t>
    </rPh>
    <phoneticPr fontId="2"/>
  </si>
  <si>
    <t>見込み想定残業時間（求人票やオファーレターより）</t>
    <rPh sb="0" eb="2">
      <t>ミコ</t>
    </rPh>
    <rPh sb="3" eb="5">
      <t>ソウテイ</t>
    </rPh>
    <rPh sb="5" eb="9">
      <t>ザンギョウジカン</t>
    </rPh>
    <rPh sb="10" eb="13">
      <t>キュウジンヒョウ</t>
    </rPh>
    <phoneticPr fontId="2"/>
  </si>
  <si>
    <t>★土日出勤代休</t>
    <phoneticPr fontId="2"/>
  </si>
  <si>
    <t>★土曜日出勤</t>
    <phoneticPr fontId="2"/>
  </si>
  <si>
    <t>★財務内容（勝ち残る合併側の大学か）</t>
    <rPh sb="1" eb="5">
      <t>ザイムナイヨウ</t>
    </rPh>
    <rPh sb="6" eb="7">
      <t>カ</t>
    </rPh>
    <rPh sb="8" eb="9">
      <t>ノコ</t>
    </rPh>
    <rPh sb="10" eb="13">
      <t>ガッペイガワ</t>
    </rPh>
    <rPh sb="14" eb="16">
      <t>ダイガク</t>
    </rPh>
    <phoneticPr fontId="2"/>
  </si>
  <si>
    <t>①</t>
    <phoneticPr fontId="2"/>
  </si>
  <si>
    <t>②</t>
    <phoneticPr fontId="2"/>
  </si>
  <si>
    <t>順番</t>
    <rPh sb="0" eb="2">
      <t>ジュンバン</t>
    </rPh>
    <phoneticPr fontId="2"/>
  </si>
  <si>
    <t>関医</t>
    <rPh sb="0" eb="1">
      <t>セキ</t>
    </rPh>
    <rPh sb="1" eb="2">
      <t>イ</t>
    </rPh>
    <phoneticPr fontId="2"/>
  </si>
  <si>
    <t>兵医</t>
    <rPh sb="0" eb="1">
      <t>ヘイ</t>
    </rPh>
    <rPh sb="1" eb="2">
      <t>イ</t>
    </rPh>
    <phoneticPr fontId="2"/>
  </si>
  <si>
    <t>近大</t>
    <rPh sb="0" eb="2">
      <t>キンダイ</t>
    </rPh>
    <phoneticPr fontId="2"/>
  </si>
  <si>
    <t>大手前</t>
    <rPh sb="0" eb="3">
      <t>オオテマエ</t>
    </rPh>
    <phoneticPr fontId="2"/>
  </si>
  <si>
    <t>甲南女</t>
    <rPh sb="0" eb="3">
      <t>コウナンオンナ</t>
    </rPh>
    <phoneticPr fontId="2"/>
  </si>
  <si>
    <t>神戸</t>
    <rPh sb="0" eb="2">
      <t>コウベ</t>
    </rPh>
    <phoneticPr fontId="2"/>
  </si>
  <si>
    <t>大電通</t>
    <rPh sb="0" eb="1">
      <t>ダイ</t>
    </rPh>
    <rPh sb="1" eb="3">
      <t>デンツウ</t>
    </rPh>
    <phoneticPr fontId="2"/>
  </si>
  <si>
    <t>手に職系で持ち直し</t>
    <phoneticPr fontId="2"/>
  </si>
  <si>
    <t>③</t>
    <phoneticPr fontId="2"/>
  </si>
  <si>
    <t>病床963
１００周年
手に職系と併合し総合医科大学へ不安
学費高いので納付金割合高い下げることできるがその分下がる</t>
    <rPh sb="0" eb="2">
      <t>ビョウショウ</t>
    </rPh>
    <phoneticPr fontId="2"/>
  </si>
  <si>
    <t>病床751
全てのキャンパス近い
手に職系新設学部多い
学費日下げれる体力と改革力</t>
    <rPh sb="0" eb="2">
      <t>ビョウショウ</t>
    </rPh>
    <rPh sb="28" eb="30">
      <t>ガクヒ</t>
    </rPh>
    <rPh sb="30" eb="32">
      <t>ヒサ</t>
    </rPh>
    <rPh sb="35" eb="37">
      <t>タイリョク</t>
    </rPh>
    <rPh sb="38" eb="41">
      <t>カイカクリョク</t>
    </rPh>
    <phoneticPr fontId="2"/>
  </si>
  <si>
    <t>病床852
学生数抜けている</t>
    <rPh sb="6" eb="9">
      <t>ガクセイスウ</t>
    </rPh>
    <rPh sb="9" eb="10">
      <t>ヌ</t>
    </rPh>
    <phoneticPr fontId="2"/>
  </si>
  <si>
    <t>固定資産</t>
    <rPh sb="0" eb="4">
      <t>コテイシサン</t>
    </rPh>
    <phoneticPr fontId="2"/>
  </si>
  <si>
    <t>流動資産</t>
    <rPh sb="0" eb="4">
      <t>リュウドウシサン</t>
    </rPh>
    <phoneticPr fontId="2"/>
  </si>
  <si>
    <t>純資産</t>
    <rPh sb="0" eb="3">
      <t>ジュンシサン</t>
    </rPh>
    <phoneticPr fontId="2"/>
  </si>
  <si>
    <t>固定負債</t>
    <rPh sb="0" eb="4">
      <t>コテイフサイ</t>
    </rPh>
    <phoneticPr fontId="2"/>
  </si>
  <si>
    <t>流動負債</t>
    <rPh sb="0" eb="4">
      <t>リュウドウフサイ</t>
    </rPh>
    <phoneticPr fontId="2"/>
  </si>
  <si>
    <t>■財務内容（PL）　単位：百万円</t>
    <rPh sb="1" eb="5">
      <t>ザイムナイヨウ</t>
    </rPh>
    <rPh sb="10" eb="12">
      <t>タンイ</t>
    </rPh>
    <rPh sb="13" eb="16">
      <t>ヒャクマンエン</t>
    </rPh>
    <phoneticPr fontId="2"/>
  </si>
  <si>
    <t>.</t>
    <phoneticPr fontId="2"/>
  </si>
  <si>
    <t>■貸借対照表（BS）　単位：百万円
 2022年10月作成時に公開されている最新分</t>
    <rPh sb="1" eb="6">
      <t>タイシャクタイショウヒョウ</t>
    </rPh>
    <rPh sb="23" eb="24">
      <t>ネン</t>
    </rPh>
    <rPh sb="26" eb="27">
      <t>ガツ</t>
    </rPh>
    <rPh sb="27" eb="29">
      <t>サクセイ</t>
    </rPh>
    <rPh sb="29" eb="30">
      <t>ジ</t>
    </rPh>
    <rPh sb="31" eb="33">
      <t>コウカイ</t>
    </rPh>
    <rPh sb="38" eb="40">
      <t>サイシン</t>
    </rPh>
    <rPh sb="40" eb="41">
      <t>ブン</t>
    </rPh>
    <phoneticPr fontId="2"/>
  </si>
  <si>
    <t>【学費で教職員の給与が賄えるか?】</t>
    <rPh sb="1" eb="3">
      <t>ガクヒ</t>
    </rPh>
    <rPh sb="4" eb="7">
      <t>キョウショクイン</t>
    </rPh>
    <rPh sb="8" eb="10">
      <t>キュウヨ</t>
    </rPh>
    <rPh sb="11" eb="12">
      <t>マカナ</t>
    </rPh>
    <phoneticPr fontId="2"/>
  </si>
  <si>
    <t>純資産を何年で食いつぶすか</t>
    <rPh sb="0" eb="3">
      <t>ジュンシサン</t>
    </rPh>
    <rPh sb="4" eb="6">
      <t>ナンネン</t>
    </rPh>
    <rPh sb="7" eb="8">
      <t>ク</t>
    </rPh>
    <phoneticPr fontId="2"/>
  </si>
  <si>
    <t>ｽﾄﾚｽ後ﾓ黒</t>
    <rPh sb="4" eb="5">
      <t>ゴ</t>
    </rPh>
    <rPh sb="6" eb="7">
      <t>クロ</t>
    </rPh>
    <phoneticPr fontId="2"/>
  </si>
  <si>
    <t>ストレス後の経常赤字を何年継続すると純資産を食いつぶすか</t>
    <rPh sb="4" eb="5">
      <t>ゴ</t>
    </rPh>
    <rPh sb="6" eb="10">
      <t>ケイジョウアカジ</t>
    </rPh>
    <rPh sb="11" eb="13">
      <t>ナンネン</t>
    </rPh>
    <rPh sb="13" eb="15">
      <t>ケイゾク</t>
    </rPh>
    <rPh sb="18" eb="21">
      <t>ジュンシサン</t>
    </rPh>
    <rPh sb="22" eb="23">
      <t>ク</t>
    </rPh>
    <phoneticPr fontId="2"/>
  </si>
  <si>
    <t>強い　つぶれないとはこのこと　なので大学職員は良いといわれている</t>
    <rPh sb="0" eb="1">
      <t>ツヨ</t>
    </rPh>
    <rPh sb="18" eb="22">
      <t>ダイガクショクイン</t>
    </rPh>
    <rPh sb="23" eb="24">
      <t>ヨ</t>
    </rPh>
    <phoneticPr fontId="2"/>
  </si>
  <si>
    <t>【収支】</t>
    <rPh sb="1" eb="3">
      <t>シュウシ</t>
    </rPh>
    <phoneticPr fontId="2"/>
  </si>
  <si>
    <r>
      <t>職員数</t>
    </r>
    <r>
      <rPr>
        <b/>
        <sz val="11"/>
        <color rgb="FF3F3F76"/>
        <rFont val="游ゴシック"/>
        <family val="3"/>
        <charset val="128"/>
        <scheme val="minor"/>
      </rPr>
      <t>（いわゆる大学職員）</t>
    </r>
    <rPh sb="0" eb="2">
      <t>ショクイン</t>
    </rPh>
    <rPh sb="2" eb="3">
      <t>カズ</t>
    </rPh>
    <rPh sb="8" eb="12">
      <t>ダイガクショクイン</t>
    </rPh>
    <phoneticPr fontId="2"/>
  </si>
  <si>
    <t>教員1名あたりの学生数 ST比</t>
    <rPh sb="0" eb="2">
      <t>キョウイン</t>
    </rPh>
    <rPh sb="3" eb="4">
      <t>メイ</t>
    </rPh>
    <rPh sb="8" eb="10">
      <t>ガクセイ</t>
    </rPh>
    <rPh sb="10" eb="11">
      <t>スウ</t>
    </rPh>
    <rPh sb="14" eb="15">
      <t>ヒ</t>
    </rPh>
    <phoneticPr fontId="2"/>
  </si>
  <si>
    <r>
      <t>職員1名あたりの学生数　SA比</t>
    </r>
    <r>
      <rPr>
        <b/>
        <sz val="11"/>
        <color rgb="FF3F3F76"/>
        <rFont val="游ゴシック"/>
        <family val="3"/>
        <charset val="128"/>
        <scheme val="minor"/>
      </rPr>
      <t>（多いとしんどい？）</t>
    </r>
    <rPh sb="0" eb="2">
      <t>ショクイン</t>
    </rPh>
    <rPh sb="14" eb="15">
      <t>ヒ</t>
    </rPh>
    <rPh sb="16" eb="17">
      <t>オオ</t>
    </rPh>
    <phoneticPr fontId="2"/>
  </si>
  <si>
    <t>在学生数(今日の私学財政から8千以上◎4千以上〇とする）</t>
    <rPh sb="0" eb="4">
      <t>ザイガクセイスウ</t>
    </rPh>
    <rPh sb="15" eb="16">
      <t>セン</t>
    </rPh>
    <rPh sb="16" eb="18">
      <t>イジョウ</t>
    </rPh>
    <rPh sb="20" eb="21">
      <t>セン</t>
    </rPh>
    <rPh sb="21" eb="23">
      <t>イジョウ</t>
    </rPh>
    <phoneticPr fontId="2"/>
  </si>
  <si>
    <t>■大学情報　高偏差値＝社会的評価が高く高待遇をキープ</t>
    <rPh sb="1" eb="5">
      <t>ダイガクジョウホウ</t>
    </rPh>
    <rPh sb="6" eb="10">
      <t>コウヘンサチ</t>
    </rPh>
    <phoneticPr fontId="2"/>
  </si>
  <si>
    <t>関関同立、産近甲龍で唯一医学部</t>
    <phoneticPr fontId="2"/>
  </si>
  <si>
    <t>関西学院大学</t>
    <rPh sb="0" eb="6">
      <t>カンサイガクインダイガク</t>
    </rPh>
    <phoneticPr fontId="2"/>
  </si>
  <si>
    <t>高大連携</t>
    <rPh sb="0" eb="4">
      <t>コウダイレンケイ</t>
    </rPh>
    <phoneticPr fontId="2"/>
  </si>
  <si>
    <t>生命環境</t>
    <rPh sb="0" eb="4">
      <t>セイメイカンキョウ</t>
    </rPh>
    <phoneticPr fontId="2"/>
  </si>
  <si>
    <t>■大学ランキング加点項目（いろんな意見がありますが…）
高いほど効率運営ができており好待遇？
高いほど経費削減？＝教育の質の担保できてる？</t>
    <rPh sb="17" eb="19">
      <t>イケン</t>
    </rPh>
    <rPh sb="28" eb="29">
      <t>タカ</t>
    </rPh>
    <rPh sb="32" eb="36">
      <t>コウリツウンエイ</t>
    </rPh>
    <rPh sb="42" eb="45">
      <t>コウタイグウ</t>
    </rPh>
    <rPh sb="47" eb="48">
      <t>タカ</t>
    </rPh>
    <rPh sb="51" eb="55">
      <t>ケイヒサクゲン</t>
    </rPh>
    <rPh sb="57" eb="59">
      <t>キョウイク</t>
    </rPh>
    <rPh sb="60" eb="61">
      <t>シツ</t>
    </rPh>
    <rPh sb="62" eb="64">
      <t>タンポ</t>
    </rPh>
    <phoneticPr fontId="2"/>
  </si>
  <si>
    <t>都心部の固定資産少ない</t>
    <rPh sb="0" eb="3">
      <t>トシンブ</t>
    </rPh>
    <rPh sb="4" eb="9">
      <t>コテイシサンスク</t>
    </rPh>
    <phoneticPr fontId="2"/>
  </si>
  <si>
    <t>トヨタ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</si>
</sst>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Red]\-#,##0.0"/>
    <numFmt numFmtId="177" formatCode="0.0"/>
    <numFmt numFmtId="178" formatCode="0&quot;時間&quot;"/>
    <numFmt numFmtId="179" formatCode="0&quot;万円&quot;"/>
    <numFmt numFmtId="180" formatCode="0&quot;歳&quot;"/>
    <numFmt numFmtId="181" formatCode="0&quot;日&quot;"/>
    <numFmt numFmtId="182" formatCode="0.0&quot;か月&quot;"/>
    <numFmt numFmtId="183" formatCode="0&quot;%&quot;"/>
    <numFmt numFmtId="184" formatCode="0&quot;年&quot;"/>
    <numFmt numFmtId="185" formatCode="0.0&quot;人&quot;"/>
    <numFmt numFmtId="186" formatCode="0&quot;人&quot;"/>
  </numFmts>
  <fonts count="17"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2"/>
      <charset val="128"/>
      <scheme val="minor"/>
    </font>
    <font>
      <sz val="11"/>
      <color rgb="FF006100"/>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sz val="10"/>
      <color theme="1"/>
      <name val="游ゴシック"/>
      <family val="2"/>
      <charset val="128"/>
      <scheme val="minor"/>
    </font>
    <font>
      <b/>
      <sz val="10"/>
      <color theme="4"/>
      <name val="游ゴシック"/>
      <family val="3"/>
      <charset val="128"/>
      <scheme val="minor"/>
    </font>
    <font>
      <sz val="10"/>
      <name val="游ゴシック"/>
      <family val="3"/>
      <charset val="128"/>
      <scheme val="minor"/>
    </font>
    <font>
      <b/>
      <sz val="11"/>
      <name val="游ゴシック"/>
      <family val="3"/>
      <charset val="128"/>
      <scheme val="minor"/>
    </font>
    <font>
      <b/>
      <sz val="10"/>
      <color rgb="FF0070C0"/>
      <name val="游ゴシック"/>
      <family val="3"/>
      <charset val="128"/>
      <scheme val="minor"/>
    </font>
    <font>
      <sz val="9"/>
      <color rgb="FF3F3F76"/>
      <name val="游ゴシック"/>
      <family val="3"/>
      <charset val="128"/>
      <scheme val="minor"/>
    </font>
    <font>
      <sz val="10"/>
      <color theme="1"/>
      <name val="游ゴシック"/>
      <family val="3"/>
      <charset val="128"/>
      <scheme val="minor"/>
    </font>
    <font>
      <b/>
      <sz val="11"/>
      <color rgb="FF0070C0"/>
      <name val="游ゴシック"/>
      <family val="3"/>
      <charset val="128"/>
      <scheme val="minor"/>
    </font>
    <font>
      <b/>
      <sz val="11"/>
      <color rgb="FF3F3F76"/>
      <name val="游ゴシック"/>
      <family val="3"/>
      <charset val="128"/>
      <scheme val="minor"/>
    </font>
  </fonts>
  <fills count="19">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000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theme="4" tint="0.79998168889431442"/>
        <bgColor indexed="65"/>
      </patternFill>
    </fill>
    <fill>
      <patternFill patternType="solid">
        <fgColor theme="7" tint="0.79998168889431442"/>
        <bgColor indexed="65"/>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8" tint="-0.499984740745262"/>
        <bgColor indexed="64"/>
      </patternFill>
    </fill>
    <fill>
      <patternFill patternType="solid">
        <fgColor theme="9"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1" fillId="0" borderId="0" applyNumberForma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5" fillId="7" borderId="0" applyNumberFormat="0" applyBorder="0" applyAlignment="0" applyProtection="0">
      <alignment vertical="center"/>
    </xf>
    <xf numFmtId="0" fontId="6" fillId="8" borderId="0" applyNumberFormat="0" applyBorder="0" applyAlignment="0" applyProtection="0">
      <alignment vertical="center"/>
    </xf>
    <xf numFmtId="0" fontId="7" fillId="9" borderId="6" applyNumberForma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cellStyleXfs>
  <cellXfs count="188">
    <xf numFmtId="0" fontId="0" fillId="0" borderId="0" xfId="0">
      <alignment vertical="center"/>
    </xf>
    <xf numFmtId="0" fontId="0" fillId="0" borderId="0" xfId="0" applyAlignment="1">
      <alignment vertical="center" wrapText="1"/>
    </xf>
    <xf numFmtId="0" fontId="0" fillId="0" borderId="1" xfId="0" applyBorder="1">
      <alignment vertical="center"/>
    </xf>
    <xf numFmtId="0" fontId="7" fillId="9" borderId="6" xfId="6">
      <alignment vertical="center"/>
    </xf>
    <xf numFmtId="0" fontId="8" fillId="0" borderId="0" xfId="0" applyFont="1">
      <alignment vertical="center"/>
    </xf>
    <xf numFmtId="38" fontId="0" fillId="0" borderId="0" xfId="2" applyFont="1">
      <alignment vertical="center"/>
    </xf>
    <xf numFmtId="0" fontId="0" fillId="0" borderId="0" xfId="0" applyAlignment="1">
      <alignment horizontal="left" vertical="center"/>
    </xf>
    <xf numFmtId="38" fontId="0" fillId="0" borderId="1" xfId="2" applyFont="1" applyBorder="1">
      <alignment vertical="center"/>
    </xf>
    <xf numFmtId="9" fontId="8" fillId="0" borderId="1" xfId="3" applyFont="1" applyBorder="1">
      <alignment vertical="center"/>
    </xf>
    <xf numFmtId="9" fontId="9" fillId="0" borderId="1" xfId="3" applyFont="1" applyBorder="1">
      <alignment vertical="center"/>
    </xf>
    <xf numFmtId="9" fontId="10" fillId="0" borderId="1" xfId="3" applyFont="1" applyBorder="1">
      <alignment vertical="center"/>
    </xf>
    <xf numFmtId="0" fontId="0" fillId="0" borderId="0" xfId="2" applyNumberFormat="1" applyFont="1">
      <alignment vertical="center"/>
    </xf>
    <xf numFmtId="0" fontId="0" fillId="0" borderId="1" xfId="2" applyNumberFormat="1" applyFont="1" applyBorder="1">
      <alignment vertical="center"/>
    </xf>
    <xf numFmtId="0" fontId="8" fillId="0" borderId="1" xfId="2" applyNumberFormat="1" applyFont="1" applyBorder="1">
      <alignment vertical="center"/>
    </xf>
    <xf numFmtId="0" fontId="11" fillId="12" borderId="0" xfId="8" applyFont="1" applyFill="1">
      <alignment vertical="center"/>
    </xf>
    <xf numFmtId="0" fontId="11" fillId="12" borderId="0" xfId="8" applyFont="1" applyFill="1" applyAlignment="1">
      <alignment horizontal="left" vertical="center" indent="1"/>
    </xf>
    <xf numFmtId="0" fontId="11" fillId="5" borderId="0" xfId="4" applyFont="1" applyFill="1">
      <alignment vertical="center"/>
    </xf>
    <xf numFmtId="0" fontId="11" fillId="5" borderId="0" xfId="4" applyFont="1" applyFill="1" applyAlignment="1">
      <alignment horizontal="left" vertical="center" indent="1"/>
    </xf>
    <xf numFmtId="0" fontId="11" fillId="13" borderId="0" xfId="5" applyFont="1" applyFill="1">
      <alignment vertical="center"/>
    </xf>
    <xf numFmtId="0" fontId="11" fillId="14" borderId="0" xfId="7" applyFont="1" applyFill="1" applyAlignment="1">
      <alignment horizontal="left" vertical="center" indent="1"/>
    </xf>
    <xf numFmtId="0" fontId="11" fillId="14" borderId="0" xfId="7" applyFont="1" applyFill="1">
      <alignment vertical="center"/>
    </xf>
    <xf numFmtId="176" fontId="0" fillId="0" borderId="0" xfId="2" applyNumberFormat="1" applyFont="1">
      <alignment vertical="center"/>
    </xf>
    <xf numFmtId="176" fontId="8" fillId="0" borderId="0" xfId="0" applyNumberFormat="1" applyFont="1">
      <alignment vertical="center"/>
    </xf>
    <xf numFmtId="176" fontId="0" fillId="0" borderId="0" xfId="0" applyNumberFormat="1">
      <alignment vertical="center"/>
    </xf>
    <xf numFmtId="9" fontId="12" fillId="0" borderId="1" xfId="3" applyFont="1" applyBorder="1">
      <alignment vertical="center"/>
    </xf>
    <xf numFmtId="178" fontId="0" fillId="0" borderId="0" xfId="2" applyNumberFormat="1" applyFont="1">
      <alignment vertical="center"/>
    </xf>
    <xf numFmtId="178" fontId="8" fillId="0" borderId="0" xfId="0" applyNumberFormat="1" applyFont="1">
      <alignment vertical="center"/>
    </xf>
    <xf numFmtId="178" fontId="0" fillId="0" borderId="0" xfId="0" applyNumberFormat="1">
      <alignment vertical="center"/>
    </xf>
    <xf numFmtId="179" fontId="0" fillId="0" borderId="0" xfId="2" applyNumberFormat="1" applyFont="1">
      <alignment vertical="center"/>
    </xf>
    <xf numFmtId="179" fontId="8" fillId="0" borderId="0" xfId="0" applyNumberFormat="1" applyFont="1">
      <alignment vertical="center"/>
    </xf>
    <xf numFmtId="179" fontId="0" fillId="0" borderId="0" xfId="0" applyNumberFormat="1">
      <alignment vertical="center"/>
    </xf>
    <xf numFmtId="180" fontId="0" fillId="0" borderId="0" xfId="2" applyNumberFormat="1" applyFont="1">
      <alignment vertical="center"/>
    </xf>
    <xf numFmtId="180" fontId="8" fillId="0" borderId="0" xfId="0" applyNumberFormat="1" applyFont="1">
      <alignment vertical="center"/>
    </xf>
    <xf numFmtId="180" fontId="0" fillId="0" borderId="0" xfId="0" applyNumberFormat="1">
      <alignment vertical="center"/>
    </xf>
    <xf numFmtId="181" fontId="0" fillId="0" borderId="0" xfId="2" applyNumberFormat="1" applyFont="1">
      <alignment vertical="center"/>
    </xf>
    <xf numFmtId="181" fontId="8" fillId="0" borderId="0" xfId="0" applyNumberFormat="1" applyFont="1">
      <alignment vertical="center"/>
    </xf>
    <xf numFmtId="181" fontId="0" fillId="0" borderId="0" xfId="0" applyNumberFormat="1">
      <alignment vertical="center"/>
    </xf>
    <xf numFmtId="0" fontId="8" fillId="0" borderId="0" xfId="0" applyFont="1" applyAlignment="1">
      <alignment horizontal="left" vertical="center"/>
    </xf>
    <xf numFmtId="9" fontId="0" fillId="0" borderId="0" xfId="2" applyNumberFormat="1" applyFont="1" applyAlignment="1">
      <alignment horizontal="right" vertical="center"/>
    </xf>
    <xf numFmtId="9" fontId="8" fillId="0" borderId="0" xfId="0" applyNumberFormat="1" applyFont="1" applyAlignment="1">
      <alignment horizontal="right" vertical="center"/>
    </xf>
    <xf numFmtId="9" fontId="0" fillId="0" borderId="0" xfId="0" applyNumberFormat="1" applyAlignment="1">
      <alignment horizontal="right" vertical="center"/>
    </xf>
    <xf numFmtId="178" fontId="0" fillId="0" borderId="0" xfId="2" applyNumberFormat="1" applyFont="1" applyAlignment="1">
      <alignment horizontal="right" vertical="center"/>
    </xf>
    <xf numFmtId="178" fontId="8" fillId="0" borderId="0" xfId="0" applyNumberFormat="1" applyFont="1" applyAlignment="1">
      <alignment horizontal="right" vertical="center"/>
    </xf>
    <xf numFmtId="178" fontId="0" fillId="0" borderId="0" xfId="0" applyNumberFormat="1" applyAlignment="1">
      <alignment horizontal="righ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0" xfId="0" applyAlignment="1">
      <alignment horizontal="center" vertical="center"/>
    </xf>
    <xf numFmtId="38" fontId="0" fillId="0" borderId="1" xfId="2" applyFont="1" applyBorder="1" applyAlignment="1">
      <alignment horizontal="left" vertical="center"/>
    </xf>
    <xf numFmtId="38" fontId="0" fillId="0" borderId="0" xfId="2" applyFont="1" applyAlignment="1">
      <alignment horizontal="left" vertical="center"/>
    </xf>
    <xf numFmtId="182" fontId="0" fillId="0" borderId="0" xfId="0" applyNumberFormat="1">
      <alignment vertical="center"/>
    </xf>
    <xf numFmtId="182" fontId="0" fillId="0" borderId="0" xfId="2" applyNumberFormat="1" applyFont="1">
      <alignment vertical="center"/>
    </xf>
    <xf numFmtId="182" fontId="8" fillId="0" borderId="0" xfId="0" applyNumberFormat="1" applyFont="1">
      <alignment vertical="center"/>
    </xf>
    <xf numFmtId="179" fontId="0" fillId="4" borderId="0" xfId="0" applyNumberFormat="1" applyFill="1">
      <alignment vertical="center"/>
    </xf>
    <xf numFmtId="0" fontId="0" fillId="0" borderId="0" xfId="0" applyNumberFormat="1" applyAlignment="1">
      <alignment vertical="center" textRotation="255"/>
    </xf>
    <xf numFmtId="0" fontId="0" fillId="0" borderId="0" xfId="0" applyNumberFormat="1" applyAlignment="1">
      <alignment horizontal="left" vertical="center" textRotation="255"/>
    </xf>
    <xf numFmtId="0" fontId="0" fillId="0" borderId="0" xfId="2" applyNumberFormat="1" applyFont="1" applyAlignment="1">
      <alignment vertical="center" textRotation="255"/>
    </xf>
    <xf numFmtId="183" fontId="0" fillId="0" borderId="0" xfId="2" applyNumberFormat="1" applyFont="1">
      <alignment vertical="center"/>
    </xf>
    <xf numFmtId="183" fontId="8" fillId="0" borderId="0" xfId="0" applyNumberFormat="1" applyFont="1">
      <alignment vertical="center"/>
    </xf>
    <xf numFmtId="183" fontId="0" fillId="0" borderId="0" xfId="0" applyNumberFormat="1">
      <alignment vertical="center"/>
    </xf>
    <xf numFmtId="0" fontId="8" fillId="0" borderId="1" xfId="0" applyFont="1" applyBorder="1">
      <alignment vertical="center"/>
    </xf>
    <xf numFmtId="9" fontId="0" fillId="0" borderId="1" xfId="2" applyNumberFormat="1" applyFont="1" applyBorder="1" applyAlignment="1">
      <alignment horizontal="right" vertical="center"/>
    </xf>
    <xf numFmtId="9" fontId="8" fillId="0" borderId="1" xfId="0" applyNumberFormat="1" applyFont="1" applyBorder="1" applyAlignment="1">
      <alignment horizontal="right" vertical="center"/>
    </xf>
    <xf numFmtId="178" fontId="0" fillId="0" borderId="1" xfId="2" applyNumberFormat="1" applyFont="1" applyBorder="1" applyAlignment="1">
      <alignment horizontal="right" vertical="center"/>
    </xf>
    <xf numFmtId="178" fontId="8" fillId="0" borderId="1" xfId="0" applyNumberFormat="1" applyFont="1" applyBorder="1" applyAlignment="1">
      <alignment horizontal="right" vertical="center"/>
    </xf>
    <xf numFmtId="181" fontId="0" fillId="0" borderId="1" xfId="2" applyNumberFormat="1" applyFont="1" applyBorder="1">
      <alignment vertical="center"/>
    </xf>
    <xf numFmtId="178" fontId="0" fillId="0" borderId="1" xfId="2" applyNumberFormat="1" applyFont="1" applyBorder="1">
      <alignment vertical="center"/>
    </xf>
    <xf numFmtId="183" fontId="0" fillId="0" borderId="1" xfId="2" applyNumberFormat="1" applyFont="1" applyBorder="1">
      <alignment vertical="center"/>
    </xf>
    <xf numFmtId="179" fontId="0" fillId="0" borderId="1" xfId="2" applyNumberFormat="1" applyFont="1" applyBorder="1">
      <alignment vertical="center"/>
    </xf>
    <xf numFmtId="182" fontId="0" fillId="0" borderId="1" xfId="2" applyNumberFormat="1" applyFont="1" applyBorder="1">
      <alignment vertical="center"/>
    </xf>
    <xf numFmtId="180" fontId="0" fillId="0" borderId="1" xfId="2" applyNumberFormat="1" applyFont="1" applyBorder="1">
      <alignment vertical="center"/>
    </xf>
    <xf numFmtId="0" fontId="8" fillId="0" borderId="1" xfId="0" applyFont="1" applyBorder="1" applyAlignment="1">
      <alignment horizontal="left" vertical="center"/>
    </xf>
    <xf numFmtId="178" fontId="0" fillId="4" borderId="1" xfId="2" applyNumberFormat="1" applyFont="1" applyFill="1" applyBorder="1" applyAlignment="1">
      <alignment horizontal="right" vertical="center"/>
    </xf>
    <xf numFmtId="178" fontId="8" fillId="4" borderId="1" xfId="0" applyNumberFormat="1" applyFont="1" applyFill="1" applyBorder="1" applyAlignment="1">
      <alignment horizontal="right" vertical="center"/>
    </xf>
    <xf numFmtId="38" fontId="0" fillId="0" borderId="8" xfId="2" applyFont="1" applyBorder="1">
      <alignment vertical="center"/>
    </xf>
    <xf numFmtId="0" fontId="8" fillId="0" borderId="8" xfId="0" applyFont="1" applyBorder="1">
      <alignment vertical="center"/>
    </xf>
    <xf numFmtId="9" fontId="0" fillId="0" borderId="1" xfId="0" applyNumberFormat="1" applyBorder="1" applyAlignment="1">
      <alignment horizontal="right" vertical="center"/>
    </xf>
    <xf numFmtId="178" fontId="0" fillId="0" borderId="1" xfId="0" applyNumberFormat="1" applyBorder="1" applyAlignment="1">
      <alignment horizontal="right" vertical="center"/>
    </xf>
    <xf numFmtId="181" fontId="0" fillId="0" borderId="1" xfId="0" applyNumberFormat="1" applyBorder="1">
      <alignment vertical="center"/>
    </xf>
    <xf numFmtId="178" fontId="0" fillId="0" borderId="1" xfId="0" applyNumberFormat="1" applyBorder="1">
      <alignment vertical="center"/>
    </xf>
    <xf numFmtId="183" fontId="0" fillId="0" borderId="1" xfId="0" applyNumberFormat="1" applyBorder="1">
      <alignment vertical="center"/>
    </xf>
    <xf numFmtId="179" fontId="0" fillId="0" borderId="1" xfId="0" applyNumberFormat="1" applyBorder="1">
      <alignment vertical="center"/>
    </xf>
    <xf numFmtId="182" fontId="0" fillId="0" borderId="1" xfId="0" applyNumberFormat="1" applyBorder="1">
      <alignment vertical="center"/>
    </xf>
    <xf numFmtId="180" fontId="0" fillId="0" borderId="1" xfId="0" applyNumberFormat="1" applyBorder="1">
      <alignment vertical="center"/>
    </xf>
    <xf numFmtId="178" fontId="0" fillId="0" borderId="5" xfId="2" applyNumberFormat="1" applyFont="1" applyBorder="1">
      <alignment vertical="center"/>
    </xf>
    <xf numFmtId="178" fontId="8" fillId="0" borderId="0" xfId="0" applyNumberFormat="1" applyFont="1" applyBorder="1">
      <alignment vertical="center"/>
    </xf>
    <xf numFmtId="178" fontId="0" fillId="0" borderId="0" xfId="2" applyNumberFormat="1" applyFont="1" applyBorder="1">
      <alignment vertical="center"/>
    </xf>
    <xf numFmtId="178" fontId="0" fillId="0" borderId="0" xfId="0" applyNumberFormat="1" applyBorder="1">
      <alignment vertical="center"/>
    </xf>
    <xf numFmtId="38" fontId="0" fillId="0" borderId="5" xfId="2" applyFont="1" applyBorder="1">
      <alignment vertical="center"/>
    </xf>
    <xf numFmtId="9" fontId="0" fillId="0" borderId="5" xfId="2" applyNumberFormat="1" applyFont="1" applyBorder="1" applyAlignment="1">
      <alignment horizontal="right" vertical="center"/>
    </xf>
    <xf numFmtId="178" fontId="0" fillId="0" borderId="5" xfId="2" applyNumberFormat="1" applyFont="1" applyBorder="1" applyAlignment="1">
      <alignment horizontal="right" vertical="center"/>
    </xf>
    <xf numFmtId="181" fontId="0" fillId="0" borderId="5" xfId="2" applyNumberFormat="1" applyFont="1" applyBorder="1">
      <alignment vertical="center"/>
    </xf>
    <xf numFmtId="183" fontId="0" fillId="0" borderId="5" xfId="2" applyNumberFormat="1" applyFont="1" applyBorder="1">
      <alignment vertical="center"/>
    </xf>
    <xf numFmtId="179" fontId="0" fillId="0" borderId="5" xfId="2" applyNumberFormat="1" applyFont="1" applyBorder="1">
      <alignment vertical="center"/>
    </xf>
    <xf numFmtId="182" fontId="0" fillId="0" borderId="5" xfId="2" applyNumberFormat="1" applyFont="1" applyBorder="1">
      <alignment vertical="center"/>
    </xf>
    <xf numFmtId="180" fontId="0" fillId="0" borderId="5" xfId="2" applyNumberFormat="1" applyFont="1" applyBorder="1">
      <alignment vertical="center"/>
    </xf>
    <xf numFmtId="0" fontId="7" fillId="15" borderId="1" xfId="6" applyFill="1" applyBorder="1">
      <alignment vertical="center"/>
    </xf>
    <xf numFmtId="9" fontId="7" fillId="15" borderId="1" xfId="6" applyNumberFormat="1" applyFill="1" applyBorder="1" applyAlignment="1">
      <alignment horizontal="left" vertical="center" indent="2"/>
    </xf>
    <xf numFmtId="0" fontId="7" fillId="15" borderId="1" xfId="6" applyFill="1" applyBorder="1" applyAlignment="1">
      <alignment horizontal="left" vertical="center" indent="2"/>
    </xf>
    <xf numFmtId="178" fontId="7" fillId="15" borderId="1" xfId="6" applyNumberFormat="1" applyFill="1" applyBorder="1" applyAlignment="1">
      <alignment horizontal="left" vertical="center"/>
    </xf>
    <xf numFmtId="178" fontId="7" fillId="15" borderId="1" xfId="6" applyNumberFormat="1" applyFill="1" applyBorder="1" applyAlignment="1">
      <alignment horizontal="left" vertical="center" indent="2"/>
    </xf>
    <xf numFmtId="181" fontId="7" fillId="15" borderId="1" xfId="6" applyNumberFormat="1" applyFill="1" applyBorder="1" applyAlignment="1">
      <alignment horizontal="left" vertical="center" indent="2"/>
    </xf>
    <xf numFmtId="183" fontId="7" fillId="15" borderId="1" xfId="6" applyNumberFormat="1" applyFill="1" applyBorder="1" applyAlignment="1">
      <alignment horizontal="left" vertical="center" indent="2"/>
    </xf>
    <xf numFmtId="0" fontId="7" fillId="2" borderId="1" xfId="6" applyFill="1" applyBorder="1">
      <alignment vertical="center"/>
    </xf>
    <xf numFmtId="182" fontId="7" fillId="2" borderId="1" xfId="6" applyNumberFormat="1" applyFill="1" applyBorder="1">
      <alignment vertical="center"/>
    </xf>
    <xf numFmtId="178" fontId="7" fillId="2" borderId="1" xfId="6" applyNumberFormat="1" applyFill="1" applyBorder="1">
      <alignment vertical="center"/>
    </xf>
    <xf numFmtId="0" fontId="7" fillId="3" borderId="1" xfId="6" applyFill="1" applyBorder="1">
      <alignment vertical="center"/>
    </xf>
    <xf numFmtId="38" fontId="0" fillId="0" borderId="5" xfId="2" applyFont="1" applyBorder="1" applyAlignment="1">
      <alignment horizontal="right" vertical="center"/>
    </xf>
    <xf numFmtId="0" fontId="8" fillId="0" borderId="0" xfId="0" applyFont="1" applyAlignment="1">
      <alignment horizontal="right" vertical="center"/>
    </xf>
    <xf numFmtId="38" fontId="0" fillId="0" borderId="0" xfId="2" applyFont="1" applyAlignment="1">
      <alignment horizontal="right" vertical="center"/>
    </xf>
    <xf numFmtId="38" fontId="0" fillId="0" borderId="1" xfId="2" applyFont="1" applyBorder="1" applyAlignment="1">
      <alignment horizontal="right" vertical="center"/>
    </xf>
    <xf numFmtId="0" fontId="0" fillId="0" borderId="1" xfId="0" applyBorder="1" applyAlignment="1">
      <alignment horizontal="right" vertical="center"/>
    </xf>
    <xf numFmtId="0" fontId="7" fillId="3" borderId="1" xfId="6" applyFill="1" applyBorder="1" applyAlignment="1">
      <alignment horizontal="left" vertical="center"/>
    </xf>
    <xf numFmtId="38" fontId="0" fillId="4" borderId="1" xfId="2" applyFont="1" applyFill="1" applyBorder="1" applyAlignment="1">
      <alignment horizontal="right" vertical="center"/>
    </xf>
    <xf numFmtId="38" fontId="0" fillId="0" borderId="0" xfId="0" applyNumberFormat="1" applyAlignment="1">
      <alignment horizontal="center" vertical="center"/>
    </xf>
    <xf numFmtId="9" fontId="0" fillId="0" borderId="1" xfId="0" applyNumberFormat="1" applyBorder="1" applyAlignment="1">
      <alignment horizontal="center" vertical="center"/>
    </xf>
    <xf numFmtId="0" fontId="0" fillId="4" borderId="1" xfId="0" applyFill="1" applyBorder="1" applyAlignment="1">
      <alignment horizontal="center" vertical="center"/>
    </xf>
    <xf numFmtId="178" fontId="0" fillId="0" borderId="1" xfId="0" applyNumberFormat="1" applyBorder="1" applyAlignment="1">
      <alignment horizontal="center" vertical="center"/>
    </xf>
    <xf numFmtId="181" fontId="0" fillId="0" borderId="1" xfId="0" applyNumberFormat="1" applyBorder="1" applyAlignment="1">
      <alignment horizontal="center" vertical="center"/>
    </xf>
    <xf numFmtId="0" fontId="0" fillId="6" borderId="1" xfId="0" applyFill="1" applyBorder="1" applyAlignment="1">
      <alignment horizontal="center" vertical="center"/>
    </xf>
    <xf numFmtId="0" fontId="3" fillId="0" borderId="0" xfId="0" applyFont="1" applyAlignment="1">
      <alignment horizontal="center" vertical="center"/>
    </xf>
    <xf numFmtId="0" fontId="0" fillId="0" borderId="1" xfId="0" applyBorder="1" applyAlignment="1">
      <alignment vertical="center"/>
    </xf>
    <xf numFmtId="176" fontId="0" fillId="0" borderId="1" xfId="0" applyNumberFormat="1" applyBorder="1">
      <alignment vertical="center"/>
    </xf>
    <xf numFmtId="176" fontId="0" fillId="0" borderId="1" xfId="0" applyNumberFormat="1" applyFill="1" applyBorder="1">
      <alignment vertical="center"/>
    </xf>
    <xf numFmtId="177" fontId="8" fillId="0" borderId="1" xfId="0" applyNumberFormat="1" applyFont="1" applyBorder="1">
      <alignment vertical="center"/>
    </xf>
    <xf numFmtId="176" fontId="0" fillId="0" borderId="1" xfId="2" applyNumberFormat="1" applyFont="1" applyBorder="1">
      <alignment vertical="center"/>
    </xf>
    <xf numFmtId="0" fontId="15" fillId="0" borderId="1" xfId="0" applyFont="1" applyBorder="1">
      <alignment vertical="center"/>
    </xf>
    <xf numFmtId="0" fontId="7" fillId="16" borderId="9" xfId="6" applyFill="1" applyBorder="1">
      <alignment vertical="center"/>
    </xf>
    <xf numFmtId="0" fontId="7" fillId="16" borderId="6" xfId="6" applyFill="1" applyAlignment="1">
      <alignment vertical="center" wrapText="1"/>
    </xf>
    <xf numFmtId="9" fontId="0" fillId="0" borderId="0" xfId="3" applyFont="1">
      <alignment vertical="center"/>
    </xf>
    <xf numFmtId="0" fontId="11" fillId="17" borderId="0" xfId="7" applyFont="1" applyFill="1">
      <alignment vertical="center"/>
    </xf>
    <xf numFmtId="184" fontId="0" fillId="0" borderId="0" xfId="0" applyNumberFormat="1">
      <alignment vertical="center"/>
    </xf>
    <xf numFmtId="184" fontId="0" fillId="0" borderId="0" xfId="0" applyNumberFormat="1" applyAlignment="1">
      <alignment vertical="center" textRotation="255"/>
    </xf>
    <xf numFmtId="184" fontId="11" fillId="17" borderId="0" xfId="7" applyNumberFormat="1" applyFont="1" applyFill="1">
      <alignment vertical="center"/>
    </xf>
    <xf numFmtId="184" fontId="0" fillId="0" borderId="1" xfId="2" applyNumberFormat="1" applyFont="1" applyBorder="1">
      <alignment vertical="center"/>
    </xf>
    <xf numFmtId="184" fontId="8" fillId="0" borderId="1" xfId="3" applyNumberFormat="1" applyFont="1" applyBorder="1">
      <alignment vertical="center"/>
    </xf>
    <xf numFmtId="184" fontId="10" fillId="0" borderId="1" xfId="3" applyNumberFormat="1" applyFont="1" applyBorder="1">
      <alignment vertical="center"/>
    </xf>
    <xf numFmtId="184" fontId="12" fillId="0" borderId="1" xfId="3" applyNumberFormat="1" applyFont="1" applyBorder="1">
      <alignment vertical="center"/>
    </xf>
    <xf numFmtId="0" fontId="7" fillId="9" borderId="1" xfId="6" applyBorder="1">
      <alignment vertical="center"/>
    </xf>
    <xf numFmtId="184" fontId="7" fillId="9" borderId="1" xfId="6" applyNumberFormat="1" applyBorder="1">
      <alignment vertical="center"/>
    </xf>
    <xf numFmtId="184" fontId="0" fillId="0" borderId="0" xfId="2" applyNumberFormat="1" applyFont="1">
      <alignment vertical="center"/>
    </xf>
    <xf numFmtId="184" fontId="0" fillId="0" borderId="0" xfId="3" applyNumberFormat="1" applyFont="1">
      <alignment vertical="center"/>
    </xf>
    <xf numFmtId="185" fontId="0" fillId="0" borderId="0" xfId="0" applyNumberFormat="1">
      <alignment vertical="center"/>
    </xf>
    <xf numFmtId="185" fontId="0" fillId="0" borderId="0" xfId="0" applyNumberFormat="1" applyAlignment="1">
      <alignment vertical="center" textRotation="255"/>
    </xf>
    <xf numFmtId="185" fontId="0" fillId="0" borderId="0" xfId="2" applyNumberFormat="1" applyFont="1">
      <alignment vertical="center"/>
    </xf>
    <xf numFmtId="185" fontId="8" fillId="0" borderId="0" xfId="0" applyNumberFormat="1" applyFont="1">
      <alignment vertical="center"/>
    </xf>
    <xf numFmtId="186" fontId="0" fillId="0" borderId="1" xfId="2" applyNumberFormat="1" applyFont="1" applyBorder="1">
      <alignment vertical="center"/>
    </xf>
    <xf numFmtId="185" fontId="7" fillId="9" borderId="1" xfId="6" applyNumberFormat="1" applyBorder="1" applyAlignment="1">
      <alignment vertical="center" wrapText="1"/>
    </xf>
    <xf numFmtId="0" fontId="7" fillId="9" borderId="1" xfId="6" applyBorder="1" applyAlignment="1">
      <alignment vertical="center" wrapText="1"/>
    </xf>
    <xf numFmtId="38" fontId="0" fillId="4" borderId="1" xfId="2" applyFont="1" applyFill="1" applyBorder="1" applyAlignment="1">
      <alignment horizontal="left" vertical="center"/>
    </xf>
    <xf numFmtId="0" fontId="0" fillId="0" borderId="1" xfId="0" applyBorder="1" applyAlignment="1">
      <alignment horizontal="center" vertical="center"/>
    </xf>
    <xf numFmtId="0" fontId="0" fillId="6" borderId="1" xfId="0" applyFill="1" applyBorder="1" applyAlignment="1">
      <alignment horizontal="center" vertical="center"/>
    </xf>
    <xf numFmtId="38" fontId="0" fillId="0" borderId="4" xfId="0" applyNumberFormat="1" applyBorder="1" applyAlignment="1">
      <alignment horizontal="center" vertical="center" textRotation="255"/>
    </xf>
    <xf numFmtId="38" fontId="0" fillId="0" borderId="7" xfId="0" applyNumberFormat="1" applyBorder="1" applyAlignment="1">
      <alignment horizontal="center" vertical="center" textRotation="255"/>
    </xf>
    <xf numFmtId="38" fontId="0" fillId="0" borderId="8" xfId="0" applyNumberFormat="1" applyBorder="1" applyAlignment="1">
      <alignment horizontal="center" vertical="center" textRotation="255"/>
    </xf>
    <xf numFmtId="0" fontId="0" fillId="3" borderId="2" xfId="0" applyNumberFormat="1" applyFill="1" applyBorder="1" applyAlignment="1">
      <alignment horizontal="center" vertical="center" textRotation="255" wrapText="1"/>
    </xf>
    <xf numFmtId="0" fontId="0" fillId="3" borderId="2" xfId="0" applyNumberFormat="1" applyFill="1" applyBorder="1" applyAlignment="1">
      <alignment horizontal="center" vertical="center" textRotation="255"/>
    </xf>
    <xf numFmtId="0" fontId="0" fillId="0" borderId="1" xfId="0" applyBorder="1" applyAlignment="1">
      <alignment horizontal="left" vertical="center" wrapText="1"/>
    </xf>
    <xf numFmtId="38" fontId="0" fillId="0" borderId="1" xfId="2" applyFont="1" applyBorder="1" applyAlignment="1">
      <alignment horizontal="left" vertical="center"/>
    </xf>
    <xf numFmtId="38" fontId="0" fillId="0" borderId="2" xfId="2" applyFont="1" applyBorder="1" applyAlignment="1">
      <alignment horizontal="center" vertical="center" wrapText="1"/>
    </xf>
    <xf numFmtId="38" fontId="0" fillId="0" borderId="3" xfId="2" applyFont="1" applyBorder="1" applyAlignment="1">
      <alignment horizontal="center" vertical="center" wrapText="1"/>
    </xf>
    <xf numFmtId="38" fontId="0" fillId="0" borderId="5" xfId="2" applyFont="1" applyBorder="1" applyAlignment="1">
      <alignment horizontal="center" vertical="center" wrapText="1"/>
    </xf>
    <xf numFmtId="0" fontId="0" fillId="2" borderId="2" xfId="0" applyNumberFormat="1" applyFill="1" applyBorder="1" applyAlignment="1">
      <alignment horizontal="center" vertical="center" textRotation="255"/>
    </xf>
    <xf numFmtId="38" fontId="0" fillId="0" borderId="1" xfId="2" applyFont="1" applyBorder="1" applyAlignment="1">
      <alignment horizontal="left" vertical="center" wrapText="1"/>
    </xf>
    <xf numFmtId="38" fontId="0" fillId="0" borderId="5" xfId="2" applyFont="1" applyBorder="1" applyAlignment="1">
      <alignment horizontal="left" vertical="center"/>
    </xf>
    <xf numFmtId="0" fontId="14" fillId="15" borderId="2" xfId="0" applyNumberFormat="1" applyFont="1" applyFill="1" applyBorder="1" applyAlignment="1">
      <alignment horizontal="center" vertical="center" textRotation="255"/>
    </xf>
    <xf numFmtId="0" fontId="0" fillId="0" borderId="4"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1" xfId="0" applyBorder="1" applyAlignment="1">
      <alignment horizontal="left" vertical="center"/>
    </xf>
    <xf numFmtId="38" fontId="0" fillId="0" borderId="2" xfId="2" applyFont="1" applyBorder="1" applyAlignment="1">
      <alignment horizontal="left" vertical="center"/>
    </xf>
    <xf numFmtId="38" fontId="0" fillId="0" borderId="3" xfId="2" applyFont="1" applyBorder="1" applyAlignment="1">
      <alignment horizontal="left" vertical="center"/>
    </xf>
    <xf numFmtId="38" fontId="0" fillId="0" borderId="2" xfId="2" applyFont="1" applyBorder="1" applyAlignment="1">
      <alignment horizontal="center" vertical="center"/>
    </xf>
    <xf numFmtId="38" fontId="0" fillId="0" borderId="3" xfId="2" applyFont="1" applyBorder="1" applyAlignment="1">
      <alignment horizontal="center" vertical="center"/>
    </xf>
    <xf numFmtId="38" fontId="0" fillId="0" borderId="5" xfId="2" applyFont="1" applyBorder="1" applyAlignment="1">
      <alignment horizontal="center" vertical="center"/>
    </xf>
    <xf numFmtId="38" fontId="0" fillId="0" borderId="8" xfId="2" applyFont="1" applyBorder="1" applyAlignment="1">
      <alignment horizontal="left" vertical="center"/>
    </xf>
    <xf numFmtId="38" fontId="0" fillId="0" borderId="10" xfId="2" applyFont="1" applyBorder="1" applyAlignment="1">
      <alignment horizontal="left" vertical="center" wrapText="1"/>
    </xf>
    <xf numFmtId="38" fontId="0" fillId="0" borderId="11" xfId="2" applyFont="1" applyBorder="1" applyAlignment="1">
      <alignment horizontal="left" vertical="center" wrapText="1"/>
    </xf>
    <xf numFmtId="38" fontId="0" fillId="0" borderId="12" xfId="2" applyFont="1" applyBorder="1" applyAlignment="1">
      <alignment horizontal="left" vertical="center" wrapText="1"/>
    </xf>
    <xf numFmtId="38" fontId="0" fillId="0" borderId="13" xfId="2" applyFont="1" applyBorder="1" applyAlignment="1">
      <alignment horizontal="left" vertical="center" wrapText="1"/>
    </xf>
    <xf numFmtId="38" fontId="0" fillId="0" borderId="0" xfId="2" applyFont="1" applyBorder="1" applyAlignment="1">
      <alignment horizontal="left" vertical="center" wrapText="1"/>
    </xf>
    <xf numFmtId="38" fontId="0" fillId="0" borderId="14" xfId="2" applyFont="1" applyBorder="1" applyAlignment="1">
      <alignment horizontal="left" vertical="center" wrapText="1"/>
    </xf>
    <xf numFmtId="38" fontId="0" fillId="0" borderId="15" xfId="2" applyFont="1" applyBorder="1" applyAlignment="1">
      <alignment horizontal="left" vertical="center" wrapText="1"/>
    </xf>
    <xf numFmtId="38" fontId="0" fillId="0" borderId="16" xfId="2" applyFont="1" applyBorder="1" applyAlignment="1">
      <alignment horizontal="left" vertical="center" wrapText="1"/>
    </xf>
    <xf numFmtId="38" fontId="0" fillId="0" borderId="17" xfId="2" applyFont="1" applyBorder="1" applyAlignment="1">
      <alignment horizontal="left" vertical="center" wrapText="1"/>
    </xf>
    <xf numFmtId="38" fontId="0" fillId="18" borderId="1" xfId="2" applyFont="1" applyFill="1" applyBorder="1">
      <alignment vertical="center"/>
    </xf>
    <xf numFmtId="38" fontId="0" fillId="18" borderId="2" xfId="2" applyFont="1" applyFill="1" applyBorder="1" applyAlignment="1">
      <alignment horizontal="left" vertical="center"/>
    </xf>
    <xf numFmtId="38" fontId="0" fillId="18" borderId="3" xfId="2" applyFont="1" applyFill="1" applyBorder="1" applyAlignment="1">
      <alignment horizontal="left" vertical="center"/>
    </xf>
    <xf numFmtId="38" fontId="0" fillId="18" borderId="5" xfId="2" applyFont="1" applyFill="1" applyBorder="1" applyAlignment="1">
      <alignment horizontal="left" vertical="center"/>
    </xf>
  </cellXfs>
  <cellStyles count="9">
    <cellStyle name="20% - アクセント 1" xfId="7" builtinId="30"/>
    <cellStyle name="20% - アクセント 4" xfId="8" builtinId="42"/>
    <cellStyle name="Hyperlink" xfId="1" xr:uid="{00000000-0005-0000-0000-000000000000}"/>
    <cellStyle name="どちらでもない" xfId="5" builtinId="28"/>
    <cellStyle name="パーセント" xfId="3" builtinId="5"/>
    <cellStyle name="桁区切り" xfId="2" builtinId="6"/>
    <cellStyle name="入力" xfId="6" builtinId="20"/>
    <cellStyle name="標準" xfId="0" builtinId="0"/>
    <cellStyle name="良い" xfId="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各種大学分析!$BC$43:$BD$43</c:f>
              <c:numCache>
                <c:formatCode>General</c:formatCode>
                <c:ptCount val="2"/>
                <c:pt idx="0" formatCode="#,##0_);[Red]\(#,##0\)">
                  <c:v>34023</c:v>
                </c:pt>
              </c:numCache>
            </c:numRef>
          </c:val>
          <c:extLst>
            <c:ext xmlns:c16="http://schemas.microsoft.com/office/drawing/2014/chart" uri="{C3380CC4-5D6E-409C-BE32-E72D297353CC}">
              <c16:uniqueId val="{00000000-5EEB-4FFE-B9AD-DC31D1932141}"/>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各種大学分析!$BC$44:$BD$44</c:f>
              <c:numCache>
                <c:formatCode>General</c:formatCode>
                <c:ptCount val="2"/>
                <c:pt idx="0" formatCode="#,##0_);[Red]\(#,##0\)">
                  <c:v>9827</c:v>
                </c:pt>
              </c:numCache>
            </c:numRef>
          </c:val>
          <c:extLst>
            <c:ext xmlns:c16="http://schemas.microsoft.com/office/drawing/2014/chart" uri="{C3380CC4-5D6E-409C-BE32-E72D297353CC}">
              <c16:uniqueId val="{00000001-5EEB-4FFE-B9AD-DC31D1932141}"/>
            </c:ext>
          </c:extLst>
        </c:ser>
        <c:ser>
          <c:idx val="2"/>
          <c:order val="2"/>
          <c:tx>
            <c:strRef>
              <c:f>各種大学分析!$L$45</c:f>
              <c:strCache>
                <c:ptCount val="1"/>
                <c:pt idx="0">
                  <c:v>純資産</c:v>
                </c:pt>
              </c:strCache>
            </c:strRef>
          </c:tx>
          <c:spPr>
            <a:solidFill>
              <a:schemeClr val="accent3"/>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B-4FFE-B9AD-DC31D19321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各種大学分析!$BC$45:$BD$45</c:f>
              <c:numCache>
                <c:formatCode>#,##0_);[Red]\(#,##0\)</c:formatCode>
                <c:ptCount val="2"/>
                <c:pt idx="1">
                  <c:v>36068</c:v>
                </c:pt>
              </c:numCache>
            </c:numRef>
          </c:val>
          <c:extLst>
            <c:ext xmlns:c16="http://schemas.microsoft.com/office/drawing/2014/chart" uri="{C3380CC4-5D6E-409C-BE32-E72D297353CC}">
              <c16:uniqueId val="{00000002-5EEB-4FFE-B9AD-DC31D1932141}"/>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各種大学分析!$BC$46:$BD$46</c:f>
              <c:numCache>
                <c:formatCode>#,##0_);[Red]\(#,##0\)</c:formatCode>
                <c:ptCount val="2"/>
                <c:pt idx="1">
                  <c:v>5241</c:v>
                </c:pt>
              </c:numCache>
            </c:numRef>
          </c:val>
          <c:extLst>
            <c:ext xmlns:c16="http://schemas.microsoft.com/office/drawing/2014/chart" uri="{C3380CC4-5D6E-409C-BE32-E72D297353CC}">
              <c16:uniqueId val="{00000003-5EEB-4FFE-B9AD-DC31D1932141}"/>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各種大学分析!$BC$47:$BD$47</c:f>
              <c:numCache>
                <c:formatCode>#,##0_);[Red]\(#,##0\)</c:formatCode>
                <c:ptCount val="2"/>
                <c:pt idx="1">
                  <c:v>2541</c:v>
                </c:pt>
              </c:numCache>
            </c:numRef>
          </c:val>
          <c:extLst>
            <c:ext xmlns:c16="http://schemas.microsoft.com/office/drawing/2014/chart" uri="{C3380CC4-5D6E-409C-BE32-E72D297353CC}">
              <c16:uniqueId val="{00000004-5EEB-4FFE-B9AD-DC31D1932141}"/>
            </c:ext>
          </c:extLst>
        </c:ser>
        <c:dLbls>
          <c:showLegendKey val="0"/>
          <c:showVal val="0"/>
          <c:showCatName val="0"/>
          <c:showSerName val="0"/>
          <c:showPercent val="0"/>
          <c:showBubbleSize val="0"/>
        </c:dLbls>
        <c:gapWidth val="0"/>
        <c:overlap val="100"/>
        <c:axId val="552095952"/>
        <c:axId val="552094288"/>
      </c:barChart>
      <c:catAx>
        <c:axId val="552095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52094288"/>
        <c:crosses val="autoZero"/>
        <c:auto val="1"/>
        <c:lblAlgn val="ctr"/>
        <c:lblOffset val="100"/>
        <c:noMultiLvlLbl val="0"/>
      </c:catAx>
      <c:valAx>
        <c:axId val="55209428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52095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各種大学分析!$BU$43:$BV$43</c:f>
              <c:numCache>
                <c:formatCode>General</c:formatCode>
                <c:ptCount val="2"/>
                <c:pt idx="0" formatCode="#,##0_);[Red]\(#,##0\)">
                  <c:v>239063</c:v>
                </c:pt>
              </c:numCache>
            </c:numRef>
          </c:val>
          <c:extLst>
            <c:ext xmlns:c16="http://schemas.microsoft.com/office/drawing/2014/chart" uri="{C3380CC4-5D6E-409C-BE32-E72D297353CC}">
              <c16:uniqueId val="{00000000-009F-400A-8904-56DF3E6C586D}"/>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各種大学分析!$BU$44:$BV$44</c:f>
              <c:numCache>
                <c:formatCode>General</c:formatCode>
                <c:ptCount val="2"/>
                <c:pt idx="0" formatCode="#,##0_);[Red]\(#,##0\)">
                  <c:v>23180</c:v>
                </c:pt>
              </c:numCache>
            </c:numRef>
          </c:val>
          <c:extLst>
            <c:ext xmlns:c16="http://schemas.microsoft.com/office/drawing/2014/chart" uri="{C3380CC4-5D6E-409C-BE32-E72D297353CC}">
              <c16:uniqueId val="{00000001-009F-400A-8904-56DF3E6C586D}"/>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各種大学分析!$BU$45:$BV$45</c:f>
              <c:numCache>
                <c:formatCode>#,##0_);[Red]\(#,##0\)</c:formatCode>
                <c:ptCount val="2"/>
                <c:pt idx="1">
                  <c:v>221861</c:v>
                </c:pt>
              </c:numCache>
            </c:numRef>
          </c:val>
          <c:extLst>
            <c:ext xmlns:c16="http://schemas.microsoft.com/office/drawing/2014/chart" uri="{C3380CC4-5D6E-409C-BE32-E72D297353CC}">
              <c16:uniqueId val="{00000002-009F-400A-8904-56DF3E6C586D}"/>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各種大学分析!$BU$46:$BV$46</c:f>
              <c:numCache>
                <c:formatCode>#,##0_);[Red]\(#,##0\)</c:formatCode>
                <c:ptCount val="2"/>
                <c:pt idx="1">
                  <c:v>27687</c:v>
                </c:pt>
              </c:numCache>
            </c:numRef>
          </c:val>
          <c:extLst>
            <c:ext xmlns:c16="http://schemas.microsoft.com/office/drawing/2014/chart" uri="{C3380CC4-5D6E-409C-BE32-E72D297353CC}">
              <c16:uniqueId val="{00000003-009F-400A-8904-56DF3E6C586D}"/>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各種大学分析!$BU$47:$BV$47</c:f>
              <c:numCache>
                <c:formatCode>#,##0_);[Red]\(#,##0\)</c:formatCode>
                <c:ptCount val="2"/>
                <c:pt idx="1">
                  <c:v>12697</c:v>
                </c:pt>
              </c:numCache>
            </c:numRef>
          </c:val>
          <c:extLst>
            <c:ext xmlns:c16="http://schemas.microsoft.com/office/drawing/2014/chart" uri="{C3380CC4-5D6E-409C-BE32-E72D297353CC}">
              <c16:uniqueId val="{00000004-009F-400A-8904-56DF3E6C586D}"/>
            </c:ext>
          </c:extLst>
        </c:ser>
        <c:dLbls>
          <c:dLblPos val="ctr"/>
          <c:showLegendKey val="0"/>
          <c:showVal val="1"/>
          <c:showCatName val="0"/>
          <c:showSerName val="0"/>
          <c:showPercent val="0"/>
          <c:showBubbleSize val="0"/>
        </c:dLbls>
        <c:gapWidth val="0"/>
        <c:overlap val="100"/>
        <c:axId val="1030886639"/>
        <c:axId val="1030878319"/>
      </c:barChart>
      <c:catAx>
        <c:axId val="1030886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0878319"/>
        <c:crosses val="autoZero"/>
        <c:auto val="1"/>
        <c:lblAlgn val="ctr"/>
        <c:lblOffset val="100"/>
        <c:noMultiLvlLbl val="0"/>
      </c:catAx>
      <c:valAx>
        <c:axId val="1030878319"/>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0886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各種大学分析!$CA$43:$CB$43</c:f>
              <c:numCache>
                <c:formatCode>General</c:formatCode>
                <c:ptCount val="2"/>
                <c:pt idx="0" formatCode="#,##0_);[Red]\(#,##0\)">
                  <c:v>80799</c:v>
                </c:pt>
              </c:numCache>
            </c:numRef>
          </c:val>
          <c:extLst>
            <c:ext xmlns:c16="http://schemas.microsoft.com/office/drawing/2014/chart" uri="{C3380CC4-5D6E-409C-BE32-E72D297353CC}">
              <c16:uniqueId val="{00000000-D226-41C3-85C5-2F6214208A28}"/>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各種大学分析!$CA$44:$CB$44</c:f>
              <c:numCache>
                <c:formatCode>General</c:formatCode>
                <c:ptCount val="2"/>
                <c:pt idx="0" formatCode="#,##0_);[Red]\(#,##0\)">
                  <c:v>29859</c:v>
                </c:pt>
              </c:numCache>
            </c:numRef>
          </c:val>
          <c:extLst>
            <c:ext xmlns:c16="http://schemas.microsoft.com/office/drawing/2014/chart" uri="{C3380CC4-5D6E-409C-BE32-E72D297353CC}">
              <c16:uniqueId val="{00000001-D226-41C3-85C5-2F6214208A28}"/>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各種大学分析!$CA$45:$CB$45</c:f>
              <c:numCache>
                <c:formatCode>#,##0_);[Red]\(#,##0\)</c:formatCode>
                <c:ptCount val="2"/>
                <c:pt idx="1">
                  <c:v>81480</c:v>
                </c:pt>
              </c:numCache>
            </c:numRef>
          </c:val>
          <c:extLst>
            <c:ext xmlns:c16="http://schemas.microsoft.com/office/drawing/2014/chart" uri="{C3380CC4-5D6E-409C-BE32-E72D297353CC}">
              <c16:uniqueId val="{00000002-D226-41C3-85C5-2F6214208A28}"/>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各種大学分析!$CA$46:$CB$46</c:f>
              <c:numCache>
                <c:formatCode>#,##0_);[Red]\(#,##0\)</c:formatCode>
                <c:ptCount val="2"/>
                <c:pt idx="1">
                  <c:v>19208</c:v>
                </c:pt>
              </c:numCache>
            </c:numRef>
          </c:val>
          <c:extLst>
            <c:ext xmlns:c16="http://schemas.microsoft.com/office/drawing/2014/chart" uri="{C3380CC4-5D6E-409C-BE32-E72D297353CC}">
              <c16:uniqueId val="{00000003-D226-41C3-85C5-2F6214208A28}"/>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各種大学分析!$CA$47:$CB$47</c:f>
              <c:numCache>
                <c:formatCode>#,##0_);[Red]\(#,##0\)</c:formatCode>
                <c:ptCount val="2"/>
                <c:pt idx="1">
                  <c:v>9969</c:v>
                </c:pt>
              </c:numCache>
            </c:numRef>
          </c:val>
          <c:extLst>
            <c:ext xmlns:c16="http://schemas.microsoft.com/office/drawing/2014/chart" uri="{C3380CC4-5D6E-409C-BE32-E72D297353CC}">
              <c16:uniqueId val="{00000004-D226-41C3-85C5-2F6214208A28}"/>
            </c:ext>
          </c:extLst>
        </c:ser>
        <c:dLbls>
          <c:dLblPos val="ctr"/>
          <c:showLegendKey val="0"/>
          <c:showVal val="1"/>
          <c:showCatName val="0"/>
          <c:showSerName val="0"/>
          <c:showPercent val="0"/>
          <c:showBubbleSize val="0"/>
        </c:dLbls>
        <c:gapWidth val="0"/>
        <c:overlap val="100"/>
        <c:axId val="944934959"/>
        <c:axId val="944932047"/>
      </c:barChart>
      <c:catAx>
        <c:axId val="944934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32047"/>
        <c:crosses val="autoZero"/>
        <c:auto val="1"/>
        <c:lblAlgn val="ctr"/>
        <c:lblOffset val="100"/>
        <c:noMultiLvlLbl val="0"/>
      </c:catAx>
      <c:valAx>
        <c:axId val="944932047"/>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34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各種大学分析!$CI$43:$CJ$43</c:f>
              <c:numCache>
                <c:formatCode>General</c:formatCode>
                <c:ptCount val="2"/>
                <c:pt idx="0" formatCode="#,##0_);[Red]\(#,##0\)">
                  <c:v>75806</c:v>
                </c:pt>
              </c:numCache>
            </c:numRef>
          </c:val>
          <c:extLst>
            <c:ext xmlns:c16="http://schemas.microsoft.com/office/drawing/2014/chart" uri="{C3380CC4-5D6E-409C-BE32-E72D297353CC}">
              <c16:uniqueId val="{00000000-5EC9-4F62-8AD7-E8371339ABF0}"/>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各種大学分析!$CI$44:$CJ$44</c:f>
              <c:numCache>
                <c:formatCode>General</c:formatCode>
                <c:ptCount val="2"/>
                <c:pt idx="0" formatCode="#,##0_);[Red]\(#,##0\)">
                  <c:v>31387</c:v>
                </c:pt>
              </c:numCache>
            </c:numRef>
          </c:val>
          <c:extLst>
            <c:ext xmlns:c16="http://schemas.microsoft.com/office/drawing/2014/chart" uri="{C3380CC4-5D6E-409C-BE32-E72D297353CC}">
              <c16:uniqueId val="{00000001-5EC9-4F62-8AD7-E8371339ABF0}"/>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各種大学分析!$CI$45:$CJ$45</c:f>
              <c:numCache>
                <c:formatCode>#,##0_);[Red]\(#,##0\)</c:formatCode>
                <c:ptCount val="2"/>
                <c:pt idx="1">
                  <c:v>82316</c:v>
                </c:pt>
              </c:numCache>
            </c:numRef>
          </c:val>
          <c:extLst>
            <c:ext xmlns:c16="http://schemas.microsoft.com/office/drawing/2014/chart" uri="{C3380CC4-5D6E-409C-BE32-E72D297353CC}">
              <c16:uniqueId val="{00000002-5EC9-4F62-8AD7-E8371339ABF0}"/>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各種大学分析!$CI$46:$CJ$46</c:f>
              <c:numCache>
                <c:formatCode>#,##0_);[Red]\(#,##0\)</c:formatCode>
                <c:ptCount val="2"/>
                <c:pt idx="1">
                  <c:v>18193</c:v>
                </c:pt>
              </c:numCache>
            </c:numRef>
          </c:val>
          <c:extLst>
            <c:ext xmlns:c16="http://schemas.microsoft.com/office/drawing/2014/chart" uri="{C3380CC4-5D6E-409C-BE32-E72D297353CC}">
              <c16:uniqueId val="{00000003-5EC9-4F62-8AD7-E8371339ABF0}"/>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各種大学分析!$CI$47:$CJ$47</c:f>
              <c:numCache>
                <c:formatCode>#,##0_);[Red]\(#,##0\)</c:formatCode>
                <c:ptCount val="2"/>
                <c:pt idx="1">
                  <c:v>6683</c:v>
                </c:pt>
              </c:numCache>
            </c:numRef>
          </c:val>
          <c:extLst>
            <c:ext xmlns:c16="http://schemas.microsoft.com/office/drawing/2014/chart" uri="{C3380CC4-5D6E-409C-BE32-E72D297353CC}">
              <c16:uniqueId val="{00000004-5EC9-4F62-8AD7-E8371339ABF0}"/>
            </c:ext>
          </c:extLst>
        </c:ser>
        <c:dLbls>
          <c:dLblPos val="ctr"/>
          <c:showLegendKey val="0"/>
          <c:showVal val="1"/>
          <c:showCatName val="0"/>
          <c:showSerName val="0"/>
          <c:showPercent val="0"/>
          <c:showBubbleSize val="0"/>
        </c:dLbls>
        <c:gapWidth val="0"/>
        <c:overlap val="100"/>
        <c:axId val="944930799"/>
        <c:axId val="944925807"/>
      </c:barChart>
      <c:catAx>
        <c:axId val="944930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25807"/>
        <c:crosses val="autoZero"/>
        <c:auto val="1"/>
        <c:lblAlgn val="ctr"/>
        <c:lblOffset val="100"/>
        <c:noMultiLvlLbl val="0"/>
      </c:catAx>
      <c:valAx>
        <c:axId val="944925807"/>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30799"/>
        <c:crosses val="autoZero"/>
        <c:crossBetween val="between"/>
      </c:valAx>
      <c:spPr>
        <a:noFill/>
        <a:ln>
          <a:noFill/>
        </a:ln>
        <a:effectLst/>
      </c:spPr>
    </c:plotArea>
    <c:legend>
      <c:legendPos val="b"/>
      <c:layout>
        <c:manualLayout>
          <c:xMode val="edge"/>
          <c:yMode val="edge"/>
          <c:x val="8.9210275704301303E-2"/>
          <c:y val="0.88780817474048446"/>
          <c:w val="0.82157944859139742"/>
          <c:h val="0.112191825259515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各種大学分析!$CO$43:$CP$43</c:f>
              <c:numCache>
                <c:formatCode>General</c:formatCode>
                <c:ptCount val="2"/>
                <c:pt idx="0" formatCode="#,##0_);[Red]\(#,##0\)">
                  <c:v>93918</c:v>
                </c:pt>
              </c:numCache>
            </c:numRef>
          </c:val>
          <c:extLst>
            <c:ext xmlns:c16="http://schemas.microsoft.com/office/drawing/2014/chart" uri="{C3380CC4-5D6E-409C-BE32-E72D297353CC}">
              <c16:uniqueId val="{00000000-0D6C-41C6-94FA-8F1563334189}"/>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各種大学分析!$CO$44:$CP$44</c:f>
              <c:numCache>
                <c:formatCode>General</c:formatCode>
                <c:ptCount val="2"/>
                <c:pt idx="0" formatCode="#,##0_);[Red]\(#,##0\)">
                  <c:v>24145</c:v>
                </c:pt>
              </c:numCache>
            </c:numRef>
          </c:val>
          <c:extLst>
            <c:ext xmlns:c16="http://schemas.microsoft.com/office/drawing/2014/chart" uri="{C3380CC4-5D6E-409C-BE32-E72D297353CC}">
              <c16:uniqueId val="{00000001-0D6C-41C6-94FA-8F1563334189}"/>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各種大学分析!$CO$45:$CP$45</c:f>
              <c:numCache>
                <c:formatCode>#,##0_);[Red]\(#,##0\)</c:formatCode>
                <c:ptCount val="2"/>
                <c:pt idx="1">
                  <c:v>82557</c:v>
                </c:pt>
              </c:numCache>
            </c:numRef>
          </c:val>
          <c:extLst>
            <c:ext xmlns:c16="http://schemas.microsoft.com/office/drawing/2014/chart" uri="{C3380CC4-5D6E-409C-BE32-E72D297353CC}">
              <c16:uniqueId val="{00000002-0D6C-41C6-94FA-8F1563334189}"/>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各種大学分析!$CO$46:$CP$46</c:f>
              <c:numCache>
                <c:formatCode>#,##0_);[Red]\(#,##0\)</c:formatCode>
                <c:ptCount val="2"/>
                <c:pt idx="1">
                  <c:v>25052</c:v>
                </c:pt>
              </c:numCache>
            </c:numRef>
          </c:val>
          <c:extLst>
            <c:ext xmlns:c16="http://schemas.microsoft.com/office/drawing/2014/chart" uri="{C3380CC4-5D6E-409C-BE32-E72D297353CC}">
              <c16:uniqueId val="{00000003-0D6C-41C6-94FA-8F1563334189}"/>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各種大学分析!$CO$47:$CP$47</c:f>
              <c:numCache>
                <c:formatCode>#,##0_);[Red]\(#,##0\)</c:formatCode>
                <c:ptCount val="2"/>
                <c:pt idx="1">
                  <c:v>10454</c:v>
                </c:pt>
              </c:numCache>
            </c:numRef>
          </c:val>
          <c:extLst>
            <c:ext xmlns:c16="http://schemas.microsoft.com/office/drawing/2014/chart" uri="{C3380CC4-5D6E-409C-BE32-E72D297353CC}">
              <c16:uniqueId val="{00000004-0D6C-41C6-94FA-8F1563334189}"/>
            </c:ext>
          </c:extLst>
        </c:ser>
        <c:dLbls>
          <c:dLblPos val="ctr"/>
          <c:showLegendKey val="0"/>
          <c:showVal val="1"/>
          <c:showCatName val="0"/>
          <c:showSerName val="0"/>
          <c:showPercent val="0"/>
          <c:showBubbleSize val="0"/>
        </c:dLbls>
        <c:gapWidth val="0"/>
        <c:overlap val="100"/>
        <c:axId val="944923727"/>
        <c:axId val="944930383"/>
      </c:barChart>
      <c:catAx>
        <c:axId val="944923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30383"/>
        <c:crosses val="autoZero"/>
        <c:auto val="1"/>
        <c:lblAlgn val="ctr"/>
        <c:lblOffset val="100"/>
        <c:noMultiLvlLbl val="0"/>
      </c:catAx>
      <c:valAx>
        <c:axId val="944930383"/>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237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各種大学分析!$BI$43:$BJ$43</c:f>
              <c:numCache>
                <c:formatCode>General</c:formatCode>
                <c:ptCount val="2"/>
                <c:pt idx="0" formatCode="#,##0_);[Red]\(#,##0\)">
                  <c:v>168653</c:v>
                </c:pt>
              </c:numCache>
            </c:numRef>
          </c:val>
          <c:extLst>
            <c:ext xmlns:c16="http://schemas.microsoft.com/office/drawing/2014/chart" uri="{C3380CC4-5D6E-409C-BE32-E72D297353CC}">
              <c16:uniqueId val="{00000000-2FF0-4984-B39B-307FAFDA72D3}"/>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各種大学分析!$BI$44:$BJ$44</c:f>
              <c:numCache>
                <c:formatCode>General</c:formatCode>
                <c:ptCount val="2"/>
                <c:pt idx="0" formatCode="#,##0_);[Red]\(#,##0\)">
                  <c:v>21774</c:v>
                </c:pt>
              </c:numCache>
            </c:numRef>
          </c:val>
          <c:extLst>
            <c:ext xmlns:c16="http://schemas.microsoft.com/office/drawing/2014/chart" uri="{C3380CC4-5D6E-409C-BE32-E72D297353CC}">
              <c16:uniqueId val="{00000001-2FF0-4984-B39B-307FAFDA72D3}"/>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各種大学分析!$BI$45:$BJ$45</c:f>
              <c:numCache>
                <c:formatCode>#,##0_);[Red]\(#,##0\)</c:formatCode>
                <c:ptCount val="2"/>
                <c:pt idx="1">
                  <c:v>169315</c:v>
                </c:pt>
              </c:numCache>
            </c:numRef>
          </c:val>
          <c:extLst>
            <c:ext xmlns:c16="http://schemas.microsoft.com/office/drawing/2014/chart" uri="{C3380CC4-5D6E-409C-BE32-E72D297353CC}">
              <c16:uniqueId val="{00000002-2FF0-4984-B39B-307FAFDA72D3}"/>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各種大学分析!$BI$46:$BJ$46</c:f>
              <c:numCache>
                <c:formatCode>#,##0_);[Red]\(#,##0\)</c:formatCode>
                <c:ptCount val="2"/>
                <c:pt idx="1">
                  <c:v>9981</c:v>
                </c:pt>
              </c:numCache>
            </c:numRef>
          </c:val>
          <c:extLst>
            <c:ext xmlns:c16="http://schemas.microsoft.com/office/drawing/2014/chart" uri="{C3380CC4-5D6E-409C-BE32-E72D297353CC}">
              <c16:uniqueId val="{00000003-2FF0-4984-B39B-307FAFDA72D3}"/>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各種大学分析!$BI$47:$BJ$47</c:f>
              <c:numCache>
                <c:formatCode>#,##0_);[Red]\(#,##0\)</c:formatCode>
                <c:ptCount val="2"/>
                <c:pt idx="1">
                  <c:v>11131</c:v>
                </c:pt>
              </c:numCache>
            </c:numRef>
          </c:val>
          <c:extLst>
            <c:ext xmlns:c16="http://schemas.microsoft.com/office/drawing/2014/chart" uri="{C3380CC4-5D6E-409C-BE32-E72D297353CC}">
              <c16:uniqueId val="{00000004-2FF0-4984-B39B-307FAFDA72D3}"/>
            </c:ext>
          </c:extLst>
        </c:ser>
        <c:dLbls>
          <c:showLegendKey val="0"/>
          <c:showVal val="0"/>
          <c:showCatName val="0"/>
          <c:showSerName val="0"/>
          <c:showPercent val="0"/>
          <c:showBubbleSize val="0"/>
        </c:dLbls>
        <c:gapWidth val="0"/>
        <c:overlap val="100"/>
        <c:axId val="2139693888"/>
        <c:axId val="2139675168"/>
      </c:barChart>
      <c:catAx>
        <c:axId val="213969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139675168"/>
        <c:crosses val="autoZero"/>
        <c:auto val="1"/>
        <c:lblAlgn val="ctr"/>
        <c:lblOffset val="100"/>
        <c:noMultiLvlLbl val="0"/>
      </c:catAx>
      <c:valAx>
        <c:axId val="213967516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139693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各種大学分析!$S$43:$T$43</c:f>
              <c:numCache>
                <c:formatCode>General</c:formatCode>
                <c:ptCount val="2"/>
                <c:pt idx="0" formatCode="#,##0_);[Red]\(#,##0\)">
                  <c:v>88818</c:v>
                </c:pt>
              </c:numCache>
            </c:numRef>
          </c:val>
          <c:extLst>
            <c:ext xmlns:c16="http://schemas.microsoft.com/office/drawing/2014/chart" uri="{C3380CC4-5D6E-409C-BE32-E72D297353CC}">
              <c16:uniqueId val="{00000000-3CED-4BCF-B1B3-CD6B9D3D5EF9}"/>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各種大学分析!$S$44:$T$44</c:f>
              <c:numCache>
                <c:formatCode>General</c:formatCode>
                <c:ptCount val="2"/>
                <c:pt idx="0" formatCode="#,##0_);[Red]\(#,##0\)">
                  <c:v>10116</c:v>
                </c:pt>
              </c:numCache>
            </c:numRef>
          </c:val>
          <c:extLst>
            <c:ext xmlns:c16="http://schemas.microsoft.com/office/drawing/2014/chart" uri="{C3380CC4-5D6E-409C-BE32-E72D297353CC}">
              <c16:uniqueId val="{00000001-3CED-4BCF-B1B3-CD6B9D3D5EF9}"/>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各種大学分析!$S$45:$T$45</c:f>
              <c:numCache>
                <c:formatCode>#,##0_);[Red]\(#,##0\)</c:formatCode>
                <c:ptCount val="2"/>
                <c:pt idx="1">
                  <c:v>85136</c:v>
                </c:pt>
              </c:numCache>
            </c:numRef>
          </c:val>
          <c:extLst>
            <c:ext xmlns:c16="http://schemas.microsoft.com/office/drawing/2014/chart" uri="{C3380CC4-5D6E-409C-BE32-E72D297353CC}">
              <c16:uniqueId val="{00000002-3CED-4BCF-B1B3-CD6B9D3D5EF9}"/>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各種大学分析!$S$46:$T$46</c:f>
              <c:numCache>
                <c:formatCode>#,##0_);[Red]\(#,##0\)</c:formatCode>
                <c:ptCount val="2"/>
                <c:pt idx="1">
                  <c:v>8956</c:v>
                </c:pt>
              </c:numCache>
            </c:numRef>
          </c:val>
          <c:extLst>
            <c:ext xmlns:c16="http://schemas.microsoft.com/office/drawing/2014/chart" uri="{C3380CC4-5D6E-409C-BE32-E72D297353CC}">
              <c16:uniqueId val="{00000003-3CED-4BCF-B1B3-CD6B9D3D5EF9}"/>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各種大学分析!$S$47:$T$47</c:f>
              <c:numCache>
                <c:formatCode>#,##0_);[Red]\(#,##0\)</c:formatCode>
                <c:ptCount val="2"/>
                <c:pt idx="1">
                  <c:v>4842</c:v>
                </c:pt>
              </c:numCache>
            </c:numRef>
          </c:val>
          <c:extLst>
            <c:ext xmlns:c16="http://schemas.microsoft.com/office/drawing/2014/chart" uri="{C3380CC4-5D6E-409C-BE32-E72D297353CC}">
              <c16:uniqueId val="{00000004-3CED-4BCF-B1B3-CD6B9D3D5EF9}"/>
            </c:ext>
          </c:extLst>
        </c:ser>
        <c:dLbls>
          <c:showLegendKey val="0"/>
          <c:showVal val="1"/>
          <c:showCatName val="0"/>
          <c:showSerName val="0"/>
          <c:showPercent val="0"/>
          <c:showBubbleSize val="0"/>
        </c:dLbls>
        <c:gapWidth val="0"/>
        <c:overlap val="100"/>
        <c:axId val="791981199"/>
        <c:axId val="791990351"/>
      </c:barChart>
      <c:catAx>
        <c:axId val="7919811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1990351"/>
        <c:crosses val="autoZero"/>
        <c:auto val="1"/>
        <c:lblAlgn val="ctr"/>
        <c:lblOffset val="100"/>
        <c:noMultiLvlLbl val="0"/>
      </c:catAx>
      <c:valAx>
        <c:axId val="791990351"/>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1981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各種大学分析!$Y$43:$Z$43</c:f>
              <c:numCache>
                <c:formatCode>General</c:formatCode>
                <c:ptCount val="2"/>
                <c:pt idx="0" formatCode="#,##0_);[Red]\(#,##0\)">
                  <c:v>182883</c:v>
                </c:pt>
              </c:numCache>
            </c:numRef>
          </c:val>
          <c:extLst>
            <c:ext xmlns:c16="http://schemas.microsoft.com/office/drawing/2014/chart" uri="{C3380CC4-5D6E-409C-BE32-E72D297353CC}">
              <c16:uniqueId val="{00000000-98FD-4189-AE10-441C9E169DB0}"/>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各種大学分析!$Y$44:$Z$44</c:f>
              <c:numCache>
                <c:formatCode>General</c:formatCode>
                <c:ptCount val="2"/>
                <c:pt idx="0" formatCode="#,##0_);[Red]\(#,##0\)">
                  <c:v>7412</c:v>
                </c:pt>
              </c:numCache>
            </c:numRef>
          </c:val>
          <c:extLst>
            <c:ext xmlns:c16="http://schemas.microsoft.com/office/drawing/2014/chart" uri="{C3380CC4-5D6E-409C-BE32-E72D297353CC}">
              <c16:uniqueId val="{00000001-98FD-4189-AE10-441C9E169DB0}"/>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各種大学分析!$Y$45:$Z$45</c:f>
              <c:numCache>
                <c:formatCode>#,##0_);[Red]\(#,##0\)</c:formatCode>
                <c:ptCount val="2"/>
                <c:pt idx="1">
                  <c:v>184084</c:v>
                </c:pt>
              </c:numCache>
            </c:numRef>
          </c:val>
          <c:extLst>
            <c:ext xmlns:c16="http://schemas.microsoft.com/office/drawing/2014/chart" uri="{C3380CC4-5D6E-409C-BE32-E72D297353CC}">
              <c16:uniqueId val="{00000002-98FD-4189-AE10-441C9E169DB0}"/>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各種大学分析!$Y$46:$Z$46</c:f>
              <c:numCache>
                <c:formatCode>#,##0_);[Red]\(#,##0\)</c:formatCode>
                <c:ptCount val="2"/>
                <c:pt idx="1">
                  <c:v>2605</c:v>
                </c:pt>
              </c:numCache>
            </c:numRef>
          </c:val>
          <c:extLst>
            <c:ext xmlns:c16="http://schemas.microsoft.com/office/drawing/2014/chart" uri="{C3380CC4-5D6E-409C-BE32-E72D297353CC}">
              <c16:uniqueId val="{00000003-98FD-4189-AE10-441C9E169DB0}"/>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各種大学分析!$Y$47:$Z$47</c:f>
              <c:numCache>
                <c:formatCode>#,##0_);[Red]\(#,##0\)</c:formatCode>
                <c:ptCount val="2"/>
                <c:pt idx="1">
                  <c:v>3606</c:v>
                </c:pt>
              </c:numCache>
            </c:numRef>
          </c:val>
          <c:extLst>
            <c:ext xmlns:c16="http://schemas.microsoft.com/office/drawing/2014/chart" uri="{C3380CC4-5D6E-409C-BE32-E72D297353CC}">
              <c16:uniqueId val="{00000004-98FD-4189-AE10-441C9E169DB0}"/>
            </c:ext>
          </c:extLst>
        </c:ser>
        <c:dLbls>
          <c:dLblPos val="ctr"/>
          <c:showLegendKey val="0"/>
          <c:showVal val="1"/>
          <c:showCatName val="0"/>
          <c:showSerName val="0"/>
          <c:showPercent val="0"/>
          <c:showBubbleSize val="0"/>
        </c:dLbls>
        <c:gapWidth val="0"/>
        <c:overlap val="100"/>
        <c:axId val="796330127"/>
        <c:axId val="796330543"/>
      </c:barChart>
      <c:catAx>
        <c:axId val="7963301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6330543"/>
        <c:crosses val="autoZero"/>
        <c:auto val="1"/>
        <c:lblAlgn val="ctr"/>
        <c:lblOffset val="100"/>
        <c:noMultiLvlLbl val="0"/>
      </c:catAx>
      <c:valAx>
        <c:axId val="796330543"/>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6330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各種大学分析!$AE$43:$AF$43</c:f>
              <c:numCache>
                <c:formatCode>General</c:formatCode>
                <c:ptCount val="2"/>
                <c:pt idx="0" formatCode="#,##0_);[Red]\(#,##0\)">
                  <c:v>44371</c:v>
                </c:pt>
              </c:numCache>
            </c:numRef>
          </c:val>
          <c:extLst>
            <c:ext xmlns:c16="http://schemas.microsoft.com/office/drawing/2014/chart" uri="{C3380CC4-5D6E-409C-BE32-E72D297353CC}">
              <c16:uniqueId val="{00000000-FCB4-4AB8-9412-833B37A2529D}"/>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各種大学分析!$AE$44:$AF$44</c:f>
              <c:numCache>
                <c:formatCode>General</c:formatCode>
                <c:ptCount val="2"/>
                <c:pt idx="0" formatCode="#,##0_);[Red]\(#,##0\)">
                  <c:v>7451</c:v>
                </c:pt>
              </c:numCache>
            </c:numRef>
          </c:val>
          <c:extLst>
            <c:ext xmlns:c16="http://schemas.microsoft.com/office/drawing/2014/chart" uri="{C3380CC4-5D6E-409C-BE32-E72D297353CC}">
              <c16:uniqueId val="{00000001-FCB4-4AB8-9412-833B37A2529D}"/>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各種大学分析!$AE$45:$AF$45</c:f>
              <c:numCache>
                <c:formatCode>#,##0_);[Red]\(#,##0\)</c:formatCode>
                <c:ptCount val="2"/>
                <c:pt idx="1">
                  <c:v>48829</c:v>
                </c:pt>
              </c:numCache>
            </c:numRef>
          </c:val>
          <c:extLst>
            <c:ext xmlns:c16="http://schemas.microsoft.com/office/drawing/2014/chart" uri="{C3380CC4-5D6E-409C-BE32-E72D297353CC}">
              <c16:uniqueId val="{00000002-FCB4-4AB8-9412-833B37A2529D}"/>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各種大学分析!$AE$46:$AF$46</c:f>
              <c:numCache>
                <c:formatCode>#,##0_);[Red]\(#,##0\)</c:formatCode>
                <c:ptCount val="2"/>
                <c:pt idx="1">
                  <c:v>1157</c:v>
                </c:pt>
              </c:numCache>
            </c:numRef>
          </c:val>
          <c:extLst>
            <c:ext xmlns:c16="http://schemas.microsoft.com/office/drawing/2014/chart" uri="{C3380CC4-5D6E-409C-BE32-E72D297353CC}">
              <c16:uniqueId val="{00000003-FCB4-4AB8-9412-833B37A2529D}"/>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各種大学分析!$AE$47:$AF$47</c:f>
              <c:numCache>
                <c:formatCode>#,##0_);[Red]\(#,##0\)</c:formatCode>
                <c:ptCount val="2"/>
                <c:pt idx="1">
                  <c:v>1835</c:v>
                </c:pt>
              </c:numCache>
            </c:numRef>
          </c:val>
          <c:extLst>
            <c:ext xmlns:c16="http://schemas.microsoft.com/office/drawing/2014/chart" uri="{C3380CC4-5D6E-409C-BE32-E72D297353CC}">
              <c16:uniqueId val="{00000004-FCB4-4AB8-9412-833B37A2529D}"/>
            </c:ext>
          </c:extLst>
        </c:ser>
        <c:dLbls>
          <c:dLblPos val="ctr"/>
          <c:showLegendKey val="0"/>
          <c:showVal val="1"/>
          <c:showCatName val="0"/>
          <c:showSerName val="0"/>
          <c:showPercent val="0"/>
          <c:showBubbleSize val="0"/>
        </c:dLbls>
        <c:gapWidth val="0"/>
        <c:overlap val="100"/>
        <c:axId val="709397823"/>
        <c:axId val="793157151"/>
      </c:barChart>
      <c:catAx>
        <c:axId val="7093978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3157151"/>
        <c:crosses val="autoZero"/>
        <c:auto val="1"/>
        <c:lblAlgn val="ctr"/>
        <c:lblOffset val="100"/>
        <c:noMultiLvlLbl val="0"/>
      </c:catAx>
      <c:valAx>
        <c:axId val="793157151"/>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09397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参考：トヨタ</a:t>
            </a:r>
            <a:endParaRPr lang="en-US" altLang="ja-JP"/>
          </a:p>
        </c:rich>
      </c:tx>
      <c:overlay val="0"/>
    </c:title>
    <c:autoTitleDeleted val="0"/>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各種大学分析!$S$43:$T$43</c:f>
              <c:numCache>
                <c:formatCode>General</c:formatCode>
                <c:ptCount val="2"/>
                <c:pt idx="0" formatCode="#,##0_);[Red]\(#,##0\)">
                  <c:v>88818</c:v>
                </c:pt>
              </c:numCache>
            </c:numRef>
          </c:val>
          <c:extLst>
            <c:ext xmlns:c16="http://schemas.microsoft.com/office/drawing/2014/chart" uri="{C3380CC4-5D6E-409C-BE32-E72D297353CC}">
              <c16:uniqueId val="{00000006-FDF1-4F4A-94EC-2877C346112C}"/>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各種大学分析!$S$44:$T$44</c:f>
              <c:numCache>
                <c:formatCode>General</c:formatCode>
                <c:ptCount val="2"/>
                <c:pt idx="0" formatCode="#,##0_);[Red]\(#,##0\)">
                  <c:v>10116</c:v>
                </c:pt>
              </c:numCache>
            </c:numRef>
          </c:val>
          <c:extLst>
            <c:ext xmlns:c16="http://schemas.microsoft.com/office/drawing/2014/chart" uri="{C3380CC4-5D6E-409C-BE32-E72D297353CC}">
              <c16:uniqueId val="{00000008-FDF1-4F4A-94EC-2877C346112C}"/>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各種大学分析!$S$45:$T$45</c:f>
              <c:numCache>
                <c:formatCode>#,##0_);[Red]\(#,##0\)</c:formatCode>
                <c:ptCount val="2"/>
                <c:pt idx="1">
                  <c:v>85136</c:v>
                </c:pt>
              </c:numCache>
            </c:numRef>
          </c:val>
          <c:extLst>
            <c:ext xmlns:c16="http://schemas.microsoft.com/office/drawing/2014/chart" uri="{C3380CC4-5D6E-409C-BE32-E72D297353CC}">
              <c16:uniqueId val="{0000000A-FDF1-4F4A-94EC-2877C346112C}"/>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各種大学分析!$S$46:$T$46</c:f>
              <c:numCache>
                <c:formatCode>#,##0_);[Red]\(#,##0\)</c:formatCode>
                <c:ptCount val="2"/>
                <c:pt idx="1">
                  <c:v>8956</c:v>
                </c:pt>
              </c:numCache>
            </c:numRef>
          </c:val>
          <c:extLst>
            <c:ext xmlns:c16="http://schemas.microsoft.com/office/drawing/2014/chart" uri="{C3380CC4-5D6E-409C-BE32-E72D297353CC}">
              <c16:uniqueId val="{0000000C-FDF1-4F4A-94EC-2877C346112C}"/>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各種大学分析!$S$47:$T$47</c:f>
              <c:numCache>
                <c:formatCode>#,##0_);[Red]\(#,##0\)</c:formatCode>
                <c:ptCount val="2"/>
                <c:pt idx="1">
                  <c:v>4842</c:v>
                </c:pt>
              </c:numCache>
            </c:numRef>
          </c:val>
          <c:extLst>
            <c:ext xmlns:c16="http://schemas.microsoft.com/office/drawing/2014/chart" uri="{C3380CC4-5D6E-409C-BE32-E72D297353CC}">
              <c16:uniqueId val="{0000000E-FDF1-4F4A-94EC-2877C346112C}"/>
            </c:ext>
          </c:extLst>
        </c:ser>
        <c:dLbls>
          <c:showLegendKey val="0"/>
          <c:showVal val="1"/>
          <c:showCatName val="0"/>
          <c:showSerName val="0"/>
          <c:showPercent val="0"/>
          <c:showBubbleSize val="0"/>
        </c:dLbls>
        <c:gapWidth val="0"/>
        <c:overlap val="100"/>
        <c:axId val="791981199"/>
        <c:axId val="791990351"/>
      </c:barChart>
      <c:catAx>
        <c:axId val="7919811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1990351"/>
        <c:crosses val="autoZero"/>
        <c:auto val="1"/>
        <c:lblAlgn val="ctr"/>
        <c:lblOffset val="100"/>
        <c:noMultiLvlLbl val="0"/>
      </c:catAx>
      <c:valAx>
        <c:axId val="791990351"/>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1981199"/>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各種大学分析!$AK$43:$AL$43</c:f>
              <c:numCache>
                <c:formatCode>General</c:formatCode>
                <c:ptCount val="2"/>
                <c:pt idx="0" formatCode="#,##0_);[Red]\(#,##0\)">
                  <c:v>80830</c:v>
                </c:pt>
              </c:numCache>
            </c:numRef>
          </c:val>
          <c:extLst>
            <c:ext xmlns:c16="http://schemas.microsoft.com/office/drawing/2014/chart" uri="{C3380CC4-5D6E-409C-BE32-E72D297353CC}">
              <c16:uniqueId val="{00000000-E3F0-423E-8031-BF2041903BCF}"/>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各種大学分析!$AK$44:$AL$44</c:f>
              <c:numCache>
                <c:formatCode>General</c:formatCode>
                <c:ptCount val="2"/>
                <c:pt idx="0" formatCode="#,##0_);[Red]\(#,##0\)">
                  <c:v>11001</c:v>
                </c:pt>
              </c:numCache>
            </c:numRef>
          </c:val>
          <c:extLst>
            <c:ext xmlns:c16="http://schemas.microsoft.com/office/drawing/2014/chart" uri="{C3380CC4-5D6E-409C-BE32-E72D297353CC}">
              <c16:uniqueId val="{00000001-E3F0-423E-8031-BF2041903BCF}"/>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各種大学分析!$AK$45:$AL$45</c:f>
              <c:numCache>
                <c:formatCode>#,##0_);[Red]\(#,##0\)</c:formatCode>
                <c:ptCount val="2"/>
                <c:pt idx="1">
                  <c:v>84366</c:v>
                </c:pt>
              </c:numCache>
            </c:numRef>
          </c:val>
          <c:extLst>
            <c:ext xmlns:c16="http://schemas.microsoft.com/office/drawing/2014/chart" uri="{C3380CC4-5D6E-409C-BE32-E72D297353CC}">
              <c16:uniqueId val="{00000002-E3F0-423E-8031-BF2041903BCF}"/>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各種大学分析!$AK$46:$AL$46</c:f>
              <c:numCache>
                <c:formatCode>#,##0_);[Red]\(#,##0\)</c:formatCode>
                <c:ptCount val="2"/>
                <c:pt idx="1">
                  <c:v>4388</c:v>
                </c:pt>
              </c:numCache>
            </c:numRef>
          </c:val>
          <c:extLst>
            <c:ext xmlns:c16="http://schemas.microsoft.com/office/drawing/2014/chart" uri="{C3380CC4-5D6E-409C-BE32-E72D297353CC}">
              <c16:uniqueId val="{00000003-E3F0-423E-8031-BF2041903BCF}"/>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各種大学分析!$AK$47:$AL$47</c:f>
              <c:numCache>
                <c:formatCode>#,##0_);[Red]\(#,##0\)</c:formatCode>
                <c:ptCount val="2"/>
                <c:pt idx="1">
                  <c:v>3078</c:v>
                </c:pt>
              </c:numCache>
            </c:numRef>
          </c:val>
          <c:extLst>
            <c:ext xmlns:c16="http://schemas.microsoft.com/office/drawing/2014/chart" uri="{C3380CC4-5D6E-409C-BE32-E72D297353CC}">
              <c16:uniqueId val="{00000004-E3F0-423E-8031-BF2041903BCF}"/>
            </c:ext>
          </c:extLst>
        </c:ser>
        <c:dLbls>
          <c:dLblPos val="ctr"/>
          <c:showLegendKey val="0"/>
          <c:showVal val="1"/>
          <c:showCatName val="0"/>
          <c:showSerName val="0"/>
          <c:showPercent val="0"/>
          <c:showBubbleSize val="0"/>
        </c:dLbls>
        <c:gapWidth val="0"/>
        <c:overlap val="100"/>
        <c:axId val="944928719"/>
        <c:axId val="944921231"/>
      </c:barChart>
      <c:catAx>
        <c:axId val="944928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21231"/>
        <c:crosses val="autoZero"/>
        <c:auto val="1"/>
        <c:lblAlgn val="ctr"/>
        <c:lblOffset val="100"/>
        <c:noMultiLvlLbl val="0"/>
      </c:catAx>
      <c:valAx>
        <c:axId val="944921231"/>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287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各種大学分析!$AQ$43:$AR$43</c:f>
              <c:numCache>
                <c:formatCode>General</c:formatCode>
                <c:ptCount val="2"/>
                <c:pt idx="0" formatCode="#,##0_);[Red]\(#,##0\)">
                  <c:v>37564</c:v>
                </c:pt>
              </c:numCache>
            </c:numRef>
          </c:val>
          <c:extLst>
            <c:ext xmlns:c16="http://schemas.microsoft.com/office/drawing/2014/chart" uri="{C3380CC4-5D6E-409C-BE32-E72D297353CC}">
              <c16:uniqueId val="{00000000-77F7-4004-B6CD-0AA7C3C0A41B}"/>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各種大学分析!$AQ$44:$AR$44</c:f>
              <c:numCache>
                <c:formatCode>General</c:formatCode>
                <c:ptCount val="2"/>
                <c:pt idx="0" formatCode="#,##0_);[Red]\(#,##0\)">
                  <c:v>4608</c:v>
                </c:pt>
              </c:numCache>
            </c:numRef>
          </c:val>
          <c:extLst>
            <c:ext xmlns:c16="http://schemas.microsoft.com/office/drawing/2014/chart" uri="{C3380CC4-5D6E-409C-BE32-E72D297353CC}">
              <c16:uniqueId val="{00000001-77F7-4004-B6CD-0AA7C3C0A41B}"/>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各種大学分析!$AQ$45:$AR$45</c:f>
              <c:numCache>
                <c:formatCode>#,##0_);[Red]\(#,##0\)</c:formatCode>
                <c:ptCount val="2"/>
                <c:pt idx="1">
                  <c:v>36977</c:v>
                </c:pt>
              </c:numCache>
            </c:numRef>
          </c:val>
          <c:extLst>
            <c:ext xmlns:c16="http://schemas.microsoft.com/office/drawing/2014/chart" uri="{C3380CC4-5D6E-409C-BE32-E72D297353CC}">
              <c16:uniqueId val="{00000002-77F7-4004-B6CD-0AA7C3C0A41B}"/>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各種大学分析!$AQ$46:$AR$46</c:f>
              <c:numCache>
                <c:formatCode>#,##0_);[Red]\(#,##0\)</c:formatCode>
                <c:ptCount val="2"/>
                <c:pt idx="1">
                  <c:v>3429</c:v>
                </c:pt>
              </c:numCache>
            </c:numRef>
          </c:val>
          <c:extLst>
            <c:ext xmlns:c16="http://schemas.microsoft.com/office/drawing/2014/chart" uri="{C3380CC4-5D6E-409C-BE32-E72D297353CC}">
              <c16:uniqueId val="{00000003-77F7-4004-B6CD-0AA7C3C0A41B}"/>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各種大学分析!$AQ$47:$AR$47</c:f>
              <c:numCache>
                <c:formatCode>#,##0_);[Red]\(#,##0\)</c:formatCode>
                <c:ptCount val="2"/>
                <c:pt idx="1">
                  <c:v>1764</c:v>
                </c:pt>
              </c:numCache>
            </c:numRef>
          </c:val>
          <c:extLst>
            <c:ext xmlns:c16="http://schemas.microsoft.com/office/drawing/2014/chart" uri="{C3380CC4-5D6E-409C-BE32-E72D297353CC}">
              <c16:uniqueId val="{00000004-77F7-4004-B6CD-0AA7C3C0A41B}"/>
            </c:ext>
          </c:extLst>
        </c:ser>
        <c:dLbls>
          <c:dLblPos val="ctr"/>
          <c:showLegendKey val="0"/>
          <c:showVal val="1"/>
          <c:showCatName val="0"/>
          <c:showSerName val="0"/>
          <c:showPercent val="0"/>
          <c:showBubbleSize val="0"/>
        </c:dLbls>
        <c:gapWidth val="0"/>
        <c:overlap val="100"/>
        <c:axId val="796562607"/>
        <c:axId val="796561359"/>
      </c:barChart>
      <c:catAx>
        <c:axId val="796562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6561359"/>
        <c:crosses val="autoZero"/>
        <c:auto val="1"/>
        <c:lblAlgn val="ctr"/>
        <c:lblOffset val="100"/>
        <c:noMultiLvlLbl val="0"/>
      </c:catAx>
      <c:valAx>
        <c:axId val="796561359"/>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96562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各種大学分析!$AW$43:$AX$43</c:f>
              <c:numCache>
                <c:formatCode>General</c:formatCode>
                <c:ptCount val="2"/>
                <c:pt idx="0" formatCode="#,##0_);[Red]\(#,##0\)">
                  <c:v>54243</c:v>
                </c:pt>
              </c:numCache>
            </c:numRef>
          </c:val>
          <c:extLst>
            <c:ext xmlns:c16="http://schemas.microsoft.com/office/drawing/2014/chart" uri="{C3380CC4-5D6E-409C-BE32-E72D297353CC}">
              <c16:uniqueId val="{00000000-E291-45C8-AD47-2A3622CB4FAB}"/>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各種大学分析!$AW$44:$AX$44</c:f>
              <c:numCache>
                <c:formatCode>General</c:formatCode>
                <c:ptCount val="2"/>
                <c:pt idx="0" formatCode="#,##0_);[Red]\(#,##0\)">
                  <c:v>23350</c:v>
                </c:pt>
              </c:numCache>
            </c:numRef>
          </c:val>
          <c:extLst>
            <c:ext xmlns:c16="http://schemas.microsoft.com/office/drawing/2014/chart" uri="{C3380CC4-5D6E-409C-BE32-E72D297353CC}">
              <c16:uniqueId val="{00000001-E291-45C8-AD47-2A3622CB4FAB}"/>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各種大学分析!$AW$45:$AX$45</c:f>
              <c:numCache>
                <c:formatCode>#,##0_);[Red]\(#,##0\)</c:formatCode>
                <c:ptCount val="2"/>
                <c:pt idx="1">
                  <c:v>64412</c:v>
                </c:pt>
              </c:numCache>
            </c:numRef>
          </c:val>
          <c:extLst>
            <c:ext xmlns:c16="http://schemas.microsoft.com/office/drawing/2014/chart" uri="{C3380CC4-5D6E-409C-BE32-E72D297353CC}">
              <c16:uniqueId val="{00000002-E291-45C8-AD47-2A3622CB4FAB}"/>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各種大学分析!$AW$46:$AX$46</c:f>
              <c:numCache>
                <c:formatCode>#,##0_);[Red]\(#,##0\)</c:formatCode>
                <c:ptCount val="2"/>
                <c:pt idx="1">
                  <c:v>6554</c:v>
                </c:pt>
              </c:numCache>
            </c:numRef>
          </c:val>
          <c:extLst>
            <c:ext xmlns:c16="http://schemas.microsoft.com/office/drawing/2014/chart" uri="{C3380CC4-5D6E-409C-BE32-E72D297353CC}">
              <c16:uniqueId val="{00000003-E291-45C8-AD47-2A3622CB4FAB}"/>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各種大学分析!$AW$47:$AX$47</c:f>
              <c:numCache>
                <c:formatCode>#,##0_);[Red]\(#,##0\)</c:formatCode>
                <c:ptCount val="2"/>
                <c:pt idx="1">
                  <c:v>6627</c:v>
                </c:pt>
              </c:numCache>
            </c:numRef>
          </c:val>
          <c:extLst>
            <c:ext xmlns:c16="http://schemas.microsoft.com/office/drawing/2014/chart" uri="{C3380CC4-5D6E-409C-BE32-E72D297353CC}">
              <c16:uniqueId val="{00000004-E291-45C8-AD47-2A3622CB4FAB}"/>
            </c:ext>
          </c:extLst>
        </c:ser>
        <c:dLbls>
          <c:dLblPos val="ctr"/>
          <c:showLegendKey val="0"/>
          <c:showVal val="1"/>
          <c:showCatName val="0"/>
          <c:showSerName val="0"/>
          <c:showPercent val="0"/>
          <c:showBubbleSize val="0"/>
        </c:dLbls>
        <c:gapWidth val="0"/>
        <c:overlap val="100"/>
        <c:axId val="944922063"/>
        <c:axId val="944933711"/>
      </c:barChart>
      <c:catAx>
        <c:axId val="94492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33711"/>
        <c:crosses val="autoZero"/>
        <c:auto val="1"/>
        <c:lblAlgn val="ctr"/>
        <c:lblOffset val="100"/>
        <c:noMultiLvlLbl val="0"/>
      </c:catAx>
      <c:valAx>
        <c:axId val="944933711"/>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492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各種大学分析!$L$43</c:f>
              <c:strCache>
                <c:ptCount val="1"/>
                <c:pt idx="0">
                  <c:v>固定資産</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各種大学分析!$BO$43:$BP$43</c:f>
              <c:numCache>
                <c:formatCode>General</c:formatCode>
                <c:ptCount val="2"/>
                <c:pt idx="0" formatCode="#,##0_);[Red]\(#,##0\)">
                  <c:v>387895</c:v>
                </c:pt>
              </c:numCache>
            </c:numRef>
          </c:val>
          <c:extLst>
            <c:ext xmlns:c16="http://schemas.microsoft.com/office/drawing/2014/chart" uri="{C3380CC4-5D6E-409C-BE32-E72D297353CC}">
              <c16:uniqueId val="{00000000-83BA-4058-9B5F-B883082A9224}"/>
            </c:ext>
          </c:extLst>
        </c:ser>
        <c:ser>
          <c:idx val="1"/>
          <c:order val="1"/>
          <c:tx>
            <c:strRef>
              <c:f>各種大学分析!$L$44</c:f>
              <c:strCache>
                <c:ptCount val="1"/>
                <c:pt idx="0">
                  <c:v>流動資産</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各種大学分析!$BO$44:$BP$44</c:f>
              <c:numCache>
                <c:formatCode>General</c:formatCode>
                <c:ptCount val="2"/>
                <c:pt idx="0" formatCode="#,##0_);[Red]\(#,##0\)">
                  <c:v>82743</c:v>
                </c:pt>
              </c:numCache>
            </c:numRef>
          </c:val>
          <c:extLst>
            <c:ext xmlns:c16="http://schemas.microsoft.com/office/drawing/2014/chart" uri="{C3380CC4-5D6E-409C-BE32-E72D297353CC}">
              <c16:uniqueId val="{00000001-83BA-4058-9B5F-B883082A9224}"/>
            </c:ext>
          </c:extLst>
        </c:ser>
        <c:ser>
          <c:idx val="2"/>
          <c:order val="2"/>
          <c:tx>
            <c:strRef>
              <c:f>各種大学分析!$L$45</c:f>
              <c:strCache>
                <c:ptCount val="1"/>
                <c:pt idx="0">
                  <c:v>純資産</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各種大学分析!$BO$45:$BP$45</c:f>
              <c:numCache>
                <c:formatCode>#,##0_);[Red]\(#,##0\)</c:formatCode>
                <c:ptCount val="2"/>
                <c:pt idx="1">
                  <c:v>403861</c:v>
                </c:pt>
              </c:numCache>
            </c:numRef>
          </c:val>
          <c:extLst>
            <c:ext xmlns:c16="http://schemas.microsoft.com/office/drawing/2014/chart" uri="{C3380CC4-5D6E-409C-BE32-E72D297353CC}">
              <c16:uniqueId val="{00000002-83BA-4058-9B5F-B883082A9224}"/>
            </c:ext>
          </c:extLst>
        </c:ser>
        <c:ser>
          <c:idx val="3"/>
          <c:order val="3"/>
          <c:tx>
            <c:strRef>
              <c:f>各種大学分析!$L$46</c:f>
              <c:strCache>
                <c:ptCount val="1"/>
                <c:pt idx="0">
                  <c:v>固定負債</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各種大学分析!$BO$46:$BP$46</c:f>
              <c:numCache>
                <c:formatCode>#,##0_);[Red]\(#,##0\)</c:formatCode>
                <c:ptCount val="2"/>
                <c:pt idx="1">
                  <c:v>30582</c:v>
                </c:pt>
              </c:numCache>
            </c:numRef>
          </c:val>
          <c:extLst>
            <c:ext xmlns:c16="http://schemas.microsoft.com/office/drawing/2014/chart" uri="{C3380CC4-5D6E-409C-BE32-E72D297353CC}">
              <c16:uniqueId val="{00000003-83BA-4058-9B5F-B883082A9224}"/>
            </c:ext>
          </c:extLst>
        </c:ser>
        <c:ser>
          <c:idx val="4"/>
          <c:order val="4"/>
          <c:tx>
            <c:strRef>
              <c:f>各種大学分析!$L$47</c:f>
              <c:strCache>
                <c:ptCount val="1"/>
                <c:pt idx="0">
                  <c:v>流動負債</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各種大学分析!$BO$47:$BP$47</c:f>
              <c:numCache>
                <c:formatCode>#,##0_);[Red]\(#,##0\)</c:formatCode>
                <c:ptCount val="2"/>
                <c:pt idx="1">
                  <c:v>36195</c:v>
                </c:pt>
              </c:numCache>
            </c:numRef>
          </c:val>
          <c:extLst>
            <c:ext xmlns:c16="http://schemas.microsoft.com/office/drawing/2014/chart" uri="{C3380CC4-5D6E-409C-BE32-E72D297353CC}">
              <c16:uniqueId val="{00000004-83BA-4058-9B5F-B883082A9224}"/>
            </c:ext>
          </c:extLst>
        </c:ser>
        <c:dLbls>
          <c:dLblPos val="ctr"/>
          <c:showLegendKey val="0"/>
          <c:showVal val="1"/>
          <c:showCatName val="0"/>
          <c:showSerName val="0"/>
          <c:showPercent val="0"/>
          <c:showBubbleSize val="0"/>
        </c:dLbls>
        <c:gapWidth val="0"/>
        <c:overlap val="100"/>
        <c:axId val="1030881647"/>
        <c:axId val="1030887055"/>
      </c:barChart>
      <c:catAx>
        <c:axId val="1030881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0887055"/>
        <c:crosses val="autoZero"/>
        <c:auto val="1"/>
        <c:lblAlgn val="ctr"/>
        <c:lblOffset val="100"/>
        <c:noMultiLvlLbl val="0"/>
      </c:catAx>
      <c:valAx>
        <c:axId val="1030887055"/>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308816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4.xml"/><Relationship Id="rId2" Type="http://schemas.openxmlformats.org/officeDocument/2006/relationships/chart" Target="../charts/chart2.xml"/><Relationship Id="rId16" Type="http://schemas.openxmlformats.org/officeDocument/2006/relationships/image" Target="../media/image3.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image" Target="../media/image2.jpeg"/><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18</xdr:col>
      <xdr:colOff>666750</xdr:colOff>
      <xdr:row>75</xdr:row>
      <xdr:rowOff>104775</xdr:rowOff>
    </xdr:from>
    <xdr:to>
      <xdr:col>42</xdr:col>
      <xdr:colOff>438150</xdr:colOff>
      <xdr:row>90</xdr:row>
      <xdr:rowOff>38100</xdr:rowOff>
    </xdr:to>
    <xdr:sp macro="" textlink="">
      <xdr:nvSpPr>
        <xdr:cNvPr id="2" name="正方形/長方形 1">
          <a:extLst>
            <a:ext uri="{FF2B5EF4-FFF2-40B4-BE49-F238E27FC236}">
              <a16:creationId xmlns:a16="http://schemas.microsoft.com/office/drawing/2014/main" id="{C55B838E-DCAD-75FD-116F-F84F27B49DAE}"/>
            </a:ext>
          </a:extLst>
        </xdr:cNvPr>
        <xdr:cNvSpPr/>
      </xdr:nvSpPr>
      <xdr:spPr>
        <a:xfrm>
          <a:off x="4667250" y="11772900"/>
          <a:ext cx="12801600" cy="3505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私の転職活動時期であった</a:t>
          </a:r>
          <a:r>
            <a:rPr kumimoji="1" lang="en-US" altLang="ja-JP" sz="1100"/>
            <a:t>2022.11</a:t>
          </a:r>
          <a:r>
            <a:rPr kumimoji="1" lang="ja-JP" altLang="en-US" sz="1100"/>
            <a:t>月に作成。各大学</a:t>
          </a:r>
          <a:r>
            <a:rPr kumimoji="1" lang="en-US" altLang="ja-JP" sz="1100"/>
            <a:t>HP</a:t>
          </a:r>
          <a:r>
            <a:rPr kumimoji="1" lang="ja-JP" altLang="en-US" sz="1100"/>
            <a:t>のに掲載の「事業活動収支計算書」＝損益計算書の数値を転記。単位：百万円</a:t>
          </a:r>
          <a:endParaRPr kumimoji="1" lang="en-US" altLang="ja-JP" sz="1100"/>
        </a:p>
        <a:p>
          <a:r>
            <a:rPr lang="ja-JP" altLang="en-US"/>
            <a:t>今回は事業報告書のみですが全てをキッチン見れるプロの方でも今後どうなるかというのは当然わかりません</a:t>
          </a:r>
        </a:p>
        <a:p>
          <a:r>
            <a:rPr lang="ja-JP" altLang="en-US"/>
            <a:t>あくまで今回このような企画を私がしているのは自分の中で悔いなき選択をしたいというのが一番の理由です</a:t>
          </a:r>
        </a:p>
        <a:p>
          <a:r>
            <a:rPr lang="ja-JP" altLang="en-US"/>
            <a:t>正解はありませんが自分なりに納得した形で就職先を選びたいのです。</a:t>
          </a:r>
        </a:p>
        <a:p>
          <a:r>
            <a:rPr lang="ja-JP" altLang="en-US"/>
            <a:t>そのために私の一番大きな軸がライフワークバランスでしたので経営状態が悪くなるとリストラはされないが、新たな採用はほぼなくなると想定。採用が止まると、自分が下でい続ける可能性が高い</a:t>
          </a:r>
          <a:r>
            <a:rPr lang="en-US" altLang="ja-JP"/>
            <a:t>(</a:t>
          </a:r>
          <a:r>
            <a:rPr lang="ja-JP" altLang="en-US"/>
            <a:t>部下が入ってこない</a:t>
          </a:r>
          <a:r>
            <a:rPr lang="en-US" altLang="ja-JP"/>
            <a:t>)</a:t>
          </a:r>
          <a:r>
            <a:rPr lang="ja-JP" altLang="en-US"/>
            <a:t>＝ライフワークバランスが崩れるのではと考えました。</a:t>
          </a:r>
          <a:endParaRPr kumimoji="1" lang="ja-JP" altLang="en-US" sz="1100"/>
        </a:p>
        <a:p>
          <a:pPr algn="l"/>
          <a:r>
            <a:rPr kumimoji="1" lang="en-US" altLang="ja-JP" sz="1100"/>
            <a:t>2033</a:t>
          </a:r>
          <a:r>
            <a:rPr kumimoji="1" lang="ja-JP" altLang="en-US" sz="1100"/>
            <a:t>年までに</a:t>
          </a:r>
          <a:r>
            <a:rPr kumimoji="1" lang="en-US" altLang="ja-JP" sz="1100"/>
            <a:t>18</a:t>
          </a:r>
          <a:r>
            <a:rPr kumimoji="1" lang="ja-JP" altLang="en-US" sz="1100"/>
            <a:t>歳人口</a:t>
          </a:r>
          <a:r>
            <a:rPr kumimoji="1" lang="en-US" altLang="ja-JP" sz="1100"/>
            <a:t>11</a:t>
          </a:r>
          <a:r>
            <a:rPr kumimoji="1" lang="ja-JP" altLang="en-US" sz="1100"/>
            <a:t>％減とされているため、ストレスケース⇒学費が</a:t>
          </a:r>
          <a:r>
            <a:rPr kumimoji="1" lang="en-US" altLang="ja-JP" sz="1100"/>
            <a:t>20</a:t>
          </a:r>
          <a:r>
            <a:rPr kumimoji="1" lang="ja-JP" altLang="en-US" sz="1100"/>
            <a:t>％減と仮定（その他の収入・支出は保守的に変化ないと仮定し試算）</a:t>
          </a:r>
        </a:p>
        <a:p>
          <a:pPr algn="l"/>
          <a:r>
            <a:rPr kumimoji="1" lang="ja-JP" altLang="en-US" sz="1100"/>
            <a:t>本来は事業報告書、その他財務状況についても比較検討すべきだが今回は簡易的に今後悪化するだとう稼ぐ力＝事業活動収支計算書のみ比較。</a:t>
          </a:r>
        </a:p>
        <a:p>
          <a:pPr algn="l"/>
          <a:r>
            <a:rPr kumimoji="1" lang="ja-JP" altLang="en-US" sz="1100"/>
            <a:t>あくまでも自らの大学判断のために作成素人作成。本エクセルに記載されているいかなる情報についてもその正確性及び完全性について保証するものではございません。</a:t>
          </a:r>
          <a:endParaRPr kumimoji="1" lang="en-US" altLang="ja-JP" sz="1100"/>
        </a:p>
        <a:p>
          <a:pPr algn="l"/>
          <a:r>
            <a:rPr kumimoji="1" lang="ja-JP" altLang="en-US" sz="1100"/>
            <a:t>その他データ引用は「東洋経済　本当に強い大学</a:t>
          </a:r>
          <a:r>
            <a:rPr kumimoji="1" lang="en-US" altLang="ja-JP" sz="1100"/>
            <a:t>2022</a:t>
          </a:r>
          <a:r>
            <a:rPr kumimoji="1" lang="ja-JP" altLang="en-US" sz="1100"/>
            <a:t>」より各大学詳細情報より転記</a:t>
          </a:r>
        </a:p>
        <a:p>
          <a:pPr algn="l"/>
          <a:endParaRPr kumimoji="1" lang="ja-JP" altLang="en-US" sz="1100"/>
        </a:p>
      </xdr:txBody>
    </xdr:sp>
    <xdr:clientData/>
  </xdr:twoCellAnchor>
  <xdr:twoCellAnchor>
    <xdr:from>
      <xdr:col>53</xdr:col>
      <xdr:colOff>278948</xdr:colOff>
      <xdr:row>41</xdr:row>
      <xdr:rowOff>258536</xdr:rowOff>
    </xdr:from>
    <xdr:to>
      <xdr:col>59</xdr:col>
      <xdr:colOff>204107</xdr:colOff>
      <xdr:row>47</xdr:row>
      <xdr:rowOff>95246</xdr:rowOff>
    </xdr:to>
    <xdr:graphicFrame macro="">
      <xdr:nvGraphicFramePr>
        <xdr:cNvPr id="5" name="グラフ 4">
          <a:extLst>
            <a:ext uri="{FF2B5EF4-FFF2-40B4-BE49-F238E27FC236}">
              <a16:creationId xmlns:a16="http://schemas.microsoft.com/office/drawing/2014/main" id="{5DB48AFB-3146-CEE8-F1FF-4A4A9CED26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396615</xdr:colOff>
      <xdr:row>41</xdr:row>
      <xdr:rowOff>54429</xdr:rowOff>
    </xdr:from>
    <xdr:to>
      <xdr:col>23</xdr:col>
      <xdr:colOff>373803</xdr:colOff>
      <xdr:row>46</xdr:row>
      <xdr:rowOff>466725</xdr:rowOff>
    </xdr:to>
    <xdr:graphicFrame macro="">
      <xdr:nvGraphicFramePr>
        <xdr:cNvPr id="6" name="グラフ 5">
          <a:extLst>
            <a:ext uri="{FF2B5EF4-FFF2-40B4-BE49-F238E27FC236}">
              <a16:creationId xmlns:a16="http://schemas.microsoft.com/office/drawing/2014/main" id="{63C4886A-E887-8898-FE8F-7D208A2B5D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374195</xdr:colOff>
      <xdr:row>41</xdr:row>
      <xdr:rowOff>163286</xdr:rowOff>
    </xdr:from>
    <xdr:to>
      <xdr:col>29</xdr:col>
      <xdr:colOff>217714</xdr:colOff>
      <xdr:row>47</xdr:row>
      <xdr:rowOff>54429</xdr:rowOff>
    </xdr:to>
    <xdr:graphicFrame macro="">
      <xdr:nvGraphicFramePr>
        <xdr:cNvPr id="7" name="グラフ 6">
          <a:extLst>
            <a:ext uri="{FF2B5EF4-FFF2-40B4-BE49-F238E27FC236}">
              <a16:creationId xmlns:a16="http://schemas.microsoft.com/office/drawing/2014/main" id="{5C4B6840-AF9D-44B4-B3DA-3B6251A913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29</xdr:col>
      <xdr:colOff>374196</xdr:colOff>
      <xdr:row>41</xdr:row>
      <xdr:rowOff>163286</xdr:rowOff>
    </xdr:from>
    <xdr:to>
      <xdr:col>36</xdr:col>
      <xdr:colOff>27215</xdr:colOff>
      <xdr:row>47</xdr:row>
      <xdr:rowOff>27215</xdr:rowOff>
    </xdr:to>
    <xdr:graphicFrame macro="">
      <xdr:nvGraphicFramePr>
        <xdr:cNvPr id="8" name="グラフ 7">
          <a:extLst>
            <a:ext uri="{FF2B5EF4-FFF2-40B4-BE49-F238E27FC236}">
              <a16:creationId xmlns:a16="http://schemas.microsoft.com/office/drawing/2014/main" id="{28B5552E-556C-EA85-9239-989CC166D7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306160</xdr:colOff>
      <xdr:row>41</xdr:row>
      <xdr:rowOff>489855</xdr:rowOff>
    </xdr:from>
    <xdr:to>
      <xdr:col>10</xdr:col>
      <xdr:colOff>476250</xdr:colOff>
      <xdr:row>46</xdr:row>
      <xdr:rowOff>449034</xdr:rowOff>
    </xdr:to>
    <xdr:graphicFrame macro="">
      <xdr:nvGraphicFramePr>
        <xdr:cNvPr id="10" name="グラフ 9">
          <a:extLst>
            <a:ext uri="{FF2B5EF4-FFF2-40B4-BE49-F238E27FC236}">
              <a16:creationId xmlns:a16="http://schemas.microsoft.com/office/drawing/2014/main" id="{39FB2720-701A-4A81-C23E-0C5FCF647D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36</xdr:col>
      <xdr:colOff>34018</xdr:colOff>
      <xdr:row>41</xdr:row>
      <xdr:rowOff>163287</xdr:rowOff>
    </xdr:from>
    <xdr:to>
      <xdr:col>42</xdr:col>
      <xdr:colOff>0</xdr:colOff>
      <xdr:row>47</xdr:row>
      <xdr:rowOff>44904</xdr:rowOff>
    </xdr:to>
    <xdr:graphicFrame macro="">
      <xdr:nvGraphicFramePr>
        <xdr:cNvPr id="12" name="グラフ 11">
          <a:extLst>
            <a:ext uri="{FF2B5EF4-FFF2-40B4-BE49-F238E27FC236}">
              <a16:creationId xmlns:a16="http://schemas.microsoft.com/office/drawing/2014/main" id="{6268FA16-1DB5-1050-9A2F-08B32D0C9C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42</xdr:col>
      <xdr:colOff>20411</xdr:colOff>
      <xdr:row>41</xdr:row>
      <xdr:rowOff>231320</xdr:rowOff>
    </xdr:from>
    <xdr:to>
      <xdr:col>47</xdr:col>
      <xdr:colOff>353786</xdr:colOff>
      <xdr:row>47</xdr:row>
      <xdr:rowOff>68036</xdr:rowOff>
    </xdr:to>
    <xdr:graphicFrame macro="">
      <xdr:nvGraphicFramePr>
        <xdr:cNvPr id="13" name="グラフ 12">
          <a:extLst>
            <a:ext uri="{FF2B5EF4-FFF2-40B4-BE49-F238E27FC236}">
              <a16:creationId xmlns:a16="http://schemas.microsoft.com/office/drawing/2014/main" id="{03D8C9E4-5FD9-ECCC-28FC-C1363889CD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47</xdr:col>
      <xdr:colOff>374196</xdr:colOff>
      <xdr:row>41</xdr:row>
      <xdr:rowOff>227239</xdr:rowOff>
    </xdr:from>
    <xdr:to>
      <xdr:col>53</xdr:col>
      <xdr:colOff>312964</xdr:colOff>
      <xdr:row>47</xdr:row>
      <xdr:rowOff>54428</xdr:rowOff>
    </xdr:to>
    <xdr:graphicFrame macro="">
      <xdr:nvGraphicFramePr>
        <xdr:cNvPr id="14" name="グラフ 13">
          <a:extLst>
            <a:ext uri="{FF2B5EF4-FFF2-40B4-BE49-F238E27FC236}">
              <a16:creationId xmlns:a16="http://schemas.microsoft.com/office/drawing/2014/main" id="{CD1B4129-C5C3-15EF-C759-9290A7A8D1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66</xdr:col>
      <xdr:colOff>0</xdr:colOff>
      <xdr:row>41</xdr:row>
      <xdr:rowOff>298985</xdr:rowOff>
    </xdr:from>
    <xdr:to>
      <xdr:col>71</xdr:col>
      <xdr:colOff>356260</xdr:colOff>
      <xdr:row>47</xdr:row>
      <xdr:rowOff>85354</xdr:rowOff>
    </xdr:to>
    <xdr:graphicFrame macro="">
      <xdr:nvGraphicFramePr>
        <xdr:cNvPr id="16" name="グラフ 15">
          <a:extLst>
            <a:ext uri="{FF2B5EF4-FFF2-40B4-BE49-F238E27FC236}">
              <a16:creationId xmlns:a16="http://schemas.microsoft.com/office/drawing/2014/main" id="{1844849B-7013-A20A-AC8E-93AD537C6C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72</xdr:col>
      <xdr:colOff>6803</xdr:colOff>
      <xdr:row>41</xdr:row>
      <xdr:rowOff>295274</xdr:rowOff>
    </xdr:from>
    <xdr:to>
      <xdr:col>78</xdr:col>
      <xdr:colOff>13607</xdr:colOff>
      <xdr:row>47</xdr:row>
      <xdr:rowOff>40820</xdr:rowOff>
    </xdr:to>
    <xdr:graphicFrame macro="">
      <xdr:nvGraphicFramePr>
        <xdr:cNvPr id="17" name="グラフ 16">
          <a:extLst>
            <a:ext uri="{FF2B5EF4-FFF2-40B4-BE49-F238E27FC236}">
              <a16:creationId xmlns:a16="http://schemas.microsoft.com/office/drawing/2014/main" id="{C88A1D94-D171-4297-E510-0744077579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78</xdr:col>
      <xdr:colOff>20409</xdr:colOff>
      <xdr:row>41</xdr:row>
      <xdr:rowOff>322489</xdr:rowOff>
    </xdr:from>
    <xdr:to>
      <xdr:col>86</xdr:col>
      <xdr:colOff>13606</xdr:colOff>
      <xdr:row>47</xdr:row>
      <xdr:rowOff>27214</xdr:rowOff>
    </xdr:to>
    <xdr:graphicFrame macro="">
      <xdr:nvGraphicFramePr>
        <xdr:cNvPr id="18" name="グラフ 17">
          <a:extLst>
            <a:ext uri="{FF2B5EF4-FFF2-40B4-BE49-F238E27FC236}">
              <a16:creationId xmlns:a16="http://schemas.microsoft.com/office/drawing/2014/main" id="{DA54E19B-DF29-9A58-C013-F5D68C12D5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85</xdr:col>
      <xdr:colOff>374197</xdr:colOff>
      <xdr:row>41</xdr:row>
      <xdr:rowOff>336097</xdr:rowOff>
    </xdr:from>
    <xdr:to>
      <xdr:col>91</xdr:col>
      <xdr:colOff>666750</xdr:colOff>
      <xdr:row>47</xdr:row>
      <xdr:rowOff>27214</xdr:rowOff>
    </xdr:to>
    <xdr:graphicFrame macro="">
      <xdr:nvGraphicFramePr>
        <xdr:cNvPr id="19" name="グラフ 18">
          <a:extLst>
            <a:ext uri="{FF2B5EF4-FFF2-40B4-BE49-F238E27FC236}">
              <a16:creationId xmlns:a16="http://schemas.microsoft.com/office/drawing/2014/main" id="{1811808E-F300-3BDE-012E-5397E2C562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91</xdr:col>
      <xdr:colOff>673553</xdr:colOff>
      <xdr:row>41</xdr:row>
      <xdr:rowOff>349703</xdr:rowOff>
    </xdr:from>
    <xdr:to>
      <xdr:col>98</xdr:col>
      <xdr:colOff>483053</xdr:colOff>
      <xdr:row>47</xdr:row>
      <xdr:rowOff>68036</xdr:rowOff>
    </xdr:to>
    <xdr:graphicFrame macro="">
      <xdr:nvGraphicFramePr>
        <xdr:cNvPr id="20" name="グラフ 19">
          <a:extLst>
            <a:ext uri="{FF2B5EF4-FFF2-40B4-BE49-F238E27FC236}">
              <a16:creationId xmlns:a16="http://schemas.microsoft.com/office/drawing/2014/main" id="{CC3822FC-8C9D-9DDF-25A1-03BF66F7C5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10</xdr:col>
      <xdr:colOff>346364</xdr:colOff>
      <xdr:row>39</xdr:row>
      <xdr:rowOff>3964</xdr:rowOff>
    </xdr:from>
    <xdr:to>
      <xdr:col>10</xdr:col>
      <xdr:colOff>917863</xdr:colOff>
      <xdr:row>41</xdr:row>
      <xdr:rowOff>99579</xdr:rowOff>
    </xdr:to>
    <xdr:pic>
      <xdr:nvPicPr>
        <xdr:cNvPr id="4" name="図 3" descr="注意点イラスト／無料イラストなら「イラストAC」">
          <a:extLst>
            <a:ext uri="{FF2B5EF4-FFF2-40B4-BE49-F238E27FC236}">
              <a16:creationId xmlns:a16="http://schemas.microsoft.com/office/drawing/2014/main" id="{04F47211-344C-6B8D-B3F4-066D02E2D3A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810000" y="9806055"/>
          <a:ext cx="571499" cy="580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311727</xdr:colOff>
      <xdr:row>61</xdr:row>
      <xdr:rowOff>211782</xdr:rowOff>
    </xdr:from>
    <xdr:to>
      <xdr:col>10</xdr:col>
      <xdr:colOff>883226</xdr:colOff>
      <xdr:row>64</xdr:row>
      <xdr:rowOff>64942</xdr:rowOff>
    </xdr:to>
    <xdr:pic>
      <xdr:nvPicPr>
        <xdr:cNvPr id="9" name="図 8" descr="注意点イラスト／無料イラストなら「イラストAC」">
          <a:extLst>
            <a:ext uri="{FF2B5EF4-FFF2-40B4-BE49-F238E27FC236}">
              <a16:creationId xmlns:a16="http://schemas.microsoft.com/office/drawing/2014/main" id="{061FEFC3-D386-B658-7A6E-7AB71A597E7E}"/>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775363" y="17148964"/>
          <a:ext cx="571499" cy="580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415636</xdr:colOff>
      <xdr:row>94</xdr:row>
      <xdr:rowOff>177145</xdr:rowOff>
    </xdr:from>
    <xdr:to>
      <xdr:col>20</xdr:col>
      <xdr:colOff>277089</xdr:colOff>
      <xdr:row>97</xdr:row>
      <xdr:rowOff>30306</xdr:rowOff>
    </xdr:to>
    <xdr:pic>
      <xdr:nvPicPr>
        <xdr:cNvPr id="11" name="図 10" descr="注意点イラスト／無料イラストなら「イラストAC」">
          <a:extLst>
            <a:ext uri="{FF2B5EF4-FFF2-40B4-BE49-F238E27FC236}">
              <a16:creationId xmlns:a16="http://schemas.microsoft.com/office/drawing/2014/main" id="{7654DD8F-DAA3-9B83-F8B8-4B62CF0E96D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3023272" y="24145509"/>
          <a:ext cx="571499" cy="580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95251</xdr:colOff>
      <xdr:row>65</xdr:row>
      <xdr:rowOff>40822</xdr:rowOff>
    </xdr:from>
    <xdr:to>
      <xdr:col>16</xdr:col>
      <xdr:colOff>216670</xdr:colOff>
      <xdr:row>65</xdr:row>
      <xdr:rowOff>762001</xdr:rowOff>
    </xdr:to>
    <xdr:pic>
      <xdr:nvPicPr>
        <xdr:cNvPr id="15" name="図 14" descr="面倒見のいい大学は？－ST比（学生数／教員数）ときめ細かい教育 ...">
          <a:extLst>
            <a:ext uri="{FF2B5EF4-FFF2-40B4-BE49-F238E27FC236}">
              <a16:creationId xmlns:a16="http://schemas.microsoft.com/office/drawing/2014/main" id="{1A9E6762-62B2-475E-CEA7-8DF4F97033A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626930" y="17784536"/>
          <a:ext cx="2502669" cy="734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59</xdr:col>
      <xdr:colOff>367394</xdr:colOff>
      <xdr:row>41</xdr:row>
      <xdr:rowOff>367392</xdr:rowOff>
    </xdr:from>
    <xdr:to>
      <xdr:col>65</xdr:col>
      <xdr:colOff>312965</xdr:colOff>
      <xdr:row>47</xdr:row>
      <xdr:rowOff>40820</xdr:rowOff>
    </xdr:to>
    <xdr:graphicFrame macro="">
      <xdr:nvGraphicFramePr>
        <xdr:cNvPr id="3" name="グラフ 2">
          <a:extLst>
            <a:ext uri="{FF2B5EF4-FFF2-40B4-BE49-F238E27FC236}">
              <a16:creationId xmlns:a16="http://schemas.microsoft.com/office/drawing/2014/main" id="{81897889-884F-B829-E7EB-8BA48594F5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18</xdr:col>
      <xdr:colOff>69273</xdr:colOff>
      <xdr:row>0</xdr:row>
      <xdr:rowOff>155864</xdr:rowOff>
    </xdr:from>
    <xdr:to>
      <xdr:col>38</xdr:col>
      <xdr:colOff>311728</xdr:colOff>
      <xdr:row>2</xdr:row>
      <xdr:rowOff>51955</xdr:rowOff>
    </xdr:to>
    <xdr:sp macro="" textlink="">
      <xdr:nvSpPr>
        <xdr:cNvPr id="21" name="正方形/長方形 20">
          <a:extLst>
            <a:ext uri="{FF2B5EF4-FFF2-40B4-BE49-F238E27FC236}">
              <a16:creationId xmlns:a16="http://schemas.microsoft.com/office/drawing/2014/main" id="{22E5EFB2-1954-177A-76DF-94E62F01B214}"/>
            </a:ext>
          </a:extLst>
        </xdr:cNvPr>
        <xdr:cNvSpPr/>
      </xdr:nvSpPr>
      <xdr:spPr>
        <a:xfrm>
          <a:off x="11966864" y="155864"/>
          <a:ext cx="12192000" cy="57150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2000"/>
            <a:t>↓のこの色のセルを参照し散布図を作成お願いいたします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BF74-3070-4A37-B6F5-98AAE7EF36E4}">
  <sheetPr>
    <pageSetUpPr autoPageBreaks="0"/>
  </sheetPr>
  <dimension ref="A1:CU96"/>
  <sheetViews>
    <sheetView showGridLines="0" tabSelected="1" zoomScale="55" zoomScaleNormal="55" workbookViewId="0">
      <pane xSplit="12" ySplit="26" topLeftCell="M27" activePane="bottomRight" state="frozen"/>
      <selection pane="topRight" activeCell="B1" sqref="B1"/>
      <selection pane="bottomLeft" activeCell="A6" sqref="A6"/>
      <selection pane="bottomRight" activeCell="P3" sqref="P3"/>
    </sheetView>
  </sheetViews>
  <sheetFormatPr defaultRowHeight="18.75" x14ac:dyDescent="0.4"/>
  <cols>
    <col min="1" max="10" width="4.625" customWidth="1"/>
    <col min="11" max="11" width="13" style="53" bestFit="1" customWidth="1"/>
    <col min="12" max="12" width="52.5" customWidth="1"/>
    <col min="13" max="13" width="9.375" style="5" customWidth="1"/>
    <col min="14" max="14" width="7.125" style="4" customWidth="1"/>
    <col min="15" max="15" width="9.375" style="5" customWidth="1"/>
    <col min="16" max="16" width="5.25" style="4" customWidth="1"/>
    <col min="17" max="17" width="9" style="5"/>
    <col min="18" max="18" width="5.25" style="4" customWidth="1"/>
    <col min="19" max="19" width="9.375" style="5" customWidth="1"/>
    <col min="20" max="20" width="9.375" style="4" customWidth="1"/>
    <col min="21" max="21" width="9.375" style="5" customWidth="1"/>
    <col min="22" max="22" width="5.25" style="4" customWidth="1"/>
    <col min="23" max="23" width="9" style="5"/>
    <col min="24" max="24" width="5.25" style="4" customWidth="1"/>
    <col min="25" max="25" width="9.875" style="5" bestFit="1" customWidth="1"/>
    <col min="26" max="26" width="9" style="4" bestFit="1" customWidth="1"/>
    <col min="27" max="27" width="9" style="5"/>
    <col min="28" max="28" width="5.25" style="4" customWidth="1"/>
    <col min="29" max="29" width="9" style="5"/>
    <col min="30" max="30" width="5.25" style="4" customWidth="1"/>
    <col min="31" max="31" width="9.125" style="5" bestFit="1" customWidth="1"/>
    <col min="32" max="32" width="8" style="4" bestFit="1" customWidth="1"/>
    <col min="33" max="33" width="9" style="5"/>
    <col min="34" max="34" width="5.25" style="4" customWidth="1"/>
    <col min="35" max="35" width="9" style="5"/>
    <col min="36" max="36" width="5.25" style="4" customWidth="1"/>
    <col min="37" max="37" width="9.125" style="5" bestFit="1" customWidth="1"/>
    <col min="38" max="38" width="7.125" style="4" bestFit="1" customWidth="1"/>
    <col min="39" max="39" width="9" style="5"/>
    <col min="40" max="40" width="5.25" style="4" customWidth="1"/>
    <col min="41" max="41" width="9" style="5"/>
    <col min="42" max="42" width="5.25" style="4" customWidth="1"/>
    <col min="43" max="43" width="9.125" style="5" bestFit="1" customWidth="1"/>
    <col min="44" max="44" width="7.125" style="4" bestFit="1" customWidth="1"/>
    <col min="45" max="45" width="9" style="5"/>
    <col min="46" max="46" width="5.25" style="4" customWidth="1"/>
    <col min="47" max="47" width="9" style="5"/>
    <col min="48" max="48" width="5.25" style="4" customWidth="1"/>
    <col min="49" max="49" width="9.125" style="5" bestFit="1" customWidth="1"/>
    <col min="50" max="50" width="7.125" style="4" bestFit="1" customWidth="1"/>
    <col min="51" max="51" width="9" style="5"/>
    <col min="52" max="52" width="5.25" style="4" customWidth="1"/>
    <col min="53" max="53" width="9" style="5"/>
    <col min="54" max="54" width="5.25" style="4" customWidth="1"/>
    <col min="55" max="55" width="9.125" style="5" bestFit="1" customWidth="1"/>
    <col min="56" max="56" width="6" style="4" bestFit="1" customWidth="1"/>
    <col min="57" max="57" width="9" style="5"/>
    <col min="58" max="58" width="5.25" style="4" customWidth="1"/>
    <col min="59" max="59" width="9" style="5"/>
    <col min="60" max="60" width="5.25" style="4" customWidth="1"/>
    <col min="61" max="61" width="9.875" style="5" bestFit="1" customWidth="1"/>
    <col min="62" max="62" width="9" style="4" bestFit="1" customWidth="1"/>
    <col min="63" max="63" width="9" style="5"/>
    <col min="64" max="64" width="5.25" style="4" customWidth="1"/>
    <col min="65" max="65" width="9" style="5"/>
    <col min="66" max="66" width="5.25" style="4" customWidth="1"/>
    <col min="67" max="67" width="9.875" style="5" bestFit="1" customWidth="1"/>
    <col min="68" max="68" width="9" style="4" bestFit="1" customWidth="1"/>
    <col min="69" max="69" width="9" style="5"/>
    <col min="70" max="70" width="5.25" style="4" customWidth="1"/>
    <col min="71" max="71" width="9" style="5"/>
    <col min="72" max="72" width="5.25" style="4" customWidth="1"/>
    <col min="73" max="73" width="9.875" style="5" bestFit="1" customWidth="1"/>
    <col min="74" max="74" width="9" style="4" bestFit="1" customWidth="1"/>
    <col min="75" max="75" width="9" style="5"/>
    <col min="76" max="76" width="5.25" style="4" customWidth="1"/>
    <col min="77" max="77" width="9" style="5"/>
    <col min="78" max="78" width="5.25" style="4" customWidth="1"/>
    <col min="79" max="79" width="11.75" style="5" bestFit="1" customWidth="1"/>
    <col min="81" max="81" width="9" style="5"/>
    <col min="83" max="83" width="9" style="5"/>
    <col min="85" max="85" width="9" style="5"/>
    <col min="86" max="86" width="5.25" style="4" customWidth="1"/>
    <col min="87" max="87" width="9.125" bestFit="1" customWidth="1"/>
    <col min="93" max="93" width="9.125" bestFit="1" customWidth="1"/>
  </cols>
  <sheetData>
    <row r="1" spans="1:99" ht="35.1" customHeight="1" x14ac:dyDescent="0.4">
      <c r="A1" s="119" t="s">
        <v>139</v>
      </c>
      <c r="B1" s="46" t="s">
        <v>137</v>
      </c>
      <c r="C1" s="46" t="s">
        <v>148</v>
      </c>
      <c r="D1" s="46" t="s">
        <v>1</v>
      </c>
      <c r="E1" s="46" t="s">
        <v>148</v>
      </c>
      <c r="F1" s="46" t="s">
        <v>137</v>
      </c>
      <c r="G1" s="46" t="s">
        <v>1</v>
      </c>
      <c r="H1" s="46" t="s">
        <v>1</v>
      </c>
      <c r="I1" s="46" t="s">
        <v>138</v>
      </c>
      <c r="J1" s="46" t="s">
        <v>138</v>
      </c>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99" ht="18.75" customHeight="1" x14ac:dyDescent="0.4">
      <c r="A2" s="151" t="str">
        <f>M4</f>
        <v>現職</v>
      </c>
      <c r="B2" s="151" t="s">
        <v>145</v>
      </c>
      <c r="C2" s="151" t="s">
        <v>144</v>
      </c>
      <c r="D2" s="151" t="s">
        <v>143</v>
      </c>
      <c r="E2" s="151" t="s">
        <v>146</v>
      </c>
      <c r="F2" s="151" t="s">
        <v>142</v>
      </c>
      <c r="G2" s="151" t="s">
        <v>3</v>
      </c>
      <c r="H2" s="151" t="s">
        <v>141</v>
      </c>
      <c r="I2" s="165" t="s">
        <v>140</v>
      </c>
      <c r="J2" s="165" t="s">
        <v>4</v>
      </c>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99" ht="18.75" customHeight="1" x14ac:dyDescent="0.4">
      <c r="A3" s="152"/>
      <c r="B3" s="152"/>
      <c r="C3" s="152"/>
      <c r="D3" s="152"/>
      <c r="E3" s="152"/>
      <c r="F3" s="152"/>
      <c r="G3" s="152"/>
      <c r="H3" s="152"/>
      <c r="I3" s="166"/>
      <c r="J3" s="166"/>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99" s="6" customFormat="1" x14ac:dyDescent="0.4">
      <c r="A4" s="153"/>
      <c r="B4" s="153"/>
      <c r="C4" s="153"/>
      <c r="D4" s="153"/>
      <c r="E4" s="153"/>
      <c r="F4" s="153"/>
      <c r="G4" s="153"/>
      <c r="H4" s="153"/>
      <c r="I4" s="167"/>
      <c r="J4" s="167"/>
      <c r="K4" s="54"/>
      <c r="L4" s="6" t="s">
        <v>129</v>
      </c>
      <c r="M4" s="169" t="s">
        <v>8</v>
      </c>
      <c r="N4" s="170"/>
      <c r="O4" s="170"/>
      <c r="P4" s="170"/>
      <c r="Q4" s="170"/>
      <c r="R4" s="163"/>
      <c r="S4" s="185" t="s">
        <v>9</v>
      </c>
      <c r="T4" s="186"/>
      <c r="U4" s="186"/>
      <c r="V4" s="186"/>
      <c r="W4" s="186"/>
      <c r="X4" s="187"/>
      <c r="Y4" s="185" t="s">
        <v>10</v>
      </c>
      <c r="Z4" s="186"/>
      <c r="AA4" s="186"/>
      <c r="AB4" s="186"/>
      <c r="AC4" s="186"/>
      <c r="AD4" s="187"/>
      <c r="AE4" s="185" t="s">
        <v>5</v>
      </c>
      <c r="AF4" s="186"/>
      <c r="AG4" s="186"/>
      <c r="AH4" s="186"/>
      <c r="AI4" s="186"/>
      <c r="AJ4" s="187"/>
      <c r="AK4" s="185" t="s">
        <v>11</v>
      </c>
      <c r="AL4" s="186"/>
      <c r="AM4" s="186"/>
      <c r="AN4" s="186"/>
      <c r="AO4" s="186"/>
      <c r="AP4" s="187"/>
      <c r="AQ4" s="185" t="s">
        <v>7</v>
      </c>
      <c r="AR4" s="186"/>
      <c r="AS4" s="186"/>
      <c r="AT4" s="186"/>
      <c r="AU4" s="186"/>
      <c r="AV4" s="187"/>
      <c r="AW4" s="185" t="s">
        <v>12</v>
      </c>
      <c r="AX4" s="186"/>
      <c r="AY4" s="186"/>
      <c r="AZ4" s="186"/>
      <c r="BA4" s="186"/>
      <c r="BB4" s="187"/>
      <c r="BC4" s="185" t="s">
        <v>6</v>
      </c>
      <c r="BD4" s="186"/>
      <c r="BE4" s="186"/>
      <c r="BF4" s="186"/>
      <c r="BG4" s="186"/>
      <c r="BH4" s="187"/>
      <c r="BI4" s="185" t="s">
        <v>172</v>
      </c>
      <c r="BJ4" s="186"/>
      <c r="BK4" s="186"/>
      <c r="BL4" s="186"/>
      <c r="BM4" s="186"/>
      <c r="BN4" s="187"/>
      <c r="BO4" s="185" t="s">
        <v>2</v>
      </c>
      <c r="BP4" s="186"/>
      <c r="BQ4" s="186"/>
      <c r="BR4" s="186"/>
      <c r="BS4" s="186"/>
      <c r="BT4" s="187"/>
      <c r="BU4" s="185" t="s">
        <v>13</v>
      </c>
      <c r="BV4" s="186"/>
      <c r="BW4" s="186"/>
      <c r="BX4" s="186"/>
      <c r="BY4" s="186"/>
      <c r="BZ4" s="187"/>
      <c r="CA4" s="185" t="s">
        <v>14</v>
      </c>
      <c r="CB4" s="186"/>
      <c r="CC4" s="186"/>
      <c r="CD4" s="186"/>
      <c r="CE4" s="186"/>
      <c r="CF4" s="186"/>
      <c r="CG4" s="186"/>
      <c r="CH4" s="187"/>
      <c r="CI4" s="185" t="s">
        <v>132</v>
      </c>
      <c r="CJ4" s="186"/>
      <c r="CK4" s="186"/>
      <c r="CL4" s="186"/>
      <c r="CM4" s="186"/>
      <c r="CN4" s="187"/>
      <c r="CO4" s="185" t="s">
        <v>15</v>
      </c>
      <c r="CP4" s="186"/>
      <c r="CQ4" s="186"/>
      <c r="CR4" s="186"/>
      <c r="CS4" s="186"/>
      <c r="CT4" s="187"/>
    </row>
    <row r="5" spans="1:99" x14ac:dyDescent="0.4">
      <c r="A5" s="46"/>
      <c r="B5" s="46"/>
      <c r="C5" s="46"/>
      <c r="D5" s="113"/>
      <c r="E5" s="46"/>
      <c r="F5" s="46"/>
      <c r="G5" s="46"/>
      <c r="H5" s="46"/>
      <c r="I5" s="46"/>
      <c r="J5" s="46"/>
      <c r="L5" s="95" t="s">
        <v>116</v>
      </c>
      <c r="M5" s="87" t="s">
        <v>16</v>
      </c>
      <c r="N5" s="59" t="s">
        <v>17</v>
      </c>
      <c r="O5" s="7" t="s">
        <v>18</v>
      </c>
      <c r="S5" s="7" t="s">
        <v>16</v>
      </c>
      <c r="T5" s="59" t="s">
        <v>17</v>
      </c>
      <c r="U5" s="7" t="s">
        <v>18</v>
      </c>
      <c r="Y5" s="7" t="s">
        <v>16</v>
      </c>
      <c r="Z5" s="59" t="s">
        <v>17</v>
      </c>
      <c r="AA5" s="7" t="s">
        <v>18</v>
      </c>
      <c r="AE5" s="7" t="s">
        <v>16</v>
      </c>
      <c r="AF5" s="59" t="s">
        <v>17</v>
      </c>
      <c r="AG5" s="7" t="s">
        <v>18</v>
      </c>
      <c r="AK5" s="7" t="s">
        <v>16</v>
      </c>
      <c r="AL5" s="59" t="s">
        <v>17</v>
      </c>
      <c r="AM5" s="7" t="s">
        <v>18</v>
      </c>
      <c r="AQ5" s="7" t="s">
        <v>16</v>
      </c>
      <c r="AR5" s="59" t="s">
        <v>17</v>
      </c>
      <c r="AS5" s="7" t="s">
        <v>18</v>
      </c>
      <c r="AW5" s="7" t="s">
        <v>16</v>
      </c>
      <c r="AX5" s="59" t="s">
        <v>17</v>
      </c>
      <c r="AY5" s="7" t="s">
        <v>18</v>
      </c>
      <c r="BC5" s="7" t="s">
        <v>16</v>
      </c>
      <c r="BD5" s="59" t="s">
        <v>17</v>
      </c>
      <c r="BE5" s="7" t="s">
        <v>18</v>
      </c>
      <c r="BI5" s="7" t="s">
        <v>16</v>
      </c>
      <c r="BJ5" s="59" t="s">
        <v>17</v>
      </c>
      <c r="BK5" s="7" t="s">
        <v>18</v>
      </c>
      <c r="BO5" s="7" t="s">
        <v>16</v>
      </c>
      <c r="BP5" s="59" t="s">
        <v>17</v>
      </c>
      <c r="BQ5" s="7" t="s">
        <v>18</v>
      </c>
      <c r="BU5" s="73" t="s">
        <v>16</v>
      </c>
      <c r="BV5" s="74" t="s">
        <v>17</v>
      </c>
      <c r="BW5" s="73" t="s">
        <v>18</v>
      </c>
      <c r="BX5" s="5"/>
      <c r="CA5" s="7" t="s">
        <v>16</v>
      </c>
      <c r="CB5" s="59" t="s">
        <v>17</v>
      </c>
      <c r="CC5" s="7" t="s">
        <v>18</v>
      </c>
      <c r="CI5" s="7" t="s">
        <v>16</v>
      </c>
      <c r="CJ5" s="59" t="s">
        <v>17</v>
      </c>
      <c r="CK5" s="7" t="s">
        <v>18</v>
      </c>
      <c r="CO5" s="7" t="s">
        <v>16</v>
      </c>
      <c r="CP5" s="59" t="s">
        <v>17</v>
      </c>
      <c r="CQ5" s="7" t="s">
        <v>18</v>
      </c>
    </row>
    <row r="6" spans="1:99" s="40" customFormat="1" ht="18" customHeight="1" x14ac:dyDescent="0.4">
      <c r="A6" s="114" t="s">
        <v>0</v>
      </c>
      <c r="B6" s="114" t="s">
        <v>0</v>
      </c>
      <c r="C6" s="114" t="s">
        <v>107</v>
      </c>
      <c r="D6" s="114" t="s">
        <v>0</v>
      </c>
      <c r="E6" s="114" t="s">
        <v>107</v>
      </c>
      <c r="F6" s="114" t="s">
        <v>0</v>
      </c>
      <c r="G6" s="114" t="s">
        <v>131</v>
      </c>
      <c r="H6" s="114" t="s">
        <v>131</v>
      </c>
      <c r="I6" s="114" t="s">
        <v>0</v>
      </c>
      <c r="J6" s="114" t="s">
        <v>0</v>
      </c>
      <c r="K6" s="164" t="s">
        <v>111</v>
      </c>
      <c r="L6" s="96" t="s">
        <v>19</v>
      </c>
      <c r="M6" s="88">
        <v>0.59</v>
      </c>
      <c r="N6" s="61">
        <v>0.65</v>
      </c>
      <c r="O6" s="60" t="s">
        <v>20</v>
      </c>
      <c r="P6" s="39"/>
      <c r="Q6" s="38"/>
      <c r="R6" s="39"/>
      <c r="S6" s="60">
        <v>0.3</v>
      </c>
      <c r="T6" s="61">
        <v>0.51</v>
      </c>
      <c r="U6" s="60" t="s">
        <v>20</v>
      </c>
      <c r="V6" s="39"/>
      <c r="W6" s="38"/>
      <c r="X6" s="39"/>
      <c r="Y6" s="60" t="s">
        <v>20</v>
      </c>
      <c r="Z6" s="61">
        <v>0.7</v>
      </c>
      <c r="AA6" s="60" t="s">
        <v>20</v>
      </c>
      <c r="AB6" s="39"/>
      <c r="AC6" s="38"/>
      <c r="AD6" s="39"/>
      <c r="AE6" s="60" t="s">
        <v>20</v>
      </c>
      <c r="AF6" s="60" t="s">
        <v>20</v>
      </c>
      <c r="AG6" s="60" t="s">
        <v>20</v>
      </c>
      <c r="AH6" s="39"/>
      <c r="AI6" s="38"/>
      <c r="AJ6" s="39"/>
      <c r="AK6" s="60">
        <v>0.5</v>
      </c>
      <c r="AL6" s="61">
        <v>0.24</v>
      </c>
      <c r="AM6" s="60" t="s">
        <v>20</v>
      </c>
      <c r="AN6" s="39"/>
      <c r="AO6" s="38"/>
      <c r="AP6" s="39"/>
      <c r="AQ6" s="60">
        <v>0.65</v>
      </c>
      <c r="AR6" s="61">
        <v>0.6</v>
      </c>
      <c r="AS6" s="60" t="s">
        <v>20</v>
      </c>
      <c r="AT6" s="39"/>
      <c r="AU6" s="38"/>
      <c r="AV6" s="39"/>
      <c r="AW6" s="60">
        <v>0.55000000000000004</v>
      </c>
      <c r="AX6" s="61">
        <v>0.28000000000000003</v>
      </c>
      <c r="AY6" s="60" t="s">
        <v>20</v>
      </c>
      <c r="AZ6" s="39"/>
      <c r="BA6" s="38"/>
      <c r="BB6" s="39"/>
      <c r="BC6" s="60" t="s">
        <v>20</v>
      </c>
      <c r="BD6" s="60" t="s">
        <v>20</v>
      </c>
      <c r="BE6" s="60" t="s">
        <v>20</v>
      </c>
      <c r="BF6" s="39"/>
      <c r="BG6" s="38"/>
      <c r="BH6" s="39"/>
      <c r="BI6" s="60">
        <v>0.57999999999999996</v>
      </c>
      <c r="BJ6" s="61">
        <v>0.53</v>
      </c>
      <c r="BK6" s="60" t="s">
        <v>20</v>
      </c>
      <c r="BL6" s="39"/>
      <c r="BM6" s="38"/>
      <c r="BN6" s="39"/>
      <c r="BO6" s="60">
        <v>0.67</v>
      </c>
      <c r="BP6" s="61">
        <v>0.4</v>
      </c>
      <c r="BQ6" s="60" t="s">
        <v>20</v>
      </c>
      <c r="BR6" s="39"/>
      <c r="BS6" s="38"/>
      <c r="BT6" s="39"/>
      <c r="BU6" s="60">
        <v>0.12</v>
      </c>
      <c r="BV6" s="60">
        <v>0.42</v>
      </c>
      <c r="BW6" s="60" t="s">
        <v>20</v>
      </c>
      <c r="BX6" s="38"/>
      <c r="BY6" s="38"/>
      <c r="BZ6" s="39"/>
      <c r="CA6" s="60">
        <v>0.32</v>
      </c>
      <c r="CB6" s="60">
        <v>0.53</v>
      </c>
      <c r="CC6" s="60">
        <v>0.15</v>
      </c>
      <c r="CE6" s="38"/>
      <c r="CG6" s="38"/>
      <c r="CH6" s="39"/>
      <c r="CI6" s="75">
        <v>0.53</v>
      </c>
      <c r="CJ6" s="75">
        <v>0.61</v>
      </c>
      <c r="CK6" s="75" t="s">
        <v>20</v>
      </c>
      <c r="CO6" s="75">
        <v>0.49</v>
      </c>
      <c r="CP6" s="75">
        <v>0.48</v>
      </c>
      <c r="CQ6" s="75" t="s">
        <v>20</v>
      </c>
    </row>
    <row r="7" spans="1:99" s="44" customFormat="1" x14ac:dyDescent="0.4">
      <c r="A7" s="114" t="s">
        <v>0</v>
      </c>
      <c r="B7" s="114" t="s">
        <v>0</v>
      </c>
      <c r="C7" s="45" t="s">
        <v>107</v>
      </c>
      <c r="D7" s="114" t="s">
        <v>0</v>
      </c>
      <c r="E7" s="114" t="s">
        <v>107</v>
      </c>
      <c r="F7" s="114" t="s">
        <v>0</v>
      </c>
      <c r="G7" s="118" t="s">
        <v>1</v>
      </c>
      <c r="H7" s="114" t="s">
        <v>131</v>
      </c>
      <c r="I7" s="114" t="s">
        <v>131</v>
      </c>
      <c r="J7" s="114" t="s">
        <v>131</v>
      </c>
      <c r="K7" s="164"/>
      <c r="L7" s="97" t="s">
        <v>21</v>
      </c>
      <c r="M7" s="89">
        <v>14</v>
      </c>
      <c r="N7" s="63">
        <v>15</v>
      </c>
      <c r="O7" s="62">
        <v>23</v>
      </c>
      <c r="P7" s="42"/>
      <c r="Q7" s="41"/>
      <c r="R7" s="42"/>
      <c r="S7" s="62">
        <v>20</v>
      </c>
      <c r="T7" s="63">
        <v>13</v>
      </c>
      <c r="U7" s="62" t="s">
        <v>20</v>
      </c>
      <c r="V7" s="42"/>
      <c r="W7" s="41"/>
      <c r="X7" s="42"/>
      <c r="Y7" s="62" t="s">
        <v>20</v>
      </c>
      <c r="Z7" s="63">
        <v>11</v>
      </c>
      <c r="AA7" s="62" t="s">
        <v>20</v>
      </c>
      <c r="AB7" s="42"/>
      <c r="AC7" s="41"/>
      <c r="AD7" s="42"/>
      <c r="AE7" s="62" t="s">
        <v>20</v>
      </c>
      <c r="AF7" s="62" t="s">
        <v>20</v>
      </c>
      <c r="AG7" s="62" t="s">
        <v>20</v>
      </c>
      <c r="AH7" s="42"/>
      <c r="AI7" s="41"/>
      <c r="AJ7" s="42"/>
      <c r="AK7" s="62">
        <v>20</v>
      </c>
      <c r="AL7" s="63">
        <v>22</v>
      </c>
      <c r="AM7" s="62" t="s">
        <v>20</v>
      </c>
      <c r="AN7" s="42"/>
      <c r="AO7" s="41"/>
      <c r="AP7" s="42"/>
      <c r="AQ7" s="62">
        <v>23</v>
      </c>
      <c r="AR7" s="63">
        <v>12</v>
      </c>
      <c r="AS7" s="62" t="s">
        <v>20</v>
      </c>
      <c r="AT7" s="42"/>
      <c r="AU7" s="41"/>
      <c r="AV7" s="42"/>
      <c r="AW7" s="71">
        <v>47</v>
      </c>
      <c r="AX7" s="72">
        <v>35</v>
      </c>
      <c r="AY7" s="62" t="s">
        <v>20</v>
      </c>
      <c r="AZ7" s="42"/>
      <c r="BA7" s="41"/>
      <c r="BB7" s="42"/>
      <c r="BC7" s="62" t="s">
        <v>20</v>
      </c>
      <c r="BD7" s="62" t="s">
        <v>20</v>
      </c>
      <c r="BE7" s="62" t="s">
        <v>20</v>
      </c>
      <c r="BF7" s="42"/>
      <c r="BG7" s="41"/>
      <c r="BH7" s="42"/>
      <c r="BI7" s="62">
        <v>25</v>
      </c>
      <c r="BJ7" s="63">
        <v>25</v>
      </c>
      <c r="BK7" s="62">
        <v>20</v>
      </c>
      <c r="BL7" s="42"/>
      <c r="BM7" s="41"/>
      <c r="BN7" s="42"/>
      <c r="BO7" s="62">
        <v>20</v>
      </c>
      <c r="BP7" s="63">
        <v>23</v>
      </c>
      <c r="BQ7" s="62">
        <v>20</v>
      </c>
      <c r="BR7" s="42"/>
      <c r="BS7" s="41"/>
      <c r="BT7" s="42"/>
      <c r="BU7" s="71">
        <v>34</v>
      </c>
      <c r="BV7" s="71">
        <v>37</v>
      </c>
      <c r="BW7" s="62" t="s">
        <v>20</v>
      </c>
      <c r="BX7" s="41"/>
      <c r="BY7" s="41"/>
      <c r="BZ7" s="42"/>
      <c r="CA7" s="62">
        <v>25</v>
      </c>
      <c r="CB7" s="62">
        <v>16</v>
      </c>
      <c r="CC7" s="62">
        <v>24</v>
      </c>
      <c r="CD7" s="43"/>
      <c r="CE7" s="41"/>
      <c r="CF7" s="43"/>
      <c r="CG7" s="41"/>
      <c r="CH7" s="42"/>
      <c r="CI7" s="76">
        <v>23</v>
      </c>
      <c r="CJ7" s="76">
        <v>17</v>
      </c>
      <c r="CK7" s="76">
        <v>19</v>
      </c>
      <c r="CL7" s="43"/>
      <c r="CM7" s="43"/>
      <c r="CN7" s="43"/>
      <c r="CO7" s="76">
        <v>19</v>
      </c>
      <c r="CP7" s="76">
        <v>25</v>
      </c>
      <c r="CQ7" s="76" t="s">
        <v>20</v>
      </c>
      <c r="CR7" s="43"/>
      <c r="CS7" s="43"/>
      <c r="CT7" s="43"/>
    </row>
    <row r="8" spans="1:99" s="6" customFormat="1" ht="33" customHeight="1" x14ac:dyDescent="0.4">
      <c r="A8" s="45"/>
      <c r="B8" s="45"/>
      <c r="C8" s="45"/>
      <c r="D8" s="45"/>
      <c r="E8" s="45"/>
      <c r="F8" s="45"/>
      <c r="G8" s="45"/>
      <c r="H8" s="45"/>
      <c r="I8" s="45"/>
      <c r="J8" s="45"/>
      <c r="K8" s="164"/>
      <c r="L8" s="97" t="s">
        <v>115</v>
      </c>
      <c r="M8" s="169" t="s">
        <v>22</v>
      </c>
      <c r="N8" s="170"/>
      <c r="O8" s="163"/>
      <c r="P8" s="37"/>
      <c r="Q8" s="48"/>
      <c r="R8" s="37"/>
      <c r="S8" s="157" t="s">
        <v>22</v>
      </c>
      <c r="T8" s="157"/>
      <c r="U8" s="157"/>
      <c r="V8" s="37"/>
      <c r="W8" s="48"/>
      <c r="X8" s="37"/>
      <c r="Y8" s="157" t="s">
        <v>22</v>
      </c>
      <c r="Z8" s="157"/>
      <c r="AA8" s="157"/>
      <c r="AB8" s="37"/>
      <c r="AC8" s="48"/>
      <c r="AD8" s="37"/>
      <c r="AE8" s="157" t="s">
        <v>22</v>
      </c>
      <c r="AF8" s="157"/>
      <c r="AG8" s="157"/>
      <c r="AH8" s="37"/>
      <c r="AI8" s="48"/>
      <c r="AJ8" s="37"/>
      <c r="AK8" s="157" t="s">
        <v>22</v>
      </c>
      <c r="AL8" s="157"/>
      <c r="AM8" s="157"/>
      <c r="AN8" s="37"/>
      <c r="AO8" s="48"/>
      <c r="AP8" s="37"/>
      <c r="AQ8" s="162" t="s">
        <v>23</v>
      </c>
      <c r="AR8" s="162"/>
      <c r="AS8" s="162"/>
      <c r="AT8" s="37"/>
      <c r="AU8" s="48"/>
      <c r="AV8" s="37"/>
      <c r="AW8" s="157" t="s">
        <v>24</v>
      </c>
      <c r="AX8" s="157"/>
      <c r="AY8" s="157"/>
      <c r="AZ8" s="37"/>
      <c r="BA8" s="48"/>
      <c r="BB8" s="37"/>
      <c r="BC8" s="47" t="s">
        <v>25</v>
      </c>
      <c r="BD8" s="70"/>
      <c r="BE8" s="47"/>
      <c r="BF8" s="37"/>
      <c r="BG8" s="48"/>
      <c r="BH8" s="37"/>
      <c r="BI8" s="162"/>
      <c r="BJ8" s="162"/>
      <c r="BK8" s="162"/>
      <c r="BL8" s="37"/>
      <c r="BM8" s="48"/>
      <c r="BN8" s="37"/>
      <c r="BO8" s="162" t="s">
        <v>26</v>
      </c>
      <c r="BP8" s="162"/>
      <c r="BQ8" s="162"/>
      <c r="BR8" s="37"/>
      <c r="BS8" s="48"/>
      <c r="BT8" s="37"/>
      <c r="BU8" s="158" t="s">
        <v>27</v>
      </c>
      <c r="BV8" s="159"/>
      <c r="BW8" s="160"/>
      <c r="BX8" s="48"/>
      <c r="BY8" s="48"/>
      <c r="BZ8" s="37"/>
      <c r="CA8" s="162" t="s">
        <v>127</v>
      </c>
      <c r="CB8" s="162"/>
      <c r="CC8" s="162"/>
      <c r="CE8" s="48"/>
      <c r="CG8" s="48"/>
      <c r="CH8" s="37"/>
      <c r="CI8" s="156" t="s">
        <v>126</v>
      </c>
      <c r="CJ8" s="156"/>
      <c r="CK8" s="156"/>
      <c r="CO8" s="156" t="s">
        <v>125</v>
      </c>
      <c r="CP8" s="156"/>
      <c r="CQ8" s="156"/>
    </row>
    <row r="9" spans="1:99" s="44" customFormat="1" x14ac:dyDescent="0.4">
      <c r="A9" s="45"/>
      <c r="B9" s="45"/>
      <c r="C9" s="45"/>
      <c r="D9" s="45"/>
      <c r="E9" s="115" t="s">
        <v>107</v>
      </c>
      <c r="F9" s="45"/>
      <c r="G9" s="45"/>
      <c r="H9" s="45"/>
      <c r="I9" s="45"/>
      <c r="J9" s="45"/>
      <c r="K9" s="164"/>
      <c r="L9" s="97" t="s">
        <v>135</v>
      </c>
      <c r="M9" s="106" t="s">
        <v>128</v>
      </c>
      <c r="N9" s="107"/>
      <c r="O9" s="108"/>
      <c r="P9" s="107"/>
      <c r="Q9" s="108"/>
      <c r="R9" s="107"/>
      <c r="S9" s="109" t="s">
        <v>108</v>
      </c>
      <c r="T9" s="107"/>
      <c r="U9" s="108"/>
      <c r="V9" s="107"/>
      <c r="W9" s="108"/>
      <c r="X9" s="107"/>
      <c r="Y9" s="109"/>
      <c r="Z9" s="107"/>
      <c r="AA9" s="108"/>
      <c r="AB9" s="107"/>
      <c r="AC9" s="108"/>
      <c r="AD9" s="107"/>
      <c r="AE9" s="109"/>
      <c r="AF9" s="107"/>
      <c r="AG9" s="108"/>
      <c r="AH9" s="107"/>
      <c r="AI9" s="108"/>
      <c r="AJ9" s="107"/>
      <c r="AK9" s="109" t="s">
        <v>108</v>
      </c>
      <c r="AL9" s="107"/>
      <c r="AM9" s="108"/>
      <c r="AN9" s="107"/>
      <c r="AO9" s="108"/>
      <c r="AP9" s="107"/>
      <c r="AQ9" s="109" t="s">
        <v>108</v>
      </c>
      <c r="AR9" s="107"/>
      <c r="AS9" s="108"/>
      <c r="AT9" s="107"/>
      <c r="AU9" s="108"/>
      <c r="AV9" s="107"/>
      <c r="AW9" s="109" t="s">
        <v>28</v>
      </c>
      <c r="AX9" s="107"/>
      <c r="AY9" s="108"/>
      <c r="AZ9" s="107"/>
      <c r="BA9" s="108"/>
      <c r="BB9" s="107"/>
      <c r="BC9" s="148" t="s">
        <v>100</v>
      </c>
      <c r="BD9" s="107"/>
      <c r="BE9" s="108"/>
      <c r="BF9" s="107"/>
      <c r="BG9" s="108"/>
      <c r="BH9" s="107"/>
      <c r="BI9" s="109" t="s">
        <v>28</v>
      </c>
      <c r="BJ9" s="107"/>
      <c r="BK9" s="108"/>
      <c r="BL9" s="107"/>
      <c r="BM9" s="108"/>
      <c r="BN9" s="107"/>
      <c r="BO9" s="109" t="s">
        <v>28</v>
      </c>
      <c r="BP9" s="107"/>
      <c r="BQ9" s="108"/>
      <c r="BR9" s="107"/>
      <c r="BS9" s="108"/>
      <c r="BT9" s="107"/>
      <c r="BU9" s="109" t="s">
        <v>28</v>
      </c>
      <c r="BV9" s="107"/>
      <c r="BW9" s="108"/>
      <c r="BX9" s="107"/>
      <c r="BY9" s="108"/>
      <c r="BZ9" s="107"/>
      <c r="CA9" s="109" t="s">
        <v>28</v>
      </c>
      <c r="CC9" s="108"/>
      <c r="CE9" s="108"/>
      <c r="CG9" s="108"/>
      <c r="CH9" s="107"/>
      <c r="CI9" s="109" t="s">
        <v>28</v>
      </c>
      <c r="CO9" s="109" t="s">
        <v>28</v>
      </c>
    </row>
    <row r="10" spans="1:99" s="44" customFormat="1" x14ac:dyDescent="0.4">
      <c r="A10" s="45"/>
      <c r="B10" s="45"/>
      <c r="C10" s="45"/>
      <c r="D10" s="45"/>
      <c r="E10" s="45"/>
      <c r="F10" s="45"/>
      <c r="G10" s="45"/>
      <c r="H10" s="115" t="s">
        <v>107</v>
      </c>
      <c r="I10" s="45"/>
      <c r="J10" s="45"/>
      <c r="K10" s="164"/>
      <c r="L10" s="97" t="s">
        <v>134</v>
      </c>
      <c r="M10" s="106" t="s">
        <v>128</v>
      </c>
      <c r="N10" s="107"/>
      <c r="O10" s="108"/>
      <c r="P10" s="107"/>
      <c r="Q10" s="108"/>
      <c r="R10" s="107"/>
      <c r="S10" s="109" t="s">
        <v>108</v>
      </c>
      <c r="T10" s="107"/>
      <c r="U10" s="108"/>
      <c r="V10" s="107"/>
      <c r="W10" s="108"/>
      <c r="X10" s="107"/>
      <c r="Y10" s="109"/>
      <c r="Z10" s="107"/>
      <c r="AA10" s="108"/>
      <c r="AB10" s="107"/>
      <c r="AC10" s="108"/>
      <c r="AD10" s="107"/>
      <c r="AE10" s="109"/>
      <c r="AF10" s="107"/>
      <c r="AG10" s="108"/>
      <c r="AH10" s="107"/>
      <c r="AI10" s="108"/>
      <c r="AJ10" s="107"/>
      <c r="AK10" s="109" t="s">
        <v>108</v>
      </c>
      <c r="AL10" s="107"/>
      <c r="AM10" s="108"/>
      <c r="AN10" s="107"/>
      <c r="AO10" s="108"/>
      <c r="AP10" s="107"/>
      <c r="AQ10" s="109" t="s">
        <v>107</v>
      </c>
      <c r="AR10" s="107"/>
      <c r="AS10" s="108"/>
      <c r="AT10" s="107"/>
      <c r="AU10" s="108"/>
      <c r="AV10" s="107"/>
      <c r="AW10" s="109" t="s">
        <v>29</v>
      </c>
      <c r="AX10" s="107"/>
      <c r="AY10" s="108"/>
      <c r="AZ10" s="107"/>
      <c r="BA10" s="108"/>
      <c r="BB10" s="107"/>
      <c r="BC10" s="109" t="s">
        <v>29</v>
      </c>
      <c r="BD10" s="107"/>
      <c r="BE10" s="108"/>
      <c r="BF10" s="107"/>
      <c r="BG10" s="108"/>
      <c r="BH10" s="107"/>
      <c r="BI10" s="109" t="s">
        <v>28</v>
      </c>
      <c r="BJ10" s="107"/>
      <c r="BK10" s="108"/>
      <c r="BL10" s="107"/>
      <c r="BM10" s="108"/>
      <c r="BN10" s="107"/>
      <c r="BO10" s="109" t="s">
        <v>28</v>
      </c>
      <c r="BP10" s="107"/>
      <c r="BQ10" s="108"/>
      <c r="BR10" s="107"/>
      <c r="BS10" s="108"/>
      <c r="BT10" s="107"/>
      <c r="BU10" s="109" t="s">
        <v>28</v>
      </c>
      <c r="BV10" s="107"/>
      <c r="BW10" s="108"/>
      <c r="BX10" s="107"/>
      <c r="BY10" s="108"/>
      <c r="BZ10" s="107"/>
      <c r="CA10" s="112" t="s">
        <v>30</v>
      </c>
      <c r="CC10" s="108"/>
      <c r="CE10" s="108"/>
      <c r="CG10" s="108"/>
      <c r="CH10" s="107"/>
      <c r="CI10" s="109" t="s">
        <v>28</v>
      </c>
      <c r="CO10" s="109" t="s">
        <v>28</v>
      </c>
    </row>
    <row r="11" spans="1:99" x14ac:dyDescent="0.4">
      <c r="A11" s="45"/>
      <c r="B11" s="45"/>
      <c r="C11" s="45"/>
      <c r="D11" s="45"/>
      <c r="E11" s="45"/>
      <c r="F11" s="45"/>
      <c r="G11" s="45"/>
      <c r="H11" s="118" t="s">
        <v>1</v>
      </c>
      <c r="I11" s="45"/>
      <c r="J11" s="45"/>
      <c r="K11" s="164"/>
      <c r="L11" s="97" t="s">
        <v>102</v>
      </c>
      <c r="M11" s="90">
        <v>120</v>
      </c>
      <c r="N11" s="35"/>
      <c r="O11" s="34"/>
      <c r="P11" s="35"/>
      <c r="Q11" s="34"/>
      <c r="R11" s="35"/>
      <c r="S11" s="64">
        <v>120</v>
      </c>
      <c r="T11" s="35"/>
      <c r="U11" s="34"/>
      <c r="V11" s="35"/>
      <c r="W11" s="34"/>
      <c r="X11" s="35"/>
      <c r="Y11" s="64"/>
      <c r="Z11" s="35"/>
      <c r="AA11" s="34"/>
      <c r="AB11" s="35"/>
      <c r="AC11" s="34"/>
      <c r="AD11" s="35"/>
      <c r="AE11" s="64"/>
      <c r="AF11" s="35"/>
      <c r="AG11" s="34"/>
      <c r="AH11" s="35"/>
      <c r="AI11" s="34"/>
      <c r="AJ11" s="35"/>
      <c r="AK11" s="64"/>
      <c r="AL11" s="35"/>
      <c r="AM11" s="34"/>
      <c r="AN11" s="35"/>
      <c r="AO11" s="34"/>
      <c r="AP11" s="35"/>
      <c r="AQ11" s="64" t="s">
        <v>107</v>
      </c>
      <c r="AR11" s="35"/>
      <c r="AS11" s="34"/>
      <c r="AT11" s="35"/>
      <c r="AU11" s="34"/>
      <c r="AV11" s="35"/>
      <c r="AW11" s="64"/>
      <c r="AX11" s="35"/>
      <c r="AY11" s="34"/>
      <c r="AZ11" s="35"/>
      <c r="BA11" s="34"/>
      <c r="BB11" s="35"/>
      <c r="BC11" s="64">
        <v>120</v>
      </c>
      <c r="BD11" s="35" t="s">
        <v>105</v>
      </c>
      <c r="BE11" s="34"/>
      <c r="BF11" s="35"/>
      <c r="BG11" s="34"/>
      <c r="BH11" s="35"/>
      <c r="BI11" s="64">
        <v>120</v>
      </c>
      <c r="BJ11" s="35" t="s">
        <v>105</v>
      </c>
      <c r="BK11" s="34"/>
      <c r="BL11" s="35"/>
      <c r="BM11" s="34"/>
      <c r="BN11" s="35"/>
      <c r="BO11" s="64">
        <v>120</v>
      </c>
      <c r="BP11" s="35" t="s">
        <v>105</v>
      </c>
      <c r="BQ11" s="34"/>
      <c r="BR11" s="35"/>
      <c r="BS11" s="34"/>
      <c r="BT11" s="35"/>
      <c r="BU11" s="64">
        <v>120</v>
      </c>
      <c r="BV11" s="35"/>
      <c r="BW11" s="34"/>
      <c r="BX11" s="35"/>
      <c r="BY11" s="34"/>
      <c r="BZ11" s="35"/>
      <c r="CA11" s="64" t="s">
        <v>96</v>
      </c>
      <c r="CB11" s="36"/>
      <c r="CC11" s="34"/>
      <c r="CD11" s="36"/>
      <c r="CE11" s="34"/>
      <c r="CF11" s="36"/>
      <c r="CG11" s="34"/>
      <c r="CH11" s="35"/>
      <c r="CI11" s="77">
        <v>120</v>
      </c>
      <c r="CJ11" s="36"/>
      <c r="CK11" s="36"/>
      <c r="CL11" s="36"/>
      <c r="CM11" s="36"/>
      <c r="CN11" s="36"/>
      <c r="CO11" s="77"/>
      <c r="CP11" s="36"/>
      <c r="CQ11" s="36"/>
      <c r="CR11" s="36"/>
      <c r="CS11" s="36"/>
      <c r="CT11" s="36"/>
    </row>
    <row r="12" spans="1:99" s="86" customFormat="1" x14ac:dyDescent="0.4">
      <c r="A12" s="116"/>
      <c r="B12" s="116"/>
      <c r="C12" s="116"/>
      <c r="D12" s="116"/>
      <c r="E12" s="116"/>
      <c r="F12" s="116"/>
      <c r="G12" s="116"/>
      <c r="H12" s="116"/>
      <c r="I12" s="116"/>
      <c r="J12" s="116"/>
      <c r="K12" s="164"/>
      <c r="L12" s="98" t="s">
        <v>114</v>
      </c>
      <c r="M12" s="84"/>
      <c r="N12" s="84"/>
      <c r="O12" s="85"/>
      <c r="P12" s="84"/>
      <c r="Q12" s="85"/>
      <c r="R12" s="84"/>
      <c r="S12" s="84"/>
      <c r="T12" s="84"/>
      <c r="U12" s="85"/>
      <c r="V12" s="84"/>
      <c r="W12" s="85"/>
      <c r="X12" s="84"/>
      <c r="Y12" s="84"/>
      <c r="Z12" s="84"/>
      <c r="AA12" s="85"/>
      <c r="AB12" s="84"/>
      <c r="AC12" s="85"/>
      <c r="AD12" s="84"/>
      <c r="AE12" s="84"/>
      <c r="AF12" s="84"/>
      <c r="AG12" s="85"/>
      <c r="AH12" s="84"/>
      <c r="AI12" s="85"/>
      <c r="AJ12" s="84"/>
      <c r="AK12" s="84"/>
      <c r="AL12" s="84"/>
      <c r="AM12" s="85"/>
      <c r="AN12" s="84"/>
      <c r="AO12" s="85"/>
      <c r="AP12" s="84"/>
      <c r="AQ12" s="84"/>
      <c r="AR12" s="84"/>
      <c r="AS12" s="85"/>
      <c r="AT12" s="84"/>
      <c r="AU12" s="85"/>
      <c r="AV12" s="84"/>
      <c r="AW12" s="84"/>
      <c r="AX12" s="84"/>
      <c r="AY12" s="85"/>
      <c r="AZ12" s="84"/>
      <c r="BA12" s="85"/>
      <c r="BB12" s="84"/>
      <c r="BC12" s="84"/>
      <c r="BD12" s="84"/>
      <c r="BE12" s="85"/>
      <c r="BF12" s="84"/>
      <c r="BG12" s="85"/>
      <c r="BH12" s="84"/>
      <c r="BI12" s="84"/>
      <c r="BJ12" s="84"/>
      <c r="BK12" s="85"/>
      <c r="BL12" s="84"/>
      <c r="BM12" s="85"/>
      <c r="BN12" s="84"/>
      <c r="BO12" s="84"/>
      <c r="BP12" s="84"/>
      <c r="BQ12" s="85"/>
      <c r="BR12" s="84"/>
      <c r="BS12" s="85"/>
      <c r="BT12" s="84"/>
      <c r="BU12" s="84"/>
      <c r="BV12" s="84"/>
      <c r="BW12" s="85"/>
      <c r="BX12" s="84"/>
      <c r="BY12" s="85"/>
      <c r="BZ12" s="84"/>
      <c r="CA12" s="85"/>
      <c r="CC12" s="85"/>
      <c r="CE12" s="85"/>
      <c r="CG12" s="85"/>
      <c r="CH12" s="84"/>
    </row>
    <row r="13" spans="1:99" s="27" customFormat="1" x14ac:dyDescent="0.4">
      <c r="A13" s="116"/>
      <c r="B13" s="116"/>
      <c r="C13" s="116"/>
      <c r="D13" s="116"/>
      <c r="E13" s="116"/>
      <c r="F13" s="116"/>
      <c r="G13" s="116"/>
      <c r="H13" s="116"/>
      <c r="I13" s="116"/>
      <c r="J13" s="116"/>
      <c r="K13" s="164"/>
      <c r="L13" s="99" t="s">
        <v>113</v>
      </c>
      <c r="M13" s="83">
        <v>13</v>
      </c>
      <c r="N13" s="26"/>
      <c r="O13" s="25"/>
      <c r="P13" s="26"/>
      <c r="Q13" s="25"/>
      <c r="R13" s="26"/>
      <c r="S13" s="65">
        <v>20</v>
      </c>
      <c r="T13" s="26"/>
      <c r="U13" s="25"/>
      <c r="V13" s="26"/>
      <c r="W13" s="25"/>
      <c r="X13" s="26"/>
      <c r="Y13" s="65"/>
      <c r="Z13" s="26"/>
      <c r="AA13" s="25"/>
      <c r="AB13" s="26"/>
      <c r="AC13" s="25"/>
      <c r="AD13" s="26"/>
      <c r="AE13" s="65"/>
      <c r="AF13" s="26"/>
      <c r="AG13" s="25"/>
      <c r="AH13" s="26"/>
      <c r="AI13" s="25"/>
      <c r="AJ13" s="26"/>
      <c r="AK13" s="65">
        <v>15</v>
      </c>
      <c r="AL13" s="26"/>
      <c r="AM13" s="25"/>
      <c r="AN13" s="26"/>
      <c r="AO13" s="25"/>
      <c r="AP13" s="26"/>
      <c r="AQ13" s="65"/>
      <c r="AR13" s="26"/>
      <c r="AS13" s="25"/>
      <c r="AT13" s="26"/>
      <c r="AU13" s="25"/>
      <c r="AV13" s="26"/>
      <c r="AW13" s="65">
        <v>12</v>
      </c>
      <c r="AX13" s="26"/>
      <c r="AY13" s="25"/>
      <c r="AZ13" s="26"/>
      <c r="BA13" s="25"/>
      <c r="BB13" s="26"/>
      <c r="BC13" s="65"/>
      <c r="BD13" s="26"/>
      <c r="BE13" s="25"/>
      <c r="BF13" s="26"/>
      <c r="BG13" s="25"/>
      <c r="BH13" s="26"/>
      <c r="BI13" s="65"/>
      <c r="BJ13" s="26"/>
      <c r="BK13" s="25"/>
      <c r="BL13" s="26"/>
      <c r="BM13" s="25"/>
      <c r="BN13" s="26"/>
      <c r="BO13" s="65"/>
      <c r="BP13" s="26"/>
      <c r="BQ13" s="25"/>
      <c r="BR13" s="26"/>
      <c r="BS13" s="25"/>
      <c r="BT13" s="26"/>
      <c r="BU13" s="65"/>
      <c r="BV13" s="26"/>
      <c r="BW13" s="25"/>
      <c r="BX13" s="26"/>
      <c r="BY13" s="25"/>
      <c r="BZ13" s="26"/>
      <c r="CA13" s="65">
        <v>22</v>
      </c>
      <c r="CC13" s="25"/>
      <c r="CE13" s="25"/>
      <c r="CG13" s="25"/>
      <c r="CH13" s="26"/>
      <c r="CI13" s="78">
        <v>13</v>
      </c>
      <c r="CO13" s="78"/>
    </row>
    <row r="14" spans="1:99" s="36" customFormat="1" x14ac:dyDescent="0.4">
      <c r="A14" s="117"/>
      <c r="B14" s="117"/>
      <c r="C14" s="117"/>
      <c r="D14" s="117"/>
      <c r="E14" s="117"/>
      <c r="F14" s="117"/>
      <c r="G14" s="117"/>
      <c r="H14" s="117"/>
      <c r="I14" s="117"/>
      <c r="J14" s="117"/>
      <c r="K14" s="164"/>
      <c r="L14" s="100" t="s">
        <v>130</v>
      </c>
      <c r="M14" s="90">
        <v>8</v>
      </c>
      <c r="N14" s="35"/>
      <c r="O14" s="34"/>
      <c r="P14" s="35"/>
      <c r="Q14" s="34"/>
      <c r="R14" s="35"/>
      <c r="S14" s="64">
        <v>11</v>
      </c>
      <c r="T14" s="35"/>
      <c r="U14" s="34"/>
      <c r="V14" s="35"/>
      <c r="W14" s="34"/>
      <c r="X14" s="35"/>
      <c r="Y14" s="64"/>
      <c r="Z14" s="35"/>
      <c r="AA14" s="34"/>
      <c r="AB14" s="35"/>
      <c r="AC14" s="34"/>
      <c r="AD14" s="35"/>
      <c r="AE14" s="64"/>
      <c r="AF14" s="35"/>
      <c r="AG14" s="34"/>
      <c r="AH14" s="35"/>
      <c r="AI14" s="34"/>
      <c r="AJ14" s="35"/>
      <c r="AK14" s="64">
        <v>11</v>
      </c>
      <c r="AL14" s="35"/>
      <c r="AM14" s="34"/>
      <c r="AN14" s="35"/>
      <c r="AO14" s="34"/>
      <c r="AP14" s="35"/>
      <c r="AQ14" s="64"/>
      <c r="AR14" s="35"/>
      <c r="AS14" s="34"/>
      <c r="AT14" s="35"/>
      <c r="AU14" s="34"/>
      <c r="AV14" s="35"/>
      <c r="AW14" s="64"/>
      <c r="AX14" s="35"/>
      <c r="AY14" s="34"/>
      <c r="AZ14" s="35"/>
      <c r="BA14" s="34"/>
      <c r="BB14" s="35"/>
      <c r="BC14" s="64"/>
      <c r="BD14" s="35"/>
      <c r="BE14" s="34"/>
      <c r="BF14" s="35"/>
      <c r="BG14" s="34"/>
      <c r="BH14" s="35"/>
      <c r="BI14" s="64"/>
      <c r="BJ14" s="35"/>
      <c r="BK14" s="34"/>
      <c r="BL14" s="35"/>
      <c r="BM14" s="34"/>
      <c r="BN14" s="35"/>
      <c r="BO14" s="64"/>
      <c r="BP14" s="35"/>
      <c r="BQ14" s="34"/>
      <c r="BR14" s="35"/>
      <c r="BS14" s="34"/>
      <c r="BT14" s="35"/>
      <c r="BU14" s="64"/>
      <c r="BV14" s="35"/>
      <c r="BW14" s="34"/>
      <c r="BX14" s="35"/>
      <c r="BY14" s="34"/>
      <c r="BZ14" s="35"/>
      <c r="CA14" s="64">
        <v>10</v>
      </c>
      <c r="CC14" s="34"/>
      <c r="CE14" s="34"/>
      <c r="CG14" s="34"/>
      <c r="CH14" s="35"/>
      <c r="CI14" s="77"/>
      <c r="CO14" s="77"/>
    </row>
    <row r="15" spans="1:99" x14ac:dyDescent="0.4">
      <c r="A15" s="45"/>
      <c r="B15" s="45"/>
      <c r="C15" s="45"/>
      <c r="D15" s="45"/>
      <c r="E15" s="45"/>
      <c r="F15" s="45"/>
      <c r="G15" s="45"/>
      <c r="H15" s="45"/>
      <c r="I15" s="45"/>
      <c r="J15" s="45"/>
      <c r="K15" s="164"/>
      <c r="L15" s="101" t="s">
        <v>33</v>
      </c>
      <c r="M15" s="91"/>
      <c r="N15" s="57"/>
      <c r="O15" s="56"/>
      <c r="P15" s="57"/>
      <c r="Q15" s="56"/>
      <c r="R15" s="57"/>
      <c r="S15" s="66">
        <v>100</v>
      </c>
      <c r="T15" s="57"/>
      <c r="U15" s="56"/>
      <c r="V15" s="57"/>
      <c r="W15" s="56"/>
      <c r="X15" s="57"/>
      <c r="Y15" s="66"/>
      <c r="Z15" s="57"/>
      <c r="AA15" s="56"/>
      <c r="AB15" s="57"/>
      <c r="AC15" s="56"/>
      <c r="AD15" s="57"/>
      <c r="AE15" s="66"/>
      <c r="AF15" s="57"/>
      <c r="AG15" s="56"/>
      <c r="AH15" s="57"/>
      <c r="AI15" s="56"/>
      <c r="AJ15" s="57"/>
      <c r="AK15" s="66"/>
      <c r="AL15" s="57"/>
      <c r="AM15" s="56"/>
      <c r="AN15" s="57"/>
      <c r="AO15" s="56"/>
      <c r="AP15" s="57"/>
      <c r="AQ15" s="66"/>
      <c r="AR15" s="57"/>
      <c r="AS15" s="56"/>
      <c r="AT15" s="57"/>
      <c r="AU15" s="56"/>
      <c r="AV15" s="57"/>
      <c r="AW15" s="66"/>
      <c r="AX15" s="57"/>
      <c r="AY15" s="56"/>
      <c r="AZ15" s="57"/>
      <c r="BA15" s="56"/>
      <c r="BB15" s="57"/>
      <c r="BC15" s="66"/>
      <c r="BD15" s="57"/>
      <c r="BE15" s="56"/>
      <c r="BF15" s="57"/>
      <c r="BG15" s="56"/>
      <c r="BH15" s="57"/>
      <c r="BI15" s="66"/>
      <c r="BJ15" s="57"/>
      <c r="BK15" s="56"/>
      <c r="BL15" s="57"/>
      <c r="BM15" s="56"/>
      <c r="BN15" s="57"/>
      <c r="BO15" s="66"/>
      <c r="BP15" s="57"/>
      <c r="BQ15" s="56"/>
      <c r="BR15" s="57"/>
      <c r="BS15" s="56"/>
      <c r="BT15" s="57"/>
      <c r="BU15" s="66"/>
      <c r="BV15" s="57"/>
      <c r="BW15" s="56"/>
      <c r="BX15" s="57"/>
      <c r="BY15" s="56"/>
      <c r="BZ15" s="57"/>
      <c r="CA15" s="66">
        <v>100</v>
      </c>
      <c r="CB15" s="58"/>
      <c r="CC15" s="56"/>
      <c r="CD15" s="58"/>
      <c r="CE15" s="56"/>
      <c r="CF15" s="58"/>
      <c r="CG15" s="56"/>
      <c r="CH15" s="57"/>
      <c r="CI15" s="79"/>
      <c r="CJ15" s="58"/>
      <c r="CK15" s="58"/>
      <c r="CL15" s="58"/>
      <c r="CM15" s="58"/>
      <c r="CN15" s="58"/>
      <c r="CO15" s="79"/>
      <c r="CP15" s="58"/>
      <c r="CQ15" s="58"/>
      <c r="CR15" s="58"/>
      <c r="CS15" s="58"/>
      <c r="CT15" s="58"/>
      <c r="CU15" s="58"/>
    </row>
    <row r="16" spans="1:99" x14ac:dyDescent="0.4">
      <c r="A16" s="149" t="s">
        <v>0</v>
      </c>
      <c r="B16" s="149" t="s">
        <v>0</v>
      </c>
      <c r="C16" s="149"/>
      <c r="D16" s="149"/>
      <c r="E16" s="149"/>
      <c r="F16" s="149"/>
      <c r="G16" s="149"/>
      <c r="H16" s="150" t="s">
        <v>1</v>
      </c>
      <c r="I16" s="149"/>
      <c r="J16" s="149"/>
      <c r="K16" s="161" t="s">
        <v>112</v>
      </c>
      <c r="L16" s="102" t="s">
        <v>31</v>
      </c>
      <c r="M16" s="92">
        <v>600</v>
      </c>
      <c r="N16" s="29"/>
      <c r="O16" s="28"/>
      <c r="P16" s="29"/>
      <c r="Q16" s="28"/>
      <c r="R16" s="29"/>
      <c r="S16" s="67">
        <v>500</v>
      </c>
      <c r="T16" s="29"/>
      <c r="U16" s="28"/>
      <c r="V16" s="29"/>
      <c r="W16" s="28"/>
      <c r="X16" s="29"/>
      <c r="Y16" s="67"/>
      <c r="Z16" s="29"/>
      <c r="AA16" s="28"/>
      <c r="AB16" s="29"/>
      <c r="AC16" s="28"/>
      <c r="AD16" s="29"/>
      <c r="AE16" s="67"/>
      <c r="AF16" s="29"/>
      <c r="AG16" s="28"/>
      <c r="AH16" s="29"/>
      <c r="AI16" s="28"/>
      <c r="AJ16" s="29"/>
      <c r="AK16" s="67"/>
      <c r="AL16" s="29"/>
      <c r="AM16" s="28"/>
      <c r="AN16" s="29"/>
      <c r="AO16" s="28"/>
      <c r="AP16" s="29"/>
      <c r="AQ16" s="67"/>
      <c r="AR16" s="29"/>
      <c r="AS16" s="28"/>
      <c r="AT16" s="29"/>
      <c r="AU16" s="28"/>
      <c r="AV16" s="29"/>
      <c r="AW16" s="67"/>
      <c r="AX16" s="29"/>
      <c r="AY16" s="28"/>
      <c r="AZ16" s="29"/>
      <c r="BA16" s="28"/>
      <c r="BB16" s="29"/>
      <c r="BC16" s="67">
        <v>500</v>
      </c>
      <c r="BD16" s="29"/>
      <c r="BE16" s="28"/>
      <c r="BF16" s="29"/>
      <c r="BG16" s="28"/>
      <c r="BH16" s="29"/>
      <c r="BI16" s="67"/>
      <c r="BJ16" s="29"/>
      <c r="BK16" s="28"/>
      <c r="BL16" s="29"/>
      <c r="BM16" s="28"/>
      <c r="BN16" s="29"/>
      <c r="BO16" s="67"/>
      <c r="BP16" s="29"/>
      <c r="BQ16" s="28"/>
      <c r="BR16" s="29"/>
      <c r="BS16" s="28"/>
      <c r="BT16" s="29"/>
      <c r="BU16" s="67">
        <v>530</v>
      </c>
      <c r="BV16" s="29"/>
      <c r="BW16" s="28"/>
      <c r="BX16" s="29"/>
      <c r="BY16" s="28"/>
      <c r="BZ16" s="29"/>
      <c r="CA16" s="67">
        <v>400</v>
      </c>
      <c r="CB16" s="52" t="s">
        <v>110</v>
      </c>
      <c r="CC16" s="28"/>
      <c r="CD16" s="30"/>
      <c r="CE16" s="28"/>
      <c r="CF16" s="30"/>
      <c r="CG16" s="28"/>
      <c r="CH16" s="29"/>
      <c r="CI16" s="80"/>
      <c r="CJ16" s="30"/>
      <c r="CK16" s="30"/>
      <c r="CL16" s="30"/>
      <c r="CM16" s="30"/>
      <c r="CN16" s="30"/>
      <c r="CO16" s="80" t="s">
        <v>93</v>
      </c>
      <c r="CP16" s="30"/>
      <c r="CQ16" s="30"/>
      <c r="CR16" s="30"/>
      <c r="CS16" s="30"/>
      <c r="CT16" s="30"/>
    </row>
    <row r="17" spans="1:98" s="49" customFormat="1" x14ac:dyDescent="0.4">
      <c r="A17" s="149"/>
      <c r="B17" s="149"/>
      <c r="C17" s="149"/>
      <c r="D17" s="149"/>
      <c r="E17" s="149"/>
      <c r="F17" s="149"/>
      <c r="G17" s="149"/>
      <c r="H17" s="150"/>
      <c r="I17" s="149"/>
      <c r="J17" s="149"/>
      <c r="K17" s="161"/>
      <c r="L17" s="103" t="s">
        <v>94</v>
      </c>
      <c r="M17" s="93">
        <v>6</v>
      </c>
      <c r="N17" s="51"/>
      <c r="O17" s="50"/>
      <c r="P17" s="51"/>
      <c r="Q17" s="50"/>
      <c r="R17" s="51"/>
      <c r="S17" s="68">
        <v>6</v>
      </c>
      <c r="T17" s="51"/>
      <c r="U17" s="50"/>
      <c r="V17" s="51"/>
      <c r="W17" s="50"/>
      <c r="X17" s="51"/>
      <c r="Y17" s="68"/>
      <c r="Z17" s="51"/>
      <c r="AA17" s="50"/>
      <c r="AB17" s="51"/>
      <c r="AC17" s="50"/>
      <c r="AD17" s="51"/>
      <c r="AE17" s="68"/>
      <c r="AF17" s="51"/>
      <c r="AG17" s="50"/>
      <c r="AH17" s="51"/>
      <c r="AI17" s="50"/>
      <c r="AJ17" s="51"/>
      <c r="AK17" s="68"/>
      <c r="AL17" s="51"/>
      <c r="AM17" s="50"/>
      <c r="AN17" s="51"/>
      <c r="AO17" s="50"/>
      <c r="AP17" s="51"/>
      <c r="AQ17" s="68"/>
      <c r="AR17" s="51"/>
      <c r="AS17" s="50"/>
      <c r="AT17" s="51"/>
      <c r="AU17" s="50"/>
      <c r="AV17" s="51"/>
      <c r="AW17" s="68"/>
      <c r="AX17" s="51"/>
      <c r="AY17" s="50"/>
      <c r="AZ17" s="51"/>
      <c r="BA17" s="50"/>
      <c r="BB17" s="51"/>
      <c r="BC17" s="68"/>
      <c r="BD17" s="51"/>
      <c r="BE17" s="50"/>
      <c r="BF17" s="51"/>
      <c r="BG17" s="50"/>
      <c r="BH17" s="51"/>
      <c r="BI17" s="68"/>
      <c r="BJ17" s="51"/>
      <c r="BK17" s="50"/>
      <c r="BL17" s="51"/>
      <c r="BM17" s="50"/>
      <c r="BN17" s="51"/>
      <c r="BO17" s="68"/>
      <c r="BP17" s="51"/>
      <c r="BQ17" s="50"/>
      <c r="BR17" s="51"/>
      <c r="BS17" s="50"/>
      <c r="BT17" s="51"/>
      <c r="BU17" s="68">
        <v>6</v>
      </c>
      <c r="BV17" s="51"/>
      <c r="BW17" s="50"/>
      <c r="BX17" s="51"/>
      <c r="BY17" s="50"/>
      <c r="BZ17" s="51"/>
      <c r="CA17" s="68">
        <v>4</v>
      </c>
      <c r="CC17" s="50"/>
      <c r="CE17" s="50"/>
      <c r="CG17" s="50"/>
      <c r="CH17" s="51"/>
      <c r="CI17" s="81"/>
      <c r="CO17" s="81">
        <v>4.5999999999999996</v>
      </c>
    </row>
    <row r="18" spans="1:98" x14ac:dyDescent="0.4">
      <c r="A18" s="149"/>
      <c r="B18" s="149"/>
      <c r="C18" s="149"/>
      <c r="D18" s="149"/>
      <c r="E18" s="149"/>
      <c r="F18" s="149"/>
      <c r="G18" s="149"/>
      <c r="H18" s="150"/>
      <c r="I18" s="149"/>
      <c r="J18" s="149"/>
      <c r="K18" s="161"/>
      <c r="L18" s="102" t="s">
        <v>92</v>
      </c>
      <c r="M18" s="87"/>
      <c r="S18" s="7"/>
      <c r="Y18" s="7"/>
      <c r="AE18" s="7"/>
      <c r="AK18" s="7"/>
      <c r="AQ18" s="7"/>
      <c r="AW18" s="7"/>
      <c r="BC18" s="7"/>
      <c r="BI18" s="7"/>
      <c r="BO18" s="7"/>
      <c r="BU18" s="7" t="s">
        <v>95</v>
      </c>
      <c r="CA18" s="7"/>
      <c r="CI18" s="2"/>
      <c r="CO18" s="2"/>
    </row>
    <row r="19" spans="1:98" s="27" customFormat="1" x14ac:dyDescent="0.4">
      <c r="A19" s="149"/>
      <c r="B19" s="149"/>
      <c r="C19" s="149"/>
      <c r="D19" s="149"/>
      <c r="E19" s="149"/>
      <c r="F19" s="149"/>
      <c r="G19" s="149"/>
      <c r="H19" s="150"/>
      <c r="I19" s="149"/>
      <c r="J19" s="149"/>
      <c r="K19" s="161"/>
      <c r="L19" s="104" t="s">
        <v>133</v>
      </c>
      <c r="M19" s="83">
        <v>20</v>
      </c>
      <c r="N19" s="26"/>
      <c r="O19" s="25"/>
      <c r="P19" s="26"/>
      <c r="Q19" s="25"/>
      <c r="R19" s="26"/>
      <c r="S19" s="65"/>
      <c r="T19" s="26"/>
      <c r="U19" s="25"/>
      <c r="V19" s="26"/>
      <c r="W19" s="25"/>
      <c r="X19" s="26"/>
      <c r="Y19" s="65"/>
      <c r="Z19" s="26"/>
      <c r="AA19" s="25"/>
      <c r="AB19" s="26"/>
      <c r="AC19" s="25"/>
      <c r="AD19" s="26"/>
      <c r="AE19" s="65"/>
      <c r="AF19" s="26"/>
      <c r="AG19" s="25"/>
      <c r="AH19" s="26"/>
      <c r="AI19" s="25"/>
      <c r="AJ19" s="26"/>
      <c r="AK19" s="65"/>
      <c r="AL19" s="26"/>
      <c r="AM19" s="25"/>
      <c r="AN19" s="26"/>
      <c r="AO19" s="25"/>
      <c r="AP19" s="26"/>
      <c r="AQ19" s="65"/>
      <c r="AR19" s="26"/>
      <c r="AS19" s="25"/>
      <c r="AT19" s="26"/>
      <c r="AU19" s="25"/>
      <c r="AV19" s="26"/>
      <c r="AW19" s="65"/>
      <c r="AX19" s="26"/>
      <c r="AY19" s="25"/>
      <c r="AZ19" s="26"/>
      <c r="BA19" s="25"/>
      <c r="BB19" s="26"/>
      <c r="BC19" s="65">
        <v>10</v>
      </c>
      <c r="BD19" s="26"/>
      <c r="BE19" s="25"/>
      <c r="BF19" s="26"/>
      <c r="BG19" s="25"/>
      <c r="BH19" s="26"/>
      <c r="BI19" s="65"/>
      <c r="BJ19" s="26"/>
      <c r="BK19" s="25"/>
      <c r="BL19" s="26"/>
      <c r="BM19" s="25"/>
      <c r="BN19" s="26"/>
      <c r="BO19" s="65"/>
      <c r="BP19" s="26"/>
      <c r="BQ19" s="25"/>
      <c r="BR19" s="26"/>
      <c r="BS19" s="25"/>
      <c r="BT19" s="26"/>
      <c r="BU19" s="65"/>
      <c r="BV19" s="26"/>
      <c r="BW19" s="25"/>
      <c r="BX19" s="26"/>
      <c r="BY19" s="25"/>
      <c r="BZ19" s="26"/>
      <c r="CA19" s="65">
        <v>20</v>
      </c>
      <c r="CC19" s="25"/>
      <c r="CE19" s="25"/>
      <c r="CG19" s="25"/>
      <c r="CH19" s="26"/>
      <c r="CI19" s="78"/>
      <c r="CO19" s="78"/>
    </row>
    <row r="20" spans="1:98" s="44" customFormat="1" x14ac:dyDescent="0.4">
      <c r="A20" s="118" t="s">
        <v>1</v>
      </c>
      <c r="B20" s="120" t="s">
        <v>0</v>
      </c>
      <c r="C20" s="120" t="s">
        <v>0</v>
      </c>
      <c r="D20" s="120" t="s">
        <v>0</v>
      </c>
      <c r="E20" s="120" t="s">
        <v>0</v>
      </c>
      <c r="F20" s="120" t="s">
        <v>0</v>
      </c>
      <c r="G20" s="120" t="s">
        <v>0</v>
      </c>
      <c r="H20" s="120" t="s">
        <v>0</v>
      </c>
      <c r="I20" s="120" t="s">
        <v>0</v>
      </c>
      <c r="J20" s="120" t="s">
        <v>0</v>
      </c>
      <c r="K20" s="154" t="s">
        <v>117</v>
      </c>
      <c r="L20" s="111" t="s">
        <v>32</v>
      </c>
      <c r="M20" s="106" t="s">
        <v>124</v>
      </c>
      <c r="N20" s="107"/>
      <c r="O20" s="108"/>
      <c r="P20" s="107"/>
      <c r="Q20" s="108"/>
      <c r="R20" s="107"/>
      <c r="S20" s="47" t="s">
        <v>103</v>
      </c>
      <c r="T20" s="107"/>
      <c r="U20" s="108"/>
      <c r="V20" s="107"/>
      <c r="W20" s="108"/>
      <c r="X20" s="107"/>
      <c r="Y20" s="109" t="s">
        <v>95</v>
      </c>
      <c r="Z20" s="107"/>
      <c r="AA20" s="108"/>
      <c r="AB20" s="107"/>
      <c r="AC20" s="108"/>
      <c r="AD20" s="107"/>
      <c r="AE20" s="109" t="s">
        <v>95</v>
      </c>
      <c r="AF20" s="107"/>
      <c r="AG20" s="108"/>
      <c r="AH20" s="107"/>
      <c r="AI20" s="108"/>
      <c r="AJ20" s="107"/>
      <c r="AK20" s="109" t="s">
        <v>95</v>
      </c>
      <c r="AL20" s="107"/>
      <c r="AM20" s="108"/>
      <c r="AN20" s="107"/>
      <c r="AO20" s="108"/>
      <c r="AP20" s="107"/>
      <c r="AQ20" s="109" t="s">
        <v>95</v>
      </c>
      <c r="AR20" s="107"/>
      <c r="AS20" s="108"/>
      <c r="AT20" s="107"/>
      <c r="AU20" s="108"/>
      <c r="AV20" s="107"/>
      <c r="AW20" s="109" t="s">
        <v>95</v>
      </c>
      <c r="AX20" s="107"/>
      <c r="AY20" s="108"/>
      <c r="AZ20" s="107"/>
      <c r="BA20" s="108"/>
      <c r="BB20" s="107"/>
      <c r="BC20" s="109" t="s">
        <v>95</v>
      </c>
      <c r="BD20" s="107"/>
      <c r="BE20" s="108"/>
      <c r="BF20" s="107"/>
      <c r="BG20" s="108"/>
      <c r="BH20" s="107"/>
      <c r="BI20" s="109"/>
      <c r="BJ20" s="107"/>
      <c r="BK20" s="108"/>
      <c r="BL20" s="107"/>
      <c r="BM20" s="108"/>
      <c r="BN20" s="107"/>
      <c r="BO20" s="109" t="s">
        <v>173</v>
      </c>
      <c r="BP20" s="107"/>
      <c r="BQ20" s="108"/>
      <c r="BR20" s="107"/>
      <c r="BS20" s="108"/>
      <c r="BT20" s="107"/>
      <c r="BU20" s="109" t="s">
        <v>95</v>
      </c>
      <c r="BV20" s="107"/>
      <c r="BW20" s="108"/>
      <c r="BX20" s="107"/>
      <c r="BY20" s="108"/>
      <c r="BZ20" s="107"/>
      <c r="CA20" s="109" t="s">
        <v>95</v>
      </c>
      <c r="CC20" s="108"/>
      <c r="CE20" s="108"/>
      <c r="CG20" s="108"/>
      <c r="CH20" s="107"/>
      <c r="CI20" s="109" t="s">
        <v>95</v>
      </c>
      <c r="CO20" s="109" t="s">
        <v>95</v>
      </c>
    </row>
    <row r="21" spans="1:98" x14ac:dyDescent="0.4">
      <c r="A21" s="118" t="s">
        <v>1</v>
      </c>
      <c r="B21" s="120" t="s">
        <v>0</v>
      </c>
      <c r="C21" s="120" t="s">
        <v>0</v>
      </c>
      <c r="D21" s="120" t="s">
        <v>0</v>
      </c>
      <c r="E21" s="120" t="s">
        <v>0</v>
      </c>
      <c r="F21" s="120" t="s">
        <v>0</v>
      </c>
      <c r="G21" s="120" t="s">
        <v>0</v>
      </c>
      <c r="H21" s="120" t="s">
        <v>0</v>
      </c>
      <c r="I21" s="120" t="s">
        <v>0</v>
      </c>
      <c r="J21" s="120" t="s">
        <v>0</v>
      </c>
      <c r="K21" s="155"/>
      <c r="L21" s="105" t="s">
        <v>91</v>
      </c>
      <c r="M21" s="94">
        <v>55</v>
      </c>
      <c r="N21" s="32"/>
      <c r="O21" s="31"/>
      <c r="P21" s="32"/>
      <c r="Q21" s="31"/>
      <c r="R21" s="32"/>
      <c r="S21" s="69">
        <v>65</v>
      </c>
      <c r="T21" s="32"/>
      <c r="U21" s="31"/>
      <c r="V21" s="32"/>
      <c r="W21" s="31"/>
      <c r="X21" s="32"/>
      <c r="Y21" s="69"/>
      <c r="Z21" s="32"/>
      <c r="AA21" s="31"/>
      <c r="AB21" s="32"/>
      <c r="AC21" s="31"/>
      <c r="AD21" s="32"/>
      <c r="AE21" s="69"/>
      <c r="AF21" s="32"/>
      <c r="AG21" s="31"/>
      <c r="AH21" s="32"/>
      <c r="AI21" s="31"/>
      <c r="AJ21" s="32"/>
      <c r="AK21" s="69"/>
      <c r="AL21" s="32"/>
      <c r="AM21" s="31"/>
      <c r="AN21" s="32"/>
      <c r="AO21" s="31"/>
      <c r="AP21" s="32"/>
      <c r="AQ21" s="69">
        <v>65</v>
      </c>
      <c r="AR21" s="32"/>
      <c r="AS21" s="31"/>
      <c r="AT21" s="32"/>
      <c r="AU21" s="31"/>
      <c r="AV21" s="32"/>
      <c r="AW21" s="69"/>
      <c r="AX21" s="32"/>
      <c r="AY21" s="31"/>
      <c r="AZ21" s="32"/>
      <c r="BA21" s="31"/>
      <c r="BB21" s="32"/>
      <c r="BC21" s="69">
        <v>65</v>
      </c>
      <c r="BD21" s="32"/>
      <c r="BE21" s="31"/>
      <c r="BF21" s="32"/>
      <c r="BG21" s="31"/>
      <c r="BH21" s="32"/>
      <c r="BI21" s="69"/>
      <c r="BJ21" s="32"/>
      <c r="BK21" s="31"/>
      <c r="BL21" s="32"/>
      <c r="BM21" s="31"/>
      <c r="BN21" s="32"/>
      <c r="BO21" s="69"/>
      <c r="BP21" s="32"/>
      <c r="BQ21" s="31"/>
      <c r="BR21" s="32"/>
      <c r="BS21" s="31"/>
      <c r="BT21" s="32"/>
      <c r="BU21" s="69">
        <v>64</v>
      </c>
      <c r="BV21" s="32"/>
      <c r="BW21" s="31"/>
      <c r="BX21" s="32"/>
      <c r="BY21" s="31"/>
      <c r="BZ21" s="32"/>
      <c r="CA21" s="69"/>
      <c r="CB21" s="33"/>
      <c r="CC21" s="31"/>
      <c r="CD21" s="33"/>
      <c r="CE21" s="31"/>
      <c r="CF21" s="33"/>
      <c r="CG21" s="31"/>
      <c r="CH21" s="32"/>
      <c r="CI21" s="82"/>
      <c r="CJ21" s="33"/>
      <c r="CK21" s="33"/>
      <c r="CL21" s="33"/>
      <c r="CM21" s="33"/>
      <c r="CN21" s="33"/>
      <c r="CO21" s="82"/>
      <c r="CP21" s="33"/>
      <c r="CQ21" s="33"/>
      <c r="CR21" s="33"/>
      <c r="CS21" s="33"/>
      <c r="CT21" s="33"/>
    </row>
    <row r="22" spans="1:98" s="44" customFormat="1" x14ac:dyDescent="0.4">
      <c r="A22" s="120"/>
      <c r="B22" s="120"/>
      <c r="C22" s="120"/>
      <c r="D22" s="118" t="s">
        <v>1</v>
      </c>
      <c r="E22" s="120"/>
      <c r="F22" s="120"/>
      <c r="G22" s="120"/>
      <c r="H22" s="120"/>
      <c r="I22" s="120"/>
      <c r="J22" s="120"/>
      <c r="K22" s="155"/>
      <c r="L22" s="111" t="s">
        <v>136</v>
      </c>
      <c r="M22" s="106" t="s">
        <v>0</v>
      </c>
      <c r="N22" s="107"/>
      <c r="O22" s="108"/>
      <c r="P22" s="107"/>
      <c r="Q22" s="108"/>
      <c r="R22" s="107"/>
      <c r="S22" s="109" t="s">
        <v>131</v>
      </c>
      <c r="T22" s="107"/>
      <c r="U22" s="108"/>
      <c r="V22" s="107"/>
      <c r="W22" s="108"/>
      <c r="X22" s="107"/>
      <c r="Y22" s="109" t="s">
        <v>1</v>
      </c>
      <c r="Z22" s="107"/>
      <c r="AA22" s="108"/>
      <c r="AB22" s="107"/>
      <c r="AC22" s="108"/>
      <c r="AD22" s="107"/>
      <c r="AE22" s="109" t="s">
        <v>131</v>
      </c>
      <c r="AF22" s="107"/>
      <c r="AG22" s="108"/>
      <c r="AH22" s="107"/>
      <c r="AI22" s="108"/>
      <c r="AJ22" s="107"/>
      <c r="AK22" s="109" t="s">
        <v>131</v>
      </c>
      <c r="AL22" s="107"/>
      <c r="AM22" s="108"/>
      <c r="AN22" s="107"/>
      <c r="AO22" s="108"/>
      <c r="AP22" s="107"/>
      <c r="AQ22" s="109" t="s">
        <v>1</v>
      </c>
      <c r="AR22" s="107"/>
      <c r="AS22" s="108"/>
      <c r="AT22" s="107"/>
      <c r="AU22" s="108"/>
      <c r="AV22" s="107"/>
      <c r="AW22" s="109" t="s">
        <v>0</v>
      </c>
      <c r="AX22" s="107"/>
      <c r="AY22" s="108"/>
      <c r="AZ22" s="107"/>
      <c r="BA22" s="108"/>
      <c r="BB22" s="107"/>
      <c r="BC22" s="109" t="s">
        <v>0</v>
      </c>
      <c r="BD22" s="107"/>
      <c r="BE22" s="108"/>
      <c r="BF22" s="107"/>
      <c r="BG22" s="108"/>
      <c r="BH22" s="107"/>
      <c r="BI22" s="109" t="s">
        <v>0</v>
      </c>
      <c r="BJ22" s="107"/>
      <c r="BK22" s="108"/>
      <c r="BL22" s="107"/>
      <c r="BM22" s="108"/>
      <c r="BN22" s="107"/>
      <c r="BO22" s="109" t="s">
        <v>0</v>
      </c>
      <c r="BP22" s="107"/>
      <c r="BQ22" s="108"/>
      <c r="BR22" s="107"/>
      <c r="BS22" s="108"/>
      <c r="BT22" s="107"/>
      <c r="BU22" s="109" t="s">
        <v>0</v>
      </c>
      <c r="BV22" s="107"/>
      <c r="BW22" s="108"/>
      <c r="BX22" s="107"/>
      <c r="BY22" s="108"/>
      <c r="BZ22" s="107"/>
      <c r="CA22" s="109" t="s">
        <v>0</v>
      </c>
      <c r="CC22" s="108"/>
      <c r="CE22" s="108"/>
      <c r="CG22" s="108"/>
      <c r="CH22" s="107"/>
      <c r="CI22" s="109" t="s">
        <v>0</v>
      </c>
      <c r="CO22" s="109" t="s">
        <v>0</v>
      </c>
    </row>
    <row r="23" spans="1:98" s="44" customFormat="1" x14ac:dyDescent="0.4">
      <c r="A23" s="120"/>
      <c r="B23" s="120"/>
      <c r="C23" s="120"/>
      <c r="D23" s="120"/>
      <c r="E23" s="120"/>
      <c r="F23" s="120"/>
      <c r="G23" s="120"/>
      <c r="H23" s="120"/>
      <c r="I23" s="120"/>
      <c r="J23" s="120"/>
      <c r="K23" s="155"/>
      <c r="L23" s="111" t="s">
        <v>98</v>
      </c>
      <c r="M23" s="106" t="s">
        <v>99</v>
      </c>
      <c r="N23" s="107"/>
      <c r="O23" s="108"/>
      <c r="P23" s="107"/>
      <c r="Q23" s="108"/>
      <c r="R23" s="107"/>
      <c r="S23" s="109" t="s">
        <v>104</v>
      </c>
      <c r="T23" s="107"/>
      <c r="U23" s="108"/>
      <c r="V23" s="107"/>
      <c r="W23" s="108"/>
      <c r="X23" s="107"/>
      <c r="Y23" s="109" t="s">
        <v>97</v>
      </c>
      <c r="Z23" s="107"/>
      <c r="AA23" s="108"/>
      <c r="AB23" s="107"/>
      <c r="AC23" s="108"/>
      <c r="AD23" s="107"/>
      <c r="AE23" s="109" t="s">
        <v>97</v>
      </c>
      <c r="AF23" s="107"/>
      <c r="AG23" s="108"/>
      <c r="AH23" s="107"/>
      <c r="AI23" s="108"/>
      <c r="AJ23" s="107"/>
      <c r="AK23" s="109" t="s">
        <v>97</v>
      </c>
      <c r="AL23" s="107"/>
      <c r="AM23" s="108"/>
      <c r="AN23" s="107"/>
      <c r="AO23" s="108"/>
      <c r="AP23" s="107"/>
      <c r="AQ23" s="109" t="s">
        <v>109</v>
      </c>
      <c r="AR23" s="107"/>
      <c r="AS23" s="108"/>
      <c r="AT23" s="107"/>
      <c r="AU23" s="108"/>
      <c r="AV23" s="107"/>
      <c r="AW23" s="109" t="s">
        <v>123</v>
      </c>
      <c r="AX23" s="107"/>
      <c r="AY23" s="108"/>
      <c r="AZ23" s="107"/>
      <c r="BA23" s="108"/>
      <c r="BB23" s="107"/>
      <c r="BC23" s="109" t="s">
        <v>99</v>
      </c>
      <c r="BD23" s="107"/>
      <c r="BE23" s="108"/>
      <c r="BF23" s="107"/>
      <c r="BG23" s="108"/>
      <c r="BH23" s="107"/>
      <c r="BI23" s="109">
        <v>30</v>
      </c>
      <c r="BJ23" s="107"/>
      <c r="BK23" s="108"/>
      <c r="BL23" s="107"/>
      <c r="BM23" s="108"/>
      <c r="BN23" s="107"/>
      <c r="BO23" s="109" t="s">
        <v>106</v>
      </c>
      <c r="BP23" s="107"/>
      <c r="BQ23" s="108"/>
      <c r="BR23" s="107"/>
      <c r="BS23" s="108"/>
      <c r="BT23" s="107"/>
      <c r="BU23" s="109" t="s">
        <v>122</v>
      </c>
      <c r="BV23" s="107"/>
      <c r="BW23" s="108"/>
      <c r="BX23" s="107"/>
      <c r="BY23" s="108"/>
      <c r="BZ23" s="107"/>
      <c r="CA23" s="109" t="s">
        <v>99</v>
      </c>
      <c r="CC23" s="108"/>
      <c r="CE23" s="108"/>
      <c r="CG23" s="108"/>
      <c r="CH23" s="107"/>
      <c r="CI23" s="110" t="s">
        <v>101</v>
      </c>
      <c r="CO23" s="110" t="s">
        <v>99</v>
      </c>
    </row>
    <row r="24" spans="1:98" s="44" customFormat="1" x14ac:dyDescent="0.4">
      <c r="A24" s="120"/>
      <c r="B24" s="120"/>
      <c r="C24" s="120"/>
      <c r="D24" s="118" t="s">
        <v>1</v>
      </c>
      <c r="E24" s="120"/>
      <c r="F24" s="120"/>
      <c r="G24" s="120"/>
      <c r="H24" s="120"/>
      <c r="I24" s="120"/>
      <c r="J24" s="120"/>
      <c r="K24" s="155"/>
      <c r="L24" s="111" t="s">
        <v>118</v>
      </c>
      <c r="M24" s="106" t="s">
        <v>119</v>
      </c>
      <c r="N24" s="107"/>
      <c r="O24" s="108"/>
      <c r="P24" s="107"/>
      <c r="Q24" s="108"/>
      <c r="R24" s="107"/>
      <c r="S24" s="109" t="s">
        <v>119</v>
      </c>
      <c r="T24" s="107"/>
      <c r="U24" s="108"/>
      <c r="V24" s="107"/>
      <c r="W24" s="108"/>
      <c r="X24" s="107"/>
      <c r="Y24" s="109" t="s">
        <v>120</v>
      </c>
      <c r="Z24" s="107"/>
      <c r="AA24" s="108"/>
      <c r="AB24" s="107"/>
      <c r="AC24" s="108"/>
      <c r="AD24" s="107"/>
      <c r="AE24" s="109" t="s">
        <v>120</v>
      </c>
      <c r="AF24" s="107"/>
      <c r="AG24" s="108"/>
      <c r="AH24" s="107"/>
      <c r="AI24" s="108"/>
      <c r="AJ24" s="107"/>
      <c r="AK24" s="109" t="s">
        <v>119</v>
      </c>
      <c r="AL24" s="107"/>
      <c r="AM24" s="108"/>
      <c r="AN24" s="107"/>
      <c r="AO24" s="108"/>
      <c r="AP24" s="107"/>
      <c r="AQ24" s="109" t="s">
        <v>121</v>
      </c>
      <c r="AR24" s="107"/>
      <c r="AS24" s="108"/>
      <c r="AT24" s="107"/>
      <c r="AU24" s="108"/>
      <c r="AV24" s="107"/>
      <c r="AW24" s="109" t="s">
        <v>120</v>
      </c>
      <c r="AX24" s="107"/>
      <c r="AY24" s="108"/>
      <c r="AZ24" s="107"/>
      <c r="BA24" s="108"/>
      <c r="BB24" s="107"/>
      <c r="BC24" s="109" t="s">
        <v>121</v>
      </c>
      <c r="BD24" s="107"/>
      <c r="BE24" s="108"/>
      <c r="BF24" s="107"/>
      <c r="BG24" s="108"/>
      <c r="BH24" s="107"/>
      <c r="BI24" s="109" t="s">
        <v>119</v>
      </c>
      <c r="BJ24" s="107"/>
      <c r="BK24" s="108"/>
      <c r="BL24" s="107"/>
      <c r="BM24" s="108"/>
      <c r="BN24" s="107"/>
      <c r="BO24" s="109" t="s">
        <v>119</v>
      </c>
      <c r="BP24" s="107"/>
      <c r="BQ24" s="108"/>
      <c r="BR24" s="107"/>
      <c r="BS24" s="108"/>
      <c r="BT24" s="107"/>
      <c r="BU24" s="109" t="s">
        <v>120</v>
      </c>
      <c r="BV24" s="107"/>
      <c r="BW24" s="108"/>
      <c r="BX24" s="107"/>
      <c r="BY24" s="108"/>
      <c r="BZ24" s="107"/>
      <c r="CA24" s="109" t="s">
        <v>120</v>
      </c>
      <c r="CC24" s="108"/>
      <c r="CE24" s="108"/>
      <c r="CG24" s="108"/>
      <c r="CH24" s="107"/>
      <c r="CI24" s="110" t="s">
        <v>120</v>
      </c>
      <c r="CO24" s="110" t="s">
        <v>120</v>
      </c>
    </row>
    <row r="25" spans="1:98" s="6" customFormat="1" x14ac:dyDescent="0.4">
      <c r="A25" s="46"/>
      <c r="B25" s="46"/>
      <c r="C25" s="46"/>
      <c r="D25" s="46"/>
      <c r="E25" s="46"/>
      <c r="F25" s="46"/>
      <c r="G25" s="46"/>
      <c r="H25" s="46"/>
      <c r="I25" s="46"/>
      <c r="J25" s="46"/>
      <c r="K25" s="54"/>
      <c r="M25" s="169"/>
      <c r="N25" s="170"/>
      <c r="O25" s="170"/>
      <c r="P25" s="170"/>
      <c r="Q25" s="170"/>
      <c r="R25" s="163"/>
      <c r="S25" s="157"/>
      <c r="T25" s="157"/>
      <c r="U25" s="157"/>
      <c r="V25" s="157"/>
      <c r="W25" s="157"/>
      <c r="X25" s="157"/>
      <c r="Y25" s="174" t="s">
        <v>34</v>
      </c>
      <c r="Z25" s="157"/>
      <c r="AA25" s="157"/>
      <c r="AB25" s="157"/>
      <c r="AC25" s="157"/>
      <c r="AD25" s="157"/>
      <c r="AE25" s="174"/>
      <c r="AF25" s="157"/>
      <c r="AG25" s="157"/>
      <c r="AH25" s="157"/>
      <c r="AI25" s="157"/>
      <c r="AJ25" s="157"/>
      <c r="AK25" s="157"/>
      <c r="AL25" s="157"/>
      <c r="AM25" s="157"/>
      <c r="AN25" s="157"/>
      <c r="AO25" s="157"/>
      <c r="AP25" s="157"/>
      <c r="AQ25" s="157" t="s">
        <v>35</v>
      </c>
      <c r="AR25" s="157"/>
      <c r="AS25" s="157"/>
      <c r="AT25" s="157"/>
      <c r="AU25" s="157"/>
      <c r="AV25" s="157"/>
      <c r="AW25" s="174"/>
      <c r="AX25" s="157"/>
      <c r="AY25" s="157"/>
      <c r="AZ25" s="157"/>
      <c r="BA25" s="157"/>
      <c r="BB25" s="157"/>
      <c r="BC25" s="174"/>
      <c r="BD25" s="157"/>
      <c r="BE25" s="157"/>
      <c r="BF25" s="157"/>
      <c r="BG25" s="157"/>
      <c r="BH25" s="157"/>
      <c r="BI25" s="174"/>
      <c r="BJ25" s="157"/>
      <c r="BK25" s="157"/>
      <c r="BL25" s="157"/>
      <c r="BM25" s="157"/>
      <c r="BN25" s="157"/>
      <c r="BO25" s="174"/>
      <c r="BP25" s="157"/>
      <c r="BQ25" s="157"/>
      <c r="BR25" s="157"/>
      <c r="BS25" s="157"/>
      <c r="BT25" s="157"/>
      <c r="BU25" s="174"/>
      <c r="BV25" s="157"/>
      <c r="BW25" s="157"/>
      <c r="BX25" s="157"/>
      <c r="BY25" s="157"/>
      <c r="BZ25" s="157"/>
      <c r="CA25" s="157"/>
      <c r="CB25" s="157"/>
      <c r="CC25" s="157"/>
      <c r="CD25" s="157"/>
      <c r="CE25" s="157"/>
      <c r="CF25" s="157"/>
      <c r="CG25" s="157"/>
      <c r="CH25" s="157"/>
      <c r="CI25" s="171" t="s">
        <v>36</v>
      </c>
      <c r="CJ25" s="172"/>
      <c r="CK25" s="172"/>
      <c r="CL25" s="172"/>
      <c r="CM25" s="172"/>
      <c r="CN25" s="173"/>
      <c r="CO25" s="171" t="s">
        <v>36</v>
      </c>
      <c r="CP25" s="172"/>
      <c r="CQ25" s="172"/>
      <c r="CR25" s="172"/>
      <c r="CS25" s="172"/>
      <c r="CT25" s="173"/>
    </row>
    <row r="26" spans="1:98" s="11" customFormat="1" x14ac:dyDescent="0.4">
      <c r="K26" s="55"/>
      <c r="L26" s="11" t="s">
        <v>157</v>
      </c>
      <c r="M26" s="12"/>
      <c r="N26" s="13"/>
      <c r="O26" s="12"/>
      <c r="P26" s="13"/>
      <c r="Q26" s="12"/>
      <c r="R26" s="13"/>
      <c r="S26" s="12">
        <v>2020</v>
      </c>
      <c r="T26" s="13"/>
      <c r="U26" s="12">
        <v>2021</v>
      </c>
      <c r="V26" s="13"/>
      <c r="W26" s="12" t="s">
        <v>37</v>
      </c>
      <c r="X26" s="13"/>
      <c r="Y26" s="12">
        <v>2019</v>
      </c>
      <c r="Z26" s="13"/>
      <c r="AA26" s="12">
        <v>2020</v>
      </c>
      <c r="AB26" s="13"/>
      <c r="AC26" s="12" t="s">
        <v>37</v>
      </c>
      <c r="AD26" s="13"/>
      <c r="AE26" s="12">
        <v>2019</v>
      </c>
      <c r="AF26" s="13"/>
      <c r="AG26" s="12">
        <v>2020</v>
      </c>
      <c r="AH26" s="13"/>
      <c r="AI26" s="12" t="s">
        <v>37</v>
      </c>
      <c r="AJ26" s="13"/>
      <c r="AK26" s="12">
        <v>2020</v>
      </c>
      <c r="AL26" s="13"/>
      <c r="AM26" s="12">
        <v>2021</v>
      </c>
      <c r="AN26" s="13"/>
      <c r="AO26" s="12" t="s">
        <v>37</v>
      </c>
      <c r="AP26" s="13"/>
      <c r="AQ26" s="12">
        <v>2020</v>
      </c>
      <c r="AR26" s="13"/>
      <c r="AS26" s="12">
        <v>2021</v>
      </c>
      <c r="AT26" s="13"/>
      <c r="AU26" s="12" t="s">
        <v>37</v>
      </c>
      <c r="AV26" s="13"/>
      <c r="AW26" s="12">
        <v>2020</v>
      </c>
      <c r="AX26" s="13"/>
      <c r="AY26" s="12">
        <v>2021</v>
      </c>
      <c r="AZ26" s="13"/>
      <c r="BA26" s="12" t="s">
        <v>37</v>
      </c>
      <c r="BB26" s="13"/>
      <c r="BC26" s="12">
        <v>2020</v>
      </c>
      <c r="BD26" s="13"/>
      <c r="BE26" s="12">
        <v>2021</v>
      </c>
      <c r="BF26" s="13"/>
      <c r="BG26" s="12" t="s">
        <v>37</v>
      </c>
      <c r="BH26" s="13"/>
      <c r="BI26" s="12">
        <v>2020</v>
      </c>
      <c r="BJ26" s="13"/>
      <c r="BK26" s="12">
        <v>2021</v>
      </c>
      <c r="BL26" s="13"/>
      <c r="BM26" s="12" t="s">
        <v>37</v>
      </c>
      <c r="BN26" s="13"/>
      <c r="BO26" s="12">
        <v>2020</v>
      </c>
      <c r="BP26" s="13"/>
      <c r="BQ26" s="12">
        <v>2021</v>
      </c>
      <c r="BR26" s="13"/>
      <c r="BS26" s="12" t="s">
        <v>37</v>
      </c>
      <c r="BT26" s="13"/>
      <c r="BU26" s="12">
        <v>2020</v>
      </c>
      <c r="BV26" s="13"/>
      <c r="BW26" s="12">
        <v>2021</v>
      </c>
      <c r="BX26" s="13"/>
      <c r="BY26" s="12" t="s">
        <v>37</v>
      </c>
      <c r="BZ26" s="13"/>
      <c r="CA26" s="12">
        <v>2020</v>
      </c>
      <c r="CB26" s="13"/>
      <c r="CC26" s="12">
        <v>2021</v>
      </c>
      <c r="CD26" s="13"/>
      <c r="CE26" s="12">
        <v>2022</v>
      </c>
      <c r="CF26" s="13"/>
      <c r="CG26" s="12" t="s">
        <v>37</v>
      </c>
      <c r="CH26" s="13"/>
      <c r="CI26" s="12">
        <v>2021</v>
      </c>
      <c r="CJ26" s="13"/>
      <c r="CK26" s="12">
        <v>2022</v>
      </c>
      <c r="CL26" s="13"/>
      <c r="CM26" s="12" t="s">
        <v>37</v>
      </c>
      <c r="CN26" s="13"/>
      <c r="CO26" s="12">
        <v>2021</v>
      </c>
      <c r="CP26" s="13"/>
      <c r="CQ26" s="12">
        <v>2022</v>
      </c>
      <c r="CR26" s="13"/>
      <c r="CS26" s="12" t="s">
        <v>37</v>
      </c>
      <c r="CT26" s="13"/>
    </row>
    <row r="27" spans="1:98" x14ac:dyDescent="0.4">
      <c r="K27"/>
      <c r="L27" s="14" t="s">
        <v>38</v>
      </c>
      <c r="M27" s="7"/>
      <c r="N27" s="8"/>
      <c r="O27" s="7"/>
      <c r="P27" s="8"/>
      <c r="Q27" s="7"/>
      <c r="R27" s="8"/>
      <c r="S27" s="7">
        <v>17053</v>
      </c>
      <c r="T27" s="8">
        <v>1</v>
      </c>
      <c r="U27" s="184">
        <v>17245</v>
      </c>
      <c r="V27" s="8">
        <v>1</v>
      </c>
      <c r="W27" s="7">
        <f>(U27-(U28*0.2))</f>
        <v>14415.2</v>
      </c>
      <c r="X27" s="8">
        <v>1</v>
      </c>
      <c r="Y27" s="7">
        <v>18155</v>
      </c>
      <c r="Z27" s="8">
        <v>1</v>
      </c>
      <c r="AA27" s="184">
        <v>17590</v>
      </c>
      <c r="AB27" s="8">
        <v>1</v>
      </c>
      <c r="AC27" s="7">
        <f>(AA27-(AA28*0.2))</f>
        <v>14736.6</v>
      </c>
      <c r="AD27" s="8">
        <v>1</v>
      </c>
      <c r="AE27" s="7">
        <v>7296</v>
      </c>
      <c r="AF27" s="8">
        <v>1</v>
      </c>
      <c r="AG27" s="184">
        <v>7629</v>
      </c>
      <c r="AH27" s="8">
        <v>1</v>
      </c>
      <c r="AI27" s="7">
        <f>(AG27-(AG28*0.2))</f>
        <v>6322.4</v>
      </c>
      <c r="AJ27" s="8">
        <v>1</v>
      </c>
      <c r="AK27" s="7">
        <v>13993</v>
      </c>
      <c r="AL27" s="8">
        <v>1</v>
      </c>
      <c r="AM27" s="184">
        <v>14140</v>
      </c>
      <c r="AN27" s="8">
        <v>1</v>
      </c>
      <c r="AO27" s="7">
        <f>(AM27-(AM28*0.2))</f>
        <v>11942.4</v>
      </c>
      <c r="AP27" s="8">
        <v>1</v>
      </c>
      <c r="AQ27" s="7">
        <v>5599</v>
      </c>
      <c r="AR27" s="8">
        <v>1</v>
      </c>
      <c r="AS27" s="184">
        <v>6025</v>
      </c>
      <c r="AT27" s="8">
        <v>1</v>
      </c>
      <c r="AU27" s="7">
        <f>(AS27-(AS28*0.2))</f>
        <v>5005.8</v>
      </c>
      <c r="AV27" s="8">
        <v>1</v>
      </c>
      <c r="AW27" s="7">
        <v>16282</v>
      </c>
      <c r="AX27" s="8">
        <v>1</v>
      </c>
      <c r="AY27" s="184">
        <v>15977</v>
      </c>
      <c r="AZ27" s="8">
        <v>1</v>
      </c>
      <c r="BA27" s="7">
        <f>(AY27-(AY28*0.2))</f>
        <v>13618.2</v>
      </c>
      <c r="BB27" s="8">
        <v>1</v>
      </c>
      <c r="BC27" s="7">
        <v>10118</v>
      </c>
      <c r="BD27" s="8">
        <v>1</v>
      </c>
      <c r="BE27" s="184">
        <v>10946</v>
      </c>
      <c r="BF27" s="8">
        <v>1</v>
      </c>
      <c r="BG27" s="7">
        <f>(BE27-(BE28*0.2))</f>
        <v>9248.7999999999993</v>
      </c>
      <c r="BH27" s="8">
        <v>1</v>
      </c>
      <c r="BI27" s="7">
        <v>42799</v>
      </c>
      <c r="BJ27" s="8">
        <v>1</v>
      </c>
      <c r="BK27" s="184">
        <v>43859</v>
      </c>
      <c r="BL27" s="8">
        <v>1</v>
      </c>
      <c r="BM27" s="7">
        <f>(BK27-(BK28*0.2))</f>
        <v>37093.199999999997</v>
      </c>
      <c r="BN27" s="8">
        <v>1</v>
      </c>
      <c r="BO27" s="7">
        <v>140497</v>
      </c>
      <c r="BP27" s="8">
        <v>1</v>
      </c>
      <c r="BQ27" s="184">
        <v>148450</v>
      </c>
      <c r="BR27" s="8">
        <v>1</v>
      </c>
      <c r="BS27" s="7">
        <f>(BQ27-(BQ28*0.2))</f>
        <v>136711</v>
      </c>
      <c r="BT27" s="8">
        <v>1</v>
      </c>
      <c r="BU27" s="7">
        <v>38674</v>
      </c>
      <c r="BV27" s="8">
        <v>1</v>
      </c>
      <c r="BW27" s="184">
        <v>41067</v>
      </c>
      <c r="BX27" s="8">
        <v>1</v>
      </c>
      <c r="BY27" s="7">
        <f>(BW27-(BW28*0.2))</f>
        <v>34652.400000000001</v>
      </c>
      <c r="BZ27" s="8">
        <v>1</v>
      </c>
      <c r="CA27" s="7">
        <v>58491</v>
      </c>
      <c r="CB27" s="8">
        <v>1</v>
      </c>
      <c r="CC27" s="7">
        <v>62345</v>
      </c>
      <c r="CD27" s="8">
        <v>1</v>
      </c>
      <c r="CE27" s="184">
        <v>61200</v>
      </c>
      <c r="CF27" s="8">
        <v>1</v>
      </c>
      <c r="CG27" s="7">
        <f>(CE27-(CE28*0.2))</f>
        <v>59712</v>
      </c>
      <c r="CH27" s="8">
        <v>1</v>
      </c>
      <c r="CI27" s="7">
        <v>88700</v>
      </c>
      <c r="CJ27" s="8">
        <v>1</v>
      </c>
      <c r="CK27" s="184">
        <v>79769</v>
      </c>
      <c r="CL27" s="8">
        <v>1</v>
      </c>
      <c r="CM27" s="7">
        <f>(CK27-(CK28*0.2))</f>
        <v>78935.600000000006</v>
      </c>
      <c r="CN27" s="8">
        <v>1</v>
      </c>
      <c r="CO27" s="7">
        <v>51241</v>
      </c>
      <c r="CP27" s="8">
        <v>1</v>
      </c>
      <c r="CQ27" s="184">
        <v>53966</v>
      </c>
      <c r="CR27" s="8">
        <v>1</v>
      </c>
      <c r="CS27" s="7">
        <f>(CQ27-(CQ28*0.2))</f>
        <v>52154.8</v>
      </c>
      <c r="CT27" s="8">
        <v>1</v>
      </c>
    </row>
    <row r="28" spans="1:98" x14ac:dyDescent="0.4">
      <c r="K28"/>
      <c r="L28" s="14" t="s">
        <v>39</v>
      </c>
      <c r="M28" s="7"/>
      <c r="N28" s="8"/>
      <c r="O28" s="7"/>
      <c r="P28" s="8"/>
      <c r="Q28" s="7"/>
      <c r="R28" s="8"/>
      <c r="S28" s="7">
        <v>14014</v>
      </c>
      <c r="T28" s="8">
        <f>(S28/$S$27)</f>
        <v>0.8217908872339178</v>
      </c>
      <c r="U28" s="7">
        <v>14149</v>
      </c>
      <c r="V28" s="8">
        <f>(U28/$U$27)</f>
        <v>0.8204697013627138</v>
      </c>
      <c r="W28" s="7">
        <f>(U28*0.8)</f>
        <v>11319.2</v>
      </c>
      <c r="X28" s="8">
        <f>(W28/$W$27)</f>
        <v>0.7852267051445696</v>
      </c>
      <c r="Y28" s="7">
        <v>14687</v>
      </c>
      <c r="Z28" s="8">
        <f>(Y28/$Y$27)</f>
        <v>0.80897824290828968</v>
      </c>
      <c r="AA28" s="7">
        <v>14267</v>
      </c>
      <c r="AB28" s="8">
        <f>(AA28/$AA$27)</f>
        <v>0.811085844229676</v>
      </c>
      <c r="AC28" s="7">
        <f>(AA28*0.8)</f>
        <v>11413.6</v>
      </c>
      <c r="AD28" s="8">
        <f>(AC28/$AC$27)</f>
        <v>0.77450700975801745</v>
      </c>
      <c r="AE28" s="7">
        <v>6439</v>
      </c>
      <c r="AF28" s="8">
        <f>(AE28/$AE$27)</f>
        <v>0.88253837719298245</v>
      </c>
      <c r="AG28" s="7">
        <v>6533</v>
      </c>
      <c r="AH28" s="8">
        <f>(AG28/$AG$27)</f>
        <v>0.85633765893301872</v>
      </c>
      <c r="AI28" s="7">
        <f>(AG28*0.8)</f>
        <v>5226.4000000000005</v>
      </c>
      <c r="AJ28" s="8">
        <f>(AI28/$AI$27)</f>
        <v>0.82664810831329893</v>
      </c>
      <c r="AK28" s="7">
        <v>11084</v>
      </c>
      <c r="AL28" s="8">
        <f>(AK28/$AK$27)</f>
        <v>0.79211034088472809</v>
      </c>
      <c r="AM28" s="7">
        <v>10988</v>
      </c>
      <c r="AN28" s="8">
        <f>(AM28/$AM$27)</f>
        <v>0.77708628005657709</v>
      </c>
      <c r="AO28" s="7">
        <f>(AM28*0.8)</f>
        <v>8790.4</v>
      </c>
      <c r="AP28" s="8">
        <f>(AO28/$AO$27)</f>
        <v>0.73606645230439438</v>
      </c>
      <c r="AQ28" s="7">
        <v>4752</v>
      </c>
      <c r="AR28" s="8">
        <f>(AQ28/$AQ$27)</f>
        <v>0.84872298624754416</v>
      </c>
      <c r="AS28" s="7">
        <v>5096</v>
      </c>
      <c r="AT28" s="8">
        <f t="shared" ref="AT28:AT39" si="0">(AS28/$AS$27)</f>
        <v>0.84580912863070534</v>
      </c>
      <c r="AU28" s="7">
        <f>(AS28*0.8)</f>
        <v>4076.8</v>
      </c>
      <c r="AV28" s="8">
        <f t="shared" ref="AV28:AV39" si="1">(AU28/$AU$27)</f>
        <v>0.81441527827719851</v>
      </c>
      <c r="AW28" s="7">
        <v>12129</v>
      </c>
      <c r="AX28" s="8">
        <f>(AW28/$AW$27)</f>
        <v>0.74493305490725958</v>
      </c>
      <c r="AY28" s="7">
        <v>11794</v>
      </c>
      <c r="AZ28" s="8">
        <f>(AY28/$AY$27)</f>
        <v>0.73818614257995874</v>
      </c>
      <c r="BA28" s="7">
        <f>(AY28*0.8)</f>
        <v>9435.2000000000007</v>
      </c>
      <c r="BB28" s="8">
        <f>(BA28/$BA$27)</f>
        <v>0.69283752625163386</v>
      </c>
      <c r="BC28" s="7">
        <v>7952</v>
      </c>
      <c r="BD28" s="8">
        <f t="shared" ref="BD28:BD39" si="2">(BC28/$BC$27)</f>
        <v>0.78592607234631351</v>
      </c>
      <c r="BE28" s="7">
        <v>8486</v>
      </c>
      <c r="BF28" s="8">
        <f t="shared" ref="BF28:BF39" si="3">(BE28/$BE$27)</f>
        <v>0.77526036908459717</v>
      </c>
      <c r="BG28" s="7">
        <f>(BE28*0.8)</f>
        <v>6788.8</v>
      </c>
      <c r="BH28" s="8">
        <f>(BG28/$BG$27)</f>
        <v>0.73401954848196527</v>
      </c>
      <c r="BI28" s="7">
        <v>33572</v>
      </c>
      <c r="BJ28" s="9">
        <f t="shared" ref="BJ28:BJ39" si="4">(BI28/$BO$27)</f>
        <v>0.23895172138906881</v>
      </c>
      <c r="BK28" s="7">
        <v>33829</v>
      </c>
      <c r="BL28" s="9">
        <f t="shared" ref="BL28:BL39" si="5">(BK28/$BQ$27)</f>
        <v>0.22788144156281576</v>
      </c>
      <c r="BM28" s="7">
        <f>(BK28*0.8)</f>
        <v>27063.200000000001</v>
      </c>
      <c r="BN28" s="8">
        <f>(BM28/$BS$27)</f>
        <v>0.1979591986014293</v>
      </c>
      <c r="BO28" s="7">
        <v>58041</v>
      </c>
      <c r="BP28" s="9">
        <f t="shared" ref="BP28:BP39" si="6">(BO28/$BO$27)</f>
        <v>0.41311202374427924</v>
      </c>
      <c r="BQ28" s="7">
        <v>58695</v>
      </c>
      <c r="BR28" s="9">
        <f t="shared" ref="BR28:BR39" si="7">(BQ28/$BQ$27)</f>
        <v>0.39538565173459078</v>
      </c>
      <c r="BS28" s="7">
        <f>(BQ28*0.8)</f>
        <v>46956</v>
      </c>
      <c r="BT28" s="8">
        <f>(BS28/$BS$27)</f>
        <v>0.34346906978955605</v>
      </c>
      <c r="BU28" s="7">
        <v>30614</v>
      </c>
      <c r="BV28" s="10">
        <f t="shared" ref="BV28:BV39" si="8">(BU28/$BU$27)</f>
        <v>0.79159124993535712</v>
      </c>
      <c r="BW28" s="7">
        <v>32073</v>
      </c>
      <c r="BX28" s="10">
        <f>(BW28/$BW$27)</f>
        <v>0.78099203740229384</v>
      </c>
      <c r="BY28" s="7">
        <f>(BW28*0.8)</f>
        <v>25658.400000000001</v>
      </c>
      <c r="BZ28" s="8">
        <f>(BY28/$BY$27)</f>
        <v>0.74045087786127373</v>
      </c>
      <c r="CA28" s="7">
        <v>7722</v>
      </c>
      <c r="CB28" s="8">
        <f>(CA28/$CA$27)</f>
        <v>0.13202031081704876</v>
      </c>
      <c r="CC28" s="7">
        <v>7641</v>
      </c>
      <c r="CD28" s="8">
        <f>(CC28/$CC$27)</f>
        <v>0.12255994867270832</v>
      </c>
      <c r="CE28" s="7">
        <v>7440</v>
      </c>
      <c r="CF28" s="8">
        <f t="shared" ref="CF28:CF38" si="9">(CE28/$CE$27)</f>
        <v>0.12156862745098039</v>
      </c>
      <c r="CG28" s="7">
        <f>(CE28*0.8)</f>
        <v>5952</v>
      </c>
      <c r="CH28" s="8">
        <f>(CG28/$CG$27)</f>
        <v>9.9678456591639875E-2</v>
      </c>
      <c r="CI28" s="7">
        <v>4478</v>
      </c>
      <c r="CJ28" s="8">
        <f>(CI28/$CI$27)</f>
        <v>5.0484780157835397E-2</v>
      </c>
      <c r="CK28" s="7">
        <v>4167</v>
      </c>
      <c r="CL28" s="8">
        <f t="shared" ref="CL28:CL39" si="10">(CK28/$CK$27)</f>
        <v>5.2238338201556996E-2</v>
      </c>
      <c r="CM28" s="7">
        <f>(CK28*0.8)</f>
        <v>3333.6000000000004</v>
      </c>
      <c r="CN28" s="8">
        <f>(CM28/$CM$27)</f>
        <v>4.2231895367869504E-2</v>
      </c>
      <c r="CO28" s="7">
        <v>9086</v>
      </c>
      <c r="CP28" s="8">
        <f>(CO28/$CO$27)</f>
        <v>0.17731894381452354</v>
      </c>
      <c r="CQ28" s="7">
        <v>9056</v>
      </c>
      <c r="CR28" s="8">
        <f>(CQ28/$CQ$27)</f>
        <v>0.16780936144980171</v>
      </c>
      <c r="CS28" s="7">
        <f>(CQ28*0.8)</f>
        <v>7244.8</v>
      </c>
      <c r="CT28" s="8">
        <f>(CS28/$CS$27)</f>
        <v>0.13890955386656645</v>
      </c>
    </row>
    <row r="29" spans="1:98" x14ac:dyDescent="0.4">
      <c r="K29"/>
      <c r="L29" s="15" t="s">
        <v>40</v>
      </c>
      <c r="M29" s="7"/>
      <c r="N29" s="8"/>
      <c r="O29" s="7"/>
      <c r="P29" s="8"/>
      <c r="Q29" s="7"/>
      <c r="R29" s="8"/>
      <c r="S29" s="7">
        <v>2061</v>
      </c>
      <c r="T29" s="8">
        <f t="shared" ref="T29:T39" si="11">(S29/$S$27)</f>
        <v>0.12085849997067964</v>
      </c>
      <c r="U29" s="7">
        <v>2171</v>
      </c>
      <c r="V29" s="8">
        <f t="shared" ref="V29:V39" si="12">(U29/$U$27)</f>
        <v>0.12589156277181793</v>
      </c>
      <c r="W29" s="7">
        <f>U29</f>
        <v>2171</v>
      </c>
      <c r="X29" s="8">
        <f t="shared" ref="X29:X39" si="13">(W29/$W$27)</f>
        <v>0.15060491703202175</v>
      </c>
      <c r="Y29" s="7">
        <v>2318</v>
      </c>
      <c r="Z29" s="8">
        <f t="shared" ref="Z29:Z39" si="14">(Y29/$Y$27)</f>
        <v>0.12767832553015698</v>
      </c>
      <c r="AA29" s="7">
        <v>2123</v>
      </c>
      <c r="AB29" s="8">
        <f t="shared" ref="AB29:AB39" si="15">(AA29/$AA$27)</f>
        <v>0.12069357589539512</v>
      </c>
      <c r="AC29" s="7">
        <f>AA29</f>
        <v>2123</v>
      </c>
      <c r="AD29" s="8">
        <f t="shared" ref="AD29:AD39" si="16">(AC29/$AC$27)</f>
        <v>0.14406308103633131</v>
      </c>
      <c r="AE29" s="7">
        <v>485</v>
      </c>
      <c r="AF29" s="8">
        <f t="shared" ref="AF29:AF39" si="17">(AE29/$AE$27)</f>
        <v>6.6474780701754388E-2</v>
      </c>
      <c r="AG29" s="7">
        <v>735</v>
      </c>
      <c r="AH29" s="8">
        <f t="shared" ref="AH29:AH39" si="18">(AG29/$AG$27)</f>
        <v>9.6342902084152582E-2</v>
      </c>
      <c r="AI29" s="7">
        <f>AG29</f>
        <v>735</v>
      </c>
      <c r="AJ29" s="8">
        <f t="shared" ref="AJ29:AJ39" si="19">(AI29/$AI$27)</f>
        <v>0.11625332152347211</v>
      </c>
      <c r="AK29" s="7">
        <v>1704</v>
      </c>
      <c r="AL29" s="8">
        <f t="shared" ref="AL29:AL39" si="20">(AK29/$AK$27)</f>
        <v>0.12177517330093618</v>
      </c>
      <c r="AM29" s="7">
        <v>1861</v>
      </c>
      <c r="AN29" s="8">
        <f t="shared" ref="AN29:AN39" si="21">(AM29/$AM$27)</f>
        <v>0.13161244695898161</v>
      </c>
      <c r="AO29" s="7">
        <f>AM29</f>
        <v>1861</v>
      </c>
      <c r="AP29" s="8">
        <f t="shared" ref="AP29:AP39" si="22">(AO29/$AO$27)</f>
        <v>0.15583132368703109</v>
      </c>
      <c r="AQ29" s="7">
        <v>658</v>
      </c>
      <c r="AR29" s="8">
        <f t="shared" ref="AR29:AR39" si="23">(AQ29/$AQ$27)</f>
        <v>0.11752098589033756</v>
      </c>
      <c r="AS29" s="7">
        <v>769</v>
      </c>
      <c r="AT29" s="8">
        <f t="shared" si="0"/>
        <v>0.12763485477178424</v>
      </c>
      <c r="AU29" s="7">
        <f>AS29</f>
        <v>769</v>
      </c>
      <c r="AV29" s="8">
        <f t="shared" si="1"/>
        <v>0.15362179871349235</v>
      </c>
      <c r="AW29" s="7">
        <v>3047</v>
      </c>
      <c r="AX29" s="8">
        <f t="shared" ref="AX29:AX39" si="24">(AW29/$AW$27)</f>
        <v>0.18713917209188061</v>
      </c>
      <c r="AY29" s="7">
        <v>3214</v>
      </c>
      <c r="AZ29" s="8">
        <f t="shared" ref="AZ29:AZ39" si="25">(AY29/$AY$27)</f>
        <v>0.20116417349940541</v>
      </c>
      <c r="BA29" s="7">
        <f>AY29</f>
        <v>3214</v>
      </c>
      <c r="BB29" s="8">
        <f t="shared" ref="BB29:BB39" si="26">(BA29/$BA$27)</f>
        <v>0.23600769558385101</v>
      </c>
      <c r="BC29" s="7">
        <v>1603</v>
      </c>
      <c r="BD29" s="8">
        <f t="shared" si="2"/>
        <v>0.15843051986558609</v>
      </c>
      <c r="BE29" s="7">
        <v>1958</v>
      </c>
      <c r="BF29" s="8">
        <f t="shared" si="3"/>
        <v>0.17887812899689384</v>
      </c>
      <c r="BG29" s="7">
        <f>BE29</f>
        <v>1958</v>
      </c>
      <c r="BH29" s="8">
        <f t="shared" ref="BH29:BH39" si="27">(BG29/$BG$27)</f>
        <v>0.21170313986679354</v>
      </c>
      <c r="BI29" s="7">
        <v>4871</v>
      </c>
      <c r="BJ29" s="8">
        <f t="shared" si="4"/>
        <v>3.4669779425895213E-2</v>
      </c>
      <c r="BK29" s="7">
        <v>5108</v>
      </c>
      <c r="BL29" s="8">
        <f t="shared" si="5"/>
        <v>3.4408891882788818E-2</v>
      </c>
      <c r="BM29" s="7">
        <f>BK29</f>
        <v>5108</v>
      </c>
      <c r="BN29" s="8">
        <f t="shared" ref="BN29:BN39" si="28">(BM29/$BS$27)</f>
        <v>3.7363489404656537E-2</v>
      </c>
      <c r="BO29" s="7">
        <v>12472</v>
      </c>
      <c r="BP29" s="8">
        <f t="shared" si="6"/>
        <v>8.8770578731218464E-2</v>
      </c>
      <c r="BQ29" s="7">
        <v>14295</v>
      </c>
      <c r="BR29" s="8">
        <f t="shared" si="7"/>
        <v>9.6295048837992586E-2</v>
      </c>
      <c r="BS29" s="7">
        <f t="shared" ref="BS29:BS34" si="29">BQ29</f>
        <v>14295</v>
      </c>
      <c r="BT29" s="8">
        <f t="shared" ref="BT29:BT39" si="30">(BS29/$BS$27)</f>
        <v>0.10456364155042389</v>
      </c>
      <c r="BU29" s="7">
        <v>4796</v>
      </c>
      <c r="BV29" s="10">
        <f t="shared" si="8"/>
        <v>0.12401096343796866</v>
      </c>
      <c r="BW29" s="7">
        <v>5554</v>
      </c>
      <c r="BX29" s="10">
        <f t="shared" ref="BX29:BX39" si="31">(BW29/$BW$27)</f>
        <v>0.13524240874668225</v>
      </c>
      <c r="BY29" s="7">
        <f t="shared" ref="BY29:BY34" si="32">BW29</f>
        <v>5554</v>
      </c>
      <c r="BZ29" s="8">
        <f t="shared" ref="BZ29:BZ39" si="33">(BY29/$BY$27)</f>
        <v>0.16027749881682077</v>
      </c>
      <c r="CA29" s="7">
        <v>3804</v>
      </c>
      <c r="CB29" s="8">
        <f t="shared" ref="CB29:CB39" si="34">(CA29/$CA$27)</f>
        <v>6.503564650971945E-2</v>
      </c>
      <c r="CC29" s="7">
        <v>6227</v>
      </c>
      <c r="CD29" s="8">
        <f t="shared" ref="CD29:CD38" si="35">(CC29/$CC$27)</f>
        <v>9.9879701660117087E-2</v>
      </c>
      <c r="CE29" s="7">
        <v>6227</v>
      </c>
      <c r="CF29" s="8">
        <f t="shared" si="9"/>
        <v>0.1017483660130719</v>
      </c>
      <c r="CG29" s="7">
        <f t="shared" ref="CG29:CG34" si="36">CE29</f>
        <v>6227</v>
      </c>
      <c r="CH29" s="8">
        <f t="shared" ref="CH29:CH39" si="37">(CG29/$CG$27)</f>
        <v>0.10428389603429797</v>
      </c>
      <c r="CI29" s="7">
        <v>6753</v>
      </c>
      <c r="CJ29" s="8">
        <f t="shared" ref="CJ29:CJ39" si="38">(CI29/$CI$27)</f>
        <v>7.6133032694475758E-2</v>
      </c>
      <c r="CK29" s="7">
        <v>4489</v>
      </c>
      <c r="CL29" s="8">
        <f t="shared" si="10"/>
        <v>5.6274994045305823E-2</v>
      </c>
      <c r="CM29" s="7">
        <f t="shared" ref="CM29:CM34" si="39">CK29</f>
        <v>4489</v>
      </c>
      <c r="CN29" s="8">
        <f t="shared" ref="CN29:CN39" si="40">(CM29/$CM$27)</f>
        <v>5.6869143960393026E-2</v>
      </c>
      <c r="CO29" s="7">
        <v>3392</v>
      </c>
      <c r="CP29" s="8">
        <f t="shared" ref="CP29:CP39" si="41">(CO29/$CO$27)</f>
        <v>6.6196990691048188E-2</v>
      </c>
      <c r="CQ29" s="7">
        <v>4144</v>
      </c>
      <c r="CR29" s="8">
        <f t="shared" ref="CR29:CR39" si="42">(CQ29/$CQ$27)</f>
        <v>7.678908942667606E-2</v>
      </c>
      <c r="CS29" s="7">
        <f t="shared" ref="CS29:CS34" si="43">CQ29</f>
        <v>4144</v>
      </c>
      <c r="CT29" s="8">
        <f t="shared" ref="CT29:CT39" si="44">(CS29/$CS$27)</f>
        <v>7.9455773965195917E-2</v>
      </c>
    </row>
    <row r="30" spans="1:98" x14ac:dyDescent="0.4">
      <c r="K30"/>
      <c r="L30" s="14" t="s">
        <v>41</v>
      </c>
      <c r="M30" s="7"/>
      <c r="N30" s="8"/>
      <c r="O30" s="7"/>
      <c r="P30" s="8"/>
      <c r="Q30" s="7"/>
      <c r="R30" s="8"/>
      <c r="S30" s="7">
        <v>0</v>
      </c>
      <c r="T30" s="8">
        <f t="shared" si="11"/>
        <v>0</v>
      </c>
      <c r="U30" s="7">
        <v>0</v>
      </c>
      <c r="V30" s="8">
        <f t="shared" si="12"/>
        <v>0</v>
      </c>
      <c r="W30" s="7">
        <f t="shared" ref="W30:W34" si="45">U30</f>
        <v>0</v>
      </c>
      <c r="X30" s="8">
        <f t="shared" si="13"/>
        <v>0</v>
      </c>
      <c r="Y30" s="7">
        <v>0</v>
      </c>
      <c r="Z30" s="8">
        <f t="shared" si="14"/>
        <v>0</v>
      </c>
      <c r="AA30" s="7">
        <v>0</v>
      </c>
      <c r="AB30" s="8">
        <f t="shared" si="15"/>
        <v>0</v>
      </c>
      <c r="AC30" s="7">
        <f t="shared" ref="AC30:AC34" si="46">AA30</f>
        <v>0</v>
      </c>
      <c r="AD30" s="8">
        <f t="shared" si="16"/>
        <v>0</v>
      </c>
      <c r="AE30" s="7">
        <v>0</v>
      </c>
      <c r="AF30" s="8">
        <f t="shared" si="17"/>
        <v>0</v>
      </c>
      <c r="AG30" s="7">
        <v>0</v>
      </c>
      <c r="AH30" s="8">
        <f t="shared" si="18"/>
        <v>0</v>
      </c>
      <c r="AI30" s="7">
        <f t="shared" ref="AI30:AI34" si="47">AG30</f>
        <v>0</v>
      </c>
      <c r="AJ30" s="8">
        <f t="shared" si="19"/>
        <v>0</v>
      </c>
      <c r="AK30" s="7">
        <v>0</v>
      </c>
      <c r="AL30" s="8">
        <f t="shared" si="20"/>
        <v>0</v>
      </c>
      <c r="AM30" s="7">
        <v>0</v>
      </c>
      <c r="AN30" s="8">
        <f t="shared" si="21"/>
        <v>0</v>
      </c>
      <c r="AO30" s="7">
        <f t="shared" ref="AO30:AO34" si="48">AM30</f>
        <v>0</v>
      </c>
      <c r="AP30" s="8">
        <f t="shared" si="22"/>
        <v>0</v>
      </c>
      <c r="AQ30" s="7">
        <v>0</v>
      </c>
      <c r="AR30" s="8">
        <f t="shared" si="23"/>
        <v>0</v>
      </c>
      <c r="AS30" s="7">
        <v>0</v>
      </c>
      <c r="AT30" s="8">
        <f t="shared" si="0"/>
        <v>0</v>
      </c>
      <c r="AU30" s="7">
        <f t="shared" ref="AU30:AU34" si="49">AS30</f>
        <v>0</v>
      </c>
      <c r="AV30" s="8">
        <f t="shared" si="1"/>
        <v>0</v>
      </c>
      <c r="AW30" s="7">
        <v>0</v>
      </c>
      <c r="AX30" s="8">
        <f t="shared" si="24"/>
        <v>0</v>
      </c>
      <c r="AY30" s="7">
        <v>0</v>
      </c>
      <c r="AZ30" s="8">
        <f t="shared" si="25"/>
        <v>0</v>
      </c>
      <c r="BA30" s="7">
        <f t="shared" ref="BA30:BA34" si="50">AY30</f>
        <v>0</v>
      </c>
      <c r="BB30" s="8">
        <f t="shared" si="26"/>
        <v>0</v>
      </c>
      <c r="BC30" s="7">
        <v>0</v>
      </c>
      <c r="BD30" s="8">
        <f t="shared" si="2"/>
        <v>0</v>
      </c>
      <c r="BE30" s="7">
        <v>0</v>
      </c>
      <c r="BF30" s="8">
        <f t="shared" si="3"/>
        <v>0</v>
      </c>
      <c r="BG30" s="7">
        <f t="shared" ref="BG30:BG34" si="51">BE30</f>
        <v>0</v>
      </c>
      <c r="BH30" s="8">
        <f t="shared" si="27"/>
        <v>0</v>
      </c>
      <c r="BI30" s="7">
        <v>0</v>
      </c>
      <c r="BJ30" s="9">
        <f t="shared" si="4"/>
        <v>0</v>
      </c>
      <c r="BK30" s="7">
        <v>0</v>
      </c>
      <c r="BL30" s="9">
        <f t="shared" si="5"/>
        <v>0</v>
      </c>
      <c r="BM30" s="7">
        <f t="shared" ref="BM30:BM31" si="52">BK30</f>
        <v>0</v>
      </c>
      <c r="BN30" s="8">
        <f t="shared" si="28"/>
        <v>0</v>
      </c>
      <c r="BO30" s="7">
        <v>60997</v>
      </c>
      <c r="BP30" s="9">
        <f t="shared" si="6"/>
        <v>0.43415161889577714</v>
      </c>
      <c r="BQ30" s="7">
        <v>66029</v>
      </c>
      <c r="BR30" s="9">
        <f t="shared" si="7"/>
        <v>0.44478949141124957</v>
      </c>
      <c r="BS30" s="7">
        <f t="shared" si="29"/>
        <v>66029</v>
      </c>
      <c r="BT30" s="8">
        <f t="shared" si="30"/>
        <v>0.48298234962804748</v>
      </c>
      <c r="BU30" s="7">
        <v>0</v>
      </c>
      <c r="BV30" s="10">
        <f t="shared" si="8"/>
        <v>0</v>
      </c>
      <c r="BW30" s="7">
        <v>0</v>
      </c>
      <c r="BX30" s="10">
        <f t="shared" si="31"/>
        <v>0</v>
      </c>
      <c r="BY30" s="7">
        <f t="shared" si="32"/>
        <v>0</v>
      </c>
      <c r="BZ30" s="8">
        <f t="shared" si="33"/>
        <v>0</v>
      </c>
      <c r="CA30" s="7">
        <v>43211</v>
      </c>
      <c r="CB30" s="9">
        <f t="shared" si="34"/>
        <v>0.73876322853088505</v>
      </c>
      <c r="CC30" s="7">
        <v>44265</v>
      </c>
      <c r="CD30" s="9">
        <f t="shared" si="35"/>
        <v>0.71000080198893256</v>
      </c>
      <c r="CE30" s="7">
        <v>44266</v>
      </c>
      <c r="CF30" s="9">
        <f t="shared" si="9"/>
        <v>0.72330065359477125</v>
      </c>
      <c r="CG30" s="7">
        <f t="shared" si="36"/>
        <v>44266</v>
      </c>
      <c r="CH30" s="8">
        <f t="shared" si="37"/>
        <v>0.741325026795284</v>
      </c>
      <c r="CI30" s="7">
        <v>74853</v>
      </c>
      <c r="CJ30" s="9">
        <f t="shared" si="38"/>
        <v>0.84388951521984212</v>
      </c>
      <c r="CK30" s="7">
        <v>68756</v>
      </c>
      <c r="CL30" s="9">
        <f t="shared" si="10"/>
        <v>0.86193884842482671</v>
      </c>
      <c r="CM30" s="7">
        <f t="shared" si="39"/>
        <v>68756</v>
      </c>
      <c r="CN30" s="9">
        <f t="shared" si="40"/>
        <v>0.87103917623987137</v>
      </c>
      <c r="CO30" s="7">
        <v>36272</v>
      </c>
      <c r="CP30" s="8">
        <f t="shared" si="41"/>
        <v>0.70787065045568975</v>
      </c>
      <c r="CQ30" s="7">
        <v>38238</v>
      </c>
      <c r="CR30" s="8">
        <f t="shared" si="42"/>
        <v>0.70855723974354223</v>
      </c>
      <c r="CS30" s="7">
        <f t="shared" si="43"/>
        <v>38238</v>
      </c>
      <c r="CT30" s="8">
        <f t="shared" si="44"/>
        <v>0.73316358225896749</v>
      </c>
    </row>
    <row r="31" spans="1:98" x14ac:dyDescent="0.4">
      <c r="K31"/>
      <c r="L31" s="14" t="s">
        <v>42</v>
      </c>
      <c r="M31" s="7"/>
      <c r="N31" s="8"/>
      <c r="O31" s="7"/>
      <c r="P31" s="8"/>
      <c r="Q31" s="7"/>
      <c r="R31" s="8"/>
      <c r="S31" s="7">
        <f>(S27-S28-S29-S30)</f>
        <v>978</v>
      </c>
      <c r="T31" s="8">
        <f t="shared" si="11"/>
        <v>5.7350612795402565E-2</v>
      </c>
      <c r="U31" s="7">
        <f>(U27-U28-U29-U30)</f>
        <v>925</v>
      </c>
      <c r="V31" s="8">
        <f t="shared" si="12"/>
        <v>5.3638735865468253E-2</v>
      </c>
      <c r="W31" s="7">
        <f t="shared" si="45"/>
        <v>925</v>
      </c>
      <c r="X31" s="8">
        <f t="shared" si="13"/>
        <v>6.4168377823408618E-2</v>
      </c>
      <c r="Y31" s="7">
        <f>(Y27-Y28-Y29-Y30)</f>
        <v>1150</v>
      </c>
      <c r="Z31" s="8">
        <f t="shared" si="14"/>
        <v>6.3343431561553296E-2</v>
      </c>
      <c r="AA31" s="7">
        <f>(AA27-AA28-AA29-AA30)</f>
        <v>1200</v>
      </c>
      <c r="AB31" s="8">
        <f t="shared" si="15"/>
        <v>6.8220579874928938E-2</v>
      </c>
      <c r="AC31" s="7">
        <f t="shared" si="46"/>
        <v>1200</v>
      </c>
      <c r="AD31" s="8">
        <f t="shared" si="16"/>
        <v>8.1429909205651227E-2</v>
      </c>
      <c r="AE31" s="7">
        <f>(AE27-AE28-AE29-AE30)</f>
        <v>372</v>
      </c>
      <c r="AF31" s="8">
        <f t="shared" si="17"/>
        <v>5.0986842105263157E-2</v>
      </c>
      <c r="AG31" s="7">
        <f>(AG27-AG28-AG29-AG30)</f>
        <v>361</v>
      </c>
      <c r="AH31" s="8">
        <f t="shared" si="18"/>
        <v>4.7319438982828678E-2</v>
      </c>
      <c r="AI31" s="7">
        <f t="shared" si="47"/>
        <v>361</v>
      </c>
      <c r="AJ31" s="8">
        <f t="shared" si="19"/>
        <v>5.7098570163229154E-2</v>
      </c>
      <c r="AK31" s="7">
        <f>(AK27-AK28-AK29-AK30)</f>
        <v>1205</v>
      </c>
      <c r="AL31" s="8">
        <f t="shared" si="20"/>
        <v>8.6114485814335742E-2</v>
      </c>
      <c r="AM31" s="7">
        <f>(AM27-AM28-AM29-AM30)</f>
        <v>1291</v>
      </c>
      <c r="AN31" s="8">
        <f t="shared" si="21"/>
        <v>9.1301272984441295E-2</v>
      </c>
      <c r="AO31" s="7">
        <f t="shared" si="48"/>
        <v>1291</v>
      </c>
      <c r="AP31" s="8">
        <f t="shared" si="22"/>
        <v>0.1081022240085745</v>
      </c>
      <c r="AQ31" s="7">
        <f>(AQ27-AQ28-AQ29-AQ30)</f>
        <v>189</v>
      </c>
      <c r="AR31" s="8">
        <f t="shared" si="23"/>
        <v>3.3756027862118239E-2</v>
      </c>
      <c r="AS31" s="7">
        <f>(AS27-AS28-AS29-AS30)</f>
        <v>160</v>
      </c>
      <c r="AT31" s="8">
        <f t="shared" si="0"/>
        <v>2.6556016597510373E-2</v>
      </c>
      <c r="AU31" s="7">
        <f t="shared" si="49"/>
        <v>160</v>
      </c>
      <c r="AV31" s="8">
        <f t="shared" si="1"/>
        <v>3.1962923009309203E-2</v>
      </c>
      <c r="AW31" s="7">
        <f>(AW27-AW28-AW29-AW30)</f>
        <v>1106</v>
      </c>
      <c r="AX31" s="8">
        <f t="shared" si="24"/>
        <v>6.7927773000859851E-2</v>
      </c>
      <c r="AY31" s="7">
        <f>(AY27-AY28-AY29-AY30)</f>
        <v>969</v>
      </c>
      <c r="AZ31" s="8">
        <f t="shared" si="25"/>
        <v>6.0649683920635918E-2</v>
      </c>
      <c r="BA31" s="7">
        <f t="shared" si="50"/>
        <v>969</v>
      </c>
      <c r="BB31" s="8">
        <f t="shared" si="26"/>
        <v>7.1154778164515126E-2</v>
      </c>
      <c r="BC31" s="7">
        <f>(BC27-BC28-BC29-BC30)</f>
        <v>563</v>
      </c>
      <c r="BD31" s="8">
        <f t="shared" si="2"/>
        <v>5.5643407788100417E-2</v>
      </c>
      <c r="BE31" s="7">
        <f>(BE27-BE28-BE29-BE30)</f>
        <v>502</v>
      </c>
      <c r="BF31" s="8">
        <f t="shared" si="3"/>
        <v>4.5861501918509046E-2</v>
      </c>
      <c r="BG31" s="7">
        <f t="shared" si="51"/>
        <v>502</v>
      </c>
      <c r="BH31" s="8">
        <f t="shared" si="27"/>
        <v>5.4277311651241243E-2</v>
      </c>
      <c r="BI31" s="7">
        <f>(BI27-BI28-BI29-BI30)</f>
        <v>4356</v>
      </c>
      <c r="BJ31" s="8">
        <f t="shared" si="4"/>
        <v>3.100422073069176E-2</v>
      </c>
      <c r="BK31" s="7">
        <f>(BK27-BK28-BK29-BK30)</f>
        <v>4922</v>
      </c>
      <c r="BL31" s="8">
        <f t="shared" si="5"/>
        <v>3.3155944762546311E-2</v>
      </c>
      <c r="BM31" s="7">
        <f t="shared" si="52"/>
        <v>4922</v>
      </c>
      <c r="BN31" s="8">
        <f t="shared" si="28"/>
        <v>3.6002955138942735E-2</v>
      </c>
      <c r="BO31" s="7">
        <f>(BO27-BO28-BO29-BO30)</f>
        <v>8987</v>
      </c>
      <c r="BP31" s="8">
        <f t="shared" si="6"/>
        <v>6.396577862872517E-2</v>
      </c>
      <c r="BQ31" s="7">
        <f>(BQ27-BQ28-BQ29-BQ30)</f>
        <v>9431</v>
      </c>
      <c r="BR31" s="8">
        <f t="shared" si="7"/>
        <v>6.3529808016167061E-2</v>
      </c>
      <c r="BS31" s="7">
        <f t="shared" si="29"/>
        <v>9431</v>
      </c>
      <c r="BT31" s="8">
        <f t="shared" si="30"/>
        <v>6.8984939031972559E-2</v>
      </c>
      <c r="BU31" s="7">
        <f>(BU27-BU28-BU29-BU30)</f>
        <v>3264</v>
      </c>
      <c r="BV31" s="10">
        <f t="shared" si="8"/>
        <v>8.4397786626674257E-2</v>
      </c>
      <c r="BW31" s="7">
        <f>(BW27-BW28-BW29-BW30)</f>
        <v>3440</v>
      </c>
      <c r="BX31" s="10">
        <f t="shared" si="31"/>
        <v>8.3765553851023938E-2</v>
      </c>
      <c r="BY31" s="7">
        <f t="shared" si="32"/>
        <v>3440</v>
      </c>
      <c r="BZ31" s="8">
        <f t="shared" si="33"/>
        <v>9.9271623321905547E-2</v>
      </c>
      <c r="CA31" s="7">
        <f>(CA27-CA28-CA29-CA30)</f>
        <v>3754</v>
      </c>
      <c r="CB31" s="8">
        <f t="shared" si="34"/>
        <v>6.4180814142346693E-2</v>
      </c>
      <c r="CC31" s="7">
        <f>(CC27-CC28-CC29-CC30)</f>
        <v>4212</v>
      </c>
      <c r="CD31" s="8">
        <f t="shared" si="35"/>
        <v>6.7559547678242043E-2</v>
      </c>
      <c r="CE31" s="7">
        <f>(CE27-CE28-CE29-CE30)</f>
        <v>3267</v>
      </c>
      <c r="CF31" s="8">
        <f t="shared" si="9"/>
        <v>5.3382352941176471E-2</v>
      </c>
      <c r="CG31" s="7">
        <f t="shared" si="36"/>
        <v>3267</v>
      </c>
      <c r="CH31" s="8">
        <f t="shared" si="37"/>
        <v>5.4712620578778133E-2</v>
      </c>
      <c r="CI31" s="7">
        <f>(CI27-CI28-CI29-CI30)</f>
        <v>2616</v>
      </c>
      <c r="CJ31" s="8">
        <f t="shared" si="38"/>
        <v>2.9492671927846673E-2</v>
      </c>
      <c r="CK31" s="7">
        <f>(CK27-CK28-CK29-CK30)</f>
        <v>2357</v>
      </c>
      <c r="CL31" s="8">
        <f t="shared" si="10"/>
        <v>2.9547819328310496E-2</v>
      </c>
      <c r="CM31" s="7">
        <f t="shared" si="39"/>
        <v>2357</v>
      </c>
      <c r="CN31" s="8">
        <f t="shared" si="40"/>
        <v>2.9859784431865974E-2</v>
      </c>
      <c r="CO31" s="7">
        <f>(CO27-CO28-CO29-CO30)</f>
        <v>2491</v>
      </c>
      <c r="CP31" s="8">
        <f t="shared" si="41"/>
        <v>4.8613415038738512E-2</v>
      </c>
      <c r="CQ31" s="7">
        <f>(CQ27-CQ28-CQ29-CQ30)</f>
        <v>2528</v>
      </c>
      <c r="CR31" s="8">
        <f t="shared" si="42"/>
        <v>4.6844309379979986E-2</v>
      </c>
      <c r="CS31" s="7">
        <f t="shared" si="43"/>
        <v>2528</v>
      </c>
      <c r="CT31" s="8">
        <f t="shared" si="44"/>
        <v>4.8471089909270092E-2</v>
      </c>
    </row>
    <row r="32" spans="1:98" x14ac:dyDescent="0.4">
      <c r="K32"/>
      <c r="L32" s="16" t="s">
        <v>43</v>
      </c>
      <c r="M32" s="7"/>
      <c r="N32" s="8"/>
      <c r="O32" s="7"/>
      <c r="P32" s="8"/>
      <c r="Q32" s="7"/>
      <c r="R32" s="8"/>
      <c r="S32" s="7">
        <v>16590</v>
      </c>
      <c r="T32" s="8">
        <f t="shared" si="11"/>
        <v>0.97284935202017242</v>
      </c>
      <c r="U32" s="7">
        <v>16490</v>
      </c>
      <c r="V32" s="8">
        <f t="shared" si="12"/>
        <v>0.95621919396926647</v>
      </c>
      <c r="W32" s="7">
        <f t="shared" si="45"/>
        <v>16490</v>
      </c>
      <c r="X32" s="8">
        <f t="shared" si="13"/>
        <v>1.1439314057383871</v>
      </c>
      <c r="Y32" s="7">
        <v>19331</v>
      </c>
      <c r="Z32" s="8">
        <f t="shared" si="14"/>
        <v>1.0647755439272928</v>
      </c>
      <c r="AA32" s="7">
        <v>19310</v>
      </c>
      <c r="AB32" s="8">
        <f t="shared" si="15"/>
        <v>1.0977828311540647</v>
      </c>
      <c r="AC32" s="7">
        <f t="shared" si="46"/>
        <v>19310</v>
      </c>
      <c r="AD32" s="8">
        <f t="shared" si="16"/>
        <v>1.3103429556342712</v>
      </c>
      <c r="AE32" s="7">
        <v>6816</v>
      </c>
      <c r="AF32" s="8">
        <f t="shared" si="17"/>
        <v>0.93421052631578949</v>
      </c>
      <c r="AG32" s="7">
        <v>7391</v>
      </c>
      <c r="AH32" s="8">
        <f t="shared" si="18"/>
        <v>0.96880325075370299</v>
      </c>
      <c r="AI32" s="7">
        <f t="shared" si="47"/>
        <v>7391</v>
      </c>
      <c r="AJ32" s="8">
        <f t="shared" si="19"/>
        <v>1.1690180943945339</v>
      </c>
      <c r="AK32" s="7">
        <v>14279</v>
      </c>
      <c r="AL32" s="8">
        <f t="shared" si="20"/>
        <v>1.0204387908239834</v>
      </c>
      <c r="AM32" s="7">
        <v>13959</v>
      </c>
      <c r="AN32" s="8">
        <f t="shared" si="21"/>
        <v>0.98719943422913725</v>
      </c>
      <c r="AO32" s="7">
        <f t="shared" si="48"/>
        <v>13959</v>
      </c>
      <c r="AP32" s="8">
        <f t="shared" si="22"/>
        <v>1.1688605305466238</v>
      </c>
      <c r="AQ32" s="7">
        <v>6282</v>
      </c>
      <c r="AR32" s="8">
        <f t="shared" si="23"/>
        <v>1.1219860689408823</v>
      </c>
      <c r="AS32" s="7">
        <v>6029</v>
      </c>
      <c r="AT32" s="8">
        <f t="shared" si="0"/>
        <v>1.0006639004149378</v>
      </c>
      <c r="AU32" s="7">
        <f t="shared" si="49"/>
        <v>6029</v>
      </c>
      <c r="AV32" s="8">
        <f t="shared" si="1"/>
        <v>1.2044028926445323</v>
      </c>
      <c r="AW32" s="7">
        <v>13911</v>
      </c>
      <c r="AX32" s="8">
        <f t="shared" si="24"/>
        <v>0.85437906891045323</v>
      </c>
      <c r="AY32" s="7">
        <v>13566</v>
      </c>
      <c r="AZ32" s="8">
        <f t="shared" si="25"/>
        <v>0.84909557488890275</v>
      </c>
      <c r="BA32" s="7">
        <f t="shared" si="50"/>
        <v>13566</v>
      </c>
      <c r="BB32" s="8">
        <f t="shared" si="26"/>
        <v>0.99616689430321181</v>
      </c>
      <c r="BC32" s="7">
        <v>9670</v>
      </c>
      <c r="BD32" s="24">
        <f t="shared" si="2"/>
        <v>0.95572247479739081</v>
      </c>
      <c r="BE32" s="7">
        <v>9170</v>
      </c>
      <c r="BF32" s="24">
        <f t="shared" si="3"/>
        <v>0.83774894938790423</v>
      </c>
      <c r="BG32" s="7">
        <f t="shared" si="51"/>
        <v>9170</v>
      </c>
      <c r="BH32" s="8">
        <f t="shared" si="27"/>
        <v>0.99147997578064184</v>
      </c>
      <c r="BI32" s="7">
        <v>39360</v>
      </c>
      <c r="BJ32" s="8">
        <f t="shared" si="4"/>
        <v>0.28014833056933602</v>
      </c>
      <c r="BK32" s="7">
        <v>40516</v>
      </c>
      <c r="BL32" s="8">
        <f t="shared" si="5"/>
        <v>0.27292691141798586</v>
      </c>
      <c r="BM32" s="7">
        <f>BK32</f>
        <v>40516</v>
      </c>
      <c r="BN32" s="8">
        <f t="shared" si="28"/>
        <v>0.29636239951430388</v>
      </c>
      <c r="BO32" s="7">
        <v>132288</v>
      </c>
      <c r="BP32" s="8">
        <f t="shared" si="6"/>
        <v>0.9415717061574268</v>
      </c>
      <c r="BQ32" s="7">
        <v>136049</v>
      </c>
      <c r="BR32" s="8">
        <f t="shared" si="7"/>
        <v>0.9164634557089929</v>
      </c>
      <c r="BS32" s="7">
        <f t="shared" si="29"/>
        <v>136049</v>
      </c>
      <c r="BT32" s="8">
        <f t="shared" si="30"/>
        <v>0.99515766836611541</v>
      </c>
      <c r="BU32" s="7">
        <v>38251</v>
      </c>
      <c r="BV32" s="10">
        <f t="shared" si="8"/>
        <v>0.98906241919635929</v>
      </c>
      <c r="BW32" s="7">
        <v>37933</v>
      </c>
      <c r="BX32" s="10">
        <f t="shared" si="31"/>
        <v>0.92368568436944509</v>
      </c>
      <c r="BY32" s="7">
        <f t="shared" si="32"/>
        <v>37933</v>
      </c>
      <c r="BZ32" s="8">
        <f t="shared" si="33"/>
        <v>1.0946716533342566</v>
      </c>
      <c r="CA32" s="7">
        <v>54495</v>
      </c>
      <c r="CB32" s="8">
        <f t="shared" si="34"/>
        <v>0.93168179719956912</v>
      </c>
      <c r="CC32" s="7">
        <v>56105</v>
      </c>
      <c r="CD32" s="8">
        <f t="shared" si="35"/>
        <v>0.89991178121741922</v>
      </c>
      <c r="CE32" s="7">
        <v>51543</v>
      </c>
      <c r="CF32" s="8">
        <f t="shared" si="9"/>
        <v>0.84220588235294114</v>
      </c>
      <c r="CG32" s="7">
        <f t="shared" si="36"/>
        <v>51543</v>
      </c>
      <c r="CH32" s="8">
        <f t="shared" si="37"/>
        <v>0.8631933279742765</v>
      </c>
      <c r="CI32" s="7">
        <v>74282</v>
      </c>
      <c r="CJ32" s="8">
        <f t="shared" si="38"/>
        <v>0.83745208568207441</v>
      </c>
      <c r="CK32" s="7">
        <v>71049</v>
      </c>
      <c r="CL32" s="8">
        <f t="shared" si="10"/>
        <v>0.89068435106369648</v>
      </c>
      <c r="CM32" s="7">
        <f t="shared" si="39"/>
        <v>71049</v>
      </c>
      <c r="CN32" s="8">
        <f t="shared" si="40"/>
        <v>0.90008817314367651</v>
      </c>
      <c r="CO32" s="7">
        <v>50397</v>
      </c>
      <c r="CP32" s="8">
        <f t="shared" si="41"/>
        <v>0.98352881481626042</v>
      </c>
      <c r="CQ32" s="7">
        <v>51725</v>
      </c>
      <c r="CR32" s="8">
        <f t="shared" si="42"/>
        <v>0.9584738539080162</v>
      </c>
      <c r="CS32" s="7">
        <f t="shared" si="43"/>
        <v>51725</v>
      </c>
      <c r="CT32" s="8">
        <f t="shared" si="44"/>
        <v>0.99175914776779883</v>
      </c>
    </row>
    <row r="33" spans="1:98" x14ac:dyDescent="0.4">
      <c r="K33"/>
      <c r="L33" s="16" t="s">
        <v>44</v>
      </c>
      <c r="M33" s="7"/>
      <c r="N33" s="8"/>
      <c r="O33" s="7"/>
      <c r="P33" s="8"/>
      <c r="Q33" s="7"/>
      <c r="R33" s="8"/>
      <c r="S33" s="7">
        <v>8941</v>
      </c>
      <c r="T33" s="8">
        <f t="shared" si="11"/>
        <v>0.52430657362340938</v>
      </c>
      <c r="U33" s="7">
        <v>9050</v>
      </c>
      <c r="V33" s="8">
        <f t="shared" si="12"/>
        <v>0.5247897941432299</v>
      </c>
      <c r="W33" s="7">
        <f t="shared" si="45"/>
        <v>9050</v>
      </c>
      <c r="X33" s="8">
        <f t="shared" si="13"/>
        <v>0.62780953438037623</v>
      </c>
      <c r="Y33" s="7">
        <v>9522</v>
      </c>
      <c r="Z33" s="8">
        <f t="shared" si="14"/>
        <v>0.5244836133296612</v>
      </c>
      <c r="AA33" s="7">
        <v>9780</v>
      </c>
      <c r="AB33" s="8">
        <f t="shared" si="15"/>
        <v>0.55599772598067088</v>
      </c>
      <c r="AC33" s="7">
        <f t="shared" si="46"/>
        <v>9780</v>
      </c>
      <c r="AD33" s="8">
        <f t="shared" si="16"/>
        <v>0.66365376002605758</v>
      </c>
      <c r="AE33" s="7">
        <v>3764</v>
      </c>
      <c r="AF33" s="8">
        <f t="shared" si="17"/>
        <v>0.51589912280701755</v>
      </c>
      <c r="AG33" s="7">
        <v>3888</v>
      </c>
      <c r="AH33" s="8">
        <f t="shared" si="18"/>
        <v>0.50963429020841522</v>
      </c>
      <c r="AI33" s="7">
        <f t="shared" si="47"/>
        <v>3888</v>
      </c>
      <c r="AJ33" s="8">
        <f t="shared" si="19"/>
        <v>0.61495634569150959</v>
      </c>
      <c r="AK33" s="7">
        <v>7874</v>
      </c>
      <c r="AL33" s="8">
        <f t="shared" si="20"/>
        <v>0.56270992639176731</v>
      </c>
      <c r="AM33" s="7">
        <v>7713</v>
      </c>
      <c r="AN33" s="8">
        <f t="shared" si="21"/>
        <v>0.54547383309759545</v>
      </c>
      <c r="AO33" s="7">
        <f t="shared" si="48"/>
        <v>7713</v>
      </c>
      <c r="AP33" s="8">
        <f t="shared" si="22"/>
        <v>0.64585008038585212</v>
      </c>
      <c r="AQ33" s="7">
        <v>2874</v>
      </c>
      <c r="AR33" s="8">
        <f t="shared" si="23"/>
        <v>0.5133059474906233</v>
      </c>
      <c r="AS33" s="7">
        <v>2871</v>
      </c>
      <c r="AT33" s="8">
        <f t="shared" si="0"/>
        <v>0.47651452282157675</v>
      </c>
      <c r="AU33" s="7">
        <f t="shared" si="49"/>
        <v>2871</v>
      </c>
      <c r="AV33" s="8">
        <f t="shared" si="1"/>
        <v>0.57353469974829197</v>
      </c>
      <c r="AW33" s="7">
        <v>8353</v>
      </c>
      <c r="AX33" s="8">
        <f t="shared" si="24"/>
        <v>0.51302051345043609</v>
      </c>
      <c r="AY33" s="7">
        <v>8506</v>
      </c>
      <c r="AZ33" s="8">
        <f t="shared" si="25"/>
        <v>0.53239031107216628</v>
      </c>
      <c r="BA33" s="7">
        <f t="shared" si="50"/>
        <v>8506</v>
      </c>
      <c r="BB33" s="8">
        <f t="shared" si="26"/>
        <v>0.62460530760306054</v>
      </c>
      <c r="BC33" s="7">
        <v>4710</v>
      </c>
      <c r="BD33" s="8">
        <f t="shared" si="2"/>
        <v>0.46550701719707455</v>
      </c>
      <c r="BE33" s="7">
        <v>4963</v>
      </c>
      <c r="BF33" s="8">
        <f t="shared" si="3"/>
        <v>0.45340763749314816</v>
      </c>
      <c r="BG33" s="7">
        <f t="shared" si="51"/>
        <v>4963</v>
      </c>
      <c r="BH33" s="8">
        <f t="shared" si="27"/>
        <v>0.53661015483089702</v>
      </c>
      <c r="BI33" s="7">
        <v>22468</v>
      </c>
      <c r="BJ33" s="8">
        <f t="shared" si="4"/>
        <v>0.15991800536666265</v>
      </c>
      <c r="BK33" s="7">
        <v>23203</v>
      </c>
      <c r="BL33" s="8">
        <f t="shared" si="5"/>
        <v>0.1563017851128326</v>
      </c>
      <c r="BM33" s="7">
        <f>BK33</f>
        <v>23203</v>
      </c>
      <c r="BN33" s="8">
        <f t="shared" si="28"/>
        <v>0.16972299229762053</v>
      </c>
      <c r="BO33" s="7">
        <v>59596</v>
      </c>
      <c r="BP33" s="8">
        <f t="shared" si="6"/>
        <v>0.42417987572688387</v>
      </c>
      <c r="BQ33" s="7">
        <v>59095</v>
      </c>
      <c r="BR33" s="8">
        <f t="shared" si="7"/>
        <v>0.39808016167059618</v>
      </c>
      <c r="BS33" s="7">
        <f t="shared" si="29"/>
        <v>59095</v>
      </c>
      <c r="BT33" s="8">
        <f t="shared" si="30"/>
        <v>0.43226221737826509</v>
      </c>
      <c r="BU33" s="7">
        <v>20494</v>
      </c>
      <c r="BV33" s="10">
        <f t="shared" si="8"/>
        <v>0.5299167399286342</v>
      </c>
      <c r="BW33" s="7">
        <v>21105</v>
      </c>
      <c r="BX33" s="10">
        <f t="shared" si="31"/>
        <v>0.5139162831470524</v>
      </c>
      <c r="BY33" s="7">
        <f t="shared" si="32"/>
        <v>21105</v>
      </c>
      <c r="BZ33" s="8">
        <f t="shared" si="33"/>
        <v>0.60904872389791176</v>
      </c>
      <c r="CA33" s="7">
        <v>23459</v>
      </c>
      <c r="CB33" s="8">
        <f t="shared" si="34"/>
        <v>0.4010702501239507</v>
      </c>
      <c r="CC33" s="7">
        <v>23924</v>
      </c>
      <c r="CD33" s="8">
        <f t="shared" si="35"/>
        <v>0.38373566444783064</v>
      </c>
      <c r="CE33" s="7">
        <v>23658</v>
      </c>
      <c r="CF33" s="8">
        <f t="shared" si="9"/>
        <v>0.38656862745098042</v>
      </c>
      <c r="CG33" s="7">
        <f t="shared" si="36"/>
        <v>23658</v>
      </c>
      <c r="CH33" s="8">
        <f t="shared" si="37"/>
        <v>0.396201768488746</v>
      </c>
      <c r="CI33" s="7">
        <v>31867</v>
      </c>
      <c r="CJ33" s="8">
        <f t="shared" si="38"/>
        <v>0.3592671927846674</v>
      </c>
      <c r="CK33" s="7">
        <v>31238</v>
      </c>
      <c r="CL33" s="8">
        <f t="shared" si="10"/>
        <v>0.39160576163672606</v>
      </c>
      <c r="CM33" s="7">
        <f t="shared" si="39"/>
        <v>31238</v>
      </c>
      <c r="CN33" s="8">
        <f t="shared" si="40"/>
        <v>0.39574032502445028</v>
      </c>
      <c r="CO33" s="7">
        <v>23946</v>
      </c>
      <c r="CP33" s="8">
        <f t="shared" si="41"/>
        <v>0.46732109053297166</v>
      </c>
      <c r="CQ33" s="7">
        <v>24725</v>
      </c>
      <c r="CR33" s="8">
        <f t="shared" si="42"/>
        <v>0.45815884075158431</v>
      </c>
      <c r="CS33" s="7">
        <f t="shared" si="43"/>
        <v>24725</v>
      </c>
      <c r="CT33" s="8">
        <f t="shared" si="44"/>
        <v>0.47406950079379079</v>
      </c>
    </row>
    <row r="34" spans="1:98" x14ac:dyDescent="0.4">
      <c r="K34"/>
      <c r="L34" s="17" t="s">
        <v>45</v>
      </c>
      <c r="M34" s="7"/>
      <c r="N34" s="8"/>
      <c r="O34" s="7"/>
      <c r="P34" s="8"/>
      <c r="Q34" s="7"/>
      <c r="R34" s="8"/>
      <c r="S34" s="7">
        <v>6967</v>
      </c>
      <c r="T34" s="8">
        <f t="shared" si="11"/>
        <v>0.40854981528176859</v>
      </c>
      <c r="U34" s="7">
        <v>6737</v>
      </c>
      <c r="V34" s="8">
        <f t="shared" si="12"/>
        <v>0.39066396056828068</v>
      </c>
      <c r="W34" s="7">
        <f t="shared" si="45"/>
        <v>6737</v>
      </c>
      <c r="X34" s="8">
        <f t="shared" si="13"/>
        <v>0.46735390421222039</v>
      </c>
      <c r="Y34" s="7">
        <v>7903</v>
      </c>
      <c r="Z34" s="8">
        <f t="shared" si="14"/>
        <v>0.43530707793996143</v>
      </c>
      <c r="AA34" s="7">
        <v>7899</v>
      </c>
      <c r="AB34" s="8">
        <f t="shared" si="15"/>
        <v>0.44906196702671974</v>
      </c>
      <c r="AC34" s="7">
        <f t="shared" si="46"/>
        <v>7899</v>
      </c>
      <c r="AD34" s="8">
        <f t="shared" si="16"/>
        <v>0.53601237734619922</v>
      </c>
      <c r="AE34" s="7">
        <v>2145</v>
      </c>
      <c r="AF34" s="8">
        <f t="shared" si="17"/>
        <v>0.29399671052631576</v>
      </c>
      <c r="AG34" s="7">
        <v>2659</v>
      </c>
      <c r="AH34" s="8">
        <f t="shared" si="18"/>
        <v>0.34853847162144447</v>
      </c>
      <c r="AI34" s="7">
        <f t="shared" si="47"/>
        <v>2659</v>
      </c>
      <c r="AJ34" s="8">
        <f t="shared" si="19"/>
        <v>0.42056813868151338</v>
      </c>
      <c r="AK34" s="7">
        <v>5799</v>
      </c>
      <c r="AL34" s="8">
        <f t="shared" si="20"/>
        <v>0.41442149646251697</v>
      </c>
      <c r="AM34" s="7">
        <v>5641</v>
      </c>
      <c r="AN34" s="8">
        <f t="shared" si="21"/>
        <v>0.39893917963224895</v>
      </c>
      <c r="AO34" s="7">
        <f t="shared" si="48"/>
        <v>5641</v>
      </c>
      <c r="AP34" s="8">
        <f t="shared" si="22"/>
        <v>0.47235061629153269</v>
      </c>
      <c r="AQ34" s="7">
        <v>2629</v>
      </c>
      <c r="AR34" s="8">
        <f t="shared" si="23"/>
        <v>0.46954813359528486</v>
      </c>
      <c r="AS34" s="7">
        <v>2336</v>
      </c>
      <c r="AT34" s="8">
        <f t="shared" si="0"/>
        <v>0.38771784232365147</v>
      </c>
      <c r="AU34" s="7">
        <f t="shared" si="49"/>
        <v>2336</v>
      </c>
      <c r="AV34" s="8">
        <f t="shared" si="1"/>
        <v>0.46665867593591431</v>
      </c>
      <c r="AW34" s="7">
        <v>4301</v>
      </c>
      <c r="AX34" s="8">
        <f t="shared" si="24"/>
        <v>0.26415673750153545</v>
      </c>
      <c r="AY34" s="7">
        <v>4095</v>
      </c>
      <c r="AZ34" s="8">
        <f t="shared" si="25"/>
        <v>0.2563059397884459</v>
      </c>
      <c r="BA34" s="7">
        <f t="shared" si="50"/>
        <v>4095</v>
      </c>
      <c r="BB34" s="8">
        <f t="shared" si="26"/>
        <v>0.30070053311010264</v>
      </c>
      <c r="BC34" s="7">
        <v>4291</v>
      </c>
      <c r="BD34" s="8">
        <f t="shared" si="2"/>
        <v>0.42409567108124135</v>
      </c>
      <c r="BE34" s="7">
        <v>3474</v>
      </c>
      <c r="BF34" s="8">
        <f t="shared" si="3"/>
        <v>0.31737621048784942</v>
      </c>
      <c r="BG34" s="7">
        <f t="shared" si="51"/>
        <v>3474</v>
      </c>
      <c r="BH34" s="8">
        <f t="shared" si="27"/>
        <v>0.37561629616815156</v>
      </c>
      <c r="BI34" s="7">
        <v>15492</v>
      </c>
      <c r="BJ34" s="8">
        <f t="shared" si="4"/>
        <v>0.1102656996234795</v>
      </c>
      <c r="BK34" s="7">
        <v>15503</v>
      </c>
      <c r="BL34" s="8">
        <f t="shared" si="5"/>
        <v>0.10443246884472887</v>
      </c>
      <c r="BM34" s="7">
        <f>BK34</f>
        <v>15503</v>
      </c>
      <c r="BN34" s="8">
        <f t="shared" si="28"/>
        <v>0.11339979957721032</v>
      </c>
      <c r="BO34" s="7">
        <v>27578</v>
      </c>
      <c r="BP34" s="8">
        <f t="shared" si="6"/>
        <v>0.19628888873072023</v>
      </c>
      <c r="BQ34" s="7">
        <v>27825</v>
      </c>
      <c r="BR34" s="8">
        <f t="shared" si="7"/>
        <v>0.18743684742337488</v>
      </c>
      <c r="BS34" s="7">
        <f t="shared" si="29"/>
        <v>27825</v>
      </c>
      <c r="BT34" s="8">
        <f t="shared" si="30"/>
        <v>0.20353153733057325</v>
      </c>
      <c r="BU34" s="7">
        <v>15372</v>
      </c>
      <c r="BV34" s="10">
        <f t="shared" si="8"/>
        <v>0.39747634069400634</v>
      </c>
      <c r="BW34" s="7">
        <v>14375</v>
      </c>
      <c r="BX34" s="10">
        <f t="shared" si="31"/>
        <v>0.35003774320013636</v>
      </c>
      <c r="BY34" s="7">
        <f t="shared" si="32"/>
        <v>14375</v>
      </c>
      <c r="BZ34" s="8">
        <f t="shared" si="33"/>
        <v>0.41483418175941633</v>
      </c>
      <c r="CA34" s="7">
        <v>4796</v>
      </c>
      <c r="CB34" s="8">
        <f t="shared" si="34"/>
        <v>8.1995520678394967E-2</v>
      </c>
      <c r="CC34" s="7">
        <v>5094</v>
      </c>
      <c r="CD34" s="8">
        <f t="shared" si="35"/>
        <v>8.1706632448472205E-2</v>
      </c>
      <c r="CE34" s="7">
        <v>3340</v>
      </c>
      <c r="CF34" s="8">
        <f t="shared" si="9"/>
        <v>5.4575163398692811E-2</v>
      </c>
      <c r="CG34" s="7">
        <f t="shared" si="36"/>
        <v>3340</v>
      </c>
      <c r="CH34" s="8">
        <f t="shared" si="37"/>
        <v>5.5935155412647375E-2</v>
      </c>
      <c r="CI34" s="7">
        <v>40656</v>
      </c>
      <c r="CJ34" s="8">
        <f t="shared" si="38"/>
        <v>0.45835400225479145</v>
      </c>
      <c r="CK34" s="7">
        <v>38064</v>
      </c>
      <c r="CL34" s="8">
        <f t="shared" si="10"/>
        <v>0.47717785104489213</v>
      </c>
      <c r="CM34" s="7">
        <f t="shared" si="39"/>
        <v>38064</v>
      </c>
      <c r="CN34" s="8">
        <f t="shared" si="40"/>
        <v>0.48221588231419027</v>
      </c>
      <c r="CO34" s="7">
        <v>24061</v>
      </c>
      <c r="CP34" s="8">
        <f t="shared" si="41"/>
        <v>0.46956538709236745</v>
      </c>
      <c r="CQ34" s="7">
        <v>24743</v>
      </c>
      <c r="CR34" s="8">
        <f t="shared" si="42"/>
        <v>0.45849238409368864</v>
      </c>
      <c r="CS34" s="7">
        <f t="shared" si="43"/>
        <v>24743</v>
      </c>
      <c r="CT34" s="8">
        <f t="shared" si="44"/>
        <v>0.47441462722510674</v>
      </c>
    </row>
    <row r="35" spans="1:98" x14ac:dyDescent="0.4">
      <c r="K35"/>
      <c r="L35" s="17" t="s">
        <v>46</v>
      </c>
      <c r="M35" s="7"/>
      <c r="N35" s="8"/>
      <c r="O35" s="7"/>
      <c r="P35" s="8"/>
      <c r="Q35" s="7"/>
      <c r="R35" s="8"/>
      <c r="S35" s="7">
        <f>(S32-S33-S34)</f>
        <v>682</v>
      </c>
      <c r="T35" s="8">
        <f t="shared" si="11"/>
        <v>3.999296311499443E-2</v>
      </c>
      <c r="U35" s="7">
        <f>(U32-U33-U34)</f>
        <v>703</v>
      </c>
      <c r="V35" s="8">
        <f t="shared" si="12"/>
        <v>4.0765439257755873E-2</v>
      </c>
      <c r="W35" s="7">
        <f>(W32-W33-W34)</f>
        <v>703</v>
      </c>
      <c r="X35" s="8">
        <f t="shared" si="13"/>
        <v>4.8767967145790549E-2</v>
      </c>
      <c r="Y35" s="7">
        <f>(Y32-Y33-Y34)</f>
        <v>1906</v>
      </c>
      <c r="Z35" s="8">
        <f t="shared" si="14"/>
        <v>0.10498485265767006</v>
      </c>
      <c r="AA35" s="7">
        <f>(AA32-AA33-AA34)</f>
        <v>1631</v>
      </c>
      <c r="AB35" s="8">
        <f t="shared" si="15"/>
        <v>9.2723138146674253E-2</v>
      </c>
      <c r="AC35" s="7">
        <f>(AC32-AC33-AC34)</f>
        <v>1631</v>
      </c>
      <c r="AD35" s="8">
        <f t="shared" si="16"/>
        <v>0.1106768182620143</v>
      </c>
      <c r="AE35" s="7">
        <f>(AE32-AE33-AE34)</f>
        <v>907</v>
      </c>
      <c r="AF35" s="8">
        <f t="shared" si="17"/>
        <v>0.12431469298245613</v>
      </c>
      <c r="AG35" s="7">
        <f>(AG32-AG33-AG34)</f>
        <v>844</v>
      </c>
      <c r="AH35" s="8">
        <f t="shared" si="18"/>
        <v>0.11063048892384322</v>
      </c>
      <c r="AI35" s="7">
        <f>(AI32-AI33-AI34)</f>
        <v>844</v>
      </c>
      <c r="AJ35" s="8">
        <f t="shared" si="19"/>
        <v>0.13349361002151083</v>
      </c>
      <c r="AK35" s="7">
        <f>(AK32-AK33-AK34)</f>
        <v>606</v>
      </c>
      <c r="AL35" s="8">
        <f t="shared" si="20"/>
        <v>4.3307367969699133E-2</v>
      </c>
      <c r="AM35" s="7">
        <f>(AM32-AM33-AM34)</f>
        <v>605</v>
      </c>
      <c r="AN35" s="8">
        <f t="shared" si="21"/>
        <v>4.2786421499292786E-2</v>
      </c>
      <c r="AO35" s="7">
        <f>(AO32-AO33-AO34)</f>
        <v>605</v>
      </c>
      <c r="AP35" s="8">
        <f t="shared" si="22"/>
        <v>5.0659833869239015E-2</v>
      </c>
      <c r="AQ35" s="7">
        <f>(AQ32-AQ33-AQ34)</f>
        <v>779</v>
      </c>
      <c r="AR35" s="8">
        <f t="shared" si="23"/>
        <v>0.1391319878549741</v>
      </c>
      <c r="AS35" s="7">
        <f>(AS32-AS33-AS34)</f>
        <v>822</v>
      </c>
      <c r="AT35" s="8">
        <f t="shared" si="0"/>
        <v>0.13643153526970955</v>
      </c>
      <c r="AU35" s="7">
        <f>(AU32-AU33-AU34)</f>
        <v>822</v>
      </c>
      <c r="AV35" s="8">
        <f t="shared" si="1"/>
        <v>0.16420951696032601</v>
      </c>
      <c r="AW35" s="7">
        <f>(AW32-AW33-AW34)</f>
        <v>1257</v>
      </c>
      <c r="AX35" s="8">
        <f t="shared" si="24"/>
        <v>7.7201817958481758E-2</v>
      </c>
      <c r="AY35" s="7">
        <f>(AY32-AY33-AY34)</f>
        <v>965</v>
      </c>
      <c r="AZ35" s="8">
        <f t="shared" si="25"/>
        <v>6.0399324028290666E-2</v>
      </c>
      <c r="BA35" s="7">
        <f>(BA32-BA33-BA34)</f>
        <v>965</v>
      </c>
      <c r="BB35" s="8">
        <f t="shared" si="26"/>
        <v>7.0861053590048614E-2</v>
      </c>
      <c r="BC35" s="7">
        <f>(BC32-BC33-BC34)</f>
        <v>669</v>
      </c>
      <c r="BD35" s="8">
        <f t="shared" si="2"/>
        <v>6.6119786519074922E-2</v>
      </c>
      <c r="BE35" s="7">
        <f>(BE32-BE33-BE34)</f>
        <v>733</v>
      </c>
      <c r="BF35" s="8">
        <f t="shared" si="3"/>
        <v>6.6965101406906632E-2</v>
      </c>
      <c r="BG35" s="7">
        <f>(BG32-BG33-BG34)</f>
        <v>733</v>
      </c>
      <c r="BH35" s="8">
        <f t="shared" si="27"/>
        <v>7.9253524781593296E-2</v>
      </c>
      <c r="BI35" s="7">
        <f>(BI32-BI33-BI34)</f>
        <v>1400</v>
      </c>
      <c r="BJ35" s="8">
        <f t="shared" si="4"/>
        <v>9.9646255791938625E-3</v>
      </c>
      <c r="BK35" s="7">
        <f>(BK32-BK33-BK34)</f>
        <v>1810</v>
      </c>
      <c r="BL35" s="8">
        <f t="shared" si="5"/>
        <v>1.2192657460424385E-2</v>
      </c>
      <c r="BM35" s="7">
        <f>(BM32-BM33-BM34)</f>
        <v>1810</v>
      </c>
      <c r="BN35" s="8">
        <f>(BM35/$BS$27)</f>
        <v>1.323960763947305E-2</v>
      </c>
      <c r="BO35" s="7">
        <f>(BO32-BO33-BO34)</f>
        <v>45114</v>
      </c>
      <c r="BP35" s="8">
        <f t="shared" si="6"/>
        <v>0.32110294169982279</v>
      </c>
      <c r="BQ35" s="7">
        <f>(BQ32-BQ33-BQ34)</f>
        <v>49129</v>
      </c>
      <c r="BR35" s="8">
        <f t="shared" si="7"/>
        <v>0.33094644661502187</v>
      </c>
      <c r="BS35" s="7">
        <f>(BS32-BS33-BS34)</f>
        <v>49129</v>
      </c>
      <c r="BT35" s="8">
        <f t="shared" si="30"/>
        <v>0.35936391365727705</v>
      </c>
      <c r="BU35" s="7">
        <f>(BU32-BU33-BU34)</f>
        <v>2385</v>
      </c>
      <c r="BV35" s="10">
        <f t="shared" si="8"/>
        <v>6.1669338573718778E-2</v>
      </c>
      <c r="BW35" s="7">
        <f>(BW32-BW33-BW34)</f>
        <v>2453</v>
      </c>
      <c r="BX35" s="10">
        <f t="shared" si="31"/>
        <v>5.9731658022256315E-2</v>
      </c>
      <c r="BY35" s="7">
        <f>(BY32-BY33-BY34)</f>
        <v>2453</v>
      </c>
      <c r="BZ35" s="8">
        <f t="shared" si="33"/>
        <v>7.0788747676928582E-2</v>
      </c>
      <c r="CA35" s="7">
        <f>(CA32-CA33-CA34)</f>
        <v>26240</v>
      </c>
      <c r="CB35" s="8">
        <f t="shared" si="34"/>
        <v>0.44861602639722348</v>
      </c>
      <c r="CC35" s="7">
        <f>(CC32-CC33-CC34)</f>
        <v>27087</v>
      </c>
      <c r="CD35" s="8">
        <f t="shared" si="35"/>
        <v>0.43446948432111637</v>
      </c>
      <c r="CE35" s="7">
        <f>(CE32-CE33-CE34)</f>
        <v>24545</v>
      </c>
      <c r="CF35" s="8">
        <f t="shared" si="9"/>
        <v>0.40106209150326799</v>
      </c>
      <c r="CG35" s="7">
        <f>(CG32-CG33-CG34)</f>
        <v>24545</v>
      </c>
      <c r="CH35" s="8">
        <f t="shared" si="37"/>
        <v>0.41105640407288319</v>
      </c>
      <c r="CI35" s="7">
        <f>(CI32-CI33-CI34)</f>
        <v>1759</v>
      </c>
      <c r="CJ35" s="8">
        <f t="shared" si="38"/>
        <v>1.9830890642615558E-2</v>
      </c>
      <c r="CK35" s="7">
        <f>(CK32-CK33-CK34)</f>
        <v>1747</v>
      </c>
      <c r="CL35" s="8">
        <f t="shared" si="10"/>
        <v>2.190073838207825E-2</v>
      </c>
      <c r="CM35" s="7">
        <f>(CM32-CM33-CM34)</f>
        <v>1747</v>
      </c>
      <c r="CN35" s="8">
        <f t="shared" si="40"/>
        <v>2.2131965805036003E-2</v>
      </c>
      <c r="CO35" s="7">
        <f>(CO32-CO33-CO34)</f>
        <v>2390</v>
      </c>
      <c r="CP35" s="8">
        <f t="shared" si="41"/>
        <v>4.6642337190921333E-2</v>
      </c>
      <c r="CQ35" s="7">
        <f>(CQ32-CQ33-CQ34)</f>
        <v>2257</v>
      </c>
      <c r="CR35" s="8">
        <f t="shared" si="42"/>
        <v>4.1822629062743207E-2</v>
      </c>
      <c r="CS35" s="7">
        <f>(CS32-CS33-CS34)</f>
        <v>2257</v>
      </c>
      <c r="CT35" s="8">
        <f t="shared" si="44"/>
        <v>4.3275019748901349E-2</v>
      </c>
    </row>
    <row r="36" spans="1:98" x14ac:dyDescent="0.4">
      <c r="K36"/>
      <c r="L36" s="18" t="s">
        <v>47</v>
      </c>
      <c r="M36" s="7"/>
      <c r="N36" s="8"/>
      <c r="O36" s="7"/>
      <c r="P36" s="8"/>
      <c r="Q36" s="7"/>
      <c r="R36" s="8"/>
      <c r="S36" s="7">
        <f>(S27-S32)</f>
        <v>463</v>
      </c>
      <c r="T36" s="8">
        <f t="shared" si="11"/>
        <v>2.7150647979827598E-2</v>
      </c>
      <c r="U36" s="184">
        <f>(U27-U32)</f>
        <v>755</v>
      </c>
      <c r="V36" s="8">
        <f t="shared" si="12"/>
        <v>4.3780806030733546E-2</v>
      </c>
      <c r="W36" s="7">
        <f>(W27-W32)</f>
        <v>-2074.7999999999993</v>
      </c>
      <c r="X36" s="8">
        <f>(W36/$W$27)</f>
        <v>-0.1439314057383872</v>
      </c>
      <c r="Y36" s="7">
        <f>(Y27-Y32)</f>
        <v>-1176</v>
      </c>
      <c r="Z36" s="8">
        <f t="shared" si="14"/>
        <v>-6.4775543927292761E-2</v>
      </c>
      <c r="AA36" s="184">
        <f>(AA27-AA32)-1+1</f>
        <v>-1720</v>
      </c>
      <c r="AB36" s="8">
        <f t="shared" si="15"/>
        <v>-9.7782831154064803E-2</v>
      </c>
      <c r="AC36" s="7">
        <f>(AC27-AC32)</f>
        <v>-4573.3999999999996</v>
      </c>
      <c r="AD36" s="8">
        <f t="shared" si="16"/>
        <v>-0.31034295563427111</v>
      </c>
      <c r="AE36" s="7">
        <f>(AE27-AE32)</f>
        <v>480</v>
      </c>
      <c r="AF36" s="8">
        <f t="shared" si="17"/>
        <v>6.5789473684210523E-2</v>
      </c>
      <c r="AG36" s="184">
        <f>(AG27-AG32)-1</f>
        <v>237</v>
      </c>
      <c r="AH36" s="8">
        <f t="shared" si="18"/>
        <v>3.106567046795124E-2</v>
      </c>
      <c r="AI36" s="7">
        <f>(AI27-AI32)</f>
        <v>-1068.6000000000004</v>
      </c>
      <c r="AJ36" s="8">
        <f t="shared" si="19"/>
        <v>-0.1690180943945338</v>
      </c>
      <c r="AK36" s="7">
        <f>(AK27-AK32)</f>
        <v>-286</v>
      </c>
      <c r="AL36" s="8">
        <f t="shared" si="20"/>
        <v>-2.0438790823983422E-2</v>
      </c>
      <c r="AM36" s="184">
        <f>(AM27-AM32)</f>
        <v>181</v>
      </c>
      <c r="AN36" s="8">
        <f t="shared" si="21"/>
        <v>1.2800565770862801E-2</v>
      </c>
      <c r="AO36" s="7">
        <f>(AO27-AO32)</f>
        <v>-2016.6000000000004</v>
      </c>
      <c r="AP36" s="8">
        <f t="shared" si="22"/>
        <v>-0.16886053054662384</v>
      </c>
      <c r="AQ36" s="7">
        <f>(AQ27-AQ32)</f>
        <v>-683</v>
      </c>
      <c r="AR36" s="8">
        <f t="shared" si="23"/>
        <v>-0.12198606894088231</v>
      </c>
      <c r="AS36" s="184">
        <f>(AS27-AS32)</f>
        <v>-4</v>
      </c>
      <c r="AT36" s="8">
        <f t="shared" si="0"/>
        <v>-6.6390041493775932E-4</v>
      </c>
      <c r="AU36" s="7">
        <f>(AU27-AU32)</f>
        <v>-1023.1999999999998</v>
      </c>
      <c r="AV36" s="8">
        <f t="shared" si="1"/>
        <v>-0.20440289264453229</v>
      </c>
      <c r="AW36" s="7">
        <f>(AW27-AW32)</f>
        <v>2371</v>
      </c>
      <c r="AX36" s="8">
        <f t="shared" si="24"/>
        <v>0.14562093108954674</v>
      </c>
      <c r="AY36" s="184">
        <f>(AY27-AY32)</f>
        <v>2411</v>
      </c>
      <c r="AZ36" s="8">
        <f t="shared" si="25"/>
        <v>0.1509044251110972</v>
      </c>
      <c r="BA36" s="7">
        <f>(BA27-BA32)</f>
        <v>52.200000000000728</v>
      </c>
      <c r="BB36" s="8">
        <f t="shared" si="26"/>
        <v>3.8331056967881752E-3</v>
      </c>
      <c r="BC36" s="7">
        <f>(BC27-BC32)</f>
        <v>448</v>
      </c>
      <c r="BD36" s="8">
        <f t="shared" si="2"/>
        <v>4.4277525202609212E-2</v>
      </c>
      <c r="BE36" s="184">
        <f>(BE27-BE32)</f>
        <v>1776</v>
      </c>
      <c r="BF36" s="8">
        <f t="shared" si="3"/>
        <v>0.16225105061209574</v>
      </c>
      <c r="BG36" s="7">
        <f>(BG27-BG32)</f>
        <v>78.799999999999272</v>
      </c>
      <c r="BH36" s="8">
        <f t="shared" si="27"/>
        <v>8.5200242193581091E-3</v>
      </c>
      <c r="BI36" s="7">
        <f>(BI27-BI32)</f>
        <v>3439</v>
      </c>
      <c r="BJ36" s="8">
        <f t="shared" si="4"/>
        <v>2.447739097631978E-2</v>
      </c>
      <c r="BK36" s="184">
        <f>(BK27-BK32)</f>
        <v>3343</v>
      </c>
      <c r="BL36" s="8">
        <f t="shared" si="5"/>
        <v>2.251936679016504E-2</v>
      </c>
      <c r="BM36" s="7">
        <f>(BM27-BM32)</f>
        <v>-3422.8000000000029</v>
      </c>
      <c r="BN36" s="8">
        <f t="shared" si="28"/>
        <v>-2.5036756369275354E-2</v>
      </c>
      <c r="BO36" s="7">
        <f>(BO27-BO32)</f>
        <v>8209</v>
      </c>
      <c r="BP36" s="8">
        <f t="shared" si="6"/>
        <v>5.8428293842573149E-2</v>
      </c>
      <c r="BQ36" s="184">
        <f>(BQ27-BQ32)</f>
        <v>12401</v>
      </c>
      <c r="BR36" s="8">
        <f t="shared" si="7"/>
        <v>8.353654429100707E-2</v>
      </c>
      <c r="BS36" s="7">
        <f>(BS27-BS32)</f>
        <v>662</v>
      </c>
      <c r="BT36" s="8">
        <f t="shared" si="30"/>
        <v>4.8423316338846176E-3</v>
      </c>
      <c r="BU36" s="7">
        <f>(BU27-BU32)</f>
        <v>423</v>
      </c>
      <c r="BV36" s="10">
        <f t="shared" si="8"/>
        <v>1.0937580803640689E-2</v>
      </c>
      <c r="BW36" s="184">
        <f>(BW27-BW32)</f>
        <v>3134</v>
      </c>
      <c r="BX36" s="10">
        <f t="shared" si="31"/>
        <v>7.6314315630554949E-2</v>
      </c>
      <c r="BY36" s="7">
        <f>(BY27-BY32)</f>
        <v>-3280.5999999999985</v>
      </c>
      <c r="BZ36" s="8">
        <f t="shared" si="33"/>
        <v>-9.4671653334256742E-2</v>
      </c>
      <c r="CA36" s="7">
        <f>(CA27-CA32)</f>
        <v>3996</v>
      </c>
      <c r="CB36" s="8">
        <f t="shared" si="34"/>
        <v>6.8318202800430841E-2</v>
      </c>
      <c r="CC36" s="7">
        <f>(CC27-CC32)</f>
        <v>6240</v>
      </c>
      <c r="CD36" s="8">
        <f t="shared" si="35"/>
        <v>0.1000882187825808</v>
      </c>
      <c r="CE36" s="184">
        <f>(CE27-CE32)</f>
        <v>9657</v>
      </c>
      <c r="CF36" s="8">
        <f t="shared" si="9"/>
        <v>0.15779411764705883</v>
      </c>
      <c r="CG36" s="7">
        <f>(CG27-CG32)</f>
        <v>8169</v>
      </c>
      <c r="CH36" s="8">
        <f t="shared" si="37"/>
        <v>0.13680667202572347</v>
      </c>
      <c r="CI36" s="7">
        <f>(CI27-CI32)</f>
        <v>14418</v>
      </c>
      <c r="CJ36" s="24">
        <f>(CI36/$CI$27)</f>
        <v>0.16254791431792559</v>
      </c>
      <c r="CK36" s="184">
        <f>(CK27-CK32)</f>
        <v>8720</v>
      </c>
      <c r="CL36" s="24">
        <f t="shared" si="10"/>
        <v>0.10931564893630358</v>
      </c>
      <c r="CM36" s="7">
        <f>(CM27-CM32)</f>
        <v>7886.6000000000058</v>
      </c>
      <c r="CN36" s="8">
        <f t="shared" si="40"/>
        <v>9.9911826856323452E-2</v>
      </c>
      <c r="CO36" s="7">
        <f>(CO27-CO32)</f>
        <v>844</v>
      </c>
      <c r="CP36" s="8">
        <f t="shared" si="41"/>
        <v>1.6471185183739582E-2</v>
      </c>
      <c r="CQ36" s="184">
        <f>(CQ27-CQ32)</f>
        <v>2241</v>
      </c>
      <c r="CR36" s="8">
        <f t="shared" si="42"/>
        <v>4.1526146091983844E-2</v>
      </c>
      <c r="CS36" s="7">
        <f>(CS27-CS32)</f>
        <v>429.80000000000291</v>
      </c>
      <c r="CT36" s="8">
        <f t="shared" si="44"/>
        <v>8.2408522322011176E-3</v>
      </c>
    </row>
    <row r="37" spans="1:98" x14ac:dyDescent="0.4">
      <c r="K37"/>
      <c r="L37" s="19" t="s">
        <v>48</v>
      </c>
      <c r="M37" s="7"/>
      <c r="N37" s="8"/>
      <c r="O37" s="7"/>
      <c r="P37" s="8"/>
      <c r="Q37" s="7"/>
      <c r="R37" s="8"/>
      <c r="S37" s="7">
        <v>339</v>
      </c>
      <c r="T37" s="8">
        <f t="shared" si="11"/>
        <v>1.9879200140737699E-2</v>
      </c>
      <c r="U37" s="7">
        <v>359</v>
      </c>
      <c r="V37" s="8">
        <f t="shared" si="12"/>
        <v>2.0817628298057406E-2</v>
      </c>
      <c r="W37" s="7">
        <f>U37</f>
        <v>359</v>
      </c>
      <c r="X37" s="8">
        <f>(W37/$W$27)</f>
        <v>2.49042677174094E-2</v>
      </c>
      <c r="Y37" s="7">
        <v>1687</v>
      </c>
      <c r="Z37" s="8">
        <f t="shared" si="14"/>
        <v>9.2922060038556867E-2</v>
      </c>
      <c r="AA37" s="7">
        <v>1531</v>
      </c>
      <c r="AB37" s="8">
        <f t="shared" si="15"/>
        <v>8.7038089823763501E-2</v>
      </c>
      <c r="AC37" s="7">
        <f>AA37</f>
        <v>1531</v>
      </c>
      <c r="AD37" s="8">
        <f t="shared" si="16"/>
        <v>0.1038909924948767</v>
      </c>
      <c r="AE37" s="7">
        <v>238</v>
      </c>
      <c r="AF37" s="8">
        <f t="shared" si="17"/>
        <v>3.2620614035087717E-2</v>
      </c>
      <c r="AG37" s="7">
        <v>255</v>
      </c>
      <c r="AH37" s="8">
        <f t="shared" si="18"/>
        <v>3.3425088478175387E-2</v>
      </c>
      <c r="AI37" s="7">
        <f>AG37</f>
        <v>255</v>
      </c>
      <c r="AJ37" s="8">
        <f t="shared" si="19"/>
        <v>4.0332785018347465E-2</v>
      </c>
      <c r="AK37" s="7">
        <v>393</v>
      </c>
      <c r="AL37" s="8">
        <f t="shared" si="20"/>
        <v>2.8085471307082114E-2</v>
      </c>
      <c r="AM37" s="7">
        <v>290</v>
      </c>
      <c r="AN37" s="8">
        <f t="shared" si="21"/>
        <v>2.050919377652051E-2</v>
      </c>
      <c r="AO37" s="7">
        <f>AM37</f>
        <v>290</v>
      </c>
      <c r="AP37" s="8">
        <f t="shared" si="22"/>
        <v>2.4283226152197215E-2</v>
      </c>
      <c r="AQ37" s="7">
        <v>63</v>
      </c>
      <c r="AR37" s="8">
        <f t="shared" si="23"/>
        <v>1.1252009287372746E-2</v>
      </c>
      <c r="AS37" s="7">
        <v>56</v>
      </c>
      <c r="AT37" s="8">
        <f t="shared" si="0"/>
        <v>9.2946058091286313E-3</v>
      </c>
      <c r="AU37" s="7">
        <f>AS37</f>
        <v>56</v>
      </c>
      <c r="AV37" s="8">
        <f t="shared" si="1"/>
        <v>1.118702305325822E-2</v>
      </c>
      <c r="AW37" s="7">
        <v>98</v>
      </c>
      <c r="AX37" s="8">
        <f t="shared" si="24"/>
        <v>6.0189165950128975E-3</v>
      </c>
      <c r="AY37" s="7">
        <v>99</v>
      </c>
      <c r="AZ37" s="8">
        <f>(AY37/$AY$27)</f>
        <v>6.1964073355448455E-3</v>
      </c>
      <c r="BA37" s="7">
        <f>AY37</f>
        <v>99</v>
      </c>
      <c r="BB37" s="8">
        <f t="shared" si="26"/>
        <v>7.2696832180464376E-3</v>
      </c>
      <c r="BC37" s="7">
        <v>135</v>
      </c>
      <c r="BD37" s="8">
        <f t="shared" si="2"/>
        <v>1.3342557817750544E-2</v>
      </c>
      <c r="BE37" s="7">
        <v>113</v>
      </c>
      <c r="BF37" s="8">
        <f t="shared" si="3"/>
        <v>1.0323405810341676E-2</v>
      </c>
      <c r="BG37" s="7">
        <f>BE37</f>
        <v>113</v>
      </c>
      <c r="BH37" s="8">
        <f t="shared" si="27"/>
        <v>1.2217801228267452E-2</v>
      </c>
      <c r="BI37" s="7">
        <v>475</v>
      </c>
      <c r="BJ37" s="8">
        <f t="shared" si="4"/>
        <v>3.3808551072264889E-3</v>
      </c>
      <c r="BK37" s="7">
        <v>521</v>
      </c>
      <c r="BL37" s="8">
        <f t="shared" si="5"/>
        <v>3.5095991916470194E-3</v>
      </c>
      <c r="BM37" s="7">
        <f>BK37</f>
        <v>521</v>
      </c>
      <c r="BN37" s="8">
        <f t="shared" si="28"/>
        <v>3.810958884069314E-3</v>
      </c>
      <c r="BO37" s="7">
        <v>23</v>
      </c>
      <c r="BP37" s="8">
        <f t="shared" si="6"/>
        <v>1.6370456308675629E-4</v>
      </c>
      <c r="BQ37" s="7">
        <v>518</v>
      </c>
      <c r="BR37" s="8">
        <f t="shared" si="7"/>
        <v>3.4893903671269788E-3</v>
      </c>
      <c r="BS37" s="7">
        <f>BQ37</f>
        <v>518</v>
      </c>
      <c r="BT37" s="8">
        <f t="shared" si="30"/>
        <v>3.7890147830094141E-3</v>
      </c>
      <c r="BU37" s="7">
        <v>1127</v>
      </c>
      <c r="BV37" s="10">
        <f t="shared" si="8"/>
        <v>2.9141024978021408E-2</v>
      </c>
      <c r="BW37" s="7">
        <v>1417</v>
      </c>
      <c r="BX37" s="10">
        <f t="shared" si="31"/>
        <v>3.4504590060145612E-2</v>
      </c>
      <c r="BY37" s="7">
        <f>BW37</f>
        <v>1417</v>
      </c>
      <c r="BZ37" s="8">
        <f t="shared" si="33"/>
        <v>4.0891828560215164E-2</v>
      </c>
      <c r="CA37" s="7">
        <v>118</v>
      </c>
      <c r="CB37" s="8">
        <f t="shared" si="34"/>
        <v>2.0174043869997092E-3</v>
      </c>
      <c r="CC37" s="7">
        <v>149</v>
      </c>
      <c r="CD37" s="8">
        <f t="shared" si="35"/>
        <v>2.3899270190071379E-3</v>
      </c>
      <c r="CE37" s="7">
        <v>214</v>
      </c>
      <c r="CF37" s="8">
        <f t="shared" si="9"/>
        <v>3.4967320261437909E-3</v>
      </c>
      <c r="CG37" s="7">
        <f>CE37</f>
        <v>214</v>
      </c>
      <c r="CH37" s="8">
        <f t="shared" si="37"/>
        <v>3.5838692390139336E-3</v>
      </c>
      <c r="CI37" s="7">
        <v>17</v>
      </c>
      <c r="CJ37" s="8">
        <f t="shared" si="38"/>
        <v>1.9165727170236753E-4</v>
      </c>
      <c r="CK37" s="7">
        <v>16</v>
      </c>
      <c r="CL37" s="8">
        <f t="shared" si="10"/>
        <v>2.0057917236019005E-4</v>
      </c>
      <c r="CM37" s="7">
        <f>CK37</f>
        <v>16</v>
      </c>
      <c r="CN37" s="8">
        <f t="shared" si="40"/>
        <v>2.026968820152124E-4</v>
      </c>
      <c r="CO37" s="7">
        <v>156</v>
      </c>
      <c r="CP37" s="8">
        <f t="shared" si="41"/>
        <v>3.0444370718760369E-3</v>
      </c>
      <c r="CQ37" s="7">
        <v>173</v>
      </c>
      <c r="CR37" s="8">
        <f t="shared" si="42"/>
        <v>3.2057221213356558E-3</v>
      </c>
      <c r="CS37" s="7">
        <f>CQ37</f>
        <v>173</v>
      </c>
      <c r="CT37" s="8">
        <f t="shared" si="44"/>
        <v>3.3170484787593854E-3</v>
      </c>
    </row>
    <row r="38" spans="1:98" x14ac:dyDescent="0.4">
      <c r="A38" s="130"/>
      <c r="B38" s="130"/>
      <c r="C38" s="130"/>
      <c r="D38" s="130"/>
      <c r="E38" s="130"/>
      <c r="F38" s="130"/>
      <c r="G38" s="130"/>
      <c r="H38" s="130"/>
      <c r="I38" s="130"/>
      <c r="J38" s="130"/>
      <c r="K38" s="130"/>
      <c r="L38" s="19" t="s">
        <v>49</v>
      </c>
      <c r="M38" s="7"/>
      <c r="N38" s="8"/>
      <c r="O38" s="7"/>
      <c r="P38" s="8"/>
      <c r="Q38" s="7"/>
      <c r="R38" s="8"/>
      <c r="S38" s="7">
        <v>85</v>
      </c>
      <c r="T38" s="8">
        <f t="shared" si="11"/>
        <v>4.9844602122793647E-3</v>
      </c>
      <c r="U38" s="7">
        <v>70</v>
      </c>
      <c r="V38" s="8">
        <f t="shared" si="12"/>
        <v>4.059147579008408E-3</v>
      </c>
      <c r="W38" s="7">
        <f>U38</f>
        <v>70</v>
      </c>
      <c r="X38" s="8">
        <f t="shared" si="13"/>
        <v>4.8559853487984903E-3</v>
      </c>
      <c r="Y38" s="7">
        <v>0</v>
      </c>
      <c r="Z38" s="8">
        <f t="shared" si="14"/>
        <v>0</v>
      </c>
      <c r="AA38" s="7">
        <v>0</v>
      </c>
      <c r="AB38" s="8">
        <f t="shared" si="15"/>
        <v>0</v>
      </c>
      <c r="AC38" s="7">
        <f>AA38</f>
        <v>0</v>
      </c>
      <c r="AD38" s="8">
        <f t="shared" si="16"/>
        <v>0</v>
      </c>
      <c r="AE38" s="7">
        <v>0</v>
      </c>
      <c r="AF38" s="8">
        <f t="shared" si="17"/>
        <v>0</v>
      </c>
      <c r="AG38" s="7">
        <v>0</v>
      </c>
      <c r="AH38" s="8">
        <f t="shared" si="18"/>
        <v>0</v>
      </c>
      <c r="AI38" s="7">
        <f>AG38</f>
        <v>0</v>
      </c>
      <c r="AJ38" s="8">
        <f t="shared" si="19"/>
        <v>0</v>
      </c>
      <c r="AK38" s="7">
        <v>0</v>
      </c>
      <c r="AL38" s="8">
        <f t="shared" si="20"/>
        <v>0</v>
      </c>
      <c r="AM38" s="7">
        <v>0</v>
      </c>
      <c r="AN38" s="8">
        <f t="shared" si="21"/>
        <v>0</v>
      </c>
      <c r="AO38" s="7">
        <f>AM38</f>
        <v>0</v>
      </c>
      <c r="AP38" s="8">
        <f t="shared" si="22"/>
        <v>0</v>
      </c>
      <c r="AQ38" s="7">
        <v>12</v>
      </c>
      <c r="AR38" s="8">
        <f t="shared" si="23"/>
        <v>2.1432398642614752E-3</v>
      </c>
      <c r="AS38" s="7">
        <v>25</v>
      </c>
      <c r="AT38" s="8">
        <f t="shared" si="0"/>
        <v>4.1493775933609959E-3</v>
      </c>
      <c r="AU38" s="7">
        <f>AS38</f>
        <v>25</v>
      </c>
      <c r="AV38" s="8">
        <f t="shared" si="1"/>
        <v>4.9942067202045628E-3</v>
      </c>
      <c r="AW38" s="7">
        <v>10</v>
      </c>
      <c r="AX38" s="8">
        <f t="shared" si="24"/>
        <v>6.1417516275641816E-4</v>
      </c>
      <c r="AY38" s="7">
        <v>8</v>
      </c>
      <c r="AZ38" s="8">
        <f t="shared" si="25"/>
        <v>5.0071978469049254E-4</v>
      </c>
      <c r="BA38" s="7">
        <f>AY38</f>
        <v>8</v>
      </c>
      <c r="BB38" s="8">
        <f t="shared" si="26"/>
        <v>5.8744914893304545E-4</v>
      </c>
      <c r="BC38" s="7">
        <v>30</v>
      </c>
      <c r="BD38" s="8">
        <f t="shared" si="2"/>
        <v>2.9650128483890096E-3</v>
      </c>
      <c r="BE38" s="7">
        <v>34</v>
      </c>
      <c r="BF38" s="8">
        <f t="shared" si="3"/>
        <v>3.106157500456788E-3</v>
      </c>
      <c r="BG38" s="7">
        <f>BE38</f>
        <v>34</v>
      </c>
      <c r="BH38" s="8">
        <f t="shared" si="27"/>
        <v>3.6761525819565787E-3</v>
      </c>
      <c r="BI38" s="7">
        <v>455</v>
      </c>
      <c r="BJ38" s="8">
        <f t="shared" si="4"/>
        <v>3.2385033132380052E-3</v>
      </c>
      <c r="BK38" s="7">
        <v>12</v>
      </c>
      <c r="BL38" s="8">
        <f t="shared" si="5"/>
        <v>8.0835298080161676E-5</v>
      </c>
      <c r="BM38" s="7">
        <f>BK38</f>
        <v>12</v>
      </c>
      <c r="BN38" s="8">
        <f t="shared" si="28"/>
        <v>8.7776404239600325E-5</v>
      </c>
      <c r="BO38" s="7">
        <v>18</v>
      </c>
      <c r="BP38" s="8">
        <f t="shared" si="6"/>
        <v>1.2811661458963537E-4</v>
      </c>
      <c r="BQ38" s="7">
        <v>18</v>
      </c>
      <c r="BR38" s="8">
        <f t="shared" si="7"/>
        <v>1.212529471202425E-4</v>
      </c>
      <c r="BS38" s="7">
        <f>BQ38</f>
        <v>18</v>
      </c>
      <c r="BT38" s="8">
        <f t="shared" si="30"/>
        <v>1.3166460635940049E-4</v>
      </c>
      <c r="BU38" s="7">
        <v>18</v>
      </c>
      <c r="BV38" s="10">
        <f t="shared" si="8"/>
        <v>4.6542897036768886E-4</v>
      </c>
      <c r="BW38" s="7">
        <v>15</v>
      </c>
      <c r="BX38" s="10">
        <f t="shared" si="31"/>
        <v>3.6525677551318579E-4</v>
      </c>
      <c r="BY38" s="7">
        <f>BW38</f>
        <v>15</v>
      </c>
      <c r="BZ38" s="8">
        <f t="shared" si="33"/>
        <v>4.3287045053156488E-4</v>
      </c>
      <c r="CA38" s="7">
        <v>34</v>
      </c>
      <c r="CB38" s="8">
        <f t="shared" si="34"/>
        <v>5.8128600981347553E-4</v>
      </c>
      <c r="CC38" s="7">
        <v>31</v>
      </c>
      <c r="CD38" s="8">
        <f t="shared" si="35"/>
        <v>4.9723313818269307E-4</v>
      </c>
      <c r="CE38" s="7">
        <v>2152</v>
      </c>
      <c r="CF38" s="8">
        <f t="shared" si="9"/>
        <v>3.516339869281046E-2</v>
      </c>
      <c r="CG38" s="7">
        <f>CE38</f>
        <v>2152</v>
      </c>
      <c r="CH38" s="8">
        <f t="shared" si="37"/>
        <v>3.6039657020364414E-2</v>
      </c>
      <c r="CI38" s="7">
        <v>11</v>
      </c>
      <c r="CJ38" s="8">
        <f t="shared" si="38"/>
        <v>1.2401352874859075E-4</v>
      </c>
      <c r="CK38" s="7">
        <v>18</v>
      </c>
      <c r="CL38" s="8">
        <f t="shared" si="10"/>
        <v>2.2565156890521382E-4</v>
      </c>
      <c r="CM38" s="7">
        <f>CK38</f>
        <v>18</v>
      </c>
      <c r="CN38" s="8">
        <f t="shared" si="40"/>
        <v>2.2803399226711392E-4</v>
      </c>
      <c r="CO38" s="7">
        <v>64</v>
      </c>
      <c r="CP38" s="8">
        <f t="shared" si="41"/>
        <v>1.2489998243593997E-3</v>
      </c>
      <c r="CQ38" s="7">
        <v>89</v>
      </c>
      <c r="CR38" s="8">
        <f t="shared" si="42"/>
        <v>1.6491865248489789E-3</v>
      </c>
      <c r="CS38" s="7">
        <f>CQ38</f>
        <v>89</v>
      </c>
      <c r="CT38" s="8">
        <f t="shared" si="44"/>
        <v>1.7064584659513601E-3</v>
      </c>
    </row>
    <row r="39" spans="1:98" x14ac:dyDescent="0.4">
      <c r="K39"/>
      <c r="L39" s="20" t="s">
        <v>50</v>
      </c>
      <c r="M39" s="7"/>
      <c r="N39" s="8"/>
      <c r="O39" s="7"/>
      <c r="P39" s="8"/>
      <c r="Q39" s="7"/>
      <c r="R39" s="8"/>
      <c r="S39" s="7">
        <f>(S36+S37-S38)</f>
        <v>717</v>
      </c>
      <c r="T39" s="8">
        <f t="shared" si="11"/>
        <v>4.2045387908285929E-2</v>
      </c>
      <c r="U39" s="7">
        <f>(U36+U37-U38)</f>
        <v>1044</v>
      </c>
      <c r="V39" s="8">
        <f t="shared" si="12"/>
        <v>6.0539286749782546E-2</v>
      </c>
      <c r="W39" s="7">
        <f>(W36+W37-W38)</f>
        <v>-1785.7999999999993</v>
      </c>
      <c r="X39" s="8">
        <f t="shared" si="13"/>
        <v>-0.12388312336977629</v>
      </c>
      <c r="Y39" s="7">
        <f>(Y36+Y37-Y38)</f>
        <v>511</v>
      </c>
      <c r="Z39" s="8">
        <f t="shared" si="14"/>
        <v>2.8146516111264116E-2</v>
      </c>
      <c r="AA39" s="7">
        <f>(AA36+AA37-AA38)</f>
        <v>-189</v>
      </c>
      <c r="AB39" s="8">
        <f t="shared" si="15"/>
        <v>-1.0744741330301307E-2</v>
      </c>
      <c r="AC39" s="7">
        <f>(AC36+AC37-AC38)</f>
        <v>-3042.3999999999996</v>
      </c>
      <c r="AD39" s="8">
        <f t="shared" si="16"/>
        <v>-0.2064519631393944</v>
      </c>
      <c r="AE39" s="7">
        <f>(AE36+AE37-AE38)</f>
        <v>718</v>
      </c>
      <c r="AF39" s="8">
        <f t="shared" si="17"/>
        <v>9.8410087719298239E-2</v>
      </c>
      <c r="AG39" s="7">
        <f>(AG36+AG37-AG38)</f>
        <v>492</v>
      </c>
      <c r="AH39" s="8">
        <f t="shared" si="18"/>
        <v>6.4490758946126617E-2</v>
      </c>
      <c r="AI39" s="7">
        <f>(AI36+AI37-AI38)</f>
        <v>-813.60000000000036</v>
      </c>
      <c r="AJ39" s="8">
        <f t="shared" si="19"/>
        <v>-0.12868530937618633</v>
      </c>
      <c r="AK39" s="7">
        <f>(AK36+AK37-AK38)</f>
        <v>107</v>
      </c>
      <c r="AL39" s="8">
        <f t="shared" si="20"/>
        <v>7.6466804830986924E-3</v>
      </c>
      <c r="AM39" s="7">
        <f>(AM36+AM37-AM38)</f>
        <v>471</v>
      </c>
      <c r="AN39" s="8">
        <f t="shared" si="21"/>
        <v>3.3309759547383307E-2</v>
      </c>
      <c r="AO39" s="7">
        <f>(AO36+AO37-AO38)</f>
        <v>-1726.6000000000004</v>
      </c>
      <c r="AP39" s="8">
        <f t="shared" si="22"/>
        <v>-0.14457730439442662</v>
      </c>
      <c r="AQ39" s="7">
        <f>(AQ36+AQ37-AQ38)</f>
        <v>-632</v>
      </c>
      <c r="AR39" s="8">
        <f t="shared" si="23"/>
        <v>-0.11287729951777103</v>
      </c>
      <c r="AS39" s="7">
        <f>(AS36+AS37-AS38)</f>
        <v>27</v>
      </c>
      <c r="AT39" s="8">
        <f t="shared" si="0"/>
        <v>4.4813278008298757E-3</v>
      </c>
      <c r="AU39" s="7">
        <f>(AU36+AU37-AU38)</f>
        <v>-992.19999999999982</v>
      </c>
      <c r="AV39" s="8">
        <f t="shared" si="1"/>
        <v>-0.19821007631147863</v>
      </c>
      <c r="AW39" s="7">
        <f>(AW36+AW37-AW38)</f>
        <v>2459</v>
      </c>
      <c r="AX39" s="8">
        <f t="shared" si="24"/>
        <v>0.15102567252180321</v>
      </c>
      <c r="AY39" s="7">
        <f>(AY36+AY37-AY38)</f>
        <v>2502</v>
      </c>
      <c r="AZ39" s="8">
        <f t="shared" si="25"/>
        <v>0.15660011266195156</v>
      </c>
      <c r="BA39" s="7">
        <f>(BA36+BA37-BA38)</f>
        <v>143.20000000000073</v>
      </c>
      <c r="BB39" s="8">
        <f t="shared" si="26"/>
        <v>1.0515339765901566E-2</v>
      </c>
      <c r="BC39" s="7">
        <f>(BC36+BC37-BC38)</f>
        <v>553</v>
      </c>
      <c r="BD39" s="8">
        <f t="shared" si="2"/>
        <v>5.4655070171970743E-2</v>
      </c>
      <c r="BE39" s="7">
        <f>(BE36+BE37-BE38)</f>
        <v>1855</v>
      </c>
      <c r="BF39" s="8">
        <f t="shared" si="3"/>
        <v>0.16946829892198062</v>
      </c>
      <c r="BG39" s="7">
        <f>(BG36+BG37-BG38)</f>
        <v>157.79999999999927</v>
      </c>
      <c r="BH39" s="8">
        <f t="shared" si="27"/>
        <v>1.7061672865668981E-2</v>
      </c>
      <c r="BI39" s="7">
        <f>(BI36+BI37-BI38)</f>
        <v>3459</v>
      </c>
      <c r="BJ39" s="8">
        <f t="shared" si="4"/>
        <v>2.4619742770308262E-2</v>
      </c>
      <c r="BK39" s="7">
        <f>(BK36+BK37-BK38)</f>
        <v>3852</v>
      </c>
      <c r="BL39" s="8">
        <f t="shared" si="5"/>
        <v>2.5948130683731897E-2</v>
      </c>
      <c r="BM39" s="7">
        <f>(BM36+BM37-BM38)</f>
        <v>-2913.8000000000029</v>
      </c>
      <c r="BN39" s="8">
        <f t="shared" si="28"/>
        <v>-2.1313573889445641E-2</v>
      </c>
      <c r="BO39" s="7">
        <f>(BO36+BO37-BO38)</f>
        <v>8214</v>
      </c>
      <c r="BP39" s="8">
        <f t="shared" si="6"/>
        <v>5.8463881791070274E-2</v>
      </c>
      <c r="BQ39" s="7">
        <f>(BQ36+BQ37-BQ38)</f>
        <v>12901</v>
      </c>
      <c r="BR39" s="8">
        <f t="shared" si="7"/>
        <v>8.6904681711013815E-2</v>
      </c>
      <c r="BS39" s="7">
        <f>(BS36+BS37-BS38)</f>
        <v>1162</v>
      </c>
      <c r="BT39" s="8">
        <f t="shared" si="30"/>
        <v>8.499681810534631E-3</v>
      </c>
      <c r="BU39" s="7">
        <f>(BU36+BU37-BU38)</f>
        <v>1532</v>
      </c>
      <c r="BV39" s="10">
        <f t="shared" si="8"/>
        <v>3.9613176811294407E-2</v>
      </c>
      <c r="BW39" s="7">
        <f>(BW36+BW37-BW38)</f>
        <v>4536</v>
      </c>
      <c r="BX39" s="10">
        <f t="shared" si="31"/>
        <v>0.11045364891518737</v>
      </c>
      <c r="BY39" s="7">
        <f>(BY36+BY37-BY38)</f>
        <v>-1878.5999999999985</v>
      </c>
      <c r="BZ39" s="8">
        <f t="shared" si="33"/>
        <v>-5.4212695224573143E-2</v>
      </c>
      <c r="CA39" s="7">
        <f>(CA36+CA37-CA38)</f>
        <v>4080</v>
      </c>
      <c r="CB39" s="8">
        <f t="shared" si="34"/>
        <v>6.9754321177617068E-2</v>
      </c>
      <c r="CC39" s="7">
        <f>(CC36+CC37-CC38)</f>
        <v>6358</v>
      </c>
      <c r="CD39" s="8">
        <f>(CC39/$CC$27)</f>
        <v>0.10198091266340524</v>
      </c>
      <c r="CE39" s="7">
        <f>(CE36+CE37-CE38)</f>
        <v>7719</v>
      </c>
      <c r="CF39" s="8">
        <f>(CE39/$CE$27)</f>
        <v>0.12612745098039216</v>
      </c>
      <c r="CG39" s="7">
        <f>(CG36+CG37-CG38)</f>
        <v>6231</v>
      </c>
      <c r="CH39" s="8">
        <f t="shared" si="37"/>
        <v>0.10435088424437299</v>
      </c>
      <c r="CI39" s="7">
        <f>(CI36+CI37-CI38)</f>
        <v>14424</v>
      </c>
      <c r="CJ39" s="24">
        <f t="shared" si="38"/>
        <v>0.16261555806087938</v>
      </c>
      <c r="CK39" s="7">
        <f>(CK36+CK37-CK38)</f>
        <v>8718</v>
      </c>
      <c r="CL39" s="24">
        <f t="shared" si="10"/>
        <v>0.10929057653975856</v>
      </c>
      <c r="CM39" s="7">
        <f>(CM36+CM37-CM38)</f>
        <v>7884.6000000000058</v>
      </c>
      <c r="CN39" s="8">
        <f t="shared" si="40"/>
        <v>9.9886489746071547E-2</v>
      </c>
      <c r="CO39" s="7">
        <f>(CO36+CO37-CO38)</f>
        <v>936</v>
      </c>
      <c r="CP39" s="8">
        <f t="shared" si="41"/>
        <v>1.8266622431256221E-2</v>
      </c>
      <c r="CQ39" s="7">
        <f>(CQ36+CQ37-CQ38)</f>
        <v>2325</v>
      </c>
      <c r="CR39" s="8">
        <f t="shared" si="42"/>
        <v>4.3082681688470521E-2</v>
      </c>
      <c r="CS39" s="7">
        <f>(CS36+CS37-CS38)</f>
        <v>513.80000000000291</v>
      </c>
      <c r="CT39" s="8">
        <f t="shared" si="44"/>
        <v>9.8514422450091434E-3</v>
      </c>
    </row>
    <row r="40" spans="1:98" x14ac:dyDescent="0.4">
      <c r="K40"/>
      <c r="L40" s="129" t="s">
        <v>154</v>
      </c>
      <c r="M40" s="7"/>
      <c r="N40" s="8"/>
      <c r="O40" s="7"/>
      <c r="P40" s="8"/>
      <c r="Q40" s="7"/>
      <c r="R40" s="8"/>
      <c r="S40" s="7"/>
      <c r="T40" s="8"/>
      <c r="U40" s="7"/>
      <c r="V40" s="8"/>
      <c r="W40" s="7">
        <f>T45</f>
        <v>85136</v>
      </c>
      <c r="X40" s="8"/>
      <c r="Y40" s="7"/>
      <c r="Z40" s="8"/>
      <c r="AA40" s="7"/>
      <c r="AB40" s="8"/>
      <c r="AC40" s="7">
        <f>Z45</f>
        <v>184084</v>
      </c>
      <c r="AD40" s="8"/>
      <c r="AE40" s="7"/>
      <c r="AF40" s="8"/>
      <c r="AG40" s="7"/>
      <c r="AH40" s="8"/>
      <c r="AI40" s="7">
        <f>AF45</f>
        <v>48829</v>
      </c>
      <c r="AJ40" s="8"/>
      <c r="AK40" s="7"/>
      <c r="AL40" s="8"/>
      <c r="AM40" s="7"/>
      <c r="AN40" s="8"/>
      <c r="AO40" s="7">
        <f>AL45</f>
        <v>84366</v>
      </c>
      <c r="AP40" s="8"/>
      <c r="AQ40" s="7"/>
      <c r="AR40" s="8"/>
      <c r="AS40" s="7"/>
      <c r="AT40" s="8"/>
      <c r="AU40" s="7">
        <f>AR45</f>
        <v>36977</v>
      </c>
      <c r="AV40" s="8"/>
      <c r="AW40" s="7"/>
      <c r="AX40" s="8"/>
      <c r="AY40" s="7"/>
      <c r="AZ40" s="8"/>
      <c r="BA40" s="7">
        <f>AX45</f>
        <v>64412</v>
      </c>
      <c r="BB40" s="8"/>
      <c r="BC40" s="7"/>
      <c r="BD40" s="8"/>
      <c r="BE40" s="7"/>
      <c r="BF40" s="8"/>
      <c r="BG40" s="7">
        <f>BD45</f>
        <v>36068</v>
      </c>
      <c r="BH40" s="8"/>
      <c r="BI40" s="7"/>
      <c r="BJ40" s="8"/>
      <c r="BK40" s="7">
        <v>169316</v>
      </c>
      <c r="BL40" s="8"/>
      <c r="BM40" s="7">
        <f>BJ45</f>
        <v>169315</v>
      </c>
      <c r="BN40" s="8"/>
      <c r="BO40" s="7"/>
      <c r="BP40" s="8"/>
      <c r="BQ40" s="7"/>
      <c r="BR40" s="8"/>
      <c r="BS40" s="7">
        <f>BP45</f>
        <v>403861</v>
      </c>
      <c r="BT40" s="8"/>
      <c r="BU40" s="7"/>
      <c r="BV40" s="10"/>
      <c r="BW40" s="7"/>
      <c r="BX40" s="10"/>
      <c r="BY40" s="7">
        <f>BV45</f>
        <v>221861</v>
      </c>
      <c r="BZ40" s="8"/>
      <c r="CA40" s="7"/>
      <c r="CB40" s="8"/>
      <c r="CC40" s="7"/>
      <c r="CD40" s="8"/>
      <c r="CE40" s="7"/>
      <c r="CF40" s="8"/>
      <c r="CG40" s="7">
        <f>CB45</f>
        <v>81480</v>
      </c>
      <c r="CH40" s="8"/>
      <c r="CI40" s="7"/>
      <c r="CJ40" s="24"/>
      <c r="CK40" s="7"/>
      <c r="CL40" s="24"/>
      <c r="CM40" s="7">
        <f>CJ45</f>
        <v>82316</v>
      </c>
      <c r="CN40" s="8"/>
      <c r="CO40" s="7"/>
      <c r="CP40" s="8"/>
      <c r="CQ40" s="7"/>
      <c r="CR40" s="8"/>
      <c r="CS40" s="7">
        <f>CP45</f>
        <v>82557</v>
      </c>
      <c r="CT40" s="8"/>
    </row>
    <row r="41" spans="1:98" s="130" customFormat="1" x14ac:dyDescent="0.4">
      <c r="L41" s="132" t="s">
        <v>163</v>
      </c>
      <c r="M41" s="133"/>
      <c r="N41" s="134"/>
      <c r="O41" s="133"/>
      <c r="P41" s="134"/>
      <c r="Q41" s="133"/>
      <c r="R41" s="134"/>
      <c r="S41" s="133"/>
      <c r="T41" s="134"/>
      <c r="U41" s="133"/>
      <c r="V41" s="134"/>
      <c r="W41" s="133">
        <f>(W40+W39)/12</f>
        <v>6945.8499999999995</v>
      </c>
      <c r="X41" s="134"/>
      <c r="Y41" s="133"/>
      <c r="Z41" s="134"/>
      <c r="AA41" s="133"/>
      <c r="AB41" s="134"/>
      <c r="AC41" s="133">
        <f>(AC40+AC39)/12</f>
        <v>15086.800000000001</v>
      </c>
      <c r="AD41" s="134"/>
      <c r="AE41" s="133"/>
      <c r="AF41" s="134"/>
      <c r="AG41" s="133"/>
      <c r="AH41" s="134"/>
      <c r="AI41" s="133">
        <f>(AI40+AI39)/12</f>
        <v>4001.2833333333333</v>
      </c>
      <c r="AJ41" s="134"/>
      <c r="AK41" s="133"/>
      <c r="AL41" s="134"/>
      <c r="AM41" s="133"/>
      <c r="AN41" s="134"/>
      <c r="AO41" s="133">
        <f>(AO40+AO39)/12</f>
        <v>6886.6166666666659</v>
      </c>
      <c r="AP41" s="134"/>
      <c r="AQ41" s="133"/>
      <c r="AR41" s="134"/>
      <c r="AS41" s="133"/>
      <c r="AT41" s="134"/>
      <c r="AU41" s="133">
        <f>(AU40+AU39)/12</f>
        <v>2998.7333333333336</v>
      </c>
      <c r="AV41" s="134"/>
      <c r="AW41" s="133"/>
      <c r="AX41" s="134"/>
      <c r="AY41" s="133"/>
      <c r="AZ41" s="134"/>
      <c r="BA41" s="133" t="s">
        <v>162</v>
      </c>
      <c r="BB41" s="134"/>
      <c r="BC41" s="133"/>
      <c r="BD41" s="134"/>
      <c r="BE41" s="133"/>
      <c r="BF41" s="134"/>
      <c r="BG41" s="133" t="s">
        <v>162</v>
      </c>
      <c r="BH41" s="134"/>
      <c r="BI41" s="133"/>
      <c r="BJ41" s="134"/>
      <c r="BK41" s="133"/>
      <c r="BL41" s="134"/>
      <c r="BM41" s="133">
        <f>(BM40+BM39)/12</f>
        <v>13866.766666666668</v>
      </c>
      <c r="BN41" s="134"/>
      <c r="BO41" s="133"/>
      <c r="BP41" s="134"/>
      <c r="BQ41" s="133"/>
      <c r="BR41" s="134"/>
      <c r="BS41" s="133" t="s">
        <v>162</v>
      </c>
      <c r="BT41" s="134"/>
      <c r="BU41" s="133"/>
      <c r="BV41" s="135"/>
      <c r="BW41" s="133"/>
      <c r="BX41" s="135"/>
      <c r="BY41" s="133">
        <f>(BY40+BY39)/12</f>
        <v>18331.866666666665</v>
      </c>
      <c r="BZ41" s="134"/>
      <c r="CA41" s="133"/>
      <c r="CB41" s="134"/>
      <c r="CC41" s="133"/>
      <c r="CD41" s="134"/>
      <c r="CE41" s="133"/>
      <c r="CF41" s="134"/>
      <c r="CG41" s="133" t="s">
        <v>162</v>
      </c>
      <c r="CH41" s="134"/>
      <c r="CI41" s="133"/>
      <c r="CJ41" s="136"/>
      <c r="CK41" s="133"/>
      <c r="CL41" s="136"/>
      <c r="CM41" s="133" t="s">
        <v>162</v>
      </c>
      <c r="CN41" s="134"/>
      <c r="CO41" s="133"/>
      <c r="CP41" s="134"/>
      <c r="CQ41" s="133"/>
      <c r="CR41" s="134"/>
      <c r="CS41" s="133" t="s">
        <v>162</v>
      </c>
      <c r="CT41" s="134"/>
    </row>
    <row r="42" spans="1:98" ht="39" customHeight="1" x14ac:dyDescent="0.4">
      <c r="D42" t="s">
        <v>177</v>
      </c>
      <c r="L42" s="127" t="s">
        <v>159</v>
      </c>
      <c r="CA42" s="21"/>
      <c r="CB42" s="21"/>
      <c r="CI42" s="5"/>
      <c r="CK42" s="5"/>
      <c r="CM42" s="5"/>
    </row>
    <row r="43" spans="1:98" ht="39" customHeight="1" x14ac:dyDescent="0.4">
      <c r="E43" s="7">
        <v>11339</v>
      </c>
      <c r="F43" s="4"/>
      <c r="L43" s="126" t="s">
        <v>152</v>
      </c>
      <c r="M43" s="7"/>
      <c r="S43" s="7">
        <v>88818</v>
      </c>
      <c r="Y43" s="7">
        <v>182883</v>
      </c>
      <c r="AE43" s="7">
        <v>44371</v>
      </c>
      <c r="AK43" s="7">
        <v>80830</v>
      </c>
      <c r="AQ43" s="7">
        <v>37564</v>
      </c>
      <c r="AW43" s="7">
        <v>54243</v>
      </c>
      <c r="BC43" s="7">
        <v>34023</v>
      </c>
      <c r="BI43" s="7">
        <v>168653</v>
      </c>
      <c r="BO43" s="7">
        <v>387895</v>
      </c>
      <c r="BU43" s="7">
        <v>239063</v>
      </c>
      <c r="CA43" s="7">
        <v>80799</v>
      </c>
      <c r="CB43" s="4"/>
      <c r="CI43" s="7">
        <v>75806</v>
      </c>
      <c r="CJ43" s="4"/>
      <c r="CK43" s="5"/>
      <c r="CM43" s="5"/>
      <c r="CO43" s="7">
        <v>93918</v>
      </c>
      <c r="CP43" s="4"/>
    </row>
    <row r="44" spans="1:98" ht="39" customHeight="1" x14ac:dyDescent="0.4">
      <c r="E44" s="7">
        <v>6469</v>
      </c>
      <c r="F44" s="4"/>
      <c r="L44" s="126" t="s">
        <v>153</v>
      </c>
      <c r="M44" s="7"/>
      <c r="S44" s="7">
        <v>10116</v>
      </c>
      <c r="Y44" s="7">
        <v>7412</v>
      </c>
      <c r="AE44" s="7">
        <v>7451</v>
      </c>
      <c r="AK44" s="7">
        <v>11001</v>
      </c>
      <c r="AQ44" s="7">
        <v>4608</v>
      </c>
      <c r="AW44" s="7">
        <v>23350</v>
      </c>
      <c r="BC44" s="7">
        <v>9827</v>
      </c>
      <c r="BI44" s="7">
        <v>21774</v>
      </c>
      <c r="BO44" s="7">
        <v>82743</v>
      </c>
      <c r="BU44" s="7">
        <v>23180</v>
      </c>
      <c r="CA44" s="7">
        <v>29859</v>
      </c>
      <c r="CB44" s="4"/>
      <c r="CI44" s="7">
        <v>31387</v>
      </c>
      <c r="CJ44" s="4"/>
      <c r="CK44" s="5"/>
      <c r="CM44" s="5"/>
      <c r="CO44" s="7">
        <v>24145</v>
      </c>
      <c r="CP44" s="4"/>
    </row>
    <row r="45" spans="1:98" ht="39" customHeight="1" x14ac:dyDescent="0.4">
      <c r="E45" s="5"/>
      <c r="F45" s="7">
        <v>12590</v>
      </c>
      <c r="L45" s="126" t="s">
        <v>154</v>
      </c>
      <c r="N45" s="7"/>
      <c r="T45" s="7">
        <v>85136</v>
      </c>
      <c r="Z45" s="7">
        <v>184084</v>
      </c>
      <c r="AF45" s="7">
        <v>48829</v>
      </c>
      <c r="AL45" s="7">
        <v>84366</v>
      </c>
      <c r="AR45" s="7">
        <v>36977</v>
      </c>
      <c r="AX45" s="7">
        <v>64412</v>
      </c>
      <c r="BC45" s="4"/>
      <c r="BD45" s="7">
        <v>36068</v>
      </c>
      <c r="BE45" s="4"/>
      <c r="BJ45" s="7">
        <v>169315</v>
      </c>
      <c r="BP45" s="7">
        <v>403861</v>
      </c>
      <c r="BV45" s="7">
        <v>221861</v>
      </c>
      <c r="CB45" s="7">
        <v>81480</v>
      </c>
      <c r="CI45" s="5"/>
      <c r="CJ45" s="7">
        <v>82316</v>
      </c>
      <c r="CK45" s="5"/>
      <c r="CM45" s="5"/>
      <c r="CO45" s="5"/>
      <c r="CP45" s="7">
        <v>82557</v>
      </c>
    </row>
    <row r="46" spans="1:98" ht="39" customHeight="1" x14ac:dyDescent="0.4">
      <c r="E46" s="5"/>
      <c r="F46" s="7">
        <v>1153</v>
      </c>
      <c r="L46" s="126" t="s">
        <v>155</v>
      </c>
      <c r="N46" s="7"/>
      <c r="T46" s="7">
        <v>8956</v>
      </c>
      <c r="Z46" s="7">
        <v>2605</v>
      </c>
      <c r="AF46" s="7">
        <v>1157</v>
      </c>
      <c r="AL46" s="7">
        <v>4388</v>
      </c>
      <c r="AR46" s="7">
        <v>3429</v>
      </c>
      <c r="AX46" s="7">
        <v>6554</v>
      </c>
      <c r="BC46" s="4"/>
      <c r="BD46" s="7">
        <v>5241</v>
      </c>
      <c r="BE46" s="4"/>
      <c r="BJ46" s="7">
        <v>9981</v>
      </c>
      <c r="BP46" s="7">
        <v>30582</v>
      </c>
      <c r="BV46" s="7">
        <v>27687</v>
      </c>
      <c r="CB46" s="7">
        <v>19208</v>
      </c>
      <c r="CI46" s="5"/>
      <c r="CJ46" s="7">
        <v>18193</v>
      </c>
      <c r="CK46" s="5"/>
      <c r="CM46" s="5"/>
      <c r="CO46" s="5"/>
      <c r="CP46" s="7">
        <v>25052</v>
      </c>
    </row>
    <row r="47" spans="1:98" ht="39" customHeight="1" x14ac:dyDescent="0.4">
      <c r="E47" s="5"/>
      <c r="F47" s="7">
        <v>4065</v>
      </c>
      <c r="L47" s="126" t="s">
        <v>156</v>
      </c>
      <c r="N47" s="7"/>
      <c r="T47" s="7">
        <v>4842</v>
      </c>
      <c r="Z47" s="7">
        <v>3606</v>
      </c>
      <c r="AF47" s="7">
        <v>1835</v>
      </c>
      <c r="AL47" s="7">
        <v>3078</v>
      </c>
      <c r="AR47" s="7">
        <v>1764</v>
      </c>
      <c r="AX47" s="7">
        <v>6627</v>
      </c>
      <c r="BC47" s="4"/>
      <c r="BD47" s="7">
        <v>2541</v>
      </c>
      <c r="BE47" s="4"/>
      <c r="BJ47" s="7">
        <v>11131</v>
      </c>
      <c r="BP47" s="7">
        <v>36195</v>
      </c>
      <c r="BV47" s="7">
        <v>12697</v>
      </c>
      <c r="CB47" s="7">
        <v>9969</v>
      </c>
      <c r="CI47" s="5"/>
      <c r="CJ47" s="7">
        <v>6683</v>
      </c>
      <c r="CK47" s="5"/>
      <c r="CM47" s="5"/>
      <c r="CO47" s="5"/>
      <c r="CP47" s="7">
        <v>10454</v>
      </c>
    </row>
    <row r="48" spans="1:98" x14ac:dyDescent="0.4">
      <c r="L48" s="3" t="s">
        <v>170</v>
      </c>
      <c r="CA48" s="21"/>
      <c r="CB48" s="21"/>
      <c r="CI48" s="5"/>
      <c r="CK48" s="5"/>
      <c r="CM48" s="5"/>
    </row>
    <row r="49" spans="11:99" x14ac:dyDescent="0.4">
      <c r="L49" s="3" t="s">
        <v>51</v>
      </c>
      <c r="N49" s="21"/>
      <c r="O49" s="21"/>
      <c r="P49" s="22"/>
      <c r="Q49" s="21"/>
      <c r="R49" s="22"/>
      <c r="S49" s="7" t="s">
        <v>52</v>
      </c>
      <c r="T49" s="124">
        <v>45</v>
      </c>
      <c r="U49" s="21"/>
      <c r="V49" s="22"/>
      <c r="W49" s="21"/>
      <c r="X49" s="22"/>
      <c r="Y49" s="124" t="s">
        <v>53</v>
      </c>
      <c r="Z49" s="124">
        <v>52.5</v>
      </c>
      <c r="AA49" s="21"/>
      <c r="AB49" s="22"/>
      <c r="AC49" s="21"/>
      <c r="AD49" s="22"/>
      <c r="AE49" s="124" t="s">
        <v>52</v>
      </c>
      <c r="AF49" s="124">
        <v>47.5</v>
      </c>
      <c r="AG49" s="21"/>
      <c r="AH49" s="22"/>
      <c r="AI49" s="21"/>
      <c r="AJ49" s="22"/>
      <c r="AK49" s="124" t="s">
        <v>54</v>
      </c>
      <c r="AL49" s="124">
        <v>55</v>
      </c>
      <c r="AM49" s="21"/>
      <c r="AN49" s="22"/>
      <c r="AO49" s="21"/>
      <c r="AP49" s="22"/>
      <c r="AQ49" s="124" t="s">
        <v>55</v>
      </c>
      <c r="AR49" s="124">
        <v>42.5</v>
      </c>
      <c r="AS49" s="21"/>
      <c r="AT49" s="22"/>
      <c r="AU49" s="21"/>
      <c r="AV49" s="22"/>
      <c r="AW49" s="124" t="s">
        <v>56</v>
      </c>
      <c r="AX49" s="124">
        <v>45</v>
      </c>
      <c r="AY49" s="21"/>
      <c r="AZ49" s="22"/>
      <c r="BA49" s="21"/>
      <c r="BB49" s="22"/>
      <c r="BC49" s="124" t="s">
        <v>57</v>
      </c>
      <c r="BD49" s="124">
        <v>47.5</v>
      </c>
      <c r="BE49" s="21"/>
      <c r="BF49" s="22"/>
      <c r="BG49" s="21"/>
      <c r="BH49" s="22"/>
      <c r="BI49" s="124" t="s">
        <v>78</v>
      </c>
      <c r="BJ49" s="124">
        <v>60</v>
      </c>
      <c r="BK49" s="21"/>
      <c r="BL49" s="22"/>
      <c r="BM49" s="21"/>
      <c r="BN49" s="22"/>
      <c r="BO49" s="124" t="s">
        <v>58</v>
      </c>
      <c r="BP49" s="124">
        <v>65</v>
      </c>
      <c r="BQ49" s="21" t="s">
        <v>171</v>
      </c>
      <c r="BR49" s="22"/>
      <c r="BS49" s="21"/>
      <c r="BT49" s="22"/>
      <c r="BU49" s="124" t="s">
        <v>59</v>
      </c>
      <c r="BV49" s="124">
        <v>52.5</v>
      </c>
      <c r="BW49" s="21"/>
      <c r="BX49" s="22"/>
      <c r="BY49" s="21"/>
      <c r="BZ49" s="22"/>
      <c r="CA49" s="124" t="s">
        <v>60</v>
      </c>
      <c r="CB49" s="124">
        <v>65</v>
      </c>
      <c r="CC49" s="21"/>
      <c r="CD49" s="23"/>
      <c r="CE49" s="21"/>
      <c r="CF49" s="23"/>
      <c r="CG49" s="21"/>
      <c r="CH49" s="22"/>
      <c r="CI49" s="7" t="s">
        <v>60</v>
      </c>
      <c r="CJ49" s="124">
        <v>67.5</v>
      </c>
      <c r="CK49" s="21"/>
      <c r="CL49" s="23"/>
      <c r="CM49" s="21"/>
      <c r="CN49" s="23"/>
      <c r="CO49" s="121" t="s">
        <v>60</v>
      </c>
      <c r="CP49" s="2">
        <v>67.8</v>
      </c>
    </row>
    <row r="50" spans="11:99" x14ac:dyDescent="0.4">
      <c r="L50" s="3" t="s">
        <v>61</v>
      </c>
      <c r="N50" s="21"/>
      <c r="O50" s="21"/>
      <c r="P50" s="22"/>
      <c r="Q50" s="21"/>
      <c r="R50" s="22"/>
      <c r="S50" s="7" t="s">
        <v>62</v>
      </c>
      <c r="T50" s="124">
        <v>37.5</v>
      </c>
      <c r="U50" s="21"/>
      <c r="V50" s="22"/>
      <c r="W50" s="21"/>
      <c r="X50" s="22"/>
      <c r="Y50" s="124" t="s">
        <v>63</v>
      </c>
      <c r="Z50" s="124">
        <v>35</v>
      </c>
      <c r="AA50" s="21"/>
      <c r="AB50" s="22"/>
      <c r="AC50" s="21"/>
      <c r="AD50" s="22"/>
      <c r="AE50" s="124" t="s">
        <v>64</v>
      </c>
      <c r="AF50" s="124">
        <v>40</v>
      </c>
      <c r="AG50" s="21"/>
      <c r="AH50" s="22"/>
      <c r="AI50" s="21"/>
      <c r="AJ50" s="22"/>
      <c r="AK50" s="124" t="s">
        <v>65</v>
      </c>
      <c r="AL50" s="124">
        <v>42.5</v>
      </c>
      <c r="AM50" s="21"/>
      <c r="AN50" s="22"/>
      <c r="AO50" s="21"/>
      <c r="AP50" s="22"/>
      <c r="AQ50" s="124" t="s">
        <v>66</v>
      </c>
      <c r="AR50" s="124">
        <v>35</v>
      </c>
      <c r="AS50" s="21"/>
      <c r="AT50" s="22"/>
      <c r="AU50" s="21"/>
      <c r="AV50" s="22"/>
      <c r="AW50" s="124" t="s">
        <v>67</v>
      </c>
      <c r="AX50" s="124">
        <v>35</v>
      </c>
      <c r="AY50" s="21"/>
      <c r="AZ50" s="22"/>
      <c r="BA50" s="21"/>
      <c r="BB50" s="22"/>
      <c r="BC50" s="124" t="s">
        <v>68</v>
      </c>
      <c r="BD50" s="124">
        <v>37.5</v>
      </c>
      <c r="BE50" s="21"/>
      <c r="BF50" s="22"/>
      <c r="BG50" s="21"/>
      <c r="BH50" s="22"/>
      <c r="BI50" s="124" t="s">
        <v>174</v>
      </c>
      <c r="BJ50" s="124">
        <v>47</v>
      </c>
      <c r="BK50" s="21"/>
      <c r="BL50" s="22"/>
      <c r="BM50" s="21"/>
      <c r="BN50" s="22"/>
      <c r="BO50" s="124" t="s">
        <v>69</v>
      </c>
      <c r="BP50" s="124">
        <v>40</v>
      </c>
      <c r="BQ50" s="21"/>
      <c r="BR50" s="22"/>
      <c r="BS50" s="21"/>
      <c r="BT50" s="22"/>
      <c r="BU50" s="124" t="s">
        <v>70</v>
      </c>
      <c r="BV50" s="124">
        <v>40</v>
      </c>
      <c r="BW50" s="21"/>
      <c r="BX50" s="22"/>
      <c r="BY50" s="21"/>
      <c r="BZ50" s="22"/>
      <c r="CA50" s="124" t="s">
        <v>71</v>
      </c>
      <c r="CB50" s="124">
        <v>40</v>
      </c>
      <c r="CC50" s="21"/>
      <c r="CD50" s="23"/>
      <c r="CE50" s="21"/>
      <c r="CF50" s="23"/>
      <c r="CG50" s="21"/>
      <c r="CH50" s="22"/>
      <c r="CI50" s="124" t="s">
        <v>52</v>
      </c>
      <c r="CJ50" s="121">
        <v>42.5</v>
      </c>
      <c r="CK50" s="21"/>
      <c r="CL50" s="23"/>
      <c r="CM50" s="21"/>
      <c r="CN50" s="23"/>
      <c r="CO50" s="121" t="s">
        <v>72</v>
      </c>
      <c r="CP50" s="2">
        <v>50</v>
      </c>
    </row>
    <row r="51" spans="11:99" x14ac:dyDescent="0.4">
      <c r="L51" s="3" t="s">
        <v>73</v>
      </c>
      <c r="S51" s="7" t="s">
        <v>74</v>
      </c>
      <c r="T51" s="59">
        <v>2.9</v>
      </c>
      <c r="Y51" s="7" t="s">
        <v>75</v>
      </c>
      <c r="Z51" s="59">
        <v>3.7</v>
      </c>
      <c r="AE51" s="7" t="s">
        <v>52</v>
      </c>
      <c r="AF51" s="59">
        <v>3.5</v>
      </c>
      <c r="AK51" s="7" t="s">
        <v>53</v>
      </c>
      <c r="AL51" s="123">
        <v>3.1</v>
      </c>
      <c r="AQ51" s="124" t="s">
        <v>55</v>
      </c>
      <c r="AR51" s="59">
        <v>3.2</v>
      </c>
      <c r="AW51" s="124" t="s">
        <v>56</v>
      </c>
      <c r="AX51" s="59">
        <v>2.2000000000000002</v>
      </c>
      <c r="BC51" s="7" t="s">
        <v>76</v>
      </c>
      <c r="BD51" s="59">
        <v>7.8</v>
      </c>
      <c r="BI51" s="124" t="s">
        <v>78</v>
      </c>
      <c r="BJ51" s="59">
        <v>4.5</v>
      </c>
      <c r="BO51" s="124" t="s">
        <v>58</v>
      </c>
      <c r="BP51" s="59">
        <v>14.5</v>
      </c>
      <c r="BU51" s="7" t="s">
        <v>59</v>
      </c>
      <c r="BV51" s="59">
        <v>4.5</v>
      </c>
      <c r="CA51" s="7" t="s">
        <v>60</v>
      </c>
      <c r="CB51" s="123">
        <v>8</v>
      </c>
      <c r="CI51" s="7" t="s">
        <v>60</v>
      </c>
      <c r="CJ51" s="2">
        <v>10.7</v>
      </c>
      <c r="CK51" s="5"/>
      <c r="CM51" s="5"/>
      <c r="CO51" s="121" t="s">
        <v>60</v>
      </c>
      <c r="CP51" s="2">
        <v>7.8</v>
      </c>
    </row>
    <row r="52" spans="11:99" x14ac:dyDescent="0.4">
      <c r="L52" s="3" t="s">
        <v>77</v>
      </c>
      <c r="S52" s="7" t="s">
        <v>64</v>
      </c>
      <c r="T52" s="59">
        <v>1.2</v>
      </c>
      <c r="Y52" s="7" t="s">
        <v>63</v>
      </c>
      <c r="Z52" s="59">
        <v>1.1000000000000001</v>
      </c>
      <c r="AE52" s="7" t="s">
        <v>78</v>
      </c>
      <c r="AF52" s="59">
        <v>2.7</v>
      </c>
      <c r="AK52" s="124" t="s">
        <v>65</v>
      </c>
      <c r="AL52" s="123">
        <v>2</v>
      </c>
      <c r="AQ52" s="7" t="s">
        <v>64</v>
      </c>
      <c r="AR52" s="59">
        <v>1.6</v>
      </c>
      <c r="AW52" s="124" t="s">
        <v>75</v>
      </c>
      <c r="AX52" s="59">
        <v>1.3</v>
      </c>
      <c r="BC52" s="124" t="s">
        <v>68</v>
      </c>
      <c r="BD52" s="59">
        <v>1.9</v>
      </c>
      <c r="BI52" s="21" t="s">
        <v>174</v>
      </c>
      <c r="BJ52" s="59">
        <v>2.1</v>
      </c>
      <c r="BO52" s="124" t="s">
        <v>69</v>
      </c>
      <c r="BP52" s="59">
        <v>1.9</v>
      </c>
      <c r="BU52" s="7" t="s">
        <v>78</v>
      </c>
      <c r="BV52" s="59">
        <v>1.7</v>
      </c>
      <c r="CA52" s="7" t="s">
        <v>71</v>
      </c>
      <c r="CB52" s="59">
        <v>1.1000000000000001</v>
      </c>
      <c r="CI52" s="7" t="s">
        <v>52</v>
      </c>
      <c r="CJ52" s="2">
        <v>1.5</v>
      </c>
      <c r="CK52" s="5"/>
      <c r="CM52" s="5"/>
      <c r="CO52" s="122" t="s">
        <v>72</v>
      </c>
      <c r="CP52" s="2">
        <v>1.9</v>
      </c>
    </row>
    <row r="53" spans="11:99" x14ac:dyDescent="0.4">
      <c r="L53" s="53"/>
      <c r="BI53" s="21"/>
      <c r="BO53" s="21"/>
    </row>
    <row r="54" spans="11:99" x14ac:dyDescent="0.4">
      <c r="L54" s="137" t="s">
        <v>160</v>
      </c>
      <c r="BI54" s="21"/>
      <c r="BO54" s="21"/>
    </row>
    <row r="55" spans="11:99" x14ac:dyDescent="0.4">
      <c r="L55" s="137" t="s">
        <v>169</v>
      </c>
      <c r="S55" s="7">
        <v>12000</v>
      </c>
      <c r="Y55" s="7">
        <v>11000</v>
      </c>
      <c r="AE55" s="7">
        <v>4400</v>
      </c>
      <c r="AK55" s="7">
        <v>8700</v>
      </c>
      <c r="AQ55" s="7">
        <v>3200</v>
      </c>
      <c r="AW55" s="7">
        <v>8000</v>
      </c>
      <c r="BC55" s="7">
        <v>5800</v>
      </c>
      <c r="BI55" s="7">
        <v>25000</v>
      </c>
      <c r="BO55" s="7">
        <v>35000</v>
      </c>
      <c r="BU55" s="7">
        <v>8300</v>
      </c>
      <c r="CA55" s="7">
        <v>2600</v>
      </c>
      <c r="CI55" s="2">
        <v>1400</v>
      </c>
      <c r="CO55" s="125">
        <v>4700</v>
      </c>
    </row>
    <row r="56" spans="11:99" x14ac:dyDescent="0.4">
      <c r="L56" s="137" t="s">
        <v>79</v>
      </c>
      <c r="S56" s="7">
        <f>(S55/4)</f>
        <v>3000</v>
      </c>
      <c r="Y56" s="7">
        <f>(Y55/4)</f>
        <v>2750</v>
      </c>
      <c r="AE56" s="7">
        <f>(AE55/4)</f>
        <v>1100</v>
      </c>
      <c r="AK56" s="7">
        <f>(AK55/4)</f>
        <v>2175</v>
      </c>
      <c r="AQ56" s="7">
        <f>(AQ55/4)</f>
        <v>800</v>
      </c>
      <c r="AW56" s="7">
        <f>(AW55/4)</f>
        <v>2000</v>
      </c>
      <c r="BC56" s="7">
        <f>(BC55/4)</f>
        <v>1450</v>
      </c>
      <c r="BI56" s="7">
        <f>(BI55/4)</f>
        <v>6250</v>
      </c>
      <c r="BO56" s="7">
        <f>(BO55/4)</f>
        <v>8750</v>
      </c>
      <c r="BU56" s="7">
        <f>(BU55/4)</f>
        <v>2075</v>
      </c>
      <c r="CA56" s="7">
        <f>(CA55/4)</f>
        <v>650</v>
      </c>
      <c r="CI56" s="7">
        <f>(CI55/4)</f>
        <v>350</v>
      </c>
      <c r="CO56" s="7">
        <f>(CO55/4)</f>
        <v>1175</v>
      </c>
    </row>
    <row r="57" spans="11:99" x14ac:dyDescent="0.4">
      <c r="L57" s="137" t="s">
        <v>80</v>
      </c>
      <c r="S57" s="7">
        <f>(S56*1)</f>
        <v>3000</v>
      </c>
      <c r="Y57" s="7">
        <f>(Y56*1)</f>
        <v>2750</v>
      </c>
      <c r="AE57" s="7">
        <f>(AE56*1)</f>
        <v>1100</v>
      </c>
      <c r="AK57" s="7">
        <f>(AK56*1)</f>
        <v>2175</v>
      </c>
      <c r="AQ57" s="7">
        <f>(AQ56*1)</f>
        <v>800</v>
      </c>
      <c r="AW57" s="7">
        <f>(AW56*1)</f>
        <v>2000</v>
      </c>
      <c r="BC57" s="7">
        <f>(BC56*1)</f>
        <v>1450</v>
      </c>
      <c r="BI57" s="7">
        <f>(BI56*1)</f>
        <v>6250</v>
      </c>
      <c r="BO57" s="7">
        <f>(BO56*1)</f>
        <v>8750</v>
      </c>
      <c r="BU57" s="7">
        <f>(BU56*1)</f>
        <v>2075</v>
      </c>
      <c r="CA57" s="7">
        <f>(CA56*1)</f>
        <v>650</v>
      </c>
      <c r="CI57" s="7">
        <f>(CI56*1)</f>
        <v>350</v>
      </c>
      <c r="CO57" s="7">
        <f>(CO56*1)</f>
        <v>1175</v>
      </c>
    </row>
    <row r="58" spans="11:99" x14ac:dyDescent="0.4">
      <c r="L58" s="137" t="s">
        <v>81</v>
      </c>
      <c r="S58" s="7">
        <v>335</v>
      </c>
      <c r="Y58" s="7">
        <v>344</v>
      </c>
      <c r="AE58" s="7">
        <v>180</v>
      </c>
      <c r="AK58" s="7">
        <v>268</v>
      </c>
      <c r="AQ58" s="7">
        <v>120</v>
      </c>
      <c r="AW58" s="7">
        <v>213</v>
      </c>
      <c r="BC58" s="7">
        <v>170</v>
      </c>
      <c r="BI58" s="7">
        <v>774</v>
      </c>
      <c r="BO58" s="7">
        <v>1600</v>
      </c>
      <c r="BU58" s="7">
        <v>360</v>
      </c>
      <c r="CA58" s="7">
        <v>400</v>
      </c>
      <c r="CI58" s="2">
        <v>922</v>
      </c>
      <c r="CO58" s="2">
        <v>600</v>
      </c>
      <c r="CQ58" t="s">
        <v>158</v>
      </c>
    </row>
    <row r="59" spans="11:99" x14ac:dyDescent="0.4">
      <c r="L59" s="137" t="s">
        <v>166</v>
      </c>
      <c r="S59" s="7">
        <v>251</v>
      </c>
      <c r="Y59" s="7">
        <v>162</v>
      </c>
      <c r="AE59" s="7">
        <v>70</v>
      </c>
      <c r="AK59" s="7">
        <v>190</v>
      </c>
      <c r="AQ59" s="7">
        <v>88</v>
      </c>
      <c r="AW59" s="7">
        <v>116</v>
      </c>
      <c r="BC59" s="7">
        <v>110</v>
      </c>
      <c r="BI59" s="7">
        <v>610</v>
      </c>
      <c r="BO59" s="7">
        <v>2800</v>
      </c>
      <c r="BU59" s="7">
        <v>156</v>
      </c>
      <c r="CA59" s="7">
        <v>2700</v>
      </c>
      <c r="CI59" s="2">
        <v>2800</v>
      </c>
      <c r="CO59" s="2">
        <v>2100</v>
      </c>
    </row>
    <row r="60" spans="11:99" x14ac:dyDescent="0.4">
      <c r="L60" s="137" t="s">
        <v>82</v>
      </c>
      <c r="N60" s="5"/>
      <c r="P60" s="5"/>
      <c r="R60" s="5"/>
      <c r="S60" s="7">
        <f>(S58+S59)</f>
        <v>586</v>
      </c>
      <c r="T60" s="5"/>
      <c r="V60" s="5"/>
      <c r="X60" s="5"/>
      <c r="Y60" s="7">
        <f>(Y58+Y59)</f>
        <v>506</v>
      </c>
      <c r="Z60" s="5"/>
      <c r="AB60" s="5"/>
      <c r="AD60" s="5"/>
      <c r="AE60" s="7">
        <f t="shared" ref="AE60:CI60" si="53">(AE58+AE59)</f>
        <v>250</v>
      </c>
      <c r="AF60" s="5"/>
      <c r="AH60" s="5"/>
      <c r="AJ60" s="5"/>
      <c r="AK60" s="7">
        <f t="shared" si="53"/>
        <v>458</v>
      </c>
      <c r="AL60" s="5"/>
      <c r="AN60" s="5"/>
      <c r="AP60" s="5"/>
      <c r="AQ60" s="7">
        <f t="shared" si="53"/>
        <v>208</v>
      </c>
      <c r="AR60" s="5"/>
      <c r="AT60" s="5"/>
      <c r="AV60" s="5"/>
      <c r="AW60" s="7">
        <f t="shared" si="53"/>
        <v>329</v>
      </c>
      <c r="AX60" s="5"/>
      <c r="AZ60" s="5"/>
      <c r="BB60" s="5"/>
      <c r="BC60" s="7">
        <f t="shared" si="53"/>
        <v>280</v>
      </c>
      <c r="BD60" s="5"/>
      <c r="BF60" s="5"/>
      <c r="BH60" s="5"/>
      <c r="BI60" s="7">
        <f>(BI58+BI59)</f>
        <v>1384</v>
      </c>
      <c r="BJ60" s="5"/>
      <c r="BL60" s="5"/>
      <c r="BN60" s="5"/>
      <c r="BO60" s="7">
        <f t="shared" si="53"/>
        <v>4400</v>
      </c>
      <c r="BP60" s="5"/>
      <c r="BR60" s="5"/>
      <c r="BT60" s="5"/>
      <c r="BU60" s="7">
        <f t="shared" si="53"/>
        <v>516</v>
      </c>
      <c r="BV60" s="5"/>
      <c r="BX60" s="5"/>
      <c r="BZ60" s="5"/>
      <c r="CA60" s="7">
        <f t="shared" si="53"/>
        <v>3100</v>
      </c>
      <c r="CB60" s="5"/>
      <c r="CD60" s="5"/>
      <c r="CF60" s="5"/>
      <c r="CH60" s="5"/>
      <c r="CI60" s="7">
        <f t="shared" si="53"/>
        <v>3722</v>
      </c>
      <c r="CJ60" s="5"/>
      <c r="CK60" s="5"/>
      <c r="CL60" s="5"/>
      <c r="CM60" s="5"/>
      <c r="CN60" s="5"/>
      <c r="CO60" s="7">
        <f t="shared" ref="CO60" si="54">(CO58+CO59)</f>
        <v>2700</v>
      </c>
      <c r="CP60" s="5"/>
      <c r="CQ60" s="5"/>
      <c r="CR60" s="5"/>
      <c r="CS60" s="5"/>
      <c r="CT60" s="5"/>
      <c r="CU60" s="5"/>
    </row>
    <row r="61" spans="11:99" x14ac:dyDescent="0.4">
      <c r="L61" s="137" t="s">
        <v>83</v>
      </c>
      <c r="N61" s="5"/>
      <c r="P61" s="5"/>
      <c r="R61" s="5"/>
      <c r="S61" s="7">
        <f>(S60*10)</f>
        <v>5860</v>
      </c>
      <c r="T61" s="5"/>
      <c r="V61" s="5"/>
      <c r="X61" s="5"/>
      <c r="Y61" s="7">
        <f>(Y60*10)</f>
        <v>5060</v>
      </c>
      <c r="Z61" s="5"/>
      <c r="AB61" s="5"/>
      <c r="AD61" s="5"/>
      <c r="AE61" s="7">
        <f>(AE60*10)</f>
        <v>2500</v>
      </c>
      <c r="AF61" s="5"/>
      <c r="AH61" s="5"/>
      <c r="AJ61" s="5"/>
      <c r="AK61" s="7">
        <f>(AK60*10)</f>
        <v>4580</v>
      </c>
      <c r="AL61" s="5"/>
      <c r="AN61" s="5"/>
      <c r="AP61" s="5"/>
      <c r="AQ61" s="7">
        <f>(AQ60*10)</f>
        <v>2080</v>
      </c>
      <c r="AR61" s="5"/>
      <c r="AT61" s="5"/>
      <c r="AV61" s="5"/>
      <c r="AW61" s="7">
        <f>(AW60*10)</f>
        <v>3290</v>
      </c>
      <c r="AX61" s="5"/>
      <c r="AZ61" s="5"/>
      <c r="BB61" s="5"/>
      <c r="BC61" s="7">
        <f>(BC60*10)</f>
        <v>2800</v>
      </c>
      <c r="BD61" s="5"/>
      <c r="BF61" s="5"/>
      <c r="BH61" s="5"/>
      <c r="BI61" s="7">
        <f>(BI60*10)</f>
        <v>13840</v>
      </c>
      <c r="BJ61" s="5"/>
      <c r="BL61" s="5"/>
      <c r="BN61" s="5"/>
      <c r="BO61" s="7">
        <f>(BO60*10)</f>
        <v>44000</v>
      </c>
      <c r="BP61" s="5"/>
      <c r="BR61" s="5"/>
      <c r="BT61" s="5"/>
      <c r="BU61" s="7">
        <f>(BU60*10)</f>
        <v>5160</v>
      </c>
      <c r="BV61" s="5"/>
      <c r="BX61" s="5"/>
      <c r="BZ61" s="5"/>
      <c r="CA61" s="7">
        <f>(CA60*10)</f>
        <v>31000</v>
      </c>
      <c r="CB61" s="5"/>
      <c r="CD61" s="5"/>
      <c r="CF61" s="5"/>
      <c r="CH61" s="5"/>
      <c r="CI61" s="7">
        <f>(CI60*10)</f>
        <v>37220</v>
      </c>
      <c r="CJ61" s="5"/>
      <c r="CK61" s="5"/>
      <c r="CL61" s="5"/>
      <c r="CM61" s="5"/>
      <c r="CN61" s="5"/>
      <c r="CO61" s="7">
        <f>(CO60*10)</f>
        <v>27000</v>
      </c>
      <c r="CP61" s="5"/>
      <c r="CQ61" s="5"/>
      <c r="CR61" s="5"/>
      <c r="CS61" s="5"/>
      <c r="CT61" s="5"/>
      <c r="CU61" s="5"/>
    </row>
    <row r="62" spans="11:99" x14ac:dyDescent="0.4">
      <c r="L62" s="137" t="s">
        <v>165</v>
      </c>
      <c r="N62" s="5"/>
      <c r="P62" s="5"/>
      <c r="R62" s="5"/>
      <c r="S62" s="7">
        <f>(S57-S61)</f>
        <v>-2860</v>
      </c>
      <c r="T62" s="128"/>
      <c r="V62" s="5"/>
      <c r="X62" s="5"/>
      <c r="Y62" s="7">
        <f>(Y57-Y61)</f>
        <v>-2310</v>
      </c>
      <c r="Z62" s="5"/>
      <c r="AB62" s="5"/>
      <c r="AD62" s="5"/>
      <c r="AE62" s="7">
        <f>(AE57-AE61)</f>
        <v>-1400</v>
      </c>
      <c r="AF62" s="5"/>
      <c r="AH62" s="5"/>
      <c r="AJ62" s="5"/>
      <c r="AK62" s="7">
        <f>(AK57-AK61)</f>
        <v>-2405</v>
      </c>
      <c r="AL62" s="5"/>
      <c r="AN62" s="5"/>
      <c r="AP62" s="5"/>
      <c r="AQ62" s="7">
        <f>(AQ57-AQ61)</f>
        <v>-1280</v>
      </c>
      <c r="AR62" s="5"/>
      <c r="AT62" s="5"/>
      <c r="AV62" s="5"/>
      <c r="AW62" s="7">
        <f>(AW57-AW61)</f>
        <v>-1290</v>
      </c>
      <c r="AX62" s="5"/>
      <c r="AZ62" s="5"/>
      <c r="BB62" s="5"/>
      <c r="BC62" s="7">
        <f>(BC57-BC61)</f>
        <v>-1350</v>
      </c>
      <c r="BD62" s="5"/>
      <c r="BF62" s="5"/>
      <c r="BH62" s="5"/>
      <c r="BI62" s="7">
        <f>(BI57-BI61)</f>
        <v>-7590</v>
      </c>
      <c r="BJ62" s="5"/>
      <c r="BL62" s="5"/>
      <c r="BN62" s="5"/>
      <c r="BO62" s="7">
        <f>(BO57-BO61)</f>
        <v>-35250</v>
      </c>
      <c r="BP62" s="5"/>
      <c r="BR62" s="5"/>
      <c r="BT62" s="5"/>
      <c r="BU62" s="7">
        <f>(BU57-BU61)</f>
        <v>-3085</v>
      </c>
      <c r="BV62" s="5"/>
      <c r="BX62" s="5"/>
      <c r="BZ62" s="5"/>
      <c r="CA62" s="7">
        <f>(CA57-CA61)</f>
        <v>-30350</v>
      </c>
      <c r="CB62" s="5"/>
      <c r="CD62" s="5"/>
      <c r="CF62" s="5"/>
      <c r="CH62" s="5"/>
      <c r="CI62" s="7">
        <f>(CI57-CI61)</f>
        <v>-36870</v>
      </c>
      <c r="CJ62" s="5"/>
      <c r="CK62" s="5"/>
      <c r="CL62" s="5"/>
      <c r="CM62" s="5"/>
      <c r="CN62" s="5"/>
      <c r="CO62" s="7">
        <f>(CO57-CO61)</f>
        <v>-25825</v>
      </c>
      <c r="CP62" s="5"/>
      <c r="CQ62" s="5"/>
      <c r="CR62" s="5"/>
      <c r="CS62" s="5"/>
      <c r="CT62" s="5"/>
      <c r="CU62" s="5"/>
    </row>
    <row r="63" spans="11:99" x14ac:dyDescent="0.4">
      <c r="L63" s="137" t="s">
        <v>154</v>
      </c>
      <c r="N63" s="5"/>
      <c r="P63" s="5"/>
      <c r="R63" s="5"/>
      <c r="S63" s="7">
        <f>T45</f>
        <v>85136</v>
      </c>
      <c r="T63" s="128"/>
      <c r="V63" s="5"/>
      <c r="X63" s="5"/>
      <c r="Y63" s="7">
        <f>Z45</f>
        <v>184084</v>
      </c>
      <c r="Z63" s="5"/>
      <c r="AB63" s="5"/>
      <c r="AD63" s="5"/>
      <c r="AE63" s="7">
        <f>AF45</f>
        <v>48829</v>
      </c>
      <c r="AF63" s="5"/>
      <c r="AH63" s="5"/>
      <c r="AJ63" s="5"/>
      <c r="AK63" s="7">
        <f>AL45</f>
        <v>84366</v>
      </c>
      <c r="AL63" s="5"/>
      <c r="AN63" s="5"/>
      <c r="AP63" s="5"/>
      <c r="AQ63" s="7">
        <f>AR45</f>
        <v>36977</v>
      </c>
      <c r="AR63" s="5"/>
      <c r="AT63" s="5"/>
      <c r="AV63" s="5"/>
      <c r="AW63" s="7">
        <f>AX45</f>
        <v>64412</v>
      </c>
      <c r="AX63" s="5"/>
      <c r="AZ63" s="5"/>
      <c r="BB63" s="5"/>
      <c r="BC63" s="7">
        <f>BD45</f>
        <v>36068</v>
      </c>
      <c r="BD63" s="5"/>
      <c r="BF63" s="5"/>
      <c r="BH63" s="5"/>
      <c r="BI63" s="7">
        <f>BJ45</f>
        <v>169315</v>
      </c>
      <c r="BJ63" s="5"/>
      <c r="BL63" s="5"/>
      <c r="BN63" s="5"/>
      <c r="BO63" s="7">
        <f>BP45</f>
        <v>403861</v>
      </c>
      <c r="BP63" s="5"/>
      <c r="BR63" s="5"/>
      <c r="BT63" s="5"/>
      <c r="BU63" s="7">
        <f>BV45</f>
        <v>221861</v>
      </c>
      <c r="BV63" s="5"/>
      <c r="BX63" s="5"/>
      <c r="BZ63" s="5"/>
      <c r="CA63" s="7">
        <f>CB45</f>
        <v>81480</v>
      </c>
      <c r="CB63" s="5"/>
      <c r="CD63" s="5"/>
      <c r="CF63" s="5"/>
      <c r="CH63" s="5"/>
      <c r="CI63" s="7">
        <f>CJ45</f>
        <v>82316</v>
      </c>
      <c r="CJ63" s="5"/>
      <c r="CK63" s="5"/>
      <c r="CL63" s="5"/>
      <c r="CM63" s="5"/>
      <c r="CN63" s="5"/>
      <c r="CO63" s="7">
        <f>CP45</f>
        <v>82557</v>
      </c>
      <c r="CP63" s="5"/>
      <c r="CQ63" s="5"/>
      <c r="CR63" s="5"/>
      <c r="CS63" s="5"/>
      <c r="CT63" s="5"/>
      <c r="CU63" s="5"/>
    </row>
    <row r="64" spans="11:99" s="130" customFormat="1" x14ac:dyDescent="0.4">
      <c r="K64" s="131"/>
      <c r="L64" s="138" t="s">
        <v>161</v>
      </c>
      <c r="M64" s="139"/>
      <c r="N64" s="139"/>
      <c r="O64" s="139"/>
      <c r="P64" s="139"/>
      <c r="Q64" s="139"/>
      <c r="R64" s="139"/>
      <c r="S64" s="133">
        <f>(S63+S62)/12</f>
        <v>6856.333333333333</v>
      </c>
      <c r="T64" s="140"/>
      <c r="U64" s="139"/>
      <c r="V64" s="139"/>
      <c r="W64" s="139"/>
      <c r="X64" s="139"/>
      <c r="Y64" s="133">
        <f>(Y63+Y62)/12</f>
        <v>15147.833333333334</v>
      </c>
      <c r="Z64" s="139"/>
      <c r="AA64" s="139"/>
      <c r="AB64" s="139"/>
      <c r="AC64" s="139"/>
      <c r="AD64" s="139"/>
      <c r="AE64" s="133">
        <f>(AE63+AE62)/12</f>
        <v>3952.4166666666665</v>
      </c>
      <c r="AF64" s="139"/>
      <c r="AG64" s="139"/>
      <c r="AH64" s="139"/>
      <c r="AI64" s="139"/>
      <c r="AJ64" s="139"/>
      <c r="AK64" s="133">
        <f>(AK63+AK62)/12</f>
        <v>6830.083333333333</v>
      </c>
      <c r="AL64" s="139"/>
      <c r="AM64" s="139"/>
      <c r="AN64" s="139"/>
      <c r="AO64" s="139"/>
      <c r="AP64" s="139"/>
      <c r="AQ64" s="133">
        <f>(AQ63+AQ62)/12</f>
        <v>2974.75</v>
      </c>
      <c r="AR64" s="139"/>
      <c r="AS64" s="139"/>
      <c r="AT64" s="139"/>
      <c r="AU64" s="139"/>
      <c r="AV64" s="139"/>
      <c r="AW64" s="133">
        <f>(AW63+AW62)/12</f>
        <v>5260.166666666667</v>
      </c>
      <c r="AX64" s="139"/>
      <c r="AY64" s="139"/>
      <c r="AZ64" s="139"/>
      <c r="BA64" s="139"/>
      <c r="BB64" s="139"/>
      <c r="BC64" s="133">
        <f>(BC63+BC62)/12</f>
        <v>2893.1666666666665</v>
      </c>
      <c r="BD64" s="139"/>
      <c r="BE64" s="139"/>
      <c r="BF64" s="139"/>
      <c r="BG64" s="139"/>
      <c r="BH64" s="139"/>
      <c r="BI64" s="133">
        <f>(BI63+BI62)/12</f>
        <v>13477.083333333334</v>
      </c>
      <c r="BJ64" s="139"/>
      <c r="BK64" s="139"/>
      <c r="BL64" s="139"/>
      <c r="BM64" s="139"/>
      <c r="BN64" s="139"/>
      <c r="BO64" s="133">
        <f>(BO63+BO62)/12</f>
        <v>30717.583333333332</v>
      </c>
      <c r="BP64" s="139"/>
      <c r="BQ64" s="139"/>
      <c r="BR64" s="139"/>
      <c r="BS64" s="139"/>
      <c r="BT64" s="139"/>
      <c r="BU64" s="133">
        <f>(BU63+BU62)/12</f>
        <v>18231.333333333332</v>
      </c>
      <c r="BV64" s="139"/>
      <c r="BW64" s="139"/>
      <c r="BX64" s="139"/>
      <c r="BY64" s="139"/>
      <c r="BZ64" s="139"/>
      <c r="CA64" s="133">
        <f>(CA63+CA62)/12</f>
        <v>4260.833333333333</v>
      </c>
      <c r="CB64" s="139"/>
      <c r="CC64" s="139"/>
      <c r="CD64" s="139"/>
      <c r="CE64" s="139"/>
      <c r="CF64" s="139"/>
      <c r="CG64" s="139"/>
      <c r="CH64" s="139"/>
      <c r="CI64" s="133">
        <f>(CI63+CI62)/12</f>
        <v>3787.1666666666665</v>
      </c>
      <c r="CJ64" s="139"/>
      <c r="CK64" s="139"/>
      <c r="CL64" s="139"/>
      <c r="CM64" s="139"/>
      <c r="CN64" s="139"/>
      <c r="CO64" s="133">
        <f>(CO63+CO62)/12</f>
        <v>4727.666666666667</v>
      </c>
      <c r="CP64" s="139"/>
      <c r="CQ64" s="139"/>
      <c r="CR64" s="139"/>
      <c r="CS64" s="139"/>
      <c r="CT64" s="139"/>
      <c r="CU64" s="139"/>
    </row>
    <row r="65" spans="11:98" x14ac:dyDescent="0.4">
      <c r="M65"/>
    </row>
    <row r="66" spans="11:98" ht="60.75" customHeight="1" x14ac:dyDescent="0.4">
      <c r="L66" s="147" t="s">
        <v>175</v>
      </c>
    </row>
    <row r="67" spans="11:98" s="141" customFormat="1" ht="19.5" customHeight="1" x14ac:dyDescent="0.4">
      <c r="K67" s="142"/>
      <c r="L67" s="146" t="s">
        <v>167</v>
      </c>
      <c r="M67" s="143"/>
      <c r="N67" s="144"/>
      <c r="O67" s="143"/>
      <c r="P67" s="144"/>
      <c r="Q67" s="143"/>
      <c r="R67" s="144"/>
      <c r="S67" s="145">
        <f>(S55/S58)</f>
        <v>35.820895522388057</v>
      </c>
      <c r="T67" s="144"/>
      <c r="U67" s="143"/>
      <c r="V67" s="144"/>
      <c r="W67" s="143"/>
      <c r="X67" s="144"/>
      <c r="Y67" s="145">
        <f>(Y55/Y58)</f>
        <v>31.976744186046513</v>
      </c>
      <c r="Z67" s="144"/>
      <c r="AA67" s="143"/>
      <c r="AB67" s="144"/>
      <c r="AC67" s="143"/>
      <c r="AD67" s="144"/>
      <c r="AE67" s="145">
        <f>(AE55/AE58)</f>
        <v>24.444444444444443</v>
      </c>
      <c r="AF67" s="144"/>
      <c r="AG67" s="143"/>
      <c r="AH67" s="144"/>
      <c r="AI67" s="143"/>
      <c r="AJ67" s="144"/>
      <c r="AK67" s="145">
        <f>(AK55/AK58)</f>
        <v>32.462686567164177</v>
      </c>
      <c r="AL67" s="144"/>
      <c r="AM67" s="143"/>
      <c r="AN67" s="144"/>
      <c r="AO67" s="143"/>
      <c r="AP67" s="144"/>
      <c r="AQ67" s="145">
        <f>(AQ55/AQ58)</f>
        <v>26.666666666666668</v>
      </c>
      <c r="AR67" s="144"/>
      <c r="AS67" s="143"/>
      <c r="AT67" s="144"/>
      <c r="AU67" s="143"/>
      <c r="AV67" s="144"/>
      <c r="AW67" s="145">
        <f>(AW55/AW58)</f>
        <v>37.558685446009392</v>
      </c>
      <c r="AX67" s="144"/>
      <c r="AY67" s="143"/>
      <c r="AZ67" s="144"/>
      <c r="BA67" s="143"/>
      <c r="BB67" s="144"/>
      <c r="BC67" s="145">
        <f>(BC55/BC58)</f>
        <v>34.117647058823529</v>
      </c>
      <c r="BD67" s="144"/>
      <c r="BE67" s="143"/>
      <c r="BF67" s="144"/>
      <c r="BG67" s="143"/>
      <c r="BH67" s="144"/>
      <c r="BI67" s="145">
        <f>(BI55/BI58)</f>
        <v>32.299741602067186</v>
      </c>
      <c r="BJ67" s="144"/>
      <c r="BK67" s="143"/>
      <c r="BL67" s="144"/>
      <c r="BM67" s="143"/>
      <c r="BN67" s="143"/>
      <c r="BO67" s="145">
        <f>(BO55/BO58)</f>
        <v>21.875</v>
      </c>
      <c r="BP67" s="144"/>
      <c r="BQ67" s="143"/>
      <c r="BR67" s="144"/>
      <c r="BS67" s="143"/>
      <c r="BT67" s="143"/>
      <c r="BU67" s="145">
        <f>(BU55/BU58)</f>
        <v>23.055555555555557</v>
      </c>
      <c r="BV67" s="144"/>
      <c r="BW67" s="143"/>
      <c r="BX67" s="144"/>
      <c r="BY67" s="143"/>
      <c r="BZ67" s="144"/>
      <c r="CA67" s="145">
        <f>(CA55/CA58)</f>
        <v>6.5</v>
      </c>
      <c r="CC67" s="143"/>
      <c r="CE67" s="143"/>
      <c r="CG67" s="143"/>
      <c r="CH67" s="144"/>
      <c r="CI67" s="145">
        <f>(CI55/CI58)</f>
        <v>1.5184381778741864</v>
      </c>
      <c r="CO67" s="145">
        <f>(CO55/CO58)</f>
        <v>7.833333333333333</v>
      </c>
    </row>
    <row r="68" spans="11:98" s="141" customFormat="1" ht="19.5" customHeight="1" x14ac:dyDescent="0.4">
      <c r="K68" s="142"/>
      <c r="L68" s="146" t="s">
        <v>168</v>
      </c>
      <c r="M68" s="143"/>
      <c r="N68" s="144"/>
      <c r="O68" s="143"/>
      <c r="P68" s="144"/>
      <c r="Q68" s="143"/>
      <c r="R68" s="144"/>
      <c r="S68" s="145">
        <f>(S55/S59)</f>
        <v>47.808764940239044</v>
      </c>
      <c r="U68" s="143"/>
      <c r="V68" s="144"/>
      <c r="W68" s="143"/>
      <c r="X68" s="144"/>
      <c r="Y68" s="145">
        <f>(Y55/Y59)</f>
        <v>67.901234567901241</v>
      </c>
      <c r="Z68" s="144"/>
      <c r="AA68" s="143"/>
      <c r="AB68" s="144"/>
      <c r="AC68" s="143"/>
      <c r="AD68" s="144"/>
      <c r="AE68" s="145">
        <f>(AE55/AE59)</f>
        <v>62.857142857142854</v>
      </c>
      <c r="AF68" s="144"/>
      <c r="AG68" s="143"/>
      <c r="AH68" s="144"/>
      <c r="AI68" s="143"/>
      <c r="AJ68" s="144"/>
      <c r="AK68" s="145">
        <f>(AK55/AK59)</f>
        <v>45.789473684210527</v>
      </c>
      <c r="AL68" s="144"/>
      <c r="AM68" s="143"/>
      <c r="AN68" s="144"/>
      <c r="AO68" s="143"/>
      <c r="AP68" s="144"/>
      <c r="AQ68" s="145">
        <f>(AQ55/AQ59)</f>
        <v>36.363636363636367</v>
      </c>
      <c r="AR68" s="144"/>
      <c r="AS68" s="143"/>
      <c r="AT68" s="144"/>
      <c r="AU68" s="143"/>
      <c r="AV68" s="144"/>
      <c r="AW68" s="145">
        <f>(AW55/AW59)</f>
        <v>68.965517241379317</v>
      </c>
      <c r="AX68" s="144"/>
      <c r="AY68" s="143"/>
      <c r="AZ68" s="144"/>
      <c r="BA68" s="143"/>
      <c r="BB68" s="144"/>
      <c r="BC68" s="145">
        <f>(BC55/BC59)</f>
        <v>52.727272727272727</v>
      </c>
      <c r="BD68" s="144"/>
      <c r="BE68" s="143"/>
      <c r="BF68" s="144"/>
      <c r="BG68" s="143"/>
      <c r="BH68" s="144"/>
      <c r="BI68" s="145">
        <f>(BI55/BI59)</f>
        <v>40.983606557377051</v>
      </c>
      <c r="BJ68" s="144"/>
      <c r="BK68" s="143"/>
      <c r="BL68" s="144"/>
      <c r="BM68" s="143"/>
      <c r="BN68" s="143"/>
      <c r="BO68" s="145">
        <f>(BO55/BO59)</f>
        <v>12.5</v>
      </c>
      <c r="BP68" s="144"/>
      <c r="BQ68" s="143"/>
      <c r="BR68" s="144"/>
      <c r="BS68" s="143"/>
      <c r="BT68" s="143"/>
      <c r="BU68" s="145">
        <f>(BU55/BU59)</f>
        <v>53.205128205128204</v>
      </c>
      <c r="BV68" s="144"/>
      <c r="BW68" s="143"/>
      <c r="BX68" s="144"/>
      <c r="BY68" s="143"/>
      <c r="BZ68" s="144"/>
      <c r="CA68" s="145">
        <f>(CA55/CA59)</f>
        <v>0.96296296296296291</v>
      </c>
      <c r="CC68" s="143"/>
      <c r="CE68" s="143"/>
      <c r="CG68" s="143"/>
      <c r="CH68" s="144"/>
      <c r="CI68" s="145">
        <f>(CI55/CI59)</f>
        <v>0.5</v>
      </c>
      <c r="CO68" s="145">
        <f>(CO55/CO59)</f>
        <v>2.2380952380952381</v>
      </c>
    </row>
    <row r="70" spans="11:98" x14ac:dyDescent="0.4">
      <c r="L70" s="168" t="s">
        <v>84</v>
      </c>
      <c r="M70" s="175"/>
      <c r="N70" s="176"/>
      <c r="O70" s="176"/>
      <c r="P70" s="176"/>
      <c r="Q70" s="176"/>
      <c r="R70" s="177"/>
      <c r="S70" s="162" t="s">
        <v>85</v>
      </c>
      <c r="T70" s="157"/>
      <c r="U70" s="157"/>
      <c r="V70" s="157"/>
      <c r="W70" s="157"/>
      <c r="X70" s="157"/>
      <c r="Y70" s="162" t="s">
        <v>86</v>
      </c>
      <c r="Z70" s="157"/>
      <c r="AA70" s="157"/>
      <c r="AB70" s="157"/>
      <c r="AC70" s="157"/>
      <c r="AD70" s="157"/>
      <c r="AE70" s="162" t="s">
        <v>147</v>
      </c>
      <c r="AF70" s="157"/>
      <c r="AG70" s="157"/>
      <c r="AH70" s="157"/>
      <c r="AI70" s="157"/>
      <c r="AJ70" s="157"/>
      <c r="AK70" s="162" t="s">
        <v>87</v>
      </c>
      <c r="AL70" s="157"/>
      <c r="AM70" s="157"/>
      <c r="AN70" s="157"/>
      <c r="AO70" s="157"/>
      <c r="AP70" s="157"/>
      <c r="AQ70" s="162" t="s">
        <v>88</v>
      </c>
      <c r="AR70" s="157"/>
      <c r="AS70" s="157"/>
      <c r="AT70" s="157"/>
      <c r="AU70" s="157"/>
      <c r="AV70" s="157"/>
      <c r="AW70" s="157"/>
      <c r="AX70" s="157"/>
      <c r="AY70" s="157"/>
      <c r="AZ70" s="157"/>
      <c r="BA70" s="157"/>
      <c r="BB70" s="157"/>
      <c r="BC70" s="157"/>
      <c r="BD70" s="157"/>
      <c r="BE70" s="157"/>
      <c r="BF70" s="157"/>
      <c r="BG70" s="157"/>
      <c r="BH70" s="157"/>
      <c r="BI70" s="162" t="s">
        <v>176</v>
      </c>
      <c r="BJ70" s="157"/>
      <c r="BK70" s="157"/>
      <c r="BL70" s="157"/>
      <c r="BM70" s="157"/>
      <c r="BN70" s="157"/>
      <c r="BO70" s="162" t="s">
        <v>89</v>
      </c>
      <c r="BP70" s="157"/>
      <c r="BQ70" s="157"/>
      <c r="BR70" s="157"/>
      <c r="BS70" s="157"/>
      <c r="BT70" s="157"/>
      <c r="BU70" s="157"/>
      <c r="BV70" s="157"/>
      <c r="BW70" s="157"/>
      <c r="BX70" s="157"/>
      <c r="BY70" s="157"/>
      <c r="BZ70" s="157"/>
      <c r="CA70" s="162" t="s">
        <v>149</v>
      </c>
      <c r="CB70" s="157"/>
      <c r="CC70" s="157"/>
      <c r="CD70" s="157"/>
      <c r="CE70" s="157"/>
      <c r="CF70" s="157"/>
      <c r="CG70" s="157"/>
      <c r="CH70" s="157"/>
      <c r="CI70" s="156" t="s">
        <v>150</v>
      </c>
      <c r="CJ70" s="168"/>
      <c r="CK70" s="168"/>
      <c r="CL70" s="168"/>
      <c r="CM70" s="168"/>
      <c r="CN70" s="168"/>
      <c r="CO70" s="156" t="s">
        <v>151</v>
      </c>
      <c r="CP70" s="168"/>
      <c r="CQ70" s="168"/>
      <c r="CR70" s="168"/>
      <c r="CS70" s="168"/>
      <c r="CT70" s="168"/>
    </row>
    <row r="71" spans="11:98" x14ac:dyDescent="0.4">
      <c r="L71" s="168"/>
      <c r="M71" s="178"/>
      <c r="N71" s="179"/>
      <c r="O71" s="179"/>
      <c r="P71" s="179"/>
      <c r="Q71" s="179"/>
      <c r="R71" s="180"/>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7"/>
      <c r="BB71" s="157"/>
      <c r="BC71" s="157"/>
      <c r="BD71" s="157"/>
      <c r="BE71" s="157"/>
      <c r="BF71" s="157"/>
      <c r="BG71" s="157"/>
      <c r="BH71" s="157"/>
      <c r="BI71" s="157"/>
      <c r="BJ71" s="157"/>
      <c r="BK71" s="157"/>
      <c r="BL71" s="157"/>
      <c r="BM71" s="157"/>
      <c r="BN71" s="157"/>
      <c r="BO71" s="157"/>
      <c r="BP71" s="157"/>
      <c r="BQ71" s="157"/>
      <c r="BR71" s="157"/>
      <c r="BS71" s="157"/>
      <c r="BT71" s="157"/>
      <c r="BU71" s="157"/>
      <c r="BV71" s="157"/>
      <c r="BW71" s="157"/>
      <c r="BX71" s="157"/>
      <c r="BY71" s="157"/>
      <c r="BZ71" s="157"/>
      <c r="CA71" s="157"/>
      <c r="CB71" s="157"/>
      <c r="CC71" s="157"/>
      <c r="CD71" s="157"/>
      <c r="CE71" s="157"/>
      <c r="CF71" s="157"/>
      <c r="CG71" s="157"/>
      <c r="CH71" s="157"/>
      <c r="CI71" s="168"/>
      <c r="CJ71" s="168"/>
      <c r="CK71" s="168"/>
      <c r="CL71" s="168"/>
      <c r="CM71" s="168"/>
      <c r="CN71" s="168"/>
      <c r="CO71" s="168"/>
      <c r="CP71" s="168"/>
      <c r="CQ71" s="168"/>
      <c r="CR71" s="168"/>
      <c r="CS71" s="168"/>
      <c r="CT71" s="168"/>
    </row>
    <row r="72" spans="11:98" x14ac:dyDescent="0.4">
      <c r="L72" s="168"/>
      <c r="M72" s="178"/>
      <c r="N72" s="179"/>
      <c r="O72" s="179"/>
      <c r="P72" s="179"/>
      <c r="Q72" s="179"/>
      <c r="R72" s="180"/>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157"/>
      <c r="CE72" s="157"/>
      <c r="CF72" s="157"/>
      <c r="CG72" s="157"/>
      <c r="CH72" s="157"/>
      <c r="CI72" s="168"/>
      <c r="CJ72" s="168"/>
      <c r="CK72" s="168"/>
      <c r="CL72" s="168"/>
      <c r="CM72" s="168"/>
      <c r="CN72" s="168"/>
      <c r="CO72" s="168"/>
      <c r="CP72" s="168"/>
      <c r="CQ72" s="168"/>
      <c r="CR72" s="168"/>
      <c r="CS72" s="168"/>
      <c r="CT72" s="168"/>
    </row>
    <row r="73" spans="11:98" x14ac:dyDescent="0.4">
      <c r="L73" s="168"/>
      <c r="M73" s="181"/>
      <c r="N73" s="182"/>
      <c r="O73" s="182"/>
      <c r="P73" s="182"/>
      <c r="Q73" s="182"/>
      <c r="R73" s="183"/>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157"/>
      <c r="CE73" s="157"/>
      <c r="CF73" s="157"/>
      <c r="CG73" s="157"/>
      <c r="CH73" s="157"/>
      <c r="CI73" s="168"/>
      <c r="CJ73" s="168"/>
      <c r="CK73" s="168"/>
      <c r="CL73" s="168"/>
      <c r="CM73" s="168"/>
      <c r="CN73" s="168"/>
      <c r="CO73" s="168"/>
      <c r="CP73" s="168"/>
      <c r="CQ73" s="168"/>
      <c r="CR73" s="168"/>
      <c r="CS73" s="168"/>
      <c r="CT73" s="168"/>
    </row>
    <row r="75" spans="11:98" x14ac:dyDescent="0.4">
      <c r="T75" s="4" t="s">
        <v>90</v>
      </c>
    </row>
    <row r="96" spans="22:22" x14ac:dyDescent="0.4">
      <c r="V96" s="4" t="s">
        <v>164</v>
      </c>
    </row>
  </sheetData>
  <mergeCells count="79">
    <mergeCell ref="M70:R73"/>
    <mergeCell ref="M25:R25"/>
    <mergeCell ref="CI4:CN4"/>
    <mergeCell ref="CA4:CH4"/>
    <mergeCell ref="AW70:BB73"/>
    <mergeCell ref="CA25:CH25"/>
    <mergeCell ref="AQ4:AV4"/>
    <mergeCell ref="AK4:AP4"/>
    <mergeCell ref="AE4:AJ4"/>
    <mergeCell ref="Y4:AD4"/>
    <mergeCell ref="S4:X4"/>
    <mergeCell ref="AK70:AP73"/>
    <mergeCell ref="AQ70:AV73"/>
    <mergeCell ref="BI4:BN4"/>
    <mergeCell ref="BI25:BN25"/>
    <mergeCell ref="BI70:BN73"/>
    <mergeCell ref="I2:I4"/>
    <mergeCell ref="CI25:CN25"/>
    <mergeCell ref="S25:X25"/>
    <mergeCell ref="Y25:AD25"/>
    <mergeCell ref="AE25:AJ25"/>
    <mergeCell ref="AK25:AP25"/>
    <mergeCell ref="AQ25:AV25"/>
    <mergeCell ref="AW4:BB4"/>
    <mergeCell ref="AW25:BB25"/>
    <mergeCell ref="BU4:BZ4"/>
    <mergeCell ref="BO4:BT4"/>
    <mergeCell ref="BC4:BH4"/>
    <mergeCell ref="BC25:BH25"/>
    <mergeCell ref="BO25:BT25"/>
    <mergeCell ref="BU25:BZ25"/>
    <mergeCell ref="M4:R4"/>
    <mergeCell ref="J2:J4"/>
    <mergeCell ref="A2:A4"/>
    <mergeCell ref="B2:B4"/>
    <mergeCell ref="C2:C4"/>
    <mergeCell ref="CO70:CT73"/>
    <mergeCell ref="CO4:CT4"/>
    <mergeCell ref="CO25:CT25"/>
    <mergeCell ref="L70:L73"/>
    <mergeCell ref="BC70:BH73"/>
    <mergeCell ref="BO70:BT73"/>
    <mergeCell ref="BU70:BZ73"/>
    <mergeCell ref="CA70:CH73"/>
    <mergeCell ref="CI70:CN73"/>
    <mergeCell ref="S70:X73"/>
    <mergeCell ref="Y70:AD73"/>
    <mergeCell ref="AE70:AJ73"/>
    <mergeCell ref="K20:K24"/>
    <mergeCell ref="CO8:CQ8"/>
    <mergeCell ref="CI8:CK8"/>
    <mergeCell ref="AK8:AM8"/>
    <mergeCell ref="AE8:AG8"/>
    <mergeCell ref="BU8:BW8"/>
    <mergeCell ref="K16:K19"/>
    <mergeCell ref="AW8:AY8"/>
    <mergeCell ref="CA8:CC8"/>
    <mergeCell ref="BO8:BQ8"/>
    <mergeCell ref="AQ8:AS8"/>
    <mergeCell ref="Y8:AA8"/>
    <mergeCell ref="S8:U8"/>
    <mergeCell ref="M8:O8"/>
    <mergeCell ref="K6:K15"/>
    <mergeCell ref="BI8:BK8"/>
    <mergeCell ref="D2:D4"/>
    <mergeCell ref="E2:E4"/>
    <mergeCell ref="F2:F4"/>
    <mergeCell ref="G2:G4"/>
    <mergeCell ref="H2:H4"/>
    <mergeCell ref="J16:J19"/>
    <mergeCell ref="A16:A19"/>
    <mergeCell ref="B16:B19"/>
    <mergeCell ref="C16:C19"/>
    <mergeCell ref="D16:D19"/>
    <mergeCell ref="E16:E19"/>
    <mergeCell ref="F16:F19"/>
    <mergeCell ref="G16:G19"/>
    <mergeCell ref="H16:H19"/>
    <mergeCell ref="I16:I19"/>
  </mergeCells>
  <phoneticPr fontId="2"/>
  <pageMargins left="0.7" right="0.7" top="0.75" bottom="0.75" header="0.3" footer="0.3"/>
  <pageSetup paperSize="9" orientation="portrait" horizontalDpi="360" verticalDpi="360" r:id="rId1"/>
  <ignoredErrors>
    <ignoredError sqref="BQ54:BR54 CC50:CD50 U48:V48 V50 AM50:AN50 AS50:AT50 BE50:BF50 BF54 BQ50:BR50 CC48:CN48 X35:Y35 Y37 X36 X49:X50 AA49:AD50 BP58:BR59 BF58:BF59 X48:AV48 AX31:BB39 CP31:CS39 BO48:BZ48 BO31:CN39 Z31:AV39 X38:Y39 T31:V39 BD39:BH39 BC48:BH48 BC31:BH3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各種大学分析</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akira.usb.123@outlook.jp</dc:creator>
  <cp:keywords/>
  <dc:description/>
  <cp:lastModifiedBy>Taru</cp:lastModifiedBy>
  <cp:revision/>
  <cp:lastPrinted>2022-11-11T21:32:57Z</cp:lastPrinted>
  <dcterms:created xsi:type="dcterms:W3CDTF">2019-11-02T14:42:13Z</dcterms:created>
  <dcterms:modified xsi:type="dcterms:W3CDTF">2022-11-27T21:32:26Z</dcterms:modified>
  <cp:category/>
  <cp:contentStatus/>
</cp:coreProperties>
</file>