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b0b10a888978d6/デスクトップ/株ドラゴン/依頼用/"/>
    </mc:Choice>
  </mc:AlternateContent>
  <xr:revisionPtr revIDLastSave="2" documentId="8_{343572A7-4AA1-4ACA-A9D5-93811F3BFB2E}" xr6:coauthVersionLast="47" xr6:coauthVersionMax="47" xr10:uidLastSave="{D0C1F4FC-85B5-4B0A-9DFA-E4EEC255BBC2}"/>
  <bookViews>
    <workbookView xWindow="28680" yWindow="-7245" windowWidth="29040" windowHeight="15840" xr2:uid="{D35BD34D-8FD7-4FB4-BB54-1F5BCA5E842D}"/>
  </bookViews>
  <sheets>
    <sheet name="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47" i="1" l="1"/>
  <c r="AJ47" i="1"/>
  <c r="Y47" i="1"/>
  <c r="N47" i="1"/>
  <c r="AU46" i="1"/>
  <c r="AT46" i="1"/>
  <c r="AJ46" i="1"/>
  <c r="AI46" i="1"/>
  <c r="Y46" i="1"/>
  <c r="X46" i="1"/>
  <c r="N46" i="1"/>
  <c r="M46" i="1"/>
  <c r="AU45" i="1"/>
  <c r="AT45" i="1"/>
  <c r="AJ45" i="1"/>
  <c r="AI45" i="1"/>
  <c r="Y45" i="1"/>
  <c r="X45" i="1"/>
  <c r="N45" i="1"/>
  <c r="M45" i="1"/>
  <c r="AU44" i="1"/>
  <c r="AT44" i="1"/>
  <c r="AJ44" i="1"/>
  <c r="AI44" i="1"/>
  <c r="Y44" i="1"/>
  <c r="X44" i="1"/>
  <c r="N44" i="1"/>
  <c r="M44" i="1"/>
  <c r="AU43" i="1"/>
  <c r="AT43" i="1"/>
  <c r="AJ43" i="1"/>
  <c r="AI43" i="1"/>
  <c r="Y43" i="1"/>
  <c r="X43" i="1"/>
  <c r="N43" i="1"/>
  <c r="M43" i="1"/>
  <c r="AU42" i="1"/>
  <c r="AT42" i="1"/>
  <c r="AJ42" i="1"/>
  <c r="AI42" i="1"/>
  <c r="Y42" i="1"/>
  <c r="X42" i="1"/>
  <c r="N42" i="1"/>
  <c r="M42" i="1"/>
  <c r="AU41" i="1"/>
  <c r="AT41" i="1"/>
  <c r="AJ41" i="1"/>
  <c r="AI41" i="1"/>
  <c r="Y41" i="1"/>
  <c r="X41" i="1"/>
  <c r="N41" i="1"/>
  <c r="M41" i="1"/>
  <c r="AU40" i="1"/>
  <c r="AT40" i="1"/>
  <c r="AJ40" i="1"/>
  <c r="AI40" i="1"/>
  <c r="Y40" i="1"/>
  <c r="X40" i="1"/>
  <c r="N40" i="1"/>
  <c r="M40" i="1"/>
  <c r="AU39" i="1"/>
  <c r="AT39" i="1"/>
  <c r="AJ39" i="1"/>
  <c r="AI39" i="1"/>
  <c r="Y39" i="1"/>
  <c r="X39" i="1"/>
  <c r="N39" i="1"/>
  <c r="M39" i="1"/>
  <c r="AU38" i="1"/>
  <c r="AT38" i="1"/>
  <c r="AJ38" i="1"/>
  <c r="AI38" i="1"/>
  <c r="Y38" i="1"/>
  <c r="X38" i="1"/>
  <c r="N38" i="1"/>
  <c r="M38" i="1"/>
  <c r="AU37" i="1"/>
  <c r="AT37" i="1"/>
  <c r="AJ37" i="1"/>
  <c r="AI37" i="1"/>
  <c r="Y37" i="1"/>
  <c r="X37" i="1"/>
  <c r="N37" i="1"/>
  <c r="M37" i="1"/>
  <c r="AT36" i="1"/>
  <c r="AS36" i="1"/>
  <c r="AI36" i="1"/>
  <c r="AH36" i="1"/>
  <c r="X36" i="1"/>
  <c r="W36" i="1"/>
  <c r="M36" i="1"/>
  <c r="L36" i="1"/>
  <c r="AT35" i="1"/>
  <c r="AS35" i="1"/>
  <c r="AI35" i="1"/>
  <c r="AH35" i="1"/>
  <c r="X35" i="1"/>
  <c r="W35" i="1"/>
  <c r="M35" i="1"/>
  <c r="L35" i="1"/>
  <c r="AT34" i="1"/>
  <c r="AS34" i="1"/>
  <c r="AI34" i="1"/>
  <c r="AH34" i="1"/>
  <c r="X34" i="1"/>
  <c r="W34" i="1"/>
  <c r="M34" i="1"/>
  <c r="L34" i="1"/>
  <c r="AT33" i="1"/>
  <c r="AS33" i="1"/>
  <c r="AI33" i="1"/>
  <c r="AH33" i="1"/>
  <c r="X33" i="1"/>
  <c r="W33" i="1"/>
  <c r="M33" i="1"/>
  <c r="L33" i="1"/>
  <c r="AT32" i="1"/>
  <c r="AS32" i="1"/>
  <c r="AI32" i="1"/>
  <c r="AH32" i="1"/>
  <c r="X32" i="1"/>
  <c r="W32" i="1"/>
  <c r="M32" i="1"/>
  <c r="L32" i="1"/>
  <c r="AT31" i="1"/>
  <c r="AS31" i="1"/>
  <c r="AI31" i="1"/>
  <c r="AH31" i="1"/>
  <c r="X31" i="1"/>
  <c r="W31" i="1"/>
  <c r="M31" i="1"/>
  <c r="L31" i="1"/>
  <c r="AT30" i="1"/>
  <c r="AS30" i="1"/>
  <c r="AI30" i="1"/>
  <c r="AH30" i="1"/>
  <c r="X30" i="1"/>
  <c r="W30" i="1"/>
  <c r="M30" i="1"/>
  <c r="L30" i="1"/>
  <c r="AT29" i="1"/>
  <c r="AS29" i="1"/>
  <c r="AI29" i="1"/>
  <c r="AH29" i="1"/>
  <c r="X29" i="1"/>
  <c r="W29" i="1"/>
  <c r="M29" i="1"/>
  <c r="L29" i="1"/>
  <c r="AT28" i="1"/>
  <c r="AS28" i="1"/>
  <c r="AI28" i="1"/>
  <c r="AH28" i="1"/>
  <c r="X28" i="1"/>
  <c r="W28" i="1"/>
  <c r="M28" i="1"/>
  <c r="L28" i="1"/>
  <c r="AT27" i="1"/>
  <c r="AS27" i="1"/>
  <c r="AI27" i="1"/>
  <c r="AH27" i="1"/>
  <c r="X27" i="1"/>
  <c r="W27" i="1"/>
  <c r="M27" i="1"/>
  <c r="L27" i="1"/>
  <c r="AS26" i="1"/>
  <c r="AH26" i="1"/>
  <c r="W26" i="1"/>
  <c r="L26" i="1"/>
  <c r="AU25" i="1"/>
  <c r="AS25" i="1"/>
  <c r="AJ25" i="1"/>
  <c r="AH25" i="1"/>
  <c r="Y25" i="1"/>
  <c r="W25" i="1"/>
  <c r="N25" i="1"/>
  <c r="L25" i="1"/>
  <c r="AS11" i="1"/>
  <c r="AH11" i="1"/>
  <c r="W11" i="1"/>
  <c r="L11" i="1"/>
  <c r="AK47" i="1" l="1"/>
  <c r="O37" i="1"/>
  <c r="O52" i="1" s="1"/>
  <c r="AR26" i="1"/>
  <c r="AV37" i="1"/>
  <c r="AK37" i="1"/>
  <c r="K26" i="1"/>
  <c r="K52" i="1" s="1"/>
  <c r="AG27" i="1"/>
  <c r="AV47" i="1"/>
  <c r="V26" i="1"/>
  <c r="Z47" i="1"/>
  <c r="AR27" i="1"/>
  <c r="AG26" i="1"/>
  <c r="O47" i="1"/>
  <c r="N52" i="1" s="1"/>
  <c r="K27" i="1"/>
  <c r="L52" i="1" s="1"/>
  <c r="Z37" i="1"/>
  <c r="V27" i="1"/>
</calcChain>
</file>

<file path=xl/sharedStrings.xml><?xml version="1.0" encoding="utf-8"?>
<sst xmlns="http://schemas.openxmlformats.org/spreadsheetml/2006/main" count="36" uniqueCount="10">
  <si>
    <t>売数量</t>
    <rPh sb="0" eb="3">
      <t>ウリスウリョウ</t>
    </rPh>
    <phoneticPr fontId="2"/>
  </si>
  <si>
    <t>値段</t>
    <rPh sb="0" eb="2">
      <t>ネダン</t>
    </rPh>
    <phoneticPr fontId="2"/>
  </si>
  <si>
    <t>買数量</t>
    <rPh sb="0" eb="3">
      <t>カイスウリョウ</t>
    </rPh>
    <phoneticPr fontId="2"/>
  </si>
  <si>
    <t>OVER</t>
    <phoneticPr fontId="2"/>
  </si>
  <si>
    <t>UNDER</t>
    <phoneticPr fontId="2"/>
  </si>
  <si>
    <t>成行</t>
    <rPh sb="0" eb="2">
      <t>ナリユキ</t>
    </rPh>
    <phoneticPr fontId="2"/>
  </si>
  <si>
    <t>買合計</t>
    <rPh sb="0" eb="1">
      <t>カイ</t>
    </rPh>
    <rPh sb="1" eb="3">
      <t>ゴウケイ</t>
    </rPh>
    <phoneticPr fontId="2"/>
  </si>
  <si>
    <t>売合計</t>
    <rPh sb="0" eb="1">
      <t>ウリ</t>
    </rPh>
    <rPh sb="1" eb="3">
      <t>ゴウケイ</t>
    </rPh>
    <phoneticPr fontId="2"/>
  </si>
  <si>
    <t>時刻</t>
    <rPh sb="0" eb="2">
      <t>ジコク</t>
    </rPh>
    <phoneticPr fontId="2"/>
  </si>
  <si>
    <t>5分ごとにデータ抜き出し</t>
    <rPh sb="1" eb="2">
      <t>フン</t>
    </rPh>
    <rPh sb="8" eb="9">
      <t>ヌ</t>
    </rPh>
    <rPh sb="10" eb="11">
      <t>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</si>
</sst>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3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 shrinkToFit="1"/>
    </xf>
    <xf numFmtId="0" fontId="3" fillId="2" borderId="12" xfId="0" quotePrefix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vertical="center" shrinkToFit="1"/>
    </xf>
    <xf numFmtId="0" fontId="6" fillId="0" borderId="0" xfId="0" applyFont="1" applyBorder="1">
      <alignment vertical="center"/>
    </xf>
    <xf numFmtId="0" fontId="3" fillId="0" borderId="1" xfId="0" applyFont="1" applyBorder="1">
      <alignment vertical="center"/>
    </xf>
    <xf numFmtId="20" fontId="3" fillId="0" borderId="0" xfId="0" applyNumberFormat="1" applyFo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20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7C80"/>
      <color rgb="FFFF9999"/>
      <color rgb="FF33FF8F"/>
      <color rgb="FF21FF85"/>
      <color rgb="FF3FFF96"/>
      <color rgb="FF3BFF94"/>
      <color rgb="FF11FF7D"/>
      <color rgb="FF2FFF8D"/>
      <color rgb="FF37FF91"/>
      <color rgb="FF19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d672c633428d47a0a7823f33f58dd7ad">
      <tp>
        <v>6000</v>
        <stp/>
        <stp>Market</stp>
        <stp>STOCK</stp>
        <stp>21700.T</stp>
        <stp>最良売気配数量10</stp>
        <tr r="AS27" s="1"/>
      </tp>
    </main>
    <main first="rtdsrv.d672c633428d47a0a7823f33f58dd7ad">
      <tp>
        <v>600</v>
        <stp/>
        <stp>Market</stp>
        <stp>STOCK</stp>
        <stp>92270.T</stp>
        <stp>最良売気配数量10</stp>
        <tr r="W27" s="1"/>
      </tp>
    </main>
    <main first="rtdsrv.d672c633428d47a0a7823f33f58dd7ad">
      <tp>
        <v>500</v>
        <stp/>
        <stp>Market</stp>
        <stp>STOCK</stp>
        <stp>66130.T</stp>
        <stp>最良売気配数量10</stp>
        <tr r="L27" s="1"/>
      </tp>
    </main>
    <main first="rtdsrv.d672c633428d47a0a7823f33f58dd7ad">
      <tp>
        <v>200</v>
        <stp/>
        <stp>Market</stp>
        <stp>STOCK</stp>
        <stp>21950.T</stp>
        <stp>最良売気配数量10</stp>
        <tr r="AH27" s="1"/>
      </tp>
    </main>
    <main first="rtdsrv.d672c633428d47a0a7823f33f58dd7ad">
      <tp>
        <v>156300</v>
        <stp/>
        <stp>Market</stp>
        <stp>STOCK</stp>
        <stp>21950.T</stp>
        <stp>UNDER気配数量</stp>
        <tr r="AJ47" s="1"/>
      </tp>
    </main>
    <main first="rtdsrv.d672c633428d47a0a7823f33f58dd7ad">
      <tp>
        <v>1300</v>
        <stp/>
        <stp>Market</stp>
        <stp>STOCK</stp>
        <stp>92270.T</stp>
        <stp>最良買気配数量8</stp>
        <tr r="Y44" s="1"/>
      </tp>
      <tp>
        <v>1600</v>
        <stp/>
        <stp>Market</stp>
        <stp>STOCK</stp>
        <stp>92270.T</stp>
        <stp>最良買気配数量9</stp>
        <tr r="Y45" s="1"/>
      </tp>
      <tp>
        <v>400</v>
        <stp/>
        <stp>Market</stp>
        <stp>STOCK</stp>
        <stp>92270.T</stp>
        <stp>最良買気配数量1</stp>
        <tr r="Y37" s="1"/>
      </tp>
      <tp>
        <v>300</v>
        <stp/>
        <stp>Market</stp>
        <stp>STOCK</stp>
        <stp>92270.T</stp>
        <stp>最良買気配数量2</stp>
        <tr r="Y38" s="1"/>
      </tp>
      <tp>
        <v>200</v>
        <stp/>
        <stp>Market</stp>
        <stp>STOCK</stp>
        <stp>92270.T</stp>
        <stp>最良買気配数量3</stp>
        <tr r="Y39" s="1"/>
      </tp>
      <tp>
        <v>200</v>
        <stp/>
        <stp>Market</stp>
        <stp>STOCK</stp>
        <stp>92270.T</stp>
        <stp>最良買気配数量4</stp>
        <tr r="Y40" s="1"/>
      </tp>
      <tp>
        <v>200</v>
        <stp/>
        <stp>Market</stp>
        <stp>STOCK</stp>
        <stp>92270.T</stp>
        <stp>最良買気配数量5</stp>
        <tr r="Y41" s="1"/>
      </tp>
      <tp>
        <v>1900</v>
        <stp/>
        <stp>Market</stp>
        <stp>STOCK</stp>
        <stp>92270.T</stp>
        <stp>最良買気配数量6</stp>
        <tr r="Y42" s="1"/>
      </tp>
      <tp>
        <v>600</v>
        <stp/>
        <stp>Market</stp>
        <stp>STOCK</stp>
        <stp>92270.T</stp>
        <stp>最良買気配数量7</stp>
        <tr r="Y43" s="1"/>
      </tp>
    </main>
    <main first="rtdsrv.d672c633428d47a0a7823f33f58dd7ad">
      <tp>
        <v>331500</v>
        <stp/>
        <stp>Market</stp>
        <stp>STOCK</stp>
        <stp>92270.T</stp>
        <stp>UNDER気配数量</stp>
        <tr r="Y47" s="1"/>
      </tp>
    </main>
    <main first="rtdsrv.d672c633428d47a0a7823f33f58dd7ad">
      <tp>
        <v>4500</v>
        <stp/>
        <stp>Market</stp>
        <stp>STOCK</stp>
        <stp>21700.T</stp>
        <stp>最良買気配数量9</stp>
        <tr r="AU45" s="1"/>
      </tp>
      <tp>
        <v>10300</v>
        <stp/>
        <stp>Market</stp>
        <stp>STOCK</stp>
        <stp>21700.T</stp>
        <stp>最良買気配数量8</stp>
        <tr r="AU44" s="1"/>
      </tp>
      <tp>
        <v>3900</v>
        <stp/>
        <stp>Market</stp>
        <stp>STOCK</stp>
        <stp>21700.T</stp>
        <stp>最良買気配数量7</stp>
        <tr r="AU43" s="1"/>
      </tp>
      <tp>
        <v>21100</v>
        <stp/>
        <stp>Market</stp>
        <stp>STOCK</stp>
        <stp>21700.T</stp>
        <stp>最良買気配数量6</stp>
        <tr r="AU42" s="1"/>
      </tp>
      <tp>
        <v>7700</v>
        <stp/>
        <stp>Market</stp>
        <stp>STOCK</stp>
        <stp>21700.T</stp>
        <stp>最良買気配数量5</stp>
        <tr r="AU41" s="1"/>
      </tp>
      <tp>
        <v>18000</v>
        <stp/>
        <stp>Market</stp>
        <stp>STOCK</stp>
        <stp>21700.T</stp>
        <stp>最良買気配数量4</stp>
        <tr r="AU40" s="1"/>
      </tp>
      <tp>
        <v>17200</v>
        <stp/>
        <stp>Market</stp>
        <stp>STOCK</stp>
        <stp>21700.T</stp>
        <stp>最良買気配数量3</stp>
        <tr r="AU39" s="1"/>
      </tp>
      <tp>
        <v>23800</v>
        <stp/>
        <stp>Market</stp>
        <stp>STOCK</stp>
        <stp>21700.T</stp>
        <stp>最良買気配数量2</stp>
        <tr r="AU38" s="1"/>
      </tp>
      <tp>
        <v>2300</v>
        <stp/>
        <stp>Market</stp>
        <stp>STOCK</stp>
        <stp>21700.T</stp>
        <stp>最良買気配数量1</stp>
        <tr r="AU37" s="1"/>
      </tp>
      <tp>
        <v>100</v>
        <stp/>
        <stp>Market</stp>
        <stp>STOCK</stp>
        <stp>21950.T</stp>
        <stp>最良買気配数量8</stp>
        <tr r="AJ44" s="1"/>
      </tp>
      <tp>
        <v>900</v>
        <stp/>
        <stp>Market</stp>
        <stp>STOCK</stp>
        <stp>21950.T</stp>
        <stp>最良買気配数量9</stp>
        <tr r="AJ45" s="1"/>
      </tp>
      <tp>
        <v>100</v>
        <stp/>
        <stp>Market</stp>
        <stp>STOCK</stp>
        <stp>21950.T</stp>
        <stp>最良買気配数量2</stp>
        <tr r="AJ38" s="1"/>
      </tp>
      <tp>
        <v>100</v>
        <stp/>
        <stp>Market</stp>
        <stp>STOCK</stp>
        <stp>21950.T</stp>
        <stp>最良買気配数量3</stp>
        <tr r="AJ39" s="1"/>
      </tp>
      <tp>
        <v>100</v>
        <stp/>
        <stp>Market</stp>
        <stp>STOCK</stp>
        <stp>21950.T</stp>
        <stp>最良買気配数量1</stp>
        <tr r="AJ37" s="1"/>
      </tp>
      <tp>
        <v>200</v>
        <stp/>
        <stp>Market</stp>
        <stp>STOCK</stp>
        <stp>21950.T</stp>
        <stp>最良買気配数量6</stp>
        <tr r="AJ42" s="1"/>
      </tp>
      <tp>
        <v>600</v>
        <stp/>
        <stp>Market</stp>
        <stp>STOCK</stp>
        <stp>21950.T</stp>
        <stp>最良買気配数量7</stp>
        <tr r="AJ43" s="1"/>
      </tp>
      <tp>
        <v>100</v>
        <stp/>
        <stp>Market</stp>
        <stp>STOCK</stp>
        <stp>21950.T</stp>
        <stp>最良買気配数量4</stp>
        <tr r="AJ40" s="1"/>
      </tp>
      <tp>
        <v>200</v>
        <stp/>
        <stp>Market</stp>
        <stp>STOCK</stp>
        <stp>21950.T</stp>
        <stp>最良買気配数量5</stp>
        <tr r="AJ41" s="1"/>
      </tp>
      <tp>
        <v>555000</v>
        <stp/>
        <stp>Market</stp>
        <stp>STOCK</stp>
        <stp>66130.T</stp>
        <stp>UNDER気配数量</stp>
        <tr r="N47" s="1"/>
      </tp>
    </main>
    <main first="rtdsrv.d672c633428d47a0a7823f33f58dd7ad">
      <tp>
        <v>361200</v>
        <stp/>
        <stp>Market</stp>
        <stp>STOCK</stp>
        <stp>21700.T</stp>
        <stp>UNDER気配数量</stp>
        <tr r="AU47" s="1"/>
      </tp>
    </main>
    <main first="rtdsrv.d672c633428d47a0a7823f33f58dd7ad">
      <tp>
        <v>38900</v>
        <stp/>
        <stp>Market</stp>
        <stp>STOCK</stp>
        <stp>66130.T</stp>
        <stp>最良買気配数量8</stp>
        <tr r="N44" s="1"/>
      </tp>
      <tp>
        <v>3300</v>
        <stp/>
        <stp>Market</stp>
        <stp>STOCK</stp>
        <stp>66130.T</stp>
        <stp>最良買気配数量9</stp>
        <tr r="N45" s="1"/>
      </tp>
      <tp>
        <v>35600</v>
        <stp/>
        <stp>Market</stp>
        <stp>STOCK</stp>
        <stp>66130.T</stp>
        <stp>最良買気配数量4</stp>
        <tr r="N40" s="1"/>
      </tp>
      <tp>
        <v>16900</v>
        <stp/>
        <stp>Market</stp>
        <stp>STOCK</stp>
        <stp>66130.T</stp>
        <stp>最良買気配数量5</stp>
        <tr r="N41" s="1"/>
      </tp>
      <tp>
        <v>25900</v>
        <stp/>
        <stp>Market</stp>
        <stp>STOCK</stp>
        <stp>66130.T</stp>
        <stp>最良買気配数量6</stp>
        <tr r="N42" s="1"/>
      </tp>
      <tp>
        <v>2900</v>
        <stp/>
        <stp>Market</stp>
        <stp>STOCK</stp>
        <stp>66130.T</stp>
        <stp>最良買気配数量7</stp>
        <tr r="N43" s="1"/>
      </tp>
      <tp>
        <v>100</v>
        <stp/>
        <stp>Market</stp>
        <stp>STOCK</stp>
        <stp>66130.T</stp>
        <stp>最良買気配数量1</stp>
        <tr r="N37" s="1"/>
      </tp>
      <tp>
        <v>14100</v>
        <stp/>
        <stp>Market</stp>
        <stp>STOCK</stp>
        <stp>66130.T</stp>
        <stp>最良買気配数量2</stp>
        <tr r="N38" s="1"/>
      </tp>
      <tp>
        <v>13600</v>
        <stp/>
        <stp>Market</stp>
        <stp>STOCK</stp>
        <stp>66130.T</stp>
        <stp>最良買気配数量3</stp>
        <tr r="N39" s="1"/>
      </tp>
    </main>
    <main first="rtdsrv.d672c633428d47a0a7823f33f58dd7ad">
      <tp>
        <v>2336</v>
        <stp/>
        <stp>Market</stp>
        <stp>STOCK</stp>
        <stp>92270.T</stp>
        <stp>最良売気配値10</stp>
        <tr r="X27" s="1"/>
      </tp>
    </main>
    <main first="rtdsrv.d672c633428d47a0a7823f33f58dd7ad">
      <tp>
        <v>1294</v>
        <stp/>
        <stp>Market</stp>
        <stp>STOCK</stp>
        <stp>21950.T</stp>
        <stp>最良売気配値10</stp>
        <tr r="AI27" s="1"/>
      </tp>
      <tp>
        <v>744</v>
        <stp/>
        <stp>Market</stp>
        <stp>STOCK</stp>
        <stp>21700.T</stp>
        <stp>最良売気配値10</stp>
        <tr r="AT27" s="1"/>
      </tp>
    </main>
    <main first="rtdsrv.d672c633428d47a0a7823f33f58dd7ad">
      <tp>
        <v>724</v>
        <stp/>
        <stp>Market</stp>
        <stp>STOCK</stp>
        <stp>66130.T</stp>
        <stp>最良売気配値10</stp>
        <tr r="M27" s="1"/>
      </tp>
    </main>
    <main first="rtdsrv.d672c633428d47a0a7823f33f58dd7ad">
      <tp>
        <v>300</v>
        <stp/>
        <stp>Market</stp>
        <stp>STOCK</stp>
        <stp>92270.T</stp>
        <stp>最良買気配数量10</stp>
        <tr r="Y46" s="1"/>
      </tp>
    </main>
    <main first="rtdsrv.d672c633428d47a0a7823f33f58dd7ad">
      <tp>
        <v>606100</v>
        <stp/>
        <stp>Market</stp>
        <stp>STOCK</stp>
        <stp>66130.T</stp>
        <stp>OVER気配数量</stp>
        <tr r="L26" s="1"/>
      </tp>
    </main>
    <main first="rtdsrv.d672c633428d47a0a7823f33f58dd7ad">
      <tp>
        <v>9100</v>
        <stp/>
        <stp>Market</stp>
        <stp>STOCK</stp>
        <stp>66130.T</stp>
        <stp>最良買気配数量10</stp>
        <tr r="N46" s="1"/>
      </tp>
    </main>
    <main first="rtdsrv.d672c633428d47a0a7823f33f58dd7ad">
      <tp>
        <v>3100</v>
        <stp/>
        <stp>Market</stp>
        <stp>STOCK</stp>
        <stp>21700.T</stp>
        <stp>最良買気配数量10</stp>
        <tr r="AU46" s="1"/>
      </tp>
    </main>
    <main first="rtdsrv.d672c633428d47a0a7823f33f58dd7ad">
      <tp>
        <v>524400</v>
        <stp/>
        <stp>Market</stp>
        <stp>STOCK</stp>
        <stp>92270.T</stp>
        <stp>OVER気配数量</stp>
        <tr r="W26" s="1"/>
      </tp>
    </main>
    <main first="rtdsrv.d672c633428d47a0a7823f33f58dd7ad">
      <tp>
        <v>255600</v>
        <stp/>
        <stp>Market</stp>
        <stp>STOCK</stp>
        <stp>21700.T</stp>
        <stp>OVER気配数量</stp>
        <tr r="AS26" s="1"/>
      </tp>
      <tp>
        <v>234500</v>
        <stp/>
        <stp>Market</stp>
        <stp>STOCK</stp>
        <stp>21950.T</stp>
        <stp>OVER気配数量</stp>
        <tr r="AH26" s="1"/>
      </tp>
    </main>
    <main first="rtdsrv.d672c633428d47a0a7823f33f58dd7ad">
      <tp>
        <v>300</v>
        <stp/>
        <stp>Market</stp>
        <stp>STOCK</stp>
        <stp>21950.T</stp>
        <stp>最良買気配数量10</stp>
        <tr r="AJ46" s="1"/>
      </tp>
    </main>
    <main first="rtdsrv.d672c633428d47a0a7823f33f58dd7ad">
      <tp>
        <v>0</v>
        <stp/>
        <stp>Market</stp>
        <stp>STOCK</stp>
        <stp>21950.T</stp>
        <stp>買成行数量</stp>
        <tr r="AJ25" s="1"/>
      </tp>
    </main>
    <main first="rtdsrv.d672c633428d47a0a7823f33f58dd7ad">
      <tp>
        <v>0</v>
        <stp/>
        <stp>Market</stp>
        <stp>STOCK</stp>
        <stp>21950.T</stp>
        <stp>売成行数量</stp>
        <tr r="AH25" s="1"/>
      </tp>
    </main>
    <main first="rtdsrv.d672c633428d47a0a7823f33f58dd7ad">
      <tp>
        <v>0</v>
        <stp/>
        <stp>Market</stp>
        <stp>STOCK</stp>
        <stp>21700.T</stp>
        <stp>買成行数量</stp>
        <tr r="AU25" s="1"/>
      </tp>
    </main>
    <main first="rtdsrv.d672c633428d47a0a7823f33f58dd7ad">
      <tp>
        <v>0</v>
        <stp/>
        <stp>Market</stp>
        <stp>STOCK</stp>
        <stp>21700.T</stp>
        <stp>売成行数量</stp>
        <tr r="AS25" s="1"/>
      </tp>
    </main>
    <main first="rtdsrv.d672c633428d47a0a7823f33f58dd7ad">
      <tp>
        <v>0</v>
        <stp/>
        <stp>Market</stp>
        <stp>STOCK</stp>
        <stp>92270.T</stp>
        <stp>買成行数量</stp>
        <tr r="Y25" s="1"/>
      </tp>
    </main>
    <main first="rtdsrv.d672c633428d47a0a7823f33f58dd7ad">
      <tp>
        <v>0</v>
        <stp/>
        <stp>Market</stp>
        <stp>STOCK</stp>
        <stp>92270.T</stp>
        <stp>売成行数量</stp>
        <tr r="W25" s="1"/>
      </tp>
    </main>
    <main first="rtdsrv.d672c633428d47a0a7823f33f58dd7ad">
      <tp>
        <v>0</v>
        <stp/>
        <stp>Market</stp>
        <stp>STOCK</stp>
        <stp>66130.T</stp>
        <stp>買成行数量</stp>
        <tr r="N25" s="1"/>
      </tp>
    </main>
    <main first="rtdsrv.d672c633428d47a0a7823f33f58dd7ad">
      <tp>
        <v>0</v>
        <stp/>
        <stp>Market</stp>
        <stp>STOCK</stp>
        <stp>66130.T</stp>
        <stp>売成行数量</stp>
        <tr r="L25" s="1"/>
      </tp>
    </main>
    <main first="rtdsrv.d672c633428d47a0a7823f33f58dd7ad">
      <tp t="s">
        <v>リンクアンドモチベーション</v>
        <stp/>
        <stp>Market</stp>
        <stp>STOCK</stp>
        <stp>21700.T</stp>
        <stp>銘柄名称</stp>
        <tr r="AS11" s="1"/>
      </tp>
      <tp t="s">
        <v>アミタホールディングス</v>
        <stp/>
        <stp>Market</stp>
        <stp>STOCK</stp>
        <stp>21950.T</stp>
        <stp>銘柄名称</stp>
        <tr r="AH11" s="1"/>
      </tp>
    </main>
    <main first="rtdsrv.d672c633428d47a0a7823f33f58dd7ad">
      <tp t="s">
        <v>マイクロ波化学</v>
        <stp/>
        <stp>Market</stp>
        <stp>STOCK</stp>
        <stp>92270.T</stp>
        <stp>銘柄名称</stp>
        <tr r="W11" s="1"/>
      </tp>
    </main>
    <main first="rtdsrv.d672c633428d47a0a7823f33f58dd7ad">
      <tp t="s">
        <v>ＱＤレーザ</v>
        <stp/>
        <stp>Market</stp>
        <stp>STOCK</stp>
        <stp>66130.T</stp>
        <stp>銘柄名称</stp>
        <tr r="L11" s="1"/>
      </tp>
    </main>
    <main first="rtdsrv.d672c633428d47a0a7823f33f58dd7ad">
      <tp>
        <v>2335</v>
        <stp/>
        <stp>Market</stp>
        <stp>STOCK</stp>
        <stp>92270.T</stp>
        <stp>最良売気配値9</stp>
        <tr r="X28" s="1"/>
      </tp>
      <tp>
        <v>2334</v>
        <stp/>
        <stp>Market</stp>
        <stp>STOCK</stp>
        <stp>92270.T</stp>
        <stp>最良売気配値8</stp>
        <tr r="X29" s="1"/>
      </tp>
      <tp>
        <v>2325</v>
        <stp/>
        <stp>Market</stp>
        <stp>STOCK</stp>
        <stp>92270.T</stp>
        <stp>最良売気配値3</stp>
        <tr r="X34" s="1"/>
      </tp>
      <tp>
        <v>2323</v>
        <stp/>
        <stp>Market</stp>
        <stp>STOCK</stp>
        <stp>92270.T</stp>
        <stp>最良売気配値2</stp>
        <tr r="X35" s="1"/>
      </tp>
      <tp>
        <v>2320</v>
        <stp/>
        <stp>Market</stp>
        <stp>STOCK</stp>
        <stp>92270.T</stp>
        <stp>最良売気配値1</stp>
        <tr r="X36" s="1"/>
      </tp>
      <tp>
        <v>2333</v>
        <stp/>
        <stp>Market</stp>
        <stp>STOCK</stp>
        <stp>92270.T</stp>
        <stp>最良売気配値7</stp>
        <tr r="X30" s="1"/>
      </tp>
      <tp>
        <v>2332</v>
        <stp/>
        <stp>Market</stp>
        <stp>STOCK</stp>
        <stp>92270.T</stp>
        <stp>最良売気配値6</stp>
        <tr r="X31" s="1"/>
      </tp>
      <tp>
        <v>2330</v>
        <stp/>
        <stp>Market</stp>
        <stp>STOCK</stp>
        <stp>92270.T</stp>
        <stp>最良売気配値5</stp>
        <tr r="X32" s="1"/>
      </tp>
      <tp>
        <v>2327</v>
        <stp/>
        <stp>Market</stp>
        <stp>STOCK</stp>
        <stp>92270.T</stp>
        <stp>最良売気配値4</stp>
        <tr r="X33" s="1"/>
      </tp>
    </main>
    <main first="rtdsrv.d672c633428d47a0a7823f33f58dd7ad">
      <tp>
        <v>2290</v>
        <stp/>
        <stp>Market</stp>
        <stp>STOCK</stp>
        <stp>92270.T</stp>
        <stp>最良買気配値8</stp>
        <tr r="X44" s="1"/>
      </tp>
      <tp>
        <v>2288</v>
        <stp/>
        <stp>Market</stp>
        <stp>STOCK</stp>
        <stp>92270.T</stp>
        <stp>最良買気配値9</stp>
        <tr r="X45" s="1"/>
      </tp>
      <tp>
        <v>2295</v>
        <stp/>
        <stp>Market</stp>
        <stp>STOCK</stp>
        <stp>92270.T</stp>
        <stp>最良買気配値6</stp>
        <tr r="X42" s="1"/>
      </tp>
      <tp>
        <v>2291</v>
        <stp/>
        <stp>Market</stp>
        <stp>STOCK</stp>
        <stp>92270.T</stp>
        <stp>最良買気配値7</stp>
        <tr r="X43" s="1"/>
      </tp>
      <tp>
        <v>2297</v>
        <stp/>
        <stp>Market</stp>
        <stp>STOCK</stp>
        <stp>92270.T</stp>
        <stp>最良買気配値4</stp>
        <tr r="X40" s="1"/>
      </tp>
      <tp>
        <v>2296</v>
        <stp/>
        <stp>Market</stp>
        <stp>STOCK</stp>
        <stp>92270.T</stp>
        <stp>最良買気配値5</stp>
        <tr r="X41" s="1"/>
      </tp>
      <tp>
        <v>2299</v>
        <stp/>
        <stp>Market</stp>
        <stp>STOCK</stp>
        <stp>92270.T</stp>
        <stp>最良買気配値2</stp>
        <tr r="X38" s="1"/>
      </tp>
      <tp>
        <v>2298</v>
        <stp/>
        <stp>Market</stp>
        <stp>STOCK</stp>
        <stp>92270.T</stp>
        <stp>最良買気配値3</stp>
        <tr r="X39" s="1"/>
      </tp>
      <tp>
        <v>2300</v>
        <stp/>
        <stp>Market</stp>
        <stp>STOCK</stp>
        <stp>92270.T</stp>
        <stp>最良買気配値1</stp>
        <tr r="X37" s="1"/>
      </tp>
    </main>
    <main first="rtdsrv.d672c633428d47a0a7823f33f58dd7ad">
      <tp>
        <v>1280</v>
        <stp/>
        <stp>Market</stp>
        <stp>STOCK</stp>
        <stp>21950.T</stp>
        <stp>最良売気配値1</stp>
        <tr r="AI36" s="1"/>
      </tp>
      <tp>
        <v>1282</v>
        <stp/>
        <stp>Market</stp>
        <stp>STOCK</stp>
        <stp>21950.T</stp>
        <stp>最良売気配値2</stp>
        <tr r="AI35" s="1"/>
      </tp>
      <tp>
        <v>1283</v>
        <stp/>
        <stp>Market</stp>
        <stp>STOCK</stp>
        <stp>21950.T</stp>
        <stp>最良売気配値3</stp>
        <tr r="AI34" s="1"/>
      </tp>
      <tp>
        <v>1284</v>
        <stp/>
        <stp>Market</stp>
        <stp>STOCK</stp>
        <stp>21950.T</stp>
        <stp>最良売気配値4</stp>
        <tr r="AI33" s="1"/>
      </tp>
      <tp>
        <v>1285</v>
        <stp/>
        <stp>Market</stp>
        <stp>STOCK</stp>
        <stp>21950.T</stp>
        <stp>最良売気配値5</stp>
        <tr r="AI32" s="1"/>
      </tp>
      <tp>
        <v>742</v>
        <stp/>
        <stp>Market</stp>
        <stp>STOCK</stp>
        <stp>21700.T</stp>
        <stp>最良売気配値8</stp>
        <tr r="AT29" s="1"/>
      </tp>
      <tp>
        <v>1287</v>
        <stp/>
        <stp>Market</stp>
        <stp>STOCK</stp>
        <stp>21950.T</stp>
        <stp>最良売気配値6</stp>
        <tr r="AI31" s="1"/>
      </tp>
      <tp>
        <v>743</v>
        <stp/>
        <stp>Market</stp>
        <stp>STOCK</stp>
        <stp>21700.T</stp>
        <stp>最良売気配値9</stp>
        <tr r="AT28" s="1"/>
      </tp>
      <tp>
        <v>1288</v>
        <stp/>
        <stp>Market</stp>
        <stp>STOCK</stp>
        <stp>21950.T</stp>
        <stp>最良売気配値7</stp>
        <tr r="AI30" s="1"/>
      </tp>
      <tp>
        <v>740</v>
        <stp/>
        <stp>Market</stp>
        <stp>STOCK</stp>
        <stp>21700.T</stp>
        <stp>最良売気配値6</stp>
        <tr r="AT31" s="1"/>
      </tp>
      <tp>
        <v>1289</v>
        <stp/>
        <stp>Market</stp>
        <stp>STOCK</stp>
        <stp>21950.T</stp>
        <stp>最良売気配値8</stp>
        <tr r="AI29" s="1"/>
      </tp>
      <tp>
        <v>741</v>
        <stp/>
        <stp>Market</stp>
        <stp>STOCK</stp>
        <stp>21700.T</stp>
        <stp>最良売気配値7</stp>
        <tr r="AT30" s="1"/>
      </tp>
      <tp>
        <v>1290</v>
        <stp/>
        <stp>Market</stp>
        <stp>STOCK</stp>
        <stp>21950.T</stp>
        <stp>最良売気配値9</stp>
        <tr r="AI28" s="1"/>
      </tp>
      <tp>
        <v>738</v>
        <stp/>
        <stp>Market</stp>
        <stp>STOCK</stp>
        <stp>21700.T</stp>
        <stp>最良売気配値4</stp>
        <tr r="AT33" s="1"/>
      </tp>
      <tp>
        <v>739</v>
        <stp/>
        <stp>Market</stp>
        <stp>STOCK</stp>
        <stp>21700.T</stp>
        <stp>最良売気配値5</stp>
        <tr r="AT32" s="1"/>
      </tp>
      <tp>
        <v>736</v>
        <stp/>
        <stp>Market</stp>
        <stp>STOCK</stp>
        <stp>21700.T</stp>
        <stp>最良売気配値2</stp>
        <tr r="AT35" s="1"/>
      </tp>
      <tp>
        <v>737</v>
        <stp/>
        <stp>Market</stp>
        <stp>STOCK</stp>
        <stp>21700.T</stp>
        <stp>最良売気配値3</stp>
        <tr r="AT34" s="1"/>
      </tp>
      <tp>
        <v>735</v>
        <stp/>
        <stp>Market</stp>
        <stp>STOCK</stp>
        <stp>21700.T</stp>
        <stp>最良売気配値1</stp>
        <tr r="AT36" s="1"/>
      </tp>
    </main>
    <main first="rtdsrv.d672c633428d47a0a7823f33f58dd7ad">
      <tp>
        <v>1248</v>
        <stp/>
        <stp>Market</stp>
        <stp>STOCK</stp>
        <stp>21950.T</stp>
        <stp>最良買気配値5</stp>
        <tr r="AI41" s="1"/>
      </tp>
      <tp>
        <v>1250</v>
        <stp/>
        <stp>Market</stp>
        <stp>STOCK</stp>
        <stp>21950.T</stp>
        <stp>最良買気配値4</stp>
        <tr r="AI40" s="1"/>
      </tp>
      <tp>
        <v>724</v>
        <stp/>
        <stp>Market</stp>
        <stp>STOCK</stp>
        <stp>21700.T</stp>
        <stp>最良買気配値9</stp>
        <tr r="AT45" s="1"/>
      </tp>
      <tp>
        <v>1242</v>
        <stp/>
        <stp>Market</stp>
        <stp>STOCK</stp>
        <stp>21950.T</stp>
        <stp>最良買気配値7</stp>
        <tr r="AI43" s="1"/>
      </tp>
      <tp>
        <v>725</v>
        <stp/>
        <stp>Market</stp>
        <stp>STOCK</stp>
        <stp>21700.T</stp>
        <stp>最良買気配値8</stp>
        <tr r="AT44" s="1"/>
      </tp>
      <tp>
        <v>1244</v>
        <stp/>
        <stp>Market</stp>
        <stp>STOCK</stp>
        <stp>21950.T</stp>
        <stp>最良買気配値6</stp>
        <tr r="AI42" s="1"/>
      </tp>
      <tp>
        <v>1259</v>
        <stp/>
        <stp>Market</stp>
        <stp>STOCK</stp>
        <stp>21950.T</stp>
        <stp>最良買気配値1</stp>
        <tr r="AI37" s="1"/>
      </tp>
      <tp>
        <v>1252</v>
        <stp/>
        <stp>Market</stp>
        <stp>STOCK</stp>
        <stp>21950.T</stp>
        <stp>最良買気配値3</stp>
        <tr r="AI39" s="1"/>
      </tp>
      <tp>
        <v>1255</v>
        <stp/>
        <stp>Market</stp>
        <stp>STOCK</stp>
        <stp>21950.T</stp>
        <stp>最良買気配値2</stp>
        <tr r="AI38" s="1"/>
      </tp>
      <tp>
        <v>730</v>
        <stp/>
        <stp>Market</stp>
        <stp>STOCK</stp>
        <stp>21700.T</stp>
        <stp>最良買気配値3</stp>
        <tr r="AT39" s="1"/>
      </tp>
      <tp>
        <v>731</v>
        <stp/>
        <stp>Market</stp>
        <stp>STOCK</stp>
        <stp>21700.T</stp>
        <stp>最良買気配値2</stp>
        <tr r="AT38" s="1"/>
      </tp>
      <tp>
        <v>732</v>
        <stp/>
        <stp>Market</stp>
        <stp>STOCK</stp>
        <stp>21700.T</stp>
        <stp>最良買気配値1</stp>
        <tr r="AT37" s="1"/>
      </tp>
      <tp>
        <v>726</v>
        <stp/>
        <stp>Market</stp>
        <stp>STOCK</stp>
        <stp>21700.T</stp>
        <stp>最良買気配値7</stp>
        <tr r="AT43" s="1"/>
      </tp>
      <tp>
        <v>1240</v>
        <stp/>
        <stp>Market</stp>
        <stp>STOCK</stp>
        <stp>21950.T</stp>
        <stp>最良買気配値9</stp>
        <tr r="AI45" s="1"/>
      </tp>
      <tp>
        <v>727</v>
        <stp/>
        <stp>Market</stp>
        <stp>STOCK</stp>
        <stp>21700.T</stp>
        <stp>最良買気配値6</stp>
        <tr r="AT42" s="1"/>
      </tp>
      <tp>
        <v>1241</v>
        <stp/>
        <stp>Market</stp>
        <stp>STOCK</stp>
        <stp>21950.T</stp>
        <stp>最良買気配値8</stp>
        <tr r="AI44" s="1"/>
      </tp>
      <tp>
        <v>728</v>
        <stp/>
        <stp>Market</stp>
        <stp>STOCK</stp>
        <stp>21700.T</stp>
        <stp>最良買気配値5</stp>
        <tr r="AT41" s="1"/>
      </tp>
      <tp>
        <v>729</v>
        <stp/>
        <stp>Market</stp>
        <stp>STOCK</stp>
        <stp>21700.T</stp>
        <stp>最良買気配値4</stp>
        <tr r="AT40" s="1"/>
      </tp>
    </main>
    <main first="rtdsrv.d672c633428d47a0a7823f33f58dd7ad">
      <tp>
        <v>722</v>
        <stp/>
        <stp>Market</stp>
        <stp>STOCK</stp>
        <stp>66130.T</stp>
        <stp>最良売気配値8</stp>
        <tr r="M29" s="1"/>
      </tp>
      <tp>
        <v>723</v>
        <stp/>
        <stp>Market</stp>
        <stp>STOCK</stp>
        <stp>66130.T</stp>
        <stp>最良売気配値9</stp>
        <tr r="M28" s="1"/>
      </tp>
      <tp>
        <v>715</v>
        <stp/>
        <stp>Market</stp>
        <stp>STOCK</stp>
        <stp>66130.T</stp>
        <stp>最良売気配値1</stp>
        <tr r="M36" s="1"/>
      </tp>
      <tp>
        <v>716</v>
        <stp/>
        <stp>Market</stp>
        <stp>STOCK</stp>
        <stp>66130.T</stp>
        <stp>最良売気配値2</stp>
        <tr r="M35" s="1"/>
      </tp>
      <tp>
        <v>717</v>
        <stp/>
        <stp>Market</stp>
        <stp>STOCK</stp>
        <stp>66130.T</stp>
        <stp>最良売気配値3</stp>
        <tr r="M34" s="1"/>
      </tp>
      <tp>
        <v>718</v>
        <stp/>
        <stp>Market</stp>
        <stp>STOCK</stp>
        <stp>66130.T</stp>
        <stp>最良売気配値4</stp>
        <tr r="M33" s="1"/>
      </tp>
      <tp>
        <v>719</v>
        <stp/>
        <stp>Market</stp>
        <stp>STOCK</stp>
        <stp>66130.T</stp>
        <stp>最良売気配値5</stp>
        <tr r="M32" s="1"/>
      </tp>
      <tp>
        <v>720</v>
        <stp/>
        <stp>Market</stp>
        <stp>STOCK</stp>
        <stp>66130.T</stp>
        <stp>最良売気配値6</stp>
        <tr r="M31" s="1"/>
      </tp>
      <tp>
        <v>721</v>
        <stp/>
        <stp>Market</stp>
        <stp>STOCK</stp>
        <stp>66130.T</stp>
        <stp>最良売気配値7</stp>
        <tr r="M30" s="1"/>
      </tp>
    </main>
    <main first="rtdsrv.d672c633428d47a0a7823f33f58dd7ad">
      <tp>
        <v>704</v>
        <stp/>
        <stp>Market</stp>
        <stp>STOCK</stp>
        <stp>66130.T</stp>
        <stp>最良買気配値9</stp>
        <tr r="M45" s="1"/>
      </tp>
      <tp>
        <v>705</v>
        <stp/>
        <stp>Market</stp>
        <stp>STOCK</stp>
        <stp>66130.T</stp>
        <stp>最良買気配値8</stp>
        <tr r="M44" s="1"/>
      </tp>
      <tp>
        <v>708</v>
        <stp/>
        <stp>Market</stp>
        <stp>STOCK</stp>
        <stp>66130.T</stp>
        <stp>最良買気配値5</stp>
        <tr r="M41" s="1"/>
      </tp>
      <tp>
        <v>709</v>
        <stp/>
        <stp>Market</stp>
        <stp>STOCK</stp>
        <stp>66130.T</stp>
        <stp>最良買気配値4</stp>
        <tr r="M40" s="1"/>
      </tp>
      <tp>
        <v>706</v>
        <stp/>
        <stp>Market</stp>
        <stp>STOCK</stp>
        <stp>66130.T</stp>
        <stp>最良買気配値7</stp>
        <tr r="M43" s="1"/>
      </tp>
      <tp>
        <v>707</v>
        <stp/>
        <stp>Market</stp>
        <stp>STOCK</stp>
        <stp>66130.T</stp>
        <stp>最良買気配値6</stp>
        <tr r="M42" s="1"/>
      </tp>
      <tp>
        <v>712</v>
        <stp/>
        <stp>Market</stp>
        <stp>STOCK</stp>
        <stp>66130.T</stp>
        <stp>最良買気配値1</stp>
        <tr r="M37" s="1"/>
      </tp>
      <tp>
        <v>710</v>
        <stp/>
        <stp>Market</stp>
        <stp>STOCK</stp>
        <stp>66130.T</stp>
        <stp>最良買気配値3</stp>
        <tr r="M39" s="1"/>
      </tp>
      <tp>
        <v>711</v>
        <stp/>
        <stp>Market</stp>
        <stp>STOCK</stp>
        <stp>66130.T</stp>
        <stp>最良買気配値2</stp>
        <tr r="M38" s="1"/>
      </tp>
    </main>
    <main first="rtdsrv.d672c633428d47a0a7823f33f58dd7ad">
      <tp>
        <v>703</v>
        <stp/>
        <stp>Market</stp>
        <stp>STOCK</stp>
        <stp>66130.T</stp>
        <stp>最良買気配値10</stp>
        <tr r="M46" s="1"/>
      </tp>
    </main>
    <main first="rtdsrv.d672c633428d47a0a7823f33f58dd7ad">
      <tp>
        <v>2287</v>
        <stp/>
        <stp>Market</stp>
        <stp>STOCK</stp>
        <stp>92270.T</stp>
        <stp>最良買気配値10</stp>
        <tr r="X46" s="1"/>
      </tp>
    </main>
    <main first="rtdsrv.d672c633428d47a0a7823f33f58dd7ad">
      <tp>
        <v>1239</v>
        <stp/>
        <stp>Market</stp>
        <stp>STOCK</stp>
        <stp>21950.T</stp>
        <stp>最良買気配値10</stp>
        <tr r="AI46" s="1"/>
      </tp>
      <tp>
        <v>723</v>
        <stp/>
        <stp>Market</stp>
        <stp>STOCK</stp>
        <stp>21700.T</stp>
        <stp>最良買気配値10</stp>
        <tr r="AT46" s="1"/>
      </tp>
    </main>
    <main first="rtdsrv.d672c633428d47a0a7823f33f58dd7ad">
      <tp>
        <v>3600</v>
        <stp/>
        <stp>Market</stp>
        <stp>STOCK</stp>
        <stp>66130.T</stp>
        <stp>最良売気配数量8</stp>
        <tr r="L29" s="1"/>
      </tp>
      <tp>
        <v>1400</v>
        <stp/>
        <stp>Market</stp>
        <stp>STOCK</stp>
        <stp>66130.T</stp>
        <stp>最良売気配数量9</stp>
        <tr r="L28" s="1"/>
      </tp>
      <tp>
        <v>8500</v>
        <stp/>
        <stp>Market</stp>
        <stp>STOCK</stp>
        <stp>66130.T</stp>
        <stp>最良売気配数量4</stp>
        <tr r="L33" s="1"/>
      </tp>
      <tp>
        <v>20700</v>
        <stp/>
        <stp>Market</stp>
        <stp>STOCK</stp>
        <stp>66130.T</stp>
        <stp>最良売気配数量5</stp>
        <tr r="L32" s="1"/>
      </tp>
      <tp>
        <v>38500</v>
        <stp/>
        <stp>Market</stp>
        <stp>STOCK</stp>
        <stp>66130.T</stp>
        <stp>最良売気配数量6</stp>
        <tr r="L31" s="1"/>
      </tp>
      <tp>
        <v>36200</v>
        <stp/>
        <stp>Market</stp>
        <stp>STOCK</stp>
        <stp>66130.T</stp>
        <stp>最良売気配数量7</stp>
        <tr r="L30" s="1"/>
      </tp>
      <tp>
        <v>1500</v>
        <stp/>
        <stp>Market</stp>
        <stp>STOCK</stp>
        <stp>66130.T</stp>
        <stp>最良売気配数量1</stp>
        <tr r="L36" s="1"/>
      </tp>
      <tp>
        <v>19800</v>
        <stp/>
        <stp>Market</stp>
        <stp>STOCK</stp>
        <stp>66130.T</stp>
        <stp>最良売気配数量2</stp>
        <tr r="L35" s="1"/>
      </tp>
      <tp>
        <v>21200</v>
        <stp/>
        <stp>Market</stp>
        <stp>STOCK</stp>
        <stp>66130.T</stp>
        <stp>最良売気配数量3</stp>
        <tr r="L34" s="1"/>
      </tp>
    </main>
    <main first="rtdsrv.d672c633428d47a0a7823f33f58dd7ad">
      <tp>
        <v>800</v>
        <stp/>
        <stp>Market</stp>
        <stp>STOCK</stp>
        <stp>92270.T</stp>
        <stp>最良売気配数量8</stp>
        <tr r="W29" s="1"/>
      </tp>
      <tp>
        <v>700</v>
        <stp/>
        <stp>Market</stp>
        <stp>STOCK</stp>
        <stp>92270.T</stp>
        <stp>最良売気配数量9</stp>
        <tr r="W28" s="1"/>
      </tp>
      <tp>
        <v>2800</v>
        <stp/>
        <stp>Market</stp>
        <stp>STOCK</stp>
        <stp>92270.T</stp>
        <stp>最良売気配数量1</stp>
        <tr r="W36" s="1"/>
      </tp>
      <tp>
        <v>100</v>
        <stp/>
        <stp>Market</stp>
        <stp>STOCK</stp>
        <stp>92270.T</stp>
        <stp>最良売気配数量2</stp>
        <tr r="W35" s="1"/>
      </tp>
      <tp>
        <v>100</v>
        <stp/>
        <stp>Market</stp>
        <stp>STOCK</stp>
        <stp>92270.T</stp>
        <stp>最良売気配数量3</stp>
        <tr r="W34" s="1"/>
      </tp>
      <tp>
        <v>200</v>
        <stp/>
        <stp>Market</stp>
        <stp>STOCK</stp>
        <stp>92270.T</stp>
        <stp>最良売気配数量4</stp>
        <tr r="W33" s="1"/>
      </tp>
      <tp>
        <v>4100</v>
        <stp/>
        <stp>Market</stp>
        <stp>STOCK</stp>
        <stp>92270.T</stp>
        <stp>最良売気配数量5</stp>
        <tr r="W32" s="1"/>
      </tp>
      <tp>
        <v>100</v>
        <stp/>
        <stp>Market</stp>
        <stp>STOCK</stp>
        <stp>92270.T</stp>
        <stp>最良売気配数量6</stp>
        <tr r="W31" s="1"/>
      </tp>
      <tp>
        <v>300</v>
        <stp/>
        <stp>Market</stp>
        <stp>STOCK</stp>
        <stp>92270.T</stp>
        <stp>最良売気配数量7</stp>
        <tr r="W30" s="1"/>
      </tp>
    </main>
    <main first="rtdsrv.d672c633428d47a0a7823f33f58dd7ad">
      <tp>
        <v>4400</v>
        <stp/>
        <stp>Market</stp>
        <stp>STOCK</stp>
        <stp>21700.T</stp>
        <stp>最良売気配数量9</stp>
        <tr r="AS28" s="1"/>
      </tp>
      <tp>
        <v>40800</v>
        <stp/>
        <stp>Market</stp>
        <stp>STOCK</stp>
        <stp>21700.T</stp>
        <stp>最良売気配数量8</stp>
        <tr r="AS29" s="1"/>
      </tp>
      <tp>
        <v>21000</v>
        <stp/>
        <stp>Market</stp>
        <stp>STOCK</stp>
        <stp>21700.T</stp>
        <stp>最良売気配数量7</stp>
        <tr r="AS30" s="1"/>
      </tp>
      <tp>
        <v>29500</v>
        <stp/>
        <stp>Market</stp>
        <stp>STOCK</stp>
        <stp>21700.T</stp>
        <stp>最良売気配数量6</stp>
        <tr r="AS31" s="1"/>
      </tp>
      <tp>
        <v>4200</v>
        <stp/>
        <stp>Market</stp>
        <stp>STOCK</stp>
        <stp>21700.T</stp>
        <stp>最良売気配数量5</stp>
        <tr r="AS32" s="1"/>
      </tp>
      <tp>
        <v>8700</v>
        <stp/>
        <stp>Market</stp>
        <stp>STOCK</stp>
        <stp>21700.T</stp>
        <stp>最良売気配数量4</stp>
        <tr r="AS33" s="1"/>
      </tp>
      <tp>
        <v>10200</v>
        <stp/>
        <stp>Market</stp>
        <stp>STOCK</stp>
        <stp>21700.T</stp>
        <stp>最良売気配数量3</stp>
        <tr r="AS34" s="1"/>
      </tp>
      <tp>
        <v>2000</v>
        <stp/>
        <stp>Market</stp>
        <stp>STOCK</stp>
        <stp>21700.T</stp>
        <stp>最良売気配数量2</stp>
        <tr r="AS35" s="1"/>
      </tp>
      <tp>
        <v>200</v>
        <stp/>
        <stp>Market</stp>
        <stp>STOCK</stp>
        <stp>21700.T</stp>
        <stp>最良売気配数量1</stp>
        <tr r="AS36" s="1"/>
      </tp>
      <tp>
        <v>400</v>
        <stp/>
        <stp>Market</stp>
        <stp>STOCK</stp>
        <stp>21950.T</stp>
        <stp>最良売気配数量8</stp>
        <tr r="AH29" s="1"/>
      </tp>
      <tp>
        <v>2600</v>
        <stp/>
        <stp>Market</stp>
        <stp>STOCK</stp>
        <stp>21950.T</stp>
        <stp>最良売気配数量9</stp>
        <tr r="AH28" s="1"/>
      </tp>
      <tp>
        <v>100</v>
        <stp/>
        <stp>Market</stp>
        <stp>STOCK</stp>
        <stp>21950.T</stp>
        <stp>最良売気配数量2</stp>
        <tr r="AH35" s="1"/>
      </tp>
      <tp>
        <v>200</v>
        <stp/>
        <stp>Market</stp>
        <stp>STOCK</stp>
        <stp>21950.T</stp>
        <stp>最良売気配数量3</stp>
        <tr r="AH34" s="1"/>
      </tp>
      <tp>
        <v>500</v>
        <stp/>
        <stp>Market</stp>
        <stp>STOCK</stp>
        <stp>21950.T</stp>
        <stp>最良売気配数量1</stp>
        <tr r="AH36" s="1"/>
      </tp>
      <tp>
        <v>100</v>
        <stp/>
        <stp>Market</stp>
        <stp>STOCK</stp>
        <stp>21950.T</stp>
        <stp>最良売気配数量6</stp>
        <tr r="AH31" s="1"/>
      </tp>
      <tp>
        <v>800</v>
        <stp/>
        <stp>Market</stp>
        <stp>STOCK</stp>
        <stp>21950.T</stp>
        <stp>最良売気配数量7</stp>
        <tr r="AH30" s="1"/>
      </tp>
      <tp>
        <v>100</v>
        <stp/>
        <stp>Market</stp>
        <stp>STOCK</stp>
        <stp>21950.T</stp>
        <stp>最良売気配数量4</stp>
        <tr r="AH33" s="1"/>
      </tp>
      <tp>
        <v>700</v>
        <stp/>
        <stp>Market</stp>
        <stp>STOCK</stp>
        <stp>21950.T</stp>
        <stp>最良売気配数量5</stp>
        <tr r="AH3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2"/>
          <c:tx>
            <c:v>OVER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B-40DA-B56E-53C91B3B44FD}"/>
                </c:ext>
              </c:extLst>
            </c:dLbl>
            <c:spPr>
              <a:solidFill>
                <a:schemeClr val="dk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板!$K$52:$K$67</c:f>
              <c:numCache>
                <c:formatCode>General</c:formatCode>
                <c:ptCount val="16"/>
                <c:pt idx="0">
                  <c:v>6061</c:v>
                </c:pt>
                <c:pt idx="1">
                  <c:v>2500</c:v>
                </c:pt>
                <c:pt idx="2">
                  <c:v>2400</c:v>
                </c:pt>
                <c:pt idx="3">
                  <c:v>2000</c:v>
                </c:pt>
                <c:pt idx="4">
                  <c:v>2100</c:v>
                </c:pt>
                <c:pt idx="5">
                  <c:v>2000</c:v>
                </c:pt>
                <c:pt idx="6">
                  <c:v>1800</c:v>
                </c:pt>
                <c:pt idx="7">
                  <c:v>1500</c:v>
                </c:pt>
                <c:pt idx="8">
                  <c:v>1100</c:v>
                </c:pt>
                <c:pt idx="9">
                  <c:v>1000</c:v>
                </c:pt>
                <c:pt idx="10">
                  <c:v>900</c:v>
                </c:pt>
                <c:pt idx="11">
                  <c:v>1000</c:v>
                </c:pt>
                <c:pt idx="12">
                  <c:v>1500</c:v>
                </c:pt>
                <c:pt idx="13">
                  <c:v>1800</c:v>
                </c:pt>
                <c:pt idx="14">
                  <c:v>2000</c:v>
                </c:pt>
                <c:pt idx="15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B-40DA-B56E-53C91B3B44FD}"/>
            </c:ext>
          </c:extLst>
        </c:ser>
        <c:ser>
          <c:idx val="1"/>
          <c:order val="3"/>
          <c:tx>
            <c:v>UNDER</c:v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B-40DA-B56E-53C91B3B44FD}"/>
                </c:ext>
              </c:extLst>
            </c:dLbl>
            <c:spPr>
              <a:solidFill>
                <a:schemeClr val="dk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板!$N$52:$N$67</c:f>
              <c:numCache>
                <c:formatCode>General</c:formatCode>
                <c:ptCount val="16"/>
                <c:pt idx="0">
                  <c:v>5550</c:v>
                </c:pt>
                <c:pt idx="1">
                  <c:v>7000</c:v>
                </c:pt>
                <c:pt idx="2">
                  <c:v>7500</c:v>
                </c:pt>
                <c:pt idx="3">
                  <c:v>8000</c:v>
                </c:pt>
                <c:pt idx="4">
                  <c:v>7500</c:v>
                </c:pt>
                <c:pt idx="5">
                  <c:v>8000</c:v>
                </c:pt>
                <c:pt idx="6">
                  <c:v>8500</c:v>
                </c:pt>
                <c:pt idx="7">
                  <c:v>9000</c:v>
                </c:pt>
                <c:pt idx="8">
                  <c:v>9500</c:v>
                </c:pt>
                <c:pt idx="9">
                  <c:v>10000</c:v>
                </c:pt>
                <c:pt idx="10">
                  <c:v>9500</c:v>
                </c:pt>
                <c:pt idx="11">
                  <c:v>9000</c:v>
                </c:pt>
                <c:pt idx="12">
                  <c:v>8000</c:v>
                </c:pt>
                <c:pt idx="13">
                  <c:v>8500</c:v>
                </c:pt>
                <c:pt idx="14">
                  <c:v>7000</c:v>
                </c:pt>
                <c:pt idx="15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B-40DA-B56E-53C91B3B4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73871"/>
        <c:axId val="1167471375"/>
      </c:lineChart>
      <c:lineChart>
        <c:grouping val="standard"/>
        <c:varyColors val="0"/>
        <c:ser>
          <c:idx val="2"/>
          <c:order val="0"/>
          <c:tx>
            <c:v>売合計</c:v>
          </c:tx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B-40DA-B56E-53C91B3B44F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板!#REF!</c:f>
            </c:multiLvlStrRef>
          </c:cat>
          <c:val>
            <c:numRef>
              <c:f>板!$L$52:$L$67</c:f>
              <c:numCache>
                <c:formatCode>General</c:formatCode>
                <c:ptCount val="16"/>
                <c:pt idx="0">
                  <c:v>1519</c:v>
                </c:pt>
                <c:pt idx="1">
                  <c:v>1600</c:v>
                </c:pt>
                <c:pt idx="2">
                  <c:v>1500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900</c:v>
                </c:pt>
                <c:pt idx="7">
                  <c:v>800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B-40DA-B56E-53C91B3B44FD}"/>
            </c:ext>
          </c:extLst>
        </c:ser>
        <c:ser>
          <c:idx val="3"/>
          <c:order val="1"/>
          <c:tx>
            <c:v>買合計</c:v>
          </c:tx>
          <c:spPr>
            <a:ln w="34925" cap="rnd">
              <a:solidFill>
                <a:srgbClr val="FF7C8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B-40DA-B56E-53C91B3B44FD}"/>
                </c:ext>
              </c:extLst>
            </c:dLbl>
            <c:spPr>
              <a:solidFill>
                <a:schemeClr val="dk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板!#REF!</c:f>
            </c:multiLvlStrRef>
          </c:cat>
          <c:val>
            <c:numRef>
              <c:f>板!$O$52:$O$67</c:f>
              <c:numCache>
                <c:formatCode>General</c:formatCode>
                <c:ptCount val="16"/>
                <c:pt idx="0">
                  <c:v>1604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820</c:v>
                </c:pt>
                <c:pt idx="5">
                  <c:v>850</c:v>
                </c:pt>
                <c:pt idx="6">
                  <c:v>880</c:v>
                </c:pt>
                <c:pt idx="7">
                  <c:v>890</c:v>
                </c:pt>
                <c:pt idx="8">
                  <c:v>900</c:v>
                </c:pt>
                <c:pt idx="9">
                  <c:v>950</c:v>
                </c:pt>
                <c:pt idx="10">
                  <c:v>980</c:v>
                </c:pt>
                <c:pt idx="11">
                  <c:v>1000</c:v>
                </c:pt>
                <c:pt idx="12">
                  <c:v>1100</c:v>
                </c:pt>
                <c:pt idx="13">
                  <c:v>900</c:v>
                </c:pt>
                <c:pt idx="14">
                  <c:v>800</c:v>
                </c:pt>
                <c:pt idx="15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7B-40DA-B56E-53C91B3B4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77727"/>
        <c:axId val="220777311"/>
      </c:lineChart>
      <c:catAx>
        <c:axId val="1167473871"/>
        <c:scaling>
          <c:orientation val="maxMin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1375"/>
        <c:crosses val="autoZero"/>
        <c:auto val="1"/>
        <c:lblAlgn val="ctr"/>
        <c:lblOffset val="100"/>
        <c:tickLblSkip val="2"/>
        <c:noMultiLvlLbl val="0"/>
      </c:catAx>
      <c:valAx>
        <c:axId val="116747137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3871"/>
        <c:crosses val="autoZero"/>
        <c:crossBetween val="midCat"/>
      </c:valAx>
      <c:valAx>
        <c:axId val="2207773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0777727"/>
        <c:crosses val="autoZero"/>
        <c:crossBetween val="between"/>
      </c:valAx>
      <c:catAx>
        <c:axId val="220777727"/>
        <c:scaling>
          <c:orientation val="minMax"/>
        </c:scaling>
        <c:delete val="1"/>
        <c:axPos val="b"/>
        <c:majorTickMark val="out"/>
        <c:minorTickMark val="none"/>
        <c:tickLblPos val="nextTo"/>
        <c:crossAx val="220777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2"/>
          <c:tx>
            <c:v>OVER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B2-4B41-9555-DBC605141F2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板!$V$52:$V$60</c:f>
              <c:numCache>
                <c:formatCode>General</c:formatCode>
                <c:ptCount val="9"/>
                <c:pt idx="0">
                  <c:v>2287</c:v>
                </c:pt>
                <c:pt idx="1">
                  <c:v>3000</c:v>
                </c:pt>
                <c:pt idx="2">
                  <c:v>2100</c:v>
                </c:pt>
                <c:pt idx="3">
                  <c:v>2000</c:v>
                </c:pt>
                <c:pt idx="4">
                  <c:v>2100</c:v>
                </c:pt>
                <c:pt idx="5">
                  <c:v>2000</c:v>
                </c:pt>
                <c:pt idx="6">
                  <c:v>1800</c:v>
                </c:pt>
                <c:pt idx="7">
                  <c:v>1500</c:v>
                </c:pt>
                <c:pt idx="8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2-4B41-9555-DBC605141F25}"/>
            </c:ext>
          </c:extLst>
        </c:ser>
        <c:ser>
          <c:idx val="1"/>
          <c:order val="3"/>
          <c:tx>
            <c:v>UNDER</c:v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B2-4B41-9555-DBC605141F2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板!$Y$52:$Y$60</c:f>
              <c:numCache>
                <c:formatCode>General</c:formatCode>
                <c:ptCount val="9"/>
                <c:pt idx="0">
                  <c:v>5533</c:v>
                </c:pt>
                <c:pt idx="1">
                  <c:v>4000</c:v>
                </c:pt>
                <c:pt idx="2">
                  <c:v>5600</c:v>
                </c:pt>
                <c:pt idx="3">
                  <c:v>5700</c:v>
                </c:pt>
                <c:pt idx="4">
                  <c:v>5600</c:v>
                </c:pt>
                <c:pt idx="5">
                  <c:v>5700</c:v>
                </c:pt>
                <c:pt idx="6">
                  <c:v>5900</c:v>
                </c:pt>
                <c:pt idx="7">
                  <c:v>6500</c:v>
                </c:pt>
                <c:pt idx="8">
                  <c:v>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B2-4B41-9555-DBC60514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73871"/>
        <c:axId val="1167471375"/>
      </c:lineChart>
      <c:lineChart>
        <c:grouping val="standard"/>
        <c:varyColors val="0"/>
        <c:ser>
          <c:idx val="2"/>
          <c:order val="0"/>
          <c:tx>
            <c:v>売合計</c:v>
          </c:tx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B2-4B41-9555-DBC605141F2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板!$X$52:$X$60</c:f>
              <c:numCache>
                <c:formatCode>h:mm</c:formatCode>
                <c:ptCount val="9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</c:numCache>
            </c:numRef>
          </c:cat>
          <c:val>
            <c:numRef>
              <c:f>板!$W$52:$W$60</c:f>
              <c:numCache>
                <c:formatCode>General</c:formatCode>
                <c:ptCount val="9"/>
                <c:pt idx="0">
                  <c:v>251</c:v>
                </c:pt>
                <c:pt idx="1">
                  <c:v>350</c:v>
                </c:pt>
                <c:pt idx="2">
                  <c:v>300</c:v>
                </c:pt>
                <c:pt idx="3">
                  <c:v>280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250</c:v>
                </c:pt>
                <c:pt idx="8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B2-4B41-9555-DBC605141F25}"/>
            </c:ext>
          </c:extLst>
        </c:ser>
        <c:ser>
          <c:idx val="3"/>
          <c:order val="1"/>
          <c:tx>
            <c:v>買合計</c:v>
          </c:tx>
          <c:spPr>
            <a:ln w="34925" cap="rnd">
              <a:solidFill>
                <a:srgbClr val="FF7C8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B2-4B41-9555-DBC605141F2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>
                          <a:alpha val="96000"/>
                        </a:schemeClr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板!$X$52:$X$60</c:f>
              <c:numCache>
                <c:formatCode>h:mm</c:formatCode>
                <c:ptCount val="9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</c:numCache>
            </c:numRef>
          </c:cat>
          <c:val>
            <c:numRef>
              <c:f>板!$Z$52:$Z$60</c:f>
              <c:numCache>
                <c:formatCode>General</c:formatCode>
                <c:ptCount val="9"/>
                <c:pt idx="0">
                  <c:v>741</c:v>
                </c:pt>
                <c:pt idx="1">
                  <c:v>700</c:v>
                </c:pt>
                <c:pt idx="2">
                  <c:v>720</c:v>
                </c:pt>
                <c:pt idx="3">
                  <c:v>730</c:v>
                </c:pt>
                <c:pt idx="4">
                  <c:v>750</c:v>
                </c:pt>
                <c:pt idx="5">
                  <c:v>740</c:v>
                </c:pt>
                <c:pt idx="6">
                  <c:v>730</c:v>
                </c:pt>
                <c:pt idx="7">
                  <c:v>750</c:v>
                </c:pt>
                <c:pt idx="8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B2-4B41-9555-DBC60514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77727"/>
        <c:axId val="220777311"/>
      </c:lineChart>
      <c:catAx>
        <c:axId val="1167473871"/>
        <c:scaling>
          <c:orientation val="maxMin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1375"/>
        <c:crosses val="autoZero"/>
        <c:auto val="1"/>
        <c:lblAlgn val="ctr"/>
        <c:lblOffset val="100"/>
        <c:tickLblSkip val="2"/>
        <c:noMultiLvlLbl val="0"/>
      </c:catAx>
      <c:valAx>
        <c:axId val="116747137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3871"/>
        <c:crosses val="autoZero"/>
        <c:crossBetween val="midCat"/>
      </c:valAx>
      <c:valAx>
        <c:axId val="2207773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0777727"/>
        <c:crosses val="autoZero"/>
        <c:crossBetween val="between"/>
      </c:valAx>
      <c:catAx>
        <c:axId val="220777727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220777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2"/>
          <c:tx>
            <c:v>OVER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1-42EE-8C22-7D5CE48AD1F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板!$V$52:$V$60</c:f>
              <c:numCache>
                <c:formatCode>General</c:formatCode>
                <c:ptCount val="9"/>
                <c:pt idx="0">
                  <c:v>2287</c:v>
                </c:pt>
                <c:pt idx="1">
                  <c:v>3000</c:v>
                </c:pt>
                <c:pt idx="2">
                  <c:v>2100</c:v>
                </c:pt>
                <c:pt idx="3">
                  <c:v>2000</c:v>
                </c:pt>
                <c:pt idx="4">
                  <c:v>2100</c:v>
                </c:pt>
                <c:pt idx="5">
                  <c:v>2000</c:v>
                </c:pt>
                <c:pt idx="6">
                  <c:v>1800</c:v>
                </c:pt>
                <c:pt idx="7">
                  <c:v>1500</c:v>
                </c:pt>
                <c:pt idx="8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1-42EE-8C22-7D5CE48AD1FF}"/>
            </c:ext>
          </c:extLst>
        </c:ser>
        <c:ser>
          <c:idx val="1"/>
          <c:order val="3"/>
          <c:tx>
            <c:v>UNDER</c:v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1-42EE-8C22-7D5CE48AD1F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板!$Y$52:$Y$60</c:f>
              <c:numCache>
                <c:formatCode>General</c:formatCode>
                <c:ptCount val="9"/>
                <c:pt idx="0">
                  <c:v>5533</c:v>
                </c:pt>
                <c:pt idx="1">
                  <c:v>4000</c:v>
                </c:pt>
                <c:pt idx="2">
                  <c:v>5600</c:v>
                </c:pt>
                <c:pt idx="3">
                  <c:v>5700</c:v>
                </c:pt>
                <c:pt idx="4">
                  <c:v>5600</c:v>
                </c:pt>
                <c:pt idx="5">
                  <c:v>5700</c:v>
                </c:pt>
                <c:pt idx="6">
                  <c:v>5900</c:v>
                </c:pt>
                <c:pt idx="7">
                  <c:v>6500</c:v>
                </c:pt>
                <c:pt idx="8">
                  <c:v>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01-42EE-8C22-7D5CE48AD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73871"/>
        <c:axId val="1167471375"/>
      </c:lineChart>
      <c:lineChart>
        <c:grouping val="standard"/>
        <c:varyColors val="0"/>
        <c:ser>
          <c:idx val="2"/>
          <c:order val="0"/>
          <c:tx>
            <c:v>売合計</c:v>
          </c:tx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01-42EE-8C22-7D5CE48AD1F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板!$X$52:$X$60</c:f>
              <c:numCache>
                <c:formatCode>h:mm</c:formatCode>
                <c:ptCount val="9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</c:numCache>
            </c:numRef>
          </c:cat>
          <c:val>
            <c:numRef>
              <c:f>板!$W$52:$W$60</c:f>
              <c:numCache>
                <c:formatCode>General</c:formatCode>
                <c:ptCount val="9"/>
                <c:pt idx="0">
                  <c:v>251</c:v>
                </c:pt>
                <c:pt idx="1">
                  <c:v>350</c:v>
                </c:pt>
                <c:pt idx="2">
                  <c:v>300</c:v>
                </c:pt>
                <c:pt idx="3">
                  <c:v>280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250</c:v>
                </c:pt>
                <c:pt idx="8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01-42EE-8C22-7D5CE48AD1FF}"/>
            </c:ext>
          </c:extLst>
        </c:ser>
        <c:ser>
          <c:idx val="3"/>
          <c:order val="1"/>
          <c:tx>
            <c:v>買合計</c:v>
          </c:tx>
          <c:spPr>
            <a:ln w="34925" cap="rnd">
              <a:solidFill>
                <a:srgbClr val="FF7C8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01-42EE-8C22-7D5CE48AD1F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>
                          <a:alpha val="96000"/>
                        </a:schemeClr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板!$X$52:$X$60</c:f>
              <c:numCache>
                <c:formatCode>h:mm</c:formatCode>
                <c:ptCount val="9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</c:numCache>
            </c:numRef>
          </c:cat>
          <c:val>
            <c:numRef>
              <c:f>板!$Z$52:$Z$60</c:f>
              <c:numCache>
                <c:formatCode>General</c:formatCode>
                <c:ptCount val="9"/>
                <c:pt idx="0">
                  <c:v>741</c:v>
                </c:pt>
                <c:pt idx="1">
                  <c:v>700</c:v>
                </c:pt>
                <c:pt idx="2">
                  <c:v>720</c:v>
                </c:pt>
                <c:pt idx="3">
                  <c:v>730</c:v>
                </c:pt>
                <c:pt idx="4">
                  <c:v>750</c:v>
                </c:pt>
                <c:pt idx="5">
                  <c:v>740</c:v>
                </c:pt>
                <c:pt idx="6">
                  <c:v>730</c:v>
                </c:pt>
                <c:pt idx="7">
                  <c:v>750</c:v>
                </c:pt>
                <c:pt idx="8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01-42EE-8C22-7D5CE48AD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77727"/>
        <c:axId val="220777311"/>
      </c:lineChart>
      <c:catAx>
        <c:axId val="1167473871"/>
        <c:scaling>
          <c:orientation val="maxMin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1375"/>
        <c:crosses val="autoZero"/>
        <c:auto val="1"/>
        <c:lblAlgn val="ctr"/>
        <c:lblOffset val="100"/>
        <c:tickLblSkip val="2"/>
        <c:noMultiLvlLbl val="0"/>
      </c:catAx>
      <c:valAx>
        <c:axId val="116747137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3871"/>
        <c:crosses val="autoZero"/>
        <c:crossBetween val="midCat"/>
      </c:valAx>
      <c:valAx>
        <c:axId val="2207773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0777727"/>
        <c:crosses val="autoZero"/>
        <c:crossBetween val="between"/>
      </c:valAx>
      <c:catAx>
        <c:axId val="220777727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220777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2"/>
          <c:tx>
            <c:v>OVER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0-4145-82B8-57FD447E537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板!$V$52:$V$60</c:f>
              <c:numCache>
                <c:formatCode>General</c:formatCode>
                <c:ptCount val="9"/>
                <c:pt idx="0">
                  <c:v>2287</c:v>
                </c:pt>
                <c:pt idx="1">
                  <c:v>3000</c:v>
                </c:pt>
                <c:pt idx="2">
                  <c:v>2100</c:v>
                </c:pt>
                <c:pt idx="3">
                  <c:v>2000</c:v>
                </c:pt>
                <c:pt idx="4">
                  <c:v>2100</c:v>
                </c:pt>
                <c:pt idx="5">
                  <c:v>2000</c:v>
                </c:pt>
                <c:pt idx="6">
                  <c:v>1800</c:v>
                </c:pt>
                <c:pt idx="7">
                  <c:v>1500</c:v>
                </c:pt>
                <c:pt idx="8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0-4145-82B8-57FD447E5377}"/>
            </c:ext>
          </c:extLst>
        </c:ser>
        <c:ser>
          <c:idx val="1"/>
          <c:order val="3"/>
          <c:tx>
            <c:v>UNDER</c:v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50-4145-82B8-57FD447E537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板!$M$52:$M$67</c:f>
              <c:numCache>
                <c:formatCode>h:mm</c:formatCode>
                <c:ptCount val="16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  <c:pt idx="9">
                  <c:v>0.39583333333333331</c:v>
                </c:pt>
                <c:pt idx="10">
                  <c:v>0.3923611111111111</c:v>
                </c:pt>
                <c:pt idx="11">
                  <c:v>0.3888888888888889</c:v>
                </c:pt>
                <c:pt idx="12">
                  <c:v>0.38541666666666669</c:v>
                </c:pt>
                <c:pt idx="13">
                  <c:v>0.38194444444444442</c:v>
                </c:pt>
                <c:pt idx="14">
                  <c:v>0.37847222222222227</c:v>
                </c:pt>
                <c:pt idx="15">
                  <c:v>0.375</c:v>
                </c:pt>
              </c:numCache>
            </c:numRef>
          </c:cat>
          <c:val>
            <c:numRef>
              <c:f>板!$Y$52:$Y$60</c:f>
              <c:numCache>
                <c:formatCode>General</c:formatCode>
                <c:ptCount val="9"/>
                <c:pt idx="0">
                  <c:v>5533</c:v>
                </c:pt>
                <c:pt idx="1">
                  <c:v>4000</c:v>
                </c:pt>
                <c:pt idx="2">
                  <c:v>5600</c:v>
                </c:pt>
                <c:pt idx="3">
                  <c:v>5700</c:v>
                </c:pt>
                <c:pt idx="4">
                  <c:v>5600</c:v>
                </c:pt>
                <c:pt idx="5">
                  <c:v>5700</c:v>
                </c:pt>
                <c:pt idx="6">
                  <c:v>5900</c:v>
                </c:pt>
                <c:pt idx="7">
                  <c:v>6500</c:v>
                </c:pt>
                <c:pt idx="8">
                  <c:v>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50-4145-82B8-57FD447E5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73871"/>
        <c:axId val="1167471375"/>
      </c:lineChart>
      <c:lineChart>
        <c:grouping val="standard"/>
        <c:varyColors val="0"/>
        <c:ser>
          <c:idx val="2"/>
          <c:order val="0"/>
          <c:tx>
            <c:v>売合計</c:v>
          </c:tx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0-4145-82B8-57FD447E537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板!$X$52:$X$60</c:f>
              <c:numCache>
                <c:formatCode>h:mm</c:formatCode>
                <c:ptCount val="9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</c:numCache>
            </c:numRef>
          </c:cat>
          <c:val>
            <c:numRef>
              <c:f>板!$W$52:$W$60</c:f>
              <c:numCache>
                <c:formatCode>General</c:formatCode>
                <c:ptCount val="9"/>
                <c:pt idx="0">
                  <c:v>251</c:v>
                </c:pt>
                <c:pt idx="1">
                  <c:v>350</c:v>
                </c:pt>
                <c:pt idx="2">
                  <c:v>300</c:v>
                </c:pt>
                <c:pt idx="3">
                  <c:v>280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250</c:v>
                </c:pt>
                <c:pt idx="8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50-4145-82B8-57FD447E5377}"/>
            </c:ext>
          </c:extLst>
        </c:ser>
        <c:ser>
          <c:idx val="3"/>
          <c:order val="1"/>
          <c:tx>
            <c:v>買合計</c:v>
          </c:tx>
          <c:spPr>
            <a:ln w="34925" cap="rnd">
              <a:solidFill>
                <a:srgbClr val="FF7C8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50-4145-82B8-57FD447E537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>
                          <a:alpha val="96000"/>
                        </a:schemeClr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板!$X$52:$X$60</c:f>
              <c:numCache>
                <c:formatCode>h:mm</c:formatCode>
                <c:ptCount val="9"/>
                <c:pt idx="0">
                  <c:v>0.42708333333333331</c:v>
                </c:pt>
                <c:pt idx="1">
                  <c:v>0.4236111111111111</c:v>
                </c:pt>
                <c:pt idx="2">
                  <c:v>0.4201388888888889</c:v>
                </c:pt>
                <c:pt idx="3">
                  <c:v>0.41666666666666669</c:v>
                </c:pt>
                <c:pt idx="4">
                  <c:v>0.41319444444444442</c:v>
                </c:pt>
                <c:pt idx="5">
                  <c:v>0.40972222222222227</c:v>
                </c:pt>
                <c:pt idx="6">
                  <c:v>0.40625</c:v>
                </c:pt>
                <c:pt idx="7">
                  <c:v>0.40277777777777773</c:v>
                </c:pt>
                <c:pt idx="8">
                  <c:v>0.39930555555555558</c:v>
                </c:pt>
              </c:numCache>
            </c:numRef>
          </c:cat>
          <c:val>
            <c:numRef>
              <c:f>板!$Z$52:$Z$60</c:f>
              <c:numCache>
                <c:formatCode>General</c:formatCode>
                <c:ptCount val="9"/>
                <c:pt idx="0">
                  <c:v>741</c:v>
                </c:pt>
                <c:pt idx="1">
                  <c:v>700</c:v>
                </c:pt>
                <c:pt idx="2">
                  <c:v>720</c:v>
                </c:pt>
                <c:pt idx="3">
                  <c:v>730</c:v>
                </c:pt>
                <c:pt idx="4">
                  <c:v>750</c:v>
                </c:pt>
                <c:pt idx="5">
                  <c:v>740</c:v>
                </c:pt>
                <c:pt idx="6">
                  <c:v>730</c:v>
                </c:pt>
                <c:pt idx="7">
                  <c:v>750</c:v>
                </c:pt>
                <c:pt idx="8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50-4145-82B8-57FD447E5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77727"/>
        <c:axId val="220777311"/>
      </c:lineChart>
      <c:catAx>
        <c:axId val="1167473871"/>
        <c:scaling>
          <c:orientation val="maxMin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1375"/>
        <c:crosses val="autoZero"/>
        <c:auto val="1"/>
        <c:lblAlgn val="ctr"/>
        <c:lblOffset val="100"/>
        <c:tickLblSkip val="2"/>
        <c:noMultiLvlLbl val="0"/>
      </c:catAx>
      <c:valAx>
        <c:axId val="116747137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7473871"/>
        <c:crosses val="autoZero"/>
        <c:crossBetween val="midCat"/>
      </c:valAx>
      <c:valAx>
        <c:axId val="2207773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0777727"/>
        <c:crosses val="autoZero"/>
        <c:crossBetween val="between"/>
      </c:valAx>
      <c:catAx>
        <c:axId val="220777727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220777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61434</xdr:colOff>
      <xdr:row>11</xdr:row>
      <xdr:rowOff>142875</xdr:rowOff>
    </xdr:from>
    <xdr:to>
      <xdr:col>17</xdr:col>
      <xdr:colOff>454342</xdr:colOff>
      <xdr:row>22</xdr:row>
      <xdr:rowOff>76914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0034B8F-4A2A-7C71-3F96-FEBCFBCD6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35718</xdr:colOff>
      <xdr:row>44</xdr:row>
      <xdr:rowOff>206217</xdr:rowOff>
    </xdr:from>
    <xdr:to>
      <xdr:col>9</xdr:col>
      <xdr:colOff>261937</xdr:colOff>
      <xdr:row>49</xdr:row>
      <xdr:rowOff>210504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2F32B14-4323-4F68-A474-140CBE748541}"/>
            </a:ext>
          </a:extLst>
        </xdr:cNvPr>
        <xdr:cNvSpPr/>
      </xdr:nvSpPr>
      <xdr:spPr>
        <a:xfrm>
          <a:off x="35718" y="7766686"/>
          <a:ext cx="1297782" cy="1111568"/>
        </a:xfrm>
        <a:prstGeom prst="wedgeRoundRectCallout">
          <a:avLst>
            <a:gd name="adj1" fmla="val 123238"/>
            <a:gd name="adj2" fmla="val 445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必要に応じて任意で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分に切り替えたい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283368</xdr:colOff>
      <xdr:row>12</xdr:row>
      <xdr:rowOff>11906</xdr:rowOff>
    </xdr:from>
    <xdr:to>
      <xdr:col>19</xdr:col>
      <xdr:colOff>2987992</xdr:colOff>
      <xdr:row>20</xdr:row>
      <xdr:rowOff>147160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89B831CB-71A4-00F0-A29A-4189D1FC495A}"/>
            </a:ext>
          </a:extLst>
        </xdr:cNvPr>
        <xdr:cNvGrpSpPr/>
      </xdr:nvGrpSpPr>
      <xdr:grpSpPr>
        <a:xfrm>
          <a:off x="6799897" y="611029"/>
          <a:ext cx="2704624" cy="1915476"/>
          <a:chOff x="6790372" y="674741"/>
          <a:chExt cx="1122046" cy="1149298"/>
        </a:xfrm>
      </xdr:grpSpPr>
      <xdr:sp macro="" textlink="">
        <xdr:nvSpPr>
          <xdr:cNvPr id="9" name="吹き出し: 角を丸めた四角形 8">
            <a:extLst>
              <a:ext uri="{FF2B5EF4-FFF2-40B4-BE49-F238E27FC236}">
                <a16:creationId xmlns:a16="http://schemas.microsoft.com/office/drawing/2014/main" id="{FE092C2C-12D6-4E7F-9823-3B1D58DBA2C1}"/>
              </a:ext>
            </a:extLst>
          </xdr:cNvPr>
          <xdr:cNvSpPr/>
        </xdr:nvSpPr>
        <xdr:spPr>
          <a:xfrm>
            <a:off x="6790373" y="864871"/>
            <a:ext cx="1122045" cy="959168"/>
          </a:xfrm>
          <a:prstGeom prst="wedgeRoundRectCallout">
            <a:avLst>
              <a:gd name="adj1" fmla="val -101665"/>
              <a:gd name="adj2" fmla="val -45864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吹き出し: 角を丸めた四角形 9">
            <a:extLst>
              <a:ext uri="{FF2B5EF4-FFF2-40B4-BE49-F238E27FC236}">
                <a16:creationId xmlns:a16="http://schemas.microsoft.com/office/drawing/2014/main" id="{B23EC575-3E62-421C-BE89-9AD3B0144AF6}"/>
              </a:ext>
            </a:extLst>
          </xdr:cNvPr>
          <xdr:cNvSpPr/>
        </xdr:nvSpPr>
        <xdr:spPr>
          <a:xfrm>
            <a:off x="6790372" y="674741"/>
            <a:ext cx="1122045" cy="1129772"/>
          </a:xfrm>
          <a:prstGeom prst="wedgeRoundRectCallout">
            <a:avLst>
              <a:gd name="adj1" fmla="val -103103"/>
              <a:gd name="adj2" fmla="val 4474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売合計と買合計のグラフが横軸に対し逆になってしまっている。</a:t>
            </a:r>
            <a:endPara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1500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と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700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は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9:00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の値だが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10:15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の軸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右側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に表示されてしまっているため</a:t>
            </a:r>
            <a:endPara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/>
              <a:t>最新データだグラフ右側に位置するようにしたい</a:t>
            </a:r>
            <a:endParaRPr kumimoji="1" lang="en-US" altLang="ja-JP" sz="1100"/>
          </a:p>
        </xdr:txBody>
      </xdr:sp>
    </xdr:grpSp>
    <xdr:clientData/>
  </xdr:twoCellAnchor>
  <xdr:twoCellAnchor>
    <xdr:from>
      <xdr:col>28</xdr:col>
      <xdr:colOff>53341</xdr:colOff>
      <xdr:row>56</xdr:row>
      <xdr:rowOff>67627</xdr:rowOff>
    </xdr:from>
    <xdr:to>
      <xdr:col>33</xdr:col>
      <xdr:colOff>357187</xdr:colOff>
      <xdr:row>60</xdr:row>
      <xdr:rowOff>476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A7D1E022-CBDB-4590-A290-78882CB0C03E}"/>
            </a:ext>
          </a:extLst>
        </xdr:cNvPr>
        <xdr:cNvSpPr/>
      </xdr:nvSpPr>
      <xdr:spPr>
        <a:xfrm>
          <a:off x="13471685" y="10485596"/>
          <a:ext cx="1625440" cy="932974"/>
        </a:xfrm>
        <a:prstGeom prst="wedgeRoundRectCallout">
          <a:avLst>
            <a:gd name="adj1" fmla="val -168645"/>
            <a:gd name="adj2" fmla="val 3919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取得開始時間が必ずしも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9:00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ではない場合でも対応させる</a:t>
          </a:r>
          <a:endParaRPr kumimoji="1" lang="ja-JP" altLang="en-US" sz="1100"/>
        </a:p>
      </xdr:txBody>
    </xdr:sp>
    <xdr:clientData/>
  </xdr:twoCellAnchor>
  <xdr:twoCellAnchor>
    <xdr:from>
      <xdr:col>21</xdr:col>
      <xdr:colOff>39528</xdr:colOff>
      <xdr:row>11</xdr:row>
      <xdr:rowOff>206217</xdr:rowOff>
    </xdr:from>
    <xdr:to>
      <xdr:col>28</xdr:col>
      <xdr:colOff>436247</xdr:colOff>
      <xdr:row>22</xdr:row>
      <xdr:rowOff>136446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C495B2-0C21-4863-8CBE-2BD9E3F84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170974</xdr:colOff>
      <xdr:row>20</xdr:row>
      <xdr:rowOff>194786</xdr:rowOff>
    </xdr:from>
    <xdr:to>
      <xdr:col>19</xdr:col>
      <xdr:colOff>2587466</xdr:colOff>
      <xdr:row>28</xdr:row>
      <xdr:rowOff>132873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264178AA-BD07-4646-8E74-5310B2AB7560}"/>
            </a:ext>
          </a:extLst>
        </xdr:cNvPr>
        <xdr:cNvSpPr/>
      </xdr:nvSpPr>
      <xdr:spPr>
        <a:xfrm>
          <a:off x="6076474" y="2576036"/>
          <a:ext cx="3023711" cy="1688306"/>
        </a:xfrm>
        <a:prstGeom prst="wedgeRoundRectCallout">
          <a:avLst>
            <a:gd name="adj1" fmla="val -43849"/>
            <a:gd name="adj2" fmla="val 170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グラフのデータ選択は現時点では手動で選択しているが、実運用上不便。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実行した経過時間に応じて取得データ数も変化するので、グラフのデータ選択範囲も対応するようにしたい</a:t>
          </a:r>
          <a:endParaRPr lang="en-US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59532</xdr:colOff>
      <xdr:row>11</xdr:row>
      <xdr:rowOff>202407</xdr:rowOff>
    </xdr:from>
    <xdr:to>
      <xdr:col>39</xdr:col>
      <xdr:colOff>460061</xdr:colOff>
      <xdr:row>22</xdr:row>
      <xdr:rowOff>128826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F7903042-1FCB-4585-952A-31D0DC933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71437</xdr:colOff>
      <xdr:row>11</xdr:row>
      <xdr:rowOff>214313</xdr:rowOff>
    </xdr:from>
    <xdr:to>
      <xdr:col>50</xdr:col>
      <xdr:colOff>473872</xdr:colOff>
      <xdr:row>22</xdr:row>
      <xdr:rowOff>140732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E6DDE156-002F-4358-A89C-B2482CCA3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414813</xdr:colOff>
      <xdr:row>24</xdr:row>
      <xdr:rowOff>107156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91FD92D-D950-83F3-9FC9-A1D6E6D18E1C}"/>
            </a:ext>
          </a:extLst>
        </xdr:cNvPr>
        <xdr:cNvSpPr txBox="1"/>
      </xdr:nvSpPr>
      <xdr:spPr>
        <a:xfrm>
          <a:off x="1486376" y="3381375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9</xdr:col>
      <xdr:colOff>476250</xdr:colOff>
      <xdr:row>50</xdr:row>
      <xdr:rowOff>178594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7DAF1F0-CA51-4437-BA93-6F74226B2550}"/>
            </a:ext>
          </a:extLst>
        </xdr:cNvPr>
        <xdr:cNvSpPr txBox="1"/>
      </xdr:nvSpPr>
      <xdr:spPr>
        <a:xfrm>
          <a:off x="1547813" y="9096375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10</xdr:col>
      <xdr:colOff>555784</xdr:colOff>
      <xdr:row>50</xdr:row>
      <xdr:rowOff>156687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F039001-1A0D-4F0B-92C6-C7485AEE8E29}"/>
            </a:ext>
          </a:extLst>
        </xdr:cNvPr>
        <xdr:cNvSpPr txBox="1"/>
      </xdr:nvSpPr>
      <xdr:spPr>
        <a:xfrm>
          <a:off x="2222659" y="9074468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9</xdr:col>
      <xdr:colOff>430530</xdr:colOff>
      <xdr:row>30</xdr:row>
      <xdr:rowOff>27622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A1BD990-FC60-415A-BB28-A329E72578FA}"/>
            </a:ext>
          </a:extLst>
        </xdr:cNvPr>
        <xdr:cNvSpPr txBox="1"/>
      </xdr:nvSpPr>
      <xdr:spPr>
        <a:xfrm>
          <a:off x="1502093" y="4587716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14</xdr:col>
      <xdr:colOff>500062</xdr:colOff>
      <xdr:row>45</xdr:row>
      <xdr:rowOff>190500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EBF7052-E293-4641-963D-79204C53FA76}"/>
            </a:ext>
          </a:extLst>
        </xdr:cNvPr>
        <xdr:cNvSpPr txBox="1"/>
      </xdr:nvSpPr>
      <xdr:spPr>
        <a:xfrm>
          <a:off x="4548187" y="7965281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oneCellAnchor>
    <xdr:from>
      <xdr:col>12</xdr:col>
      <xdr:colOff>559595</xdr:colOff>
      <xdr:row>50</xdr:row>
      <xdr:rowOff>142875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9CA4462-D9AB-42EC-A855-F357E6D22838}"/>
            </a:ext>
          </a:extLst>
        </xdr:cNvPr>
        <xdr:cNvSpPr txBox="1"/>
      </xdr:nvSpPr>
      <xdr:spPr>
        <a:xfrm>
          <a:off x="3417095" y="9060656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③</a:t>
          </a:r>
        </a:p>
      </xdr:txBody>
    </xdr:sp>
    <xdr:clientData/>
  </xdr:oneCellAnchor>
  <xdr:oneCellAnchor>
    <xdr:from>
      <xdr:col>14</xdr:col>
      <xdr:colOff>37624</xdr:colOff>
      <xdr:row>50</xdr:row>
      <xdr:rowOff>162402</xdr:rowOff>
    </xdr:from>
    <xdr:ext cx="325730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078C978-2D2B-40F4-96DD-BB5114AA0996}"/>
            </a:ext>
          </a:extLst>
        </xdr:cNvPr>
        <xdr:cNvSpPr txBox="1"/>
      </xdr:nvSpPr>
      <xdr:spPr>
        <a:xfrm>
          <a:off x="4085749" y="9080183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xdr:oneCellAnchor>
    <xdr:from>
      <xdr:col>14</xdr:col>
      <xdr:colOff>450533</xdr:colOff>
      <xdr:row>40</xdr:row>
      <xdr:rowOff>16192</xdr:rowOff>
    </xdr:from>
    <xdr:ext cx="325730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B1363E1-8A3C-4132-814C-03F7FDDF9098}"/>
            </a:ext>
          </a:extLst>
        </xdr:cNvPr>
        <xdr:cNvSpPr txBox="1"/>
      </xdr:nvSpPr>
      <xdr:spPr>
        <a:xfrm>
          <a:off x="4498658" y="6719411"/>
          <a:ext cx="325730" cy="3284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④</a:t>
          </a:r>
        </a:p>
      </xdr:txBody>
    </xdr:sp>
    <xdr:clientData/>
  </xdr:oneCellAnchor>
  <xdr:oneCellAnchor>
    <xdr:from>
      <xdr:col>17</xdr:col>
      <xdr:colOff>277179</xdr:colOff>
      <xdr:row>30</xdr:row>
      <xdr:rowOff>0</xdr:rowOff>
    </xdr:from>
    <xdr:ext cx="4080508" cy="5643562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DB1659C-0CA4-4169-D40F-F305EBD00059}"/>
            </a:ext>
          </a:extLst>
        </xdr:cNvPr>
        <xdr:cNvSpPr txBox="1"/>
      </xdr:nvSpPr>
      <xdr:spPr>
        <a:xfrm>
          <a:off x="5587367" y="4560094"/>
          <a:ext cx="4080508" cy="56435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動作時のおおまかな流れ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グレーアウトの部分は楽天</a:t>
          </a:r>
          <a:r>
            <a:rPr kumimoji="1" lang="en-US" altLang="ja-JP" sz="1100"/>
            <a:t>RSS</a:t>
          </a:r>
          <a:r>
            <a:rPr kumimoji="1" lang="ja-JP" altLang="en-US" sz="1100"/>
            <a:t>にて自動取得されます。</a:t>
          </a:r>
          <a:endParaRPr kumimoji="1" lang="en-US" altLang="ja-JP" sz="1100"/>
        </a:p>
        <a:p>
          <a:r>
            <a:rPr kumimoji="1" lang="ja-JP" altLang="en-US" sz="1100"/>
            <a:t>グレーアウトの表から</a:t>
          </a:r>
          <a:r>
            <a:rPr kumimoji="1" lang="en-US" altLang="ja-JP" sz="1100"/>
            <a:t>4</a:t>
          </a:r>
          <a:r>
            <a:rPr kumimoji="1" lang="ja-JP" altLang="en-US" sz="1100"/>
            <a:t>つのデータを任意</a:t>
          </a:r>
          <a:r>
            <a:rPr kumimoji="1" lang="en-US" altLang="ja-JP" sz="1100"/>
            <a:t>(</a:t>
          </a:r>
          <a:r>
            <a:rPr kumimoji="1" lang="ja-JP" altLang="en-US" sz="1100"/>
            <a:t>別シートでも可</a:t>
          </a:r>
          <a:r>
            <a:rPr kumimoji="1" lang="en-US" altLang="ja-JP" sz="1100"/>
            <a:t>)</a:t>
          </a:r>
          <a:r>
            <a:rPr kumimoji="1" lang="ja-JP" altLang="en-US" sz="1100"/>
            <a:t>の</a:t>
          </a:r>
          <a:endParaRPr kumimoji="1" lang="en-US" altLang="ja-JP" sz="1100"/>
        </a:p>
        <a:p>
          <a:r>
            <a:rPr kumimoji="1" lang="ja-JP" altLang="en-US" sz="1100"/>
            <a:t>場所に</a:t>
          </a:r>
          <a:r>
            <a:rPr kumimoji="1" lang="en-US" altLang="ja-JP" sz="1100"/>
            <a:t>5</a:t>
          </a:r>
          <a:r>
            <a:rPr kumimoji="1" lang="ja-JP" altLang="en-US" sz="1100"/>
            <a:t>分</a:t>
          </a:r>
          <a:r>
            <a:rPr kumimoji="1" lang="en-US" altLang="ja-JP" sz="1100"/>
            <a:t>(10</a:t>
          </a:r>
          <a:r>
            <a:rPr kumimoji="1" lang="ja-JP" altLang="en-US" sz="1100"/>
            <a:t>分</a:t>
          </a:r>
          <a:r>
            <a:rPr kumimoji="1" lang="en-US" altLang="ja-JP" sz="1100"/>
            <a:t>)</a:t>
          </a:r>
          <a:r>
            <a:rPr kumimoji="1" lang="ja-JP" altLang="en-US" sz="1100"/>
            <a:t>毎に書き出し。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K26</a:t>
          </a:r>
          <a:r>
            <a:rPr kumimoji="1" lang="ja-JP" altLang="en-US" sz="1100"/>
            <a:t>のデータは</a:t>
          </a:r>
          <a:r>
            <a:rPr kumimoji="1" lang="en-US" altLang="ja-JP" sz="1100"/>
            <a:t>k52</a:t>
          </a:r>
          <a:r>
            <a:rPr kumimoji="1" lang="ja-JP" altLang="en-US" sz="1100"/>
            <a:t>へ、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k27</a:t>
          </a:r>
          <a:r>
            <a:rPr kumimoji="1" lang="ja-JP" altLang="en-US" sz="1100"/>
            <a:t>のデータは</a:t>
          </a:r>
          <a:r>
            <a:rPr kumimoji="1" lang="en-US" altLang="ja-JP" sz="1100"/>
            <a:t>L52</a:t>
          </a:r>
          <a:r>
            <a:rPr kumimoji="1" lang="ja-JP" altLang="en-US" sz="1100"/>
            <a:t>へ、</a:t>
          </a:r>
          <a:endParaRPr kumimoji="1" lang="en-US" altLang="ja-JP" sz="1100"/>
        </a:p>
        <a:p>
          <a:r>
            <a:rPr kumimoji="1" lang="ja-JP" altLang="en-US" sz="1100"/>
            <a:t>③④についても同様。</a:t>
          </a:r>
          <a:endParaRPr kumimoji="1" lang="en-US" altLang="ja-JP" sz="1100"/>
        </a:p>
        <a:p>
          <a:r>
            <a:rPr kumimoji="1" lang="ja-JP" altLang="en-US" sz="1100"/>
            <a:t>上記の書き出し作業を</a:t>
          </a:r>
          <a:r>
            <a:rPr kumimoji="1" lang="en-US" altLang="ja-JP" sz="1100"/>
            <a:t>5</a:t>
          </a:r>
          <a:r>
            <a:rPr kumimoji="1" lang="ja-JP" altLang="en-US" sz="1100"/>
            <a:t>分</a:t>
          </a:r>
          <a:r>
            <a:rPr kumimoji="1" lang="en-US" altLang="ja-JP" sz="1100"/>
            <a:t>(10</a:t>
          </a:r>
          <a:r>
            <a:rPr kumimoji="1" lang="ja-JP" altLang="en-US" sz="1100"/>
            <a:t>分</a:t>
          </a:r>
          <a:r>
            <a:rPr kumimoji="1" lang="en-US" altLang="ja-JP" sz="1100"/>
            <a:t>)</a:t>
          </a:r>
          <a:r>
            <a:rPr kumimoji="1" lang="ja-JP" altLang="en-US" sz="1100"/>
            <a:t>毎に繰り返す。</a:t>
          </a:r>
          <a:endParaRPr kumimoji="1" lang="en-US" altLang="ja-JP" sz="1100"/>
        </a:p>
        <a:p>
          <a:r>
            <a:rPr kumimoji="1" lang="ja-JP" altLang="en-US" sz="1100"/>
            <a:t>繰り返す際</a:t>
          </a:r>
          <a:r>
            <a:rPr kumimoji="1" lang="en-US" altLang="ja-JP" sz="1100"/>
            <a:t>52</a:t>
          </a:r>
          <a:r>
            <a:rPr kumimoji="1" lang="ja-JP" altLang="en-US" sz="1100"/>
            <a:t>行目のセルに上書きするのではなく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つ古い</a:t>
          </a:r>
          <a:r>
            <a:rPr kumimoji="1" lang="en-US" altLang="ja-JP" sz="1100"/>
            <a:t>(5</a:t>
          </a:r>
          <a:r>
            <a:rPr kumimoji="1" lang="ja-JP" altLang="en-US" sz="1100"/>
            <a:t>分前の</a:t>
          </a:r>
          <a:r>
            <a:rPr kumimoji="1" lang="en-US" altLang="ja-JP" sz="1100"/>
            <a:t>)</a:t>
          </a:r>
          <a:r>
            <a:rPr kumimoji="1" lang="ja-JP" altLang="en-US" sz="1100"/>
            <a:t>データは</a:t>
          </a:r>
          <a:r>
            <a:rPr kumimoji="1" lang="en-US" altLang="ja-JP" sz="1100"/>
            <a:t>53</a:t>
          </a:r>
          <a:r>
            <a:rPr kumimoji="1" lang="ja-JP" altLang="en-US" sz="1100"/>
            <a:t>行目、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つ古い</a:t>
          </a:r>
          <a:r>
            <a:rPr kumimoji="1" lang="en-US" altLang="ja-JP" sz="1100"/>
            <a:t>(10</a:t>
          </a:r>
          <a:r>
            <a:rPr kumimoji="1" lang="ja-JP" altLang="en-US" sz="1100"/>
            <a:t>分前の</a:t>
          </a:r>
          <a:r>
            <a:rPr kumimoji="1" lang="en-US" altLang="ja-JP" sz="1100"/>
            <a:t>)</a:t>
          </a:r>
          <a:r>
            <a:rPr kumimoji="1" lang="ja-JP" altLang="en-US" sz="1100"/>
            <a:t>データは</a:t>
          </a:r>
          <a:r>
            <a:rPr kumimoji="1" lang="en-US" altLang="ja-JP" sz="1100"/>
            <a:t>54</a:t>
          </a:r>
          <a:r>
            <a:rPr kumimoji="1" lang="ja-JP" altLang="en-US" sz="1100"/>
            <a:t>行目にそれぞれ移動し</a:t>
          </a:r>
          <a:endParaRPr kumimoji="1" lang="en-US" altLang="ja-JP" sz="1100"/>
        </a:p>
        <a:p>
          <a:r>
            <a:rPr kumimoji="1" lang="ja-JP" altLang="en-US" sz="1100"/>
            <a:t>データを蓄積させ、上部のグラフに反映させる。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上記の動作を</a:t>
          </a:r>
          <a:r>
            <a:rPr kumimoji="1" lang="en-US" altLang="ja-JP" sz="1100"/>
            <a:t>4</a:t>
          </a:r>
          <a:r>
            <a:rPr kumimoji="1" lang="ja-JP" altLang="en-US" sz="1100"/>
            <a:t>銘柄それぞれで機能させたい</a:t>
          </a:r>
          <a:endParaRPr kumimoji="1" lang="en-US" altLang="ja-JP" sz="1100"/>
        </a:p>
        <a:p>
          <a:r>
            <a:rPr kumimoji="1" lang="en-US" altLang="ja-JP" sz="1100"/>
            <a:t>(</a:t>
          </a:r>
          <a:r>
            <a:rPr kumimoji="1" lang="ja-JP" altLang="en-US" sz="1100"/>
            <a:t>同一のルールで</a:t>
          </a:r>
          <a:r>
            <a:rPr kumimoji="1" lang="en-US" altLang="ja-JP" sz="1100"/>
            <a:t>4</a:t>
          </a:r>
          <a:r>
            <a:rPr kumimoji="1" lang="ja-JP" altLang="en-US" sz="1100"/>
            <a:t>つグラフを作成</a:t>
          </a:r>
          <a:r>
            <a:rPr kumimoji="1" lang="en-US" altLang="ja-JP" sz="1100"/>
            <a:t>)</a:t>
          </a:r>
        </a:p>
        <a:p>
          <a:endParaRPr kumimoji="1" lang="en-US" altLang="ja-JP" sz="1100"/>
        </a:p>
        <a:p>
          <a:r>
            <a:rPr kumimoji="1" lang="ja-JP" altLang="en-US" sz="1100"/>
            <a:t>▶銘柄を変更する場合の対応</a:t>
          </a:r>
          <a:endParaRPr kumimoji="1" lang="en-US" altLang="ja-JP" sz="1100"/>
        </a:p>
        <a:p>
          <a:r>
            <a:rPr kumimoji="1" lang="en-US" altLang="ja-JP" sz="1100"/>
            <a:t>K11</a:t>
          </a:r>
          <a:r>
            <a:rPr kumimoji="1" lang="ja-JP" altLang="en-US" sz="1100"/>
            <a:t>セル</a:t>
          </a:r>
          <a:r>
            <a:rPr kumimoji="1" lang="en-US" altLang="ja-JP" sz="1100"/>
            <a:t>(</a:t>
          </a:r>
          <a:r>
            <a:rPr kumimoji="1" lang="ja-JP" altLang="en-US" sz="1100"/>
            <a:t>他は</a:t>
          </a:r>
          <a:r>
            <a:rPr kumimoji="1" lang="en-US" altLang="ja-JP" sz="1100"/>
            <a:t>V11 </a:t>
          </a:r>
          <a:r>
            <a:rPr kumimoji="1" lang="ja-JP" altLang="en-US" sz="1100"/>
            <a:t>や</a:t>
          </a:r>
          <a:r>
            <a:rPr kumimoji="1" lang="en-US" altLang="ja-JP" sz="1100"/>
            <a:t>AG11‥)</a:t>
          </a:r>
          <a:r>
            <a:rPr kumimoji="1" lang="ja-JP" altLang="en-US" sz="1100"/>
            <a:t>の銘柄コードをトリガーに</a:t>
          </a:r>
          <a:endParaRPr kumimoji="1" lang="en-US" altLang="ja-JP" sz="1100"/>
        </a:p>
        <a:p>
          <a:r>
            <a:rPr kumimoji="1" lang="ja-JP" altLang="en-US" sz="1100"/>
            <a:t>グレーアウトしているセルに該当銘柄の情報が取得される</a:t>
          </a:r>
          <a:endParaRPr kumimoji="1" lang="en-US" altLang="ja-JP" sz="1100"/>
        </a:p>
        <a:p>
          <a:r>
            <a:rPr kumimoji="1" lang="ja-JP" altLang="en-US" sz="1100"/>
            <a:t>ようになっています。</a:t>
          </a:r>
          <a:endParaRPr kumimoji="1" lang="en-US" altLang="ja-JP" sz="1100"/>
        </a:p>
        <a:p>
          <a:r>
            <a:rPr kumimoji="1" lang="en-US" altLang="ja-JP" sz="1100"/>
            <a:t>K11</a:t>
          </a:r>
          <a:r>
            <a:rPr kumimoji="1" lang="ja-JP" altLang="en-US" sz="1100"/>
            <a:t>セルを変更する＝銘柄を変更することになるので</a:t>
          </a:r>
          <a:endParaRPr kumimoji="1" lang="en-US" altLang="ja-JP" sz="1100"/>
        </a:p>
        <a:p>
          <a:r>
            <a:rPr kumimoji="1" lang="en-US" altLang="ja-JP" sz="1100"/>
            <a:t>K11</a:t>
          </a:r>
          <a:r>
            <a:rPr kumimoji="1" lang="ja-JP" altLang="en-US" sz="1100"/>
            <a:t>のコードが変更されたら書き出し蓄積したデータを</a:t>
          </a:r>
          <a:endParaRPr kumimoji="1" lang="en-US" altLang="ja-JP" sz="1100"/>
        </a:p>
        <a:p>
          <a:r>
            <a:rPr kumimoji="1" lang="ja-JP" altLang="en-US" sz="1100"/>
            <a:t>リセットするようにしたいです。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他は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V11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AG11‥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も同様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kumimoji="1" lang="en-US" altLang="ja-JP" sz="1100"/>
        </a:p>
      </xdr:txBody>
    </xdr:sp>
    <xdr:clientData/>
  </xdr:oneCellAnchor>
  <xdr:twoCellAnchor>
    <xdr:from>
      <xdr:col>19</xdr:col>
      <xdr:colOff>3027997</xdr:colOff>
      <xdr:row>50</xdr:row>
      <xdr:rowOff>57151</xdr:rowOff>
    </xdr:from>
    <xdr:to>
      <xdr:col>21</xdr:col>
      <xdr:colOff>3809</xdr:colOff>
      <xdr:row>60</xdr:row>
      <xdr:rowOff>87153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EA31D488-B695-C49E-F548-B28468E2063C}"/>
            </a:ext>
          </a:extLst>
        </xdr:cNvPr>
        <xdr:cNvSpPr/>
      </xdr:nvSpPr>
      <xdr:spPr>
        <a:xfrm>
          <a:off x="9540716" y="8974932"/>
          <a:ext cx="940593" cy="2530315"/>
        </a:xfrm>
        <a:prstGeom prst="leftBrace">
          <a:avLst>
            <a:gd name="adj1" fmla="val 8333"/>
            <a:gd name="adj2" fmla="val 8280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210022</xdr:colOff>
      <xdr:row>51</xdr:row>
      <xdr:rowOff>92868</xdr:rowOff>
    </xdr:from>
    <xdr:to>
      <xdr:col>18</xdr:col>
      <xdr:colOff>69531</xdr:colOff>
      <xdr:row>66</xdr:row>
      <xdr:rowOff>190499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2A8BAB58-565A-4373-B623-AF182EF4526E}"/>
            </a:ext>
          </a:extLst>
        </xdr:cNvPr>
        <xdr:cNvSpPr/>
      </xdr:nvSpPr>
      <xdr:spPr>
        <a:xfrm flipH="1">
          <a:off x="4924897" y="9260681"/>
          <a:ext cx="1050134" cy="3848099"/>
        </a:xfrm>
        <a:prstGeom prst="leftBrace">
          <a:avLst>
            <a:gd name="adj1" fmla="val 12493"/>
            <a:gd name="adj2" fmla="val 463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139542</xdr:colOff>
      <xdr:row>57</xdr:row>
      <xdr:rowOff>79533</xdr:rowOff>
    </xdr:from>
    <xdr:ext cx="3456145" cy="56451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A9C9F4-E932-AEF6-0D7C-4C9F1AE66710}"/>
            </a:ext>
          </a:extLst>
        </xdr:cNvPr>
        <xdr:cNvSpPr txBox="1"/>
      </xdr:nvSpPr>
      <xdr:spPr>
        <a:xfrm>
          <a:off x="6045042" y="10747533"/>
          <a:ext cx="3456145" cy="56451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書き出しデータは仮で手打ちしています。</a:t>
          </a:r>
          <a:endParaRPr kumimoji="1" lang="en-US" altLang="ja-JP" sz="1100"/>
        </a:p>
        <a:p>
          <a:r>
            <a:rPr kumimoji="1" lang="ja-JP" altLang="en-US" sz="1100"/>
            <a:t>実運用時は自動で蓄積させたい。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5C6D-3701-4014-97C6-0D6735A31C80}">
  <sheetPr codeName="Sheet1"/>
  <dimension ref="K1:BB752"/>
  <sheetViews>
    <sheetView tabSelected="1" topLeftCell="A11" zoomScale="80" zoomScaleNormal="80" workbookViewId="0">
      <selection activeCell="R29" sqref="R29"/>
    </sheetView>
  </sheetViews>
  <sheetFormatPr defaultRowHeight="19.8" customHeight="1" x14ac:dyDescent="0.45"/>
  <cols>
    <col min="1" max="9" width="1.5" style="2" customWidth="1"/>
    <col min="10" max="10" width="7.8984375" style="2" customWidth="1"/>
    <col min="11" max="15" width="7.69921875" style="2" customWidth="1"/>
    <col min="16" max="16" width="0.8984375" style="2" customWidth="1"/>
    <col min="17" max="18" width="7.69921875" style="2" customWidth="1"/>
    <col min="19" max="19" width="8" style="3" customWidth="1"/>
    <col min="20" max="20" width="50.19921875" style="2" customWidth="1"/>
    <col min="21" max="21" width="1.69921875" style="4" customWidth="1"/>
    <col min="22" max="26" width="7.69921875" style="2" customWidth="1"/>
    <col min="27" max="27" width="0.8984375" style="2" customWidth="1"/>
    <col min="28" max="29" width="7.69921875" style="2" customWidth="1"/>
    <col min="30" max="30" width="8" style="3" hidden="1" customWidth="1"/>
    <col min="31" max="31" width="8" style="2" hidden="1" customWidth="1"/>
    <col min="32" max="32" width="1.69921875" style="4" customWidth="1"/>
    <col min="33" max="37" width="7.69921875" style="2" customWidth="1"/>
    <col min="38" max="38" width="0.8984375" style="2" customWidth="1"/>
    <col min="39" max="40" width="7.69921875" style="2" customWidth="1"/>
    <col min="41" max="41" width="8" style="3" hidden="1" customWidth="1"/>
    <col min="42" max="42" width="8" style="2" hidden="1" customWidth="1"/>
    <col min="43" max="43" width="1.69921875" style="4" customWidth="1"/>
    <col min="44" max="48" width="7.69921875" style="2" customWidth="1"/>
    <col min="49" max="49" width="0.8984375" style="2" customWidth="1"/>
    <col min="50" max="51" width="7.69921875" style="2" customWidth="1"/>
    <col min="52" max="52" width="8" style="3" customWidth="1"/>
    <col min="53" max="53" width="8" style="2" customWidth="1"/>
    <col min="54" max="16384" width="8.796875" style="2"/>
  </cols>
  <sheetData>
    <row r="1" spans="11:53" ht="7.8" customHeight="1" x14ac:dyDescent="0.45"/>
    <row r="2" spans="11:53" ht="7.8" hidden="1" customHeight="1" x14ac:dyDescent="0.45"/>
    <row r="3" spans="11:53" ht="7.8" hidden="1" customHeight="1" thickBot="1" x14ac:dyDescent="0.5"/>
    <row r="4" spans="11:53" ht="7.8" hidden="1" customHeight="1" thickBot="1" x14ac:dyDescent="0.5"/>
    <row r="5" spans="11:53" ht="7.8" hidden="1" customHeight="1" thickBot="1" x14ac:dyDescent="0.5"/>
    <row r="6" spans="11:53" ht="7.8" hidden="1" customHeight="1" thickBot="1" x14ac:dyDescent="0.5"/>
    <row r="7" spans="11:53" ht="7.8" hidden="1" customHeight="1" thickBot="1" x14ac:dyDescent="0.5"/>
    <row r="8" spans="11:53" ht="7.8" hidden="1" customHeight="1" thickBot="1" x14ac:dyDescent="0.5"/>
    <row r="9" spans="11:53" ht="7.8" hidden="1" customHeight="1" thickBot="1" x14ac:dyDescent="0.5"/>
    <row r="10" spans="11:53" ht="7.8" hidden="1" customHeight="1" thickBot="1" x14ac:dyDescent="0.5"/>
    <row r="11" spans="11:53" ht="19.8" customHeight="1" thickBot="1" x14ac:dyDescent="0.5">
      <c r="K11" s="2">
        <v>6613</v>
      </c>
      <c r="L11" s="39" t="str">
        <f>_xll.RssMarket(K11, "銘柄名称")</f>
        <v>ＱＤレーザ</v>
      </c>
      <c r="M11" s="39"/>
      <c r="N11" s="39"/>
      <c r="O11" s="39"/>
      <c r="Q11" s="26"/>
      <c r="R11" s="27"/>
      <c r="S11" s="27"/>
      <c r="T11" s="28"/>
      <c r="V11" s="2">
        <v>9227</v>
      </c>
      <c r="W11" s="39" t="str">
        <f>_xll.RssMarket(V11, "銘柄名称")</f>
        <v>マイクロ波化学</v>
      </c>
      <c r="X11" s="39"/>
      <c r="Y11" s="39"/>
      <c r="Z11" s="39"/>
      <c r="AB11" s="26"/>
      <c r="AC11" s="27"/>
      <c r="AG11" s="2">
        <v>2195</v>
      </c>
      <c r="AH11" s="39" t="str">
        <f>_xll.RssMarket(AG11, "銘柄名称")</f>
        <v>アミタホールディングス</v>
      </c>
      <c r="AI11" s="39"/>
      <c r="AJ11" s="39"/>
      <c r="AK11" s="39"/>
      <c r="AM11"/>
      <c r="AN11"/>
      <c r="AO11"/>
      <c r="AP11"/>
      <c r="AR11" s="2">
        <v>2170</v>
      </c>
      <c r="AS11" s="39" t="str">
        <f>_xll.RssMarket(AR11, "銘柄名称")</f>
        <v>リンクアンドモチベーション</v>
      </c>
      <c r="AT11" s="39"/>
      <c r="AU11" s="39"/>
      <c r="AV11" s="39"/>
      <c r="AX11"/>
      <c r="AY11"/>
      <c r="AZ11"/>
      <c r="BA11"/>
    </row>
    <row r="12" spans="11:53" ht="19.8" customHeight="1" x14ac:dyDescent="0.45">
      <c r="S12" s="2"/>
      <c r="AM12"/>
      <c r="AN12"/>
      <c r="AO12"/>
      <c r="AP12"/>
      <c r="AX12"/>
      <c r="AY12"/>
      <c r="AZ12"/>
      <c r="BA12"/>
    </row>
    <row r="13" spans="11:53" ht="19.8" customHeight="1" x14ac:dyDescent="0.45">
      <c r="S13" s="2"/>
      <c r="AM13"/>
      <c r="AN13"/>
      <c r="AO13"/>
      <c r="AP13"/>
      <c r="AX13"/>
      <c r="AY13"/>
      <c r="AZ13"/>
      <c r="BA13"/>
    </row>
    <row r="14" spans="11:53" ht="19.8" customHeight="1" x14ac:dyDescent="0.45">
      <c r="S14" s="2"/>
      <c r="AM14"/>
      <c r="AN14"/>
      <c r="AO14"/>
      <c r="AP14"/>
      <c r="AX14"/>
      <c r="AY14"/>
      <c r="AZ14"/>
      <c r="BA14"/>
    </row>
    <row r="15" spans="11:53" ht="16.8" customHeight="1" x14ac:dyDescent="0.45">
      <c r="S15" s="2"/>
      <c r="AM15"/>
      <c r="AN15"/>
      <c r="AO15"/>
      <c r="AP15"/>
      <c r="AX15"/>
      <c r="AY15"/>
      <c r="AZ15"/>
      <c r="BA15"/>
    </row>
    <row r="16" spans="11:53" ht="16.8" customHeight="1" x14ac:dyDescent="0.45">
      <c r="S16" s="2"/>
      <c r="AM16"/>
      <c r="AN16"/>
      <c r="AO16"/>
      <c r="AP16"/>
      <c r="AX16"/>
      <c r="AY16"/>
      <c r="AZ16"/>
      <c r="BA16"/>
    </row>
    <row r="17" spans="11:54" ht="16.8" customHeight="1" x14ac:dyDescent="0.45">
      <c r="S17" s="2"/>
      <c r="AM17"/>
      <c r="AN17"/>
      <c r="AO17"/>
      <c r="AP17"/>
      <c r="AX17"/>
      <c r="AY17"/>
      <c r="AZ17"/>
      <c r="BA17"/>
    </row>
    <row r="18" spans="11:54" ht="16.8" customHeight="1" x14ac:dyDescent="0.45">
      <c r="S18" s="2"/>
      <c r="AM18"/>
      <c r="AN18"/>
      <c r="AO18"/>
      <c r="AP18"/>
      <c r="AX18"/>
      <c r="AY18"/>
      <c r="AZ18"/>
      <c r="BA18"/>
    </row>
    <row r="19" spans="11:54" ht="16.8" customHeight="1" x14ac:dyDescent="0.45">
      <c r="S19" s="2"/>
      <c r="AM19"/>
      <c r="AN19"/>
      <c r="AO19"/>
      <c r="AP19"/>
      <c r="AX19"/>
      <c r="AY19"/>
      <c r="AZ19"/>
      <c r="BA19"/>
    </row>
    <row r="20" spans="11:54" ht="16.8" customHeight="1" x14ac:dyDescent="0.45">
      <c r="S20" s="2"/>
      <c r="AM20"/>
      <c r="AN20"/>
      <c r="AO20"/>
      <c r="AP20"/>
      <c r="AX20"/>
      <c r="AY20"/>
      <c r="AZ20"/>
      <c r="BA20"/>
    </row>
    <row r="21" spans="11:54" ht="16.8" customHeight="1" x14ac:dyDescent="0.45">
      <c r="S21" s="2"/>
      <c r="AM21"/>
      <c r="AN21"/>
      <c r="AO21"/>
      <c r="AP21"/>
      <c r="AX21"/>
      <c r="AY21"/>
      <c r="AZ21"/>
      <c r="BA21"/>
    </row>
    <row r="22" spans="11:54" ht="16.8" customHeight="1" x14ac:dyDescent="0.45">
      <c r="K22" s="5"/>
      <c r="L22" s="5"/>
      <c r="M22" s="5"/>
      <c r="N22" s="5"/>
      <c r="O22" s="5"/>
      <c r="S22" s="2"/>
      <c r="V22" s="5"/>
      <c r="W22" s="5"/>
      <c r="X22" s="5"/>
      <c r="Y22" s="5"/>
      <c r="Z22" s="5"/>
      <c r="AM22"/>
      <c r="AN22"/>
      <c r="AO22"/>
      <c r="AP22"/>
      <c r="AX22"/>
      <c r="AY22"/>
      <c r="AZ22"/>
      <c r="BA22"/>
    </row>
    <row r="23" spans="11:54" ht="16.8" customHeight="1" thickBot="1" x14ac:dyDescent="0.5">
      <c r="K23" s="29"/>
      <c r="L23" s="29"/>
      <c r="M23" s="29"/>
      <c r="N23" s="29"/>
      <c r="O23" s="29"/>
      <c r="S23" s="2"/>
      <c r="V23" s="29"/>
      <c r="W23" s="29"/>
      <c r="X23" s="29"/>
      <c r="Y23" s="29"/>
      <c r="Z23" s="29"/>
      <c r="AM23"/>
      <c r="AN23"/>
      <c r="AO23"/>
      <c r="AP23"/>
      <c r="AR23" s="29"/>
      <c r="AS23" s="29"/>
      <c r="AT23" s="29"/>
      <c r="AU23" s="29"/>
      <c r="AV23" s="29"/>
      <c r="AX23"/>
      <c r="AY23"/>
      <c r="AZ23"/>
      <c r="BA23"/>
    </row>
    <row r="24" spans="11:54" s="6" customFormat="1" ht="19.2" customHeight="1" x14ac:dyDescent="0.45">
      <c r="K24" s="23"/>
      <c r="L24" s="24" t="s">
        <v>0</v>
      </c>
      <c r="M24" s="24" t="s">
        <v>1</v>
      </c>
      <c r="N24" s="24" t="s">
        <v>2</v>
      </c>
      <c r="O24" s="25"/>
      <c r="Q24" s="2"/>
      <c r="R24" s="2"/>
      <c r="S24" s="3"/>
      <c r="T24" s="2"/>
      <c r="U24" s="4"/>
      <c r="V24" s="23"/>
      <c r="W24" s="24" t="s">
        <v>0</v>
      </c>
      <c r="X24" s="24" t="s">
        <v>1</v>
      </c>
      <c r="Y24" s="24" t="s">
        <v>2</v>
      </c>
      <c r="Z24" s="25"/>
      <c r="AB24" s="2"/>
      <c r="AC24" s="2"/>
      <c r="AD24" s="3"/>
      <c r="AE24" s="2"/>
      <c r="AF24" s="4"/>
      <c r="AG24" s="8"/>
      <c r="AH24" s="9" t="s">
        <v>0</v>
      </c>
      <c r="AI24" s="9" t="s">
        <v>1</v>
      </c>
      <c r="AJ24" s="9" t="s">
        <v>2</v>
      </c>
      <c r="AK24" s="10"/>
      <c r="AM24"/>
      <c r="AN24"/>
      <c r="AO24"/>
      <c r="AP24"/>
      <c r="AQ24" s="4"/>
      <c r="AR24" s="8"/>
      <c r="AS24" s="9" t="s">
        <v>0</v>
      </c>
      <c r="AT24" s="9" t="s">
        <v>1</v>
      </c>
      <c r="AU24" s="9" t="s">
        <v>2</v>
      </c>
      <c r="AV24" s="10"/>
      <c r="AX24"/>
      <c r="AY24"/>
      <c r="AZ24"/>
      <c r="BA24"/>
    </row>
    <row r="25" spans="11:54" s="6" customFormat="1" ht="16.2" customHeight="1" x14ac:dyDescent="0.45">
      <c r="K25" s="11"/>
      <c r="L25" s="12">
        <f>_xll.RssMarket(K11, "売成行数量")</f>
        <v>0</v>
      </c>
      <c r="M25" s="12" t="s">
        <v>5</v>
      </c>
      <c r="N25" s="12">
        <f>_xll.RssMarket(K11, "買成行数量")</f>
        <v>0</v>
      </c>
      <c r="O25" s="13"/>
      <c r="Q25" s="2"/>
      <c r="R25" s="2"/>
      <c r="S25" s="3"/>
      <c r="T25" s="2"/>
      <c r="U25" s="4"/>
      <c r="V25" s="11"/>
      <c r="W25" s="12">
        <f>_xll.RssMarket(V11, "売成行数量")</f>
        <v>0</v>
      </c>
      <c r="X25" s="12" t="s">
        <v>5</v>
      </c>
      <c r="Y25" s="12">
        <f>_xll.RssMarket(V11, "買成行数量")</f>
        <v>0</v>
      </c>
      <c r="Z25" s="13"/>
      <c r="AB25" s="2"/>
      <c r="AC25" s="2"/>
      <c r="AD25" s="3"/>
      <c r="AE25" s="2"/>
      <c r="AF25" s="4"/>
      <c r="AG25" s="11"/>
      <c r="AH25" s="12">
        <f>_xll.RssMarket(AG11, "売成行数量")</f>
        <v>0</v>
      </c>
      <c r="AI25" s="12" t="s">
        <v>5</v>
      </c>
      <c r="AJ25" s="12">
        <f>_xll.RssMarket(AG11, "買成行数量")</f>
        <v>0</v>
      </c>
      <c r="AK25" s="13"/>
      <c r="AM25"/>
      <c r="AN25"/>
      <c r="AO25"/>
      <c r="AP25"/>
      <c r="AQ25" s="4"/>
      <c r="AR25" s="11"/>
      <c r="AS25" s="12">
        <f>_xll.RssMarket(AR11, "売成行数量")</f>
        <v>0</v>
      </c>
      <c r="AT25" s="12" t="s">
        <v>5</v>
      </c>
      <c r="AU25" s="12">
        <f>_xll.RssMarket(AR11, "買成行数量")</f>
        <v>0</v>
      </c>
      <c r="AV25" s="13"/>
      <c r="AX25"/>
      <c r="AY25"/>
      <c r="AZ25"/>
      <c r="BA25"/>
      <c r="BB25" s="7"/>
    </row>
    <row r="26" spans="11:54" s="6" customFormat="1" ht="16.2" customHeight="1" x14ac:dyDescent="0.45">
      <c r="K26" s="31">
        <f>L26/100</f>
        <v>6061</v>
      </c>
      <c r="L26" s="12">
        <f>_xll.RssMarket(K11, "OVER気配数量")</f>
        <v>606100</v>
      </c>
      <c r="M26" s="12" t="s">
        <v>3</v>
      </c>
      <c r="N26" s="12"/>
      <c r="O26" s="13"/>
      <c r="Q26" s="2"/>
      <c r="R26" s="2"/>
      <c r="S26" s="3"/>
      <c r="T26" s="2"/>
      <c r="U26" s="4"/>
      <c r="V26" s="31">
        <f>W26/100</f>
        <v>5244</v>
      </c>
      <c r="W26" s="12">
        <f>_xll.RssMarket(V11, "OVER気配数量")</f>
        <v>524400</v>
      </c>
      <c r="X26" s="12" t="s">
        <v>3</v>
      </c>
      <c r="Y26" s="12"/>
      <c r="Z26" s="13"/>
      <c r="AB26" s="2"/>
      <c r="AC26" s="2"/>
      <c r="AD26" s="3"/>
      <c r="AE26" s="2"/>
      <c r="AF26" s="4"/>
      <c r="AG26" s="31">
        <f>AH26/100</f>
        <v>2345</v>
      </c>
      <c r="AH26" s="12">
        <f>_xll.RssMarket(AG11, "OVER気配数量")</f>
        <v>234500</v>
      </c>
      <c r="AI26" s="12" t="s">
        <v>3</v>
      </c>
      <c r="AJ26" s="12"/>
      <c r="AK26" s="13"/>
      <c r="AM26"/>
      <c r="AN26"/>
      <c r="AO26"/>
      <c r="AP26"/>
      <c r="AQ26" s="4"/>
      <c r="AR26" s="31">
        <f>AS26/100</f>
        <v>2556</v>
      </c>
      <c r="AS26" s="12">
        <f>_xll.RssMarket(AR11, "OVER気配数量")</f>
        <v>255600</v>
      </c>
      <c r="AT26" s="12" t="s">
        <v>3</v>
      </c>
      <c r="AU26" s="12"/>
      <c r="AV26" s="13"/>
      <c r="AX26"/>
      <c r="AY26"/>
      <c r="AZ26"/>
      <c r="BA26"/>
      <c r="BB26" s="7"/>
    </row>
    <row r="27" spans="11:54" s="6" customFormat="1" ht="16.2" customHeight="1" x14ac:dyDescent="0.45">
      <c r="K27" s="33">
        <f>SUM(L27:L36)/100</f>
        <v>1519</v>
      </c>
      <c r="L27" s="12">
        <f>_xll.RssMarket(K11, "最良売気配数量10")</f>
        <v>500</v>
      </c>
      <c r="M27" s="14">
        <f>_xll.RssMarket(K$11, "最良売気配値10")</f>
        <v>724</v>
      </c>
      <c r="N27" s="12"/>
      <c r="O27" s="15"/>
      <c r="Q27" s="2"/>
      <c r="R27" s="2"/>
      <c r="S27" s="3"/>
      <c r="T27" s="2"/>
      <c r="U27" s="4"/>
      <c r="V27" s="33">
        <f>SUM(W27:W36)/100</f>
        <v>98</v>
      </c>
      <c r="W27" s="12">
        <f>_xll.RssMarket(V11, "最良売気配数量10")</f>
        <v>600</v>
      </c>
      <c r="X27" s="14">
        <f>_xll.RssMarket(V$11, "最良売気配値10")</f>
        <v>2336</v>
      </c>
      <c r="Y27" s="12"/>
      <c r="Z27" s="15"/>
      <c r="AB27" s="2"/>
      <c r="AC27" s="2"/>
      <c r="AD27" s="3"/>
      <c r="AE27" s="2"/>
      <c r="AF27" s="4"/>
      <c r="AG27" s="33">
        <f>SUM(AH27:AH36)/100</f>
        <v>57</v>
      </c>
      <c r="AH27" s="12">
        <f>_xll.RssMarket(AG11, "最良売気配数量10")</f>
        <v>200</v>
      </c>
      <c r="AI27" s="14">
        <f>_xll.RssMarket(AG$11, "最良売気配値10")</f>
        <v>1294</v>
      </c>
      <c r="AJ27" s="12"/>
      <c r="AK27" s="15"/>
      <c r="AM27"/>
      <c r="AN27"/>
      <c r="AO27"/>
      <c r="AP27"/>
      <c r="AQ27" s="4"/>
      <c r="AR27" s="33">
        <f>SUM(AS27:AS36)/100</f>
        <v>1270</v>
      </c>
      <c r="AS27" s="12">
        <f>_xll.RssMarket(AR11, "最良売気配数量10")</f>
        <v>6000</v>
      </c>
      <c r="AT27" s="14">
        <f>_xll.RssMarket(AR$11, "最良売気配値10")</f>
        <v>744</v>
      </c>
      <c r="AU27" s="12"/>
      <c r="AV27" s="15"/>
      <c r="AX27"/>
      <c r="AY27"/>
      <c r="AZ27"/>
      <c r="BA27"/>
      <c r="BB27" s="7"/>
    </row>
    <row r="28" spans="11:54" s="6" customFormat="1" ht="16.2" customHeight="1" x14ac:dyDescent="0.45">
      <c r="K28" s="34"/>
      <c r="L28" s="12">
        <f>_xll.RssMarket(K11, "最良売気配数量9")</f>
        <v>1400</v>
      </c>
      <c r="M28" s="14">
        <f>_xll.RssMarket(K$11, "最良売気配値9")</f>
        <v>723</v>
      </c>
      <c r="N28" s="12"/>
      <c r="O28" s="15"/>
      <c r="Q28" s="2"/>
      <c r="R28" s="2"/>
      <c r="S28" s="3"/>
      <c r="T28" s="2"/>
      <c r="U28" s="4"/>
      <c r="V28" s="34"/>
      <c r="W28" s="12">
        <f>_xll.RssMarket(V11, "最良売気配数量9")</f>
        <v>700</v>
      </c>
      <c r="X28" s="14">
        <f>_xll.RssMarket(V$11, "最良売気配値9")</f>
        <v>2335</v>
      </c>
      <c r="Y28" s="12"/>
      <c r="Z28" s="15"/>
      <c r="AB28" s="2"/>
      <c r="AC28" s="2"/>
      <c r="AD28" s="3"/>
      <c r="AE28" s="2"/>
      <c r="AF28" s="4"/>
      <c r="AG28" s="34"/>
      <c r="AH28" s="12">
        <f>_xll.RssMarket(AG11, "最良売気配数量9")</f>
        <v>2600</v>
      </c>
      <c r="AI28" s="14">
        <f>_xll.RssMarket(AG$11, "最良売気配値9")</f>
        <v>1290</v>
      </c>
      <c r="AJ28" s="12"/>
      <c r="AK28" s="15"/>
      <c r="AM28"/>
      <c r="AN28"/>
      <c r="AO28"/>
      <c r="AP28"/>
      <c r="AQ28" s="4"/>
      <c r="AR28" s="34"/>
      <c r="AS28" s="12">
        <f>_xll.RssMarket(AR11, "最良売気配数量9")</f>
        <v>4400</v>
      </c>
      <c r="AT28" s="14">
        <f>_xll.RssMarket(AR$11, "最良売気配値9")</f>
        <v>743</v>
      </c>
      <c r="AU28" s="12"/>
      <c r="AV28" s="15"/>
      <c r="AX28"/>
      <c r="AY28"/>
      <c r="AZ28"/>
      <c r="BA28"/>
      <c r="BB28" s="7"/>
    </row>
    <row r="29" spans="11:54" s="6" customFormat="1" ht="16.2" customHeight="1" x14ac:dyDescent="0.45">
      <c r="K29" s="34"/>
      <c r="L29" s="12">
        <f>_xll.RssMarket(K11, "最良売気配数量8")</f>
        <v>3600</v>
      </c>
      <c r="M29" s="14">
        <f>_xll.RssMarket(K$11, "最良売気配値8")</f>
        <v>722</v>
      </c>
      <c r="N29" s="12"/>
      <c r="O29" s="15"/>
      <c r="Q29" s="2"/>
      <c r="R29" s="2"/>
      <c r="S29" s="3"/>
      <c r="T29" s="2"/>
      <c r="U29" s="4"/>
      <c r="V29" s="34"/>
      <c r="W29" s="12">
        <f>_xll.RssMarket(V11, "最良売気配数量8")</f>
        <v>800</v>
      </c>
      <c r="X29" s="14">
        <f>_xll.RssMarket(V$11, "最良売気配値8")</f>
        <v>2334</v>
      </c>
      <c r="Y29" s="12"/>
      <c r="Z29" s="15"/>
      <c r="AB29" s="2"/>
      <c r="AC29" s="2"/>
      <c r="AD29" s="3"/>
      <c r="AE29" s="2"/>
      <c r="AF29" s="4"/>
      <c r="AG29" s="34"/>
      <c r="AH29" s="12">
        <f>_xll.RssMarket(AG11, "最良売気配数量8")</f>
        <v>400</v>
      </c>
      <c r="AI29" s="14">
        <f>_xll.RssMarket(AG$11, "最良売気配値8")</f>
        <v>1289</v>
      </c>
      <c r="AJ29" s="12"/>
      <c r="AK29" s="15"/>
      <c r="AM29"/>
      <c r="AN29"/>
      <c r="AO29"/>
      <c r="AP29"/>
      <c r="AQ29" s="4"/>
      <c r="AR29" s="34"/>
      <c r="AS29" s="12">
        <f>_xll.RssMarket(AR11, "最良売気配数量8")</f>
        <v>40800</v>
      </c>
      <c r="AT29" s="14">
        <f>_xll.RssMarket(AR$11, "最良売気配値8")</f>
        <v>742</v>
      </c>
      <c r="AU29" s="12"/>
      <c r="AV29" s="15"/>
      <c r="AX29"/>
      <c r="AY29"/>
      <c r="AZ29"/>
      <c r="BA29"/>
      <c r="BB29" s="7"/>
    </row>
    <row r="30" spans="11:54" s="6" customFormat="1" ht="16.2" customHeight="1" x14ac:dyDescent="0.45">
      <c r="K30" s="34"/>
      <c r="L30" s="12">
        <f>_xll.RssMarket(K11, "最良売気配数量7")</f>
        <v>36200</v>
      </c>
      <c r="M30" s="14">
        <f>_xll.RssMarket(K$11, "最良売気配値7")</f>
        <v>721</v>
      </c>
      <c r="N30" s="12"/>
      <c r="O30" s="15"/>
      <c r="Q30" s="2"/>
      <c r="R30" s="2"/>
      <c r="S30" s="3"/>
      <c r="T30" s="2"/>
      <c r="U30" s="4"/>
      <c r="V30" s="34"/>
      <c r="W30" s="12">
        <f>_xll.RssMarket(V11, "最良売気配数量7")</f>
        <v>300</v>
      </c>
      <c r="X30" s="14">
        <f>_xll.RssMarket(V$11, "最良売気配値7")</f>
        <v>2333</v>
      </c>
      <c r="Y30" s="12"/>
      <c r="Z30" s="15"/>
      <c r="AB30" s="2"/>
      <c r="AC30" s="2"/>
      <c r="AD30" s="3"/>
      <c r="AE30" s="2"/>
      <c r="AF30" s="4"/>
      <c r="AG30" s="34"/>
      <c r="AH30" s="12">
        <f>_xll.RssMarket(AG11, "最良売気配数量7")</f>
        <v>800</v>
      </c>
      <c r="AI30" s="14">
        <f>_xll.RssMarket(AG$11, "最良売気配値7")</f>
        <v>1288</v>
      </c>
      <c r="AJ30" s="12"/>
      <c r="AK30" s="15"/>
      <c r="AM30"/>
      <c r="AN30"/>
      <c r="AO30"/>
      <c r="AP30"/>
      <c r="AQ30" s="4"/>
      <c r="AR30" s="34"/>
      <c r="AS30" s="12">
        <f>_xll.RssMarket(AR11, "最良売気配数量7")</f>
        <v>21000</v>
      </c>
      <c r="AT30" s="14">
        <f>_xll.RssMarket(AR$11, "最良売気配値7")</f>
        <v>741</v>
      </c>
      <c r="AU30" s="12"/>
      <c r="AV30" s="15"/>
      <c r="AX30"/>
      <c r="AY30"/>
      <c r="AZ30"/>
      <c r="BA30"/>
      <c r="BB30" s="7"/>
    </row>
    <row r="31" spans="11:54" s="6" customFormat="1" ht="16.2" customHeight="1" x14ac:dyDescent="0.45">
      <c r="K31" s="34"/>
      <c r="L31" s="12">
        <f>_xll.RssMarket(K11, "最良売気配数量6")</f>
        <v>38500</v>
      </c>
      <c r="M31" s="14">
        <f>_xll.RssMarket(K$11, "最良売気配値6")</f>
        <v>720</v>
      </c>
      <c r="N31" s="12"/>
      <c r="O31" s="15"/>
      <c r="Q31" s="2"/>
      <c r="R31" s="2"/>
      <c r="S31" s="3"/>
      <c r="T31" s="2"/>
      <c r="U31" s="4"/>
      <c r="V31" s="34"/>
      <c r="W31" s="12">
        <f>_xll.RssMarket(V11, "最良売気配数量6")</f>
        <v>100</v>
      </c>
      <c r="X31" s="14">
        <f>_xll.RssMarket(V$11, "最良売気配値6")</f>
        <v>2332</v>
      </c>
      <c r="Y31" s="12"/>
      <c r="Z31" s="15"/>
      <c r="AB31" s="2"/>
      <c r="AC31" s="2"/>
      <c r="AD31" s="3"/>
      <c r="AE31" s="2"/>
      <c r="AF31" s="4"/>
      <c r="AG31" s="34"/>
      <c r="AH31" s="12">
        <f>_xll.RssMarket(AG11, "最良売気配数量6")</f>
        <v>100</v>
      </c>
      <c r="AI31" s="14">
        <f>_xll.RssMarket(AG$11, "最良売気配値6")</f>
        <v>1287</v>
      </c>
      <c r="AJ31" s="12"/>
      <c r="AK31" s="15"/>
      <c r="AM31"/>
      <c r="AN31"/>
      <c r="AO31"/>
      <c r="AP31"/>
      <c r="AQ31" s="4"/>
      <c r="AR31" s="34"/>
      <c r="AS31" s="12">
        <f>_xll.RssMarket(AR11, "最良売気配数量6")</f>
        <v>29500</v>
      </c>
      <c r="AT31" s="14">
        <f>_xll.RssMarket(AR$11, "最良売気配値6")</f>
        <v>740</v>
      </c>
      <c r="AU31" s="12"/>
      <c r="AV31" s="15"/>
      <c r="AX31"/>
      <c r="AY31"/>
      <c r="AZ31"/>
      <c r="BA31"/>
      <c r="BB31" s="7"/>
    </row>
    <row r="32" spans="11:54" s="6" customFormat="1" ht="16.2" customHeight="1" x14ac:dyDescent="0.45">
      <c r="K32" s="34"/>
      <c r="L32" s="12">
        <f>_xll.RssMarket(K11, "最良売気配数量5")</f>
        <v>20700</v>
      </c>
      <c r="M32" s="14">
        <f>_xll.RssMarket(K$11, "最良売気配値5")</f>
        <v>719</v>
      </c>
      <c r="N32" s="12"/>
      <c r="O32" s="15"/>
      <c r="Q32" s="2"/>
      <c r="R32" s="2"/>
      <c r="S32" s="3"/>
      <c r="T32" s="2"/>
      <c r="U32" s="4"/>
      <c r="V32" s="34"/>
      <c r="W32" s="12">
        <f>_xll.RssMarket(V11, "最良売気配数量5")</f>
        <v>4100</v>
      </c>
      <c r="X32" s="14">
        <f>_xll.RssMarket(V$11, "最良売気配値5")</f>
        <v>2330</v>
      </c>
      <c r="Y32" s="12"/>
      <c r="Z32" s="15"/>
      <c r="AB32" s="2"/>
      <c r="AC32" s="2"/>
      <c r="AD32" s="3"/>
      <c r="AE32" s="2"/>
      <c r="AF32" s="4"/>
      <c r="AG32" s="34"/>
      <c r="AH32" s="12">
        <f>_xll.RssMarket(AG11, "最良売気配数量5")</f>
        <v>700</v>
      </c>
      <c r="AI32" s="14">
        <f>_xll.RssMarket(AG$11, "最良売気配値5")</f>
        <v>1285</v>
      </c>
      <c r="AJ32" s="12"/>
      <c r="AK32" s="15"/>
      <c r="AM32"/>
      <c r="AN32"/>
      <c r="AO32"/>
      <c r="AP32"/>
      <c r="AQ32" s="4"/>
      <c r="AR32" s="34"/>
      <c r="AS32" s="12">
        <f>_xll.RssMarket(AR11, "最良売気配数量5")</f>
        <v>4200</v>
      </c>
      <c r="AT32" s="14">
        <f>_xll.RssMarket(AR$11, "最良売気配値5")</f>
        <v>739</v>
      </c>
      <c r="AU32" s="12"/>
      <c r="AV32" s="15"/>
      <c r="AX32"/>
      <c r="AY32"/>
      <c r="AZ32"/>
      <c r="BA32"/>
      <c r="BB32" s="7"/>
    </row>
    <row r="33" spans="11:54" s="6" customFormat="1" ht="16.2" customHeight="1" x14ac:dyDescent="0.45">
      <c r="K33" s="34"/>
      <c r="L33" s="12">
        <f>_xll.RssMarket(K11, "最良売気配数量4")</f>
        <v>8500</v>
      </c>
      <c r="M33" s="14">
        <f>_xll.RssMarket(K$11, "最良売気配値4")</f>
        <v>718</v>
      </c>
      <c r="N33" s="12"/>
      <c r="O33" s="15"/>
      <c r="Q33" s="2"/>
      <c r="R33" s="2"/>
      <c r="S33" s="3"/>
      <c r="T33" s="2"/>
      <c r="U33" s="4"/>
      <c r="V33" s="34"/>
      <c r="W33" s="12">
        <f>_xll.RssMarket(V11, "最良売気配数量4")</f>
        <v>200</v>
      </c>
      <c r="X33" s="14">
        <f>_xll.RssMarket(V$11, "最良売気配値4")</f>
        <v>2327</v>
      </c>
      <c r="Y33" s="12"/>
      <c r="Z33" s="15"/>
      <c r="AB33" s="2"/>
      <c r="AC33" s="2"/>
      <c r="AD33" s="3"/>
      <c r="AE33" s="2"/>
      <c r="AF33" s="4"/>
      <c r="AG33" s="34"/>
      <c r="AH33" s="12">
        <f>_xll.RssMarket(AG11, "最良売気配数量4")</f>
        <v>100</v>
      </c>
      <c r="AI33" s="14">
        <f>_xll.RssMarket(AG$11, "最良売気配値4")</f>
        <v>1284</v>
      </c>
      <c r="AJ33" s="12"/>
      <c r="AK33" s="15"/>
      <c r="AM33"/>
      <c r="AN33"/>
      <c r="AO33"/>
      <c r="AP33"/>
      <c r="AQ33" s="4"/>
      <c r="AR33" s="34"/>
      <c r="AS33" s="12">
        <f>_xll.RssMarket(AR11, "最良売気配数量4")</f>
        <v>8700</v>
      </c>
      <c r="AT33" s="14">
        <f>_xll.RssMarket(AR$11, "最良売気配値4")</f>
        <v>738</v>
      </c>
      <c r="AU33" s="12"/>
      <c r="AV33" s="15"/>
      <c r="AX33"/>
      <c r="AY33"/>
      <c r="AZ33"/>
      <c r="BA33"/>
      <c r="BB33" s="7"/>
    </row>
    <row r="34" spans="11:54" s="6" customFormat="1" ht="16.2" customHeight="1" x14ac:dyDescent="0.45">
      <c r="K34" s="34"/>
      <c r="L34" s="12">
        <f>_xll.RssMarket(K11, "最良売気配数量3")</f>
        <v>21200</v>
      </c>
      <c r="M34" s="14">
        <f>_xll.RssMarket(K$11, "最良売気配値3")</f>
        <v>717</v>
      </c>
      <c r="N34" s="12"/>
      <c r="O34" s="15"/>
      <c r="Q34" s="2"/>
      <c r="R34" s="2"/>
      <c r="S34" s="3"/>
      <c r="T34" s="2"/>
      <c r="U34" s="4"/>
      <c r="V34" s="34"/>
      <c r="W34" s="12">
        <f>_xll.RssMarket(V11, "最良売気配数量3")</f>
        <v>100</v>
      </c>
      <c r="X34" s="14">
        <f>_xll.RssMarket(V$11, "最良売気配値3")</f>
        <v>2325</v>
      </c>
      <c r="Y34" s="12"/>
      <c r="Z34" s="15"/>
      <c r="AB34" s="2"/>
      <c r="AC34" s="2"/>
      <c r="AD34" s="3"/>
      <c r="AE34" s="2"/>
      <c r="AF34" s="4"/>
      <c r="AG34" s="34"/>
      <c r="AH34" s="12">
        <f>_xll.RssMarket(AG11, "最良売気配数量3")</f>
        <v>200</v>
      </c>
      <c r="AI34" s="14">
        <f>_xll.RssMarket(AG$11, "最良売気配値3")</f>
        <v>1283</v>
      </c>
      <c r="AJ34" s="12"/>
      <c r="AK34" s="15"/>
      <c r="AM34"/>
      <c r="AN34"/>
      <c r="AO34"/>
      <c r="AP34"/>
      <c r="AQ34" s="4"/>
      <c r="AR34" s="34"/>
      <c r="AS34" s="12">
        <f>_xll.RssMarket(AR11, "最良売気配数量3")</f>
        <v>10200</v>
      </c>
      <c r="AT34" s="14">
        <f>_xll.RssMarket(AR$11, "最良売気配値3")</f>
        <v>737</v>
      </c>
      <c r="AU34" s="12"/>
      <c r="AV34" s="15"/>
      <c r="AX34"/>
      <c r="AY34"/>
      <c r="AZ34"/>
      <c r="BA34"/>
      <c r="BB34" s="7"/>
    </row>
    <row r="35" spans="11:54" s="6" customFormat="1" ht="16.2" customHeight="1" x14ac:dyDescent="0.45">
      <c r="K35" s="34"/>
      <c r="L35" s="12">
        <f>_xll.RssMarket(K11, "最良売気配数量2")</f>
        <v>19800</v>
      </c>
      <c r="M35" s="14">
        <f>_xll.RssMarket(K$11, "最良売気配値2")</f>
        <v>716</v>
      </c>
      <c r="N35" s="12"/>
      <c r="O35" s="15"/>
      <c r="Q35" s="2"/>
      <c r="R35" s="2"/>
      <c r="S35" s="3"/>
      <c r="T35" s="2"/>
      <c r="U35" s="4"/>
      <c r="V35" s="34"/>
      <c r="W35" s="12">
        <f>_xll.RssMarket(V11, "最良売気配数量2")</f>
        <v>100</v>
      </c>
      <c r="X35" s="14">
        <f>_xll.RssMarket(V$11, "最良売気配値2")</f>
        <v>2323</v>
      </c>
      <c r="Y35" s="12"/>
      <c r="Z35" s="15"/>
      <c r="AB35" s="2"/>
      <c r="AC35" s="2"/>
      <c r="AD35" s="3"/>
      <c r="AE35" s="2"/>
      <c r="AF35" s="4"/>
      <c r="AG35" s="34"/>
      <c r="AH35" s="12">
        <f>_xll.RssMarket(AG11, "最良売気配数量2")</f>
        <v>100</v>
      </c>
      <c r="AI35" s="14">
        <f>_xll.RssMarket(AG$11, "最良売気配値2")</f>
        <v>1282</v>
      </c>
      <c r="AJ35" s="12"/>
      <c r="AK35" s="15"/>
      <c r="AM35"/>
      <c r="AN35"/>
      <c r="AO35"/>
      <c r="AP35"/>
      <c r="AQ35" s="4"/>
      <c r="AR35" s="34"/>
      <c r="AS35" s="12">
        <f>_xll.RssMarket(AR11, "最良売気配数量2")</f>
        <v>2000</v>
      </c>
      <c r="AT35" s="14">
        <f>_xll.RssMarket(AR$11, "最良売気配値2")</f>
        <v>736</v>
      </c>
      <c r="AU35" s="12"/>
      <c r="AV35" s="15"/>
      <c r="AX35"/>
      <c r="AY35"/>
      <c r="AZ35"/>
      <c r="BA35"/>
      <c r="BB35" s="7"/>
    </row>
    <row r="36" spans="11:54" s="6" customFormat="1" ht="16.2" customHeight="1" x14ac:dyDescent="0.45">
      <c r="K36" s="35"/>
      <c r="L36" s="12">
        <f>_xll.RssMarket(K11, "最良売気配数量1")</f>
        <v>1500</v>
      </c>
      <c r="M36" s="14">
        <f>_xll.RssMarket(K$11, "最良売気配値1")</f>
        <v>715</v>
      </c>
      <c r="N36" s="12"/>
      <c r="O36" s="15"/>
      <c r="Q36" s="2"/>
      <c r="R36" s="2"/>
      <c r="S36" s="3"/>
      <c r="T36" s="2"/>
      <c r="U36" s="4"/>
      <c r="V36" s="35"/>
      <c r="W36" s="12">
        <f>_xll.RssMarket(V11, "最良売気配数量1")</f>
        <v>2800</v>
      </c>
      <c r="X36" s="14">
        <f>_xll.RssMarket(V$11, "最良売気配値1")</f>
        <v>2320</v>
      </c>
      <c r="Y36" s="12"/>
      <c r="Z36" s="15"/>
      <c r="AB36" s="2"/>
      <c r="AC36" s="2"/>
      <c r="AD36" s="3"/>
      <c r="AE36" s="2"/>
      <c r="AF36" s="4"/>
      <c r="AG36" s="35"/>
      <c r="AH36" s="12">
        <f>_xll.RssMarket(AG11, "最良売気配数量1")</f>
        <v>500</v>
      </c>
      <c r="AI36" s="14">
        <f>_xll.RssMarket(AG$11, "最良売気配値1")</f>
        <v>1280</v>
      </c>
      <c r="AJ36" s="12"/>
      <c r="AK36" s="15"/>
      <c r="AM36"/>
      <c r="AN36"/>
      <c r="AO36"/>
      <c r="AP36"/>
      <c r="AQ36" s="4"/>
      <c r="AR36" s="35"/>
      <c r="AS36" s="12">
        <f>_xll.RssMarket(AR11, "最良売気配数量1")</f>
        <v>200</v>
      </c>
      <c r="AT36" s="14">
        <f>_xll.RssMarket(AR$11, "最良売気配値1")</f>
        <v>735</v>
      </c>
      <c r="AU36" s="12"/>
      <c r="AV36" s="15"/>
      <c r="AX36"/>
      <c r="AY36"/>
      <c r="AZ36"/>
      <c r="BA36"/>
      <c r="BB36" s="7"/>
    </row>
    <row r="37" spans="11:54" s="6" customFormat="1" ht="16.2" customHeight="1" x14ac:dyDescent="0.45">
      <c r="K37" s="11"/>
      <c r="L37" s="12"/>
      <c r="M37" s="14">
        <f>_xll.RssMarket(K11, "最良買気配値1")</f>
        <v>712</v>
      </c>
      <c r="N37" s="12">
        <f>_xll.RssMarket(K11, "最良買気配数量1")</f>
        <v>100</v>
      </c>
      <c r="O37" s="36">
        <f>SUM(N37:N46)/100</f>
        <v>1604</v>
      </c>
      <c r="Q37" s="2"/>
      <c r="R37" s="2"/>
      <c r="S37" s="3"/>
      <c r="T37" s="2"/>
      <c r="U37" s="4"/>
      <c r="V37" s="11"/>
      <c r="W37" s="12"/>
      <c r="X37" s="14">
        <f>_xll.RssMarket(V11, "最良買気配値1")</f>
        <v>2300</v>
      </c>
      <c r="Y37" s="12">
        <f>_xll.RssMarket(V11, "最良買気配数量1")</f>
        <v>400</v>
      </c>
      <c r="Z37" s="36">
        <f>SUM(Y37:Y46)/100</f>
        <v>70</v>
      </c>
      <c r="AB37" s="2"/>
      <c r="AC37" s="2"/>
      <c r="AD37" s="3"/>
      <c r="AE37" s="2"/>
      <c r="AF37" s="4"/>
      <c r="AG37" s="11"/>
      <c r="AH37" s="12"/>
      <c r="AI37" s="14">
        <f>_xll.RssMarket(AG11, "最良買気配値1")</f>
        <v>1259</v>
      </c>
      <c r="AJ37" s="12">
        <f>_xll.RssMarket(AG11, "最良買気配数量1")</f>
        <v>100</v>
      </c>
      <c r="AK37" s="36">
        <f>SUM(AJ37:AJ46)/100</f>
        <v>27</v>
      </c>
      <c r="AM37"/>
      <c r="AN37"/>
      <c r="AO37"/>
      <c r="AP37"/>
      <c r="AQ37" s="4"/>
      <c r="AR37" s="11"/>
      <c r="AS37" s="12"/>
      <c r="AT37" s="14">
        <f>_xll.RssMarket(AR11, "最良買気配値1")</f>
        <v>732</v>
      </c>
      <c r="AU37" s="12">
        <f>_xll.RssMarket(AR11, "最良買気配数量1")</f>
        <v>2300</v>
      </c>
      <c r="AV37" s="36">
        <f>SUM(AU37:AU46)/100</f>
        <v>1119</v>
      </c>
      <c r="AX37"/>
      <c r="AY37"/>
      <c r="AZ37"/>
      <c r="BA37"/>
      <c r="BB37" s="7"/>
    </row>
    <row r="38" spans="11:54" s="6" customFormat="1" ht="16.2" customHeight="1" x14ac:dyDescent="0.45">
      <c r="K38" s="11"/>
      <c r="L38" s="12"/>
      <c r="M38" s="14">
        <f>_xll.RssMarket(K11, "最良買気配値2")</f>
        <v>711</v>
      </c>
      <c r="N38" s="12">
        <f>_xll.RssMarket(K11, "最良買気配数量2")</f>
        <v>14100</v>
      </c>
      <c r="O38" s="37"/>
      <c r="Q38" s="2"/>
      <c r="R38" s="2"/>
      <c r="S38" s="3"/>
      <c r="T38" s="2"/>
      <c r="U38" s="4"/>
      <c r="V38" s="11"/>
      <c r="W38" s="12"/>
      <c r="X38" s="14">
        <f>_xll.RssMarket(V11, "最良買気配値2")</f>
        <v>2299</v>
      </c>
      <c r="Y38" s="12">
        <f>_xll.RssMarket(V11, "最良買気配数量2")</f>
        <v>300</v>
      </c>
      <c r="Z38" s="37"/>
      <c r="AB38" s="2"/>
      <c r="AC38" s="2"/>
      <c r="AD38" s="3"/>
      <c r="AE38" s="2"/>
      <c r="AF38" s="4"/>
      <c r="AG38" s="11"/>
      <c r="AH38" s="12"/>
      <c r="AI38" s="14">
        <f>_xll.RssMarket(AG11, "最良買気配値2")</f>
        <v>1255</v>
      </c>
      <c r="AJ38" s="12">
        <f>_xll.RssMarket(AG11, "最良買気配数量2")</f>
        <v>100</v>
      </c>
      <c r="AK38" s="37"/>
      <c r="AM38"/>
      <c r="AN38"/>
      <c r="AO38"/>
      <c r="AP38"/>
      <c r="AQ38" s="4"/>
      <c r="AR38" s="11"/>
      <c r="AS38" s="12"/>
      <c r="AT38" s="14">
        <f>_xll.RssMarket(AR11, "最良買気配値2")</f>
        <v>731</v>
      </c>
      <c r="AU38" s="12">
        <f>_xll.RssMarket(AR11, "最良買気配数量2")</f>
        <v>23800</v>
      </c>
      <c r="AV38" s="37"/>
      <c r="AX38"/>
      <c r="AY38"/>
      <c r="AZ38"/>
      <c r="BA38"/>
      <c r="BB38" s="7"/>
    </row>
    <row r="39" spans="11:54" s="6" customFormat="1" ht="16.2" customHeight="1" x14ac:dyDescent="0.45">
      <c r="K39" s="11"/>
      <c r="L39" s="12"/>
      <c r="M39" s="14">
        <f>_xll.RssMarket(K11, "最良買気配値3")</f>
        <v>710</v>
      </c>
      <c r="N39" s="12">
        <f>_xll.RssMarket(K11, "最良買気配数量3")</f>
        <v>13600</v>
      </c>
      <c r="O39" s="37"/>
      <c r="Q39" s="2"/>
      <c r="R39" s="2"/>
      <c r="S39" s="3"/>
      <c r="T39" s="2"/>
      <c r="U39" s="4"/>
      <c r="V39" s="11"/>
      <c r="W39" s="12"/>
      <c r="X39" s="14">
        <f>_xll.RssMarket(V11, "最良買気配値3")</f>
        <v>2298</v>
      </c>
      <c r="Y39" s="12">
        <f>_xll.RssMarket(V11, "最良買気配数量3")</f>
        <v>200</v>
      </c>
      <c r="Z39" s="37"/>
      <c r="AB39" s="2"/>
      <c r="AC39" s="2"/>
      <c r="AD39" s="3"/>
      <c r="AE39" s="2"/>
      <c r="AF39" s="4"/>
      <c r="AG39" s="11"/>
      <c r="AH39" s="12"/>
      <c r="AI39" s="14">
        <f>_xll.RssMarket(AG11, "最良買気配値3")</f>
        <v>1252</v>
      </c>
      <c r="AJ39" s="12">
        <f>_xll.RssMarket(AG11, "最良買気配数量3")</f>
        <v>100</v>
      </c>
      <c r="AK39" s="37"/>
      <c r="AM39"/>
      <c r="AN39"/>
      <c r="AO39"/>
      <c r="AP39"/>
      <c r="AQ39" s="4"/>
      <c r="AR39" s="11"/>
      <c r="AS39" s="12"/>
      <c r="AT39" s="14">
        <f>_xll.RssMarket(AR11, "最良買気配値3")</f>
        <v>730</v>
      </c>
      <c r="AU39" s="12">
        <f>_xll.RssMarket(AR11, "最良買気配数量3")</f>
        <v>17200</v>
      </c>
      <c r="AV39" s="37"/>
      <c r="AX39"/>
      <c r="AY39"/>
      <c r="AZ39"/>
      <c r="BA39"/>
      <c r="BB39" s="7"/>
    </row>
    <row r="40" spans="11:54" s="6" customFormat="1" ht="16.2" customHeight="1" x14ac:dyDescent="0.45">
      <c r="K40" s="11"/>
      <c r="L40" s="12"/>
      <c r="M40" s="14">
        <f>_xll.RssMarket(K11, "最良買気配値4")</f>
        <v>709</v>
      </c>
      <c r="N40" s="12">
        <f>_xll.RssMarket(K11, "最良買気配数量4")</f>
        <v>35600</v>
      </c>
      <c r="O40" s="37"/>
      <c r="Q40" s="2"/>
      <c r="R40" s="2"/>
      <c r="S40" s="3"/>
      <c r="T40" s="2"/>
      <c r="U40" s="4"/>
      <c r="V40" s="11"/>
      <c r="W40" s="12"/>
      <c r="X40" s="14">
        <f>_xll.RssMarket(V11, "最良買気配値4")</f>
        <v>2297</v>
      </c>
      <c r="Y40" s="12">
        <f>_xll.RssMarket(V11, "最良買気配数量4")</f>
        <v>200</v>
      </c>
      <c r="Z40" s="37"/>
      <c r="AB40" s="2"/>
      <c r="AC40" s="2"/>
      <c r="AD40" s="3"/>
      <c r="AE40" s="2"/>
      <c r="AF40" s="4"/>
      <c r="AG40" s="11"/>
      <c r="AH40" s="12"/>
      <c r="AI40" s="14">
        <f>_xll.RssMarket(AG11, "最良買気配値4")</f>
        <v>1250</v>
      </c>
      <c r="AJ40" s="12">
        <f>_xll.RssMarket(AG11, "最良買気配数量4")</f>
        <v>100</v>
      </c>
      <c r="AK40" s="37"/>
      <c r="AM40"/>
      <c r="AN40"/>
      <c r="AO40"/>
      <c r="AP40"/>
      <c r="AQ40" s="4"/>
      <c r="AR40" s="11"/>
      <c r="AS40" s="12"/>
      <c r="AT40" s="14">
        <f>_xll.RssMarket(AR11, "最良買気配値4")</f>
        <v>729</v>
      </c>
      <c r="AU40" s="12">
        <f>_xll.RssMarket(AR11, "最良買気配数量4")</f>
        <v>18000</v>
      </c>
      <c r="AV40" s="37"/>
      <c r="AX40"/>
      <c r="AY40"/>
      <c r="AZ40"/>
      <c r="BA40"/>
      <c r="BB40" s="7"/>
    </row>
    <row r="41" spans="11:54" s="6" customFormat="1" ht="16.2" customHeight="1" x14ac:dyDescent="0.45">
      <c r="K41" s="11"/>
      <c r="L41" s="12"/>
      <c r="M41" s="14">
        <f>_xll.RssMarket(K11, "最良買気配値5")</f>
        <v>708</v>
      </c>
      <c r="N41" s="12">
        <f>_xll.RssMarket(K11, "最良買気配数量5")</f>
        <v>16900</v>
      </c>
      <c r="O41" s="37"/>
      <c r="Q41" s="2"/>
      <c r="R41" s="2"/>
      <c r="S41" s="3"/>
      <c r="T41" s="2"/>
      <c r="U41" s="4"/>
      <c r="V41" s="11"/>
      <c r="W41" s="12"/>
      <c r="X41" s="14">
        <f>_xll.RssMarket(V11, "最良買気配値5")</f>
        <v>2296</v>
      </c>
      <c r="Y41" s="12">
        <f>_xll.RssMarket(V11, "最良買気配数量5")</f>
        <v>200</v>
      </c>
      <c r="Z41" s="37"/>
      <c r="AB41" s="2"/>
      <c r="AC41" s="2"/>
      <c r="AD41" s="3"/>
      <c r="AE41" s="2"/>
      <c r="AF41" s="4"/>
      <c r="AG41" s="11"/>
      <c r="AH41" s="12"/>
      <c r="AI41" s="14">
        <f>_xll.RssMarket(AG11, "最良買気配値5")</f>
        <v>1248</v>
      </c>
      <c r="AJ41" s="12">
        <f>_xll.RssMarket(AG11, "最良買気配数量5")</f>
        <v>200</v>
      </c>
      <c r="AK41" s="37"/>
      <c r="AM41"/>
      <c r="AN41"/>
      <c r="AO41"/>
      <c r="AP41"/>
      <c r="AQ41" s="4"/>
      <c r="AR41" s="11"/>
      <c r="AS41" s="12"/>
      <c r="AT41" s="14">
        <f>_xll.RssMarket(AR11, "最良買気配値5")</f>
        <v>728</v>
      </c>
      <c r="AU41" s="12">
        <f>_xll.RssMarket(AR11, "最良買気配数量5")</f>
        <v>7700</v>
      </c>
      <c r="AV41" s="37"/>
      <c r="AX41"/>
      <c r="AY41"/>
      <c r="AZ41"/>
      <c r="BA41"/>
      <c r="BB41" s="7"/>
    </row>
    <row r="42" spans="11:54" s="6" customFormat="1" ht="16.2" customHeight="1" x14ac:dyDescent="0.45">
      <c r="K42" s="11"/>
      <c r="L42" s="12"/>
      <c r="M42" s="14">
        <f>_xll.RssMarket(K11, "最良買気配値6")</f>
        <v>707</v>
      </c>
      <c r="N42" s="12">
        <f>_xll.RssMarket(K11, "最良買気配数量6")</f>
        <v>25900</v>
      </c>
      <c r="O42" s="37"/>
      <c r="Q42" s="2"/>
      <c r="R42" s="2"/>
      <c r="S42" s="3"/>
      <c r="T42" s="2"/>
      <c r="U42" s="4"/>
      <c r="V42" s="11"/>
      <c r="W42" s="12"/>
      <c r="X42" s="14">
        <f>_xll.RssMarket(V11, "最良買気配値6")</f>
        <v>2295</v>
      </c>
      <c r="Y42" s="12">
        <f>_xll.RssMarket(V11, "最良買気配数量6")</f>
        <v>1900</v>
      </c>
      <c r="Z42" s="37"/>
      <c r="AB42" s="2"/>
      <c r="AC42" s="2"/>
      <c r="AD42" s="3"/>
      <c r="AE42" s="2"/>
      <c r="AF42" s="4"/>
      <c r="AG42" s="11"/>
      <c r="AH42" s="12"/>
      <c r="AI42" s="14">
        <f>_xll.RssMarket(AG11, "最良買気配値6")</f>
        <v>1244</v>
      </c>
      <c r="AJ42" s="12">
        <f>_xll.RssMarket(AG11, "最良買気配数量6")</f>
        <v>200</v>
      </c>
      <c r="AK42" s="37"/>
      <c r="AM42"/>
      <c r="AN42"/>
      <c r="AO42"/>
      <c r="AP42"/>
      <c r="AQ42" s="4"/>
      <c r="AR42" s="11"/>
      <c r="AS42" s="12"/>
      <c r="AT42" s="14">
        <f>_xll.RssMarket(AR11, "最良買気配値6")</f>
        <v>727</v>
      </c>
      <c r="AU42" s="12">
        <f>_xll.RssMarket(AR11, "最良買気配数量6")</f>
        <v>21100</v>
      </c>
      <c r="AV42" s="37"/>
      <c r="AX42"/>
      <c r="AY42"/>
      <c r="AZ42"/>
      <c r="BA42"/>
      <c r="BB42" s="7"/>
    </row>
    <row r="43" spans="11:54" s="6" customFormat="1" ht="16.2" customHeight="1" x14ac:dyDescent="0.45">
      <c r="K43" s="11"/>
      <c r="L43" s="12"/>
      <c r="M43" s="14">
        <f>_xll.RssMarket(K11, "最良買気配値7")</f>
        <v>706</v>
      </c>
      <c r="N43" s="12">
        <f>_xll.RssMarket(K11, "最良買気配数量7")</f>
        <v>2900</v>
      </c>
      <c r="O43" s="37"/>
      <c r="Q43" s="2"/>
      <c r="R43" s="2"/>
      <c r="S43" s="3"/>
      <c r="T43" s="2"/>
      <c r="U43" s="4"/>
      <c r="V43" s="11"/>
      <c r="W43" s="12"/>
      <c r="X43" s="14">
        <f>_xll.RssMarket(V11, "最良買気配値7")</f>
        <v>2291</v>
      </c>
      <c r="Y43" s="12">
        <f>_xll.RssMarket(V11, "最良買気配数量7")</f>
        <v>600</v>
      </c>
      <c r="Z43" s="37"/>
      <c r="AB43" s="2"/>
      <c r="AC43" s="2"/>
      <c r="AD43" s="3"/>
      <c r="AE43" s="2"/>
      <c r="AF43" s="4"/>
      <c r="AG43" s="11"/>
      <c r="AH43" s="12"/>
      <c r="AI43" s="14">
        <f>_xll.RssMarket(AG11, "最良買気配値7")</f>
        <v>1242</v>
      </c>
      <c r="AJ43" s="12">
        <f>_xll.RssMarket(AG11, "最良買気配数量7")</f>
        <v>600</v>
      </c>
      <c r="AK43" s="37"/>
      <c r="AM43"/>
      <c r="AN43"/>
      <c r="AO43"/>
      <c r="AP43"/>
      <c r="AQ43" s="4"/>
      <c r="AR43" s="11"/>
      <c r="AS43" s="12"/>
      <c r="AT43" s="14">
        <f>_xll.RssMarket(AR11, "最良買気配値7")</f>
        <v>726</v>
      </c>
      <c r="AU43" s="12">
        <f>_xll.RssMarket(AR11, "最良買気配数量7")</f>
        <v>3900</v>
      </c>
      <c r="AV43" s="37"/>
      <c r="AX43"/>
      <c r="AY43"/>
      <c r="AZ43"/>
      <c r="BA43"/>
      <c r="BB43" s="7"/>
    </row>
    <row r="44" spans="11:54" s="6" customFormat="1" ht="16.2" customHeight="1" x14ac:dyDescent="0.45">
      <c r="K44" s="11"/>
      <c r="L44" s="12"/>
      <c r="M44" s="14">
        <f>_xll.RssMarket(K11, "最良買気配値8")</f>
        <v>705</v>
      </c>
      <c r="N44" s="12">
        <f>_xll.RssMarket(K11, "最良買気配数量8")</f>
        <v>38900</v>
      </c>
      <c r="O44" s="37"/>
      <c r="Q44" s="2"/>
      <c r="R44" s="2"/>
      <c r="S44" s="3"/>
      <c r="T44" s="2"/>
      <c r="U44" s="4"/>
      <c r="V44" s="11"/>
      <c r="W44" s="12"/>
      <c r="X44" s="14">
        <f>_xll.RssMarket(V11, "最良買気配値8")</f>
        <v>2290</v>
      </c>
      <c r="Y44" s="12">
        <f>_xll.RssMarket(V11, "最良買気配数量8")</f>
        <v>1300</v>
      </c>
      <c r="Z44" s="37"/>
      <c r="AB44" s="2"/>
      <c r="AC44" s="2"/>
      <c r="AD44" s="3"/>
      <c r="AE44" s="2"/>
      <c r="AF44" s="4"/>
      <c r="AG44" s="11"/>
      <c r="AH44" s="12"/>
      <c r="AI44" s="14">
        <f>_xll.RssMarket(AG11, "最良買気配値8")</f>
        <v>1241</v>
      </c>
      <c r="AJ44" s="12">
        <f>_xll.RssMarket(AG11, "最良買気配数量8")</f>
        <v>100</v>
      </c>
      <c r="AK44" s="37"/>
      <c r="AM44"/>
      <c r="AN44"/>
      <c r="AO44"/>
      <c r="AP44"/>
      <c r="AQ44" s="4"/>
      <c r="AR44" s="11"/>
      <c r="AS44" s="12"/>
      <c r="AT44" s="14">
        <f>_xll.RssMarket(AR11, "最良買気配値8")</f>
        <v>725</v>
      </c>
      <c r="AU44" s="12">
        <f>_xll.RssMarket(AR11, "最良買気配数量8")</f>
        <v>10300</v>
      </c>
      <c r="AV44" s="37"/>
      <c r="AX44"/>
      <c r="AY44"/>
      <c r="AZ44"/>
      <c r="BA44"/>
      <c r="BB44" s="7"/>
    </row>
    <row r="45" spans="11:54" s="6" customFormat="1" ht="16.2" customHeight="1" x14ac:dyDescent="0.45">
      <c r="K45" s="11"/>
      <c r="L45" s="12"/>
      <c r="M45" s="14">
        <f>_xll.RssMarket(K11, "最良買気配値9")</f>
        <v>704</v>
      </c>
      <c r="N45" s="12">
        <f>_xll.RssMarket(K11, "最良買気配数量9")</f>
        <v>3300</v>
      </c>
      <c r="O45" s="37"/>
      <c r="Q45" s="2"/>
      <c r="R45" s="2"/>
      <c r="S45" s="3"/>
      <c r="T45" s="2"/>
      <c r="U45" s="4"/>
      <c r="V45" s="11"/>
      <c r="W45" s="12"/>
      <c r="X45" s="14">
        <f>_xll.RssMarket(V11, "最良買気配値9")</f>
        <v>2288</v>
      </c>
      <c r="Y45" s="12">
        <f>_xll.RssMarket(V11, "最良買気配数量9")</f>
        <v>1600</v>
      </c>
      <c r="Z45" s="37"/>
      <c r="AB45" s="2"/>
      <c r="AC45" s="2"/>
      <c r="AD45" s="3"/>
      <c r="AE45" s="2"/>
      <c r="AF45" s="4"/>
      <c r="AG45" s="11"/>
      <c r="AH45" s="12"/>
      <c r="AI45" s="14">
        <f>_xll.RssMarket(AG11, "最良買気配値9")</f>
        <v>1240</v>
      </c>
      <c r="AJ45" s="12">
        <f>_xll.RssMarket(AG11, "最良買気配数量9")</f>
        <v>900</v>
      </c>
      <c r="AK45" s="37"/>
      <c r="AM45"/>
      <c r="AN45"/>
      <c r="AO45"/>
      <c r="AP45"/>
      <c r="AQ45" s="4"/>
      <c r="AR45" s="11"/>
      <c r="AS45" s="12"/>
      <c r="AT45" s="14">
        <f>_xll.RssMarket(AR11, "最良買気配値9")</f>
        <v>724</v>
      </c>
      <c r="AU45" s="12">
        <f>_xll.RssMarket(AR11, "最良買気配数量9")</f>
        <v>4500</v>
      </c>
      <c r="AV45" s="37"/>
      <c r="AX45"/>
      <c r="AY45"/>
      <c r="AZ45"/>
      <c r="BA45"/>
      <c r="BB45" s="7"/>
    </row>
    <row r="46" spans="11:54" s="6" customFormat="1" ht="16.2" customHeight="1" x14ac:dyDescent="0.45">
      <c r="K46" s="11"/>
      <c r="L46" s="12"/>
      <c r="M46" s="14">
        <f>_xll.RssMarket(K11, "最良買気配値10")</f>
        <v>703</v>
      </c>
      <c r="N46" s="12">
        <f>_xll.RssMarket(K11, "最良買気配数量10")</f>
        <v>9100</v>
      </c>
      <c r="O46" s="38"/>
      <c r="Q46" s="2"/>
      <c r="R46" s="2"/>
      <c r="S46" s="3"/>
      <c r="T46" s="2"/>
      <c r="U46" s="4"/>
      <c r="V46" s="11"/>
      <c r="W46" s="12"/>
      <c r="X46" s="14">
        <f>_xll.RssMarket(V11, "最良買気配値10")</f>
        <v>2287</v>
      </c>
      <c r="Y46" s="12">
        <f>_xll.RssMarket(V11, "最良買気配数量10")</f>
        <v>300</v>
      </c>
      <c r="Z46" s="38"/>
      <c r="AB46" s="2"/>
      <c r="AC46" s="2"/>
      <c r="AD46" s="3"/>
      <c r="AE46" s="2"/>
      <c r="AF46" s="4"/>
      <c r="AG46" s="11"/>
      <c r="AH46" s="12"/>
      <c r="AI46" s="14">
        <f>_xll.RssMarket(AG11, "最良買気配値10")</f>
        <v>1239</v>
      </c>
      <c r="AJ46" s="12">
        <f>_xll.RssMarket(AG11, "最良買気配数量10")</f>
        <v>300</v>
      </c>
      <c r="AK46" s="38"/>
      <c r="AM46"/>
      <c r="AN46"/>
      <c r="AO46"/>
      <c r="AP46"/>
      <c r="AQ46" s="4"/>
      <c r="AR46" s="11"/>
      <c r="AS46" s="12"/>
      <c r="AT46" s="14">
        <f>_xll.RssMarket(AR11, "最良買気配値10")</f>
        <v>723</v>
      </c>
      <c r="AU46" s="12">
        <f>_xll.RssMarket(AR11, "最良買気配数量10")</f>
        <v>3100</v>
      </c>
      <c r="AV46" s="38"/>
      <c r="AX46"/>
      <c r="AY46"/>
      <c r="AZ46"/>
      <c r="BA46"/>
      <c r="BB46" s="7"/>
    </row>
    <row r="47" spans="11:54" s="6" customFormat="1" ht="16.2" customHeight="1" thickBot="1" x14ac:dyDescent="0.5">
      <c r="K47" s="16"/>
      <c r="L47" s="17"/>
      <c r="M47" s="17" t="s">
        <v>4</v>
      </c>
      <c r="N47" s="17">
        <f>_xll.RssMarket(K11, "UNDER気配数量")</f>
        <v>555000</v>
      </c>
      <c r="O47" s="32">
        <f>N47/100</f>
        <v>5550</v>
      </c>
      <c r="Q47" s="2"/>
      <c r="R47" s="2"/>
      <c r="S47" s="3"/>
      <c r="T47" s="2"/>
      <c r="U47" s="4"/>
      <c r="V47" s="16"/>
      <c r="W47" s="17"/>
      <c r="X47" s="17" t="s">
        <v>4</v>
      </c>
      <c r="Y47" s="17">
        <f>_xll.RssMarket(V11, "UNDER気配数量")</f>
        <v>331500</v>
      </c>
      <c r="Z47" s="32">
        <f>Y47/100</f>
        <v>3315</v>
      </c>
      <c r="AB47" s="2"/>
      <c r="AC47" s="2"/>
      <c r="AD47" s="3"/>
      <c r="AE47" s="2"/>
      <c r="AF47" s="4"/>
      <c r="AG47" s="16"/>
      <c r="AH47" s="17"/>
      <c r="AI47" s="17" t="s">
        <v>4</v>
      </c>
      <c r="AJ47" s="17">
        <f>_xll.RssMarket(AG11, "UNDER気配数量")</f>
        <v>156300</v>
      </c>
      <c r="AK47" s="32">
        <f>AJ47/100</f>
        <v>1563</v>
      </c>
      <c r="AM47"/>
      <c r="AN47"/>
      <c r="AO47"/>
      <c r="AP47"/>
      <c r="AQ47" s="4"/>
      <c r="AR47" s="16"/>
      <c r="AS47" s="17"/>
      <c r="AT47" s="17" t="s">
        <v>4</v>
      </c>
      <c r="AU47" s="17">
        <f>_xll.RssMarket(AR11, "UNDER気配数量")</f>
        <v>361200</v>
      </c>
      <c r="AV47" s="32">
        <f>AU47/100</f>
        <v>3612</v>
      </c>
      <c r="AX47"/>
      <c r="AY47"/>
      <c r="AZ47"/>
      <c r="BA47"/>
      <c r="BB47" s="7"/>
    </row>
    <row r="48" spans="11:54" s="6" customFormat="1" ht="16.2" customHeight="1" x14ac:dyDescent="0.45">
      <c r="Q48" s="2"/>
      <c r="R48" s="2"/>
      <c r="S48" s="3"/>
      <c r="T48" s="2"/>
      <c r="U48" s="4"/>
      <c r="AB48" s="2"/>
      <c r="AC48" s="2"/>
      <c r="AD48" s="3"/>
      <c r="AE48" s="2"/>
      <c r="AF48" s="4"/>
      <c r="AM48"/>
      <c r="AN48"/>
      <c r="AO48"/>
      <c r="AP48"/>
      <c r="AQ48" s="4"/>
      <c r="AX48"/>
      <c r="AY48"/>
      <c r="AZ48"/>
      <c r="BA48"/>
      <c r="BB48" s="7"/>
    </row>
    <row r="49" spans="11:53" ht="19.8" customHeight="1" x14ac:dyDescent="0.45">
      <c r="AM49"/>
      <c r="AN49"/>
      <c r="AO49"/>
      <c r="AP49"/>
      <c r="AX49"/>
      <c r="AY49"/>
      <c r="AZ49"/>
      <c r="BA49"/>
    </row>
    <row r="50" spans="11:53" ht="19.8" customHeight="1" x14ac:dyDescent="0.45">
      <c r="K50" s="40" t="s">
        <v>9</v>
      </c>
      <c r="L50" s="40"/>
      <c r="M50" s="40"/>
      <c r="N50" s="40"/>
      <c r="O50" s="40"/>
      <c r="V50" s="40" t="s">
        <v>9</v>
      </c>
      <c r="W50" s="40"/>
      <c r="X50" s="40"/>
      <c r="Y50" s="40"/>
      <c r="Z50" s="40"/>
      <c r="AM50"/>
      <c r="AN50"/>
      <c r="AO50"/>
      <c r="AP50"/>
      <c r="AX50"/>
      <c r="AY50"/>
      <c r="AZ50"/>
      <c r="BA50"/>
    </row>
    <row r="51" spans="11:53" ht="19.8" customHeight="1" x14ac:dyDescent="0.45">
      <c r="K51" s="2" t="s">
        <v>3</v>
      </c>
      <c r="L51" s="2" t="s">
        <v>7</v>
      </c>
      <c r="M51" s="2" t="s">
        <v>8</v>
      </c>
      <c r="N51" s="2" t="s">
        <v>4</v>
      </c>
      <c r="O51" s="2" t="s">
        <v>6</v>
      </c>
      <c r="V51" s="2" t="s">
        <v>3</v>
      </c>
      <c r="W51" s="2" t="s">
        <v>7</v>
      </c>
      <c r="X51" s="2" t="s">
        <v>8</v>
      </c>
      <c r="Y51" s="2" t="s">
        <v>4</v>
      </c>
      <c r="Z51" s="2" t="s">
        <v>6</v>
      </c>
      <c r="AM51"/>
      <c r="AN51"/>
      <c r="AO51"/>
      <c r="AP51"/>
      <c r="AX51"/>
      <c r="AY51"/>
      <c r="AZ51"/>
      <c r="BA51"/>
    </row>
    <row r="52" spans="11:53" ht="19.8" customHeight="1" x14ac:dyDescent="0.45">
      <c r="K52" s="2">
        <f>K26</f>
        <v>6061</v>
      </c>
      <c r="L52" s="2">
        <f>K27</f>
        <v>1519</v>
      </c>
      <c r="M52" s="30">
        <v>0.42708333333333331</v>
      </c>
      <c r="N52" s="2">
        <f>O47</f>
        <v>5550</v>
      </c>
      <c r="O52" s="2">
        <f>O37</f>
        <v>1604</v>
      </c>
      <c r="V52" s="2">
        <v>2287</v>
      </c>
      <c r="W52" s="2">
        <v>251</v>
      </c>
      <c r="X52" s="30">
        <v>0.42708333333333331</v>
      </c>
      <c r="Y52" s="2">
        <v>5533</v>
      </c>
      <c r="Z52" s="2">
        <v>741</v>
      </c>
      <c r="AM52"/>
      <c r="AN52"/>
      <c r="AO52"/>
      <c r="AP52"/>
      <c r="AX52"/>
      <c r="AY52"/>
      <c r="AZ52"/>
      <c r="BA52"/>
    </row>
    <row r="53" spans="11:53" ht="19.8" customHeight="1" x14ac:dyDescent="0.45">
      <c r="K53" s="2">
        <v>2500</v>
      </c>
      <c r="L53" s="2">
        <v>1600</v>
      </c>
      <c r="M53" s="30">
        <v>0.4236111111111111</v>
      </c>
      <c r="N53" s="2">
        <v>7000</v>
      </c>
      <c r="O53" s="2">
        <v>700</v>
      </c>
      <c r="V53" s="2">
        <v>3000</v>
      </c>
      <c r="W53" s="2">
        <v>350</v>
      </c>
      <c r="X53" s="30">
        <v>0.4236111111111111</v>
      </c>
      <c r="Y53" s="2">
        <v>4000</v>
      </c>
      <c r="Z53" s="2">
        <v>700</v>
      </c>
      <c r="AM53"/>
      <c r="AN53"/>
      <c r="AO53"/>
      <c r="AP53"/>
      <c r="AX53"/>
      <c r="AY53"/>
      <c r="AZ53"/>
      <c r="BA53"/>
    </row>
    <row r="54" spans="11:53" ht="19.8" customHeight="1" x14ac:dyDescent="0.45">
      <c r="K54" s="2">
        <v>2400</v>
      </c>
      <c r="L54" s="2">
        <v>1500</v>
      </c>
      <c r="M54" s="30">
        <v>0.4201388888888889</v>
      </c>
      <c r="N54" s="2">
        <v>7500</v>
      </c>
      <c r="O54" s="2">
        <v>750</v>
      </c>
      <c r="V54" s="2">
        <v>2100</v>
      </c>
      <c r="W54" s="2">
        <v>300</v>
      </c>
      <c r="X54" s="30">
        <v>0.4201388888888889</v>
      </c>
      <c r="Y54" s="2">
        <v>5600</v>
      </c>
      <c r="Z54" s="2">
        <v>720</v>
      </c>
      <c r="AM54"/>
      <c r="AN54"/>
      <c r="AO54"/>
      <c r="AP54"/>
      <c r="AX54"/>
      <c r="AY54"/>
      <c r="AZ54"/>
      <c r="BA54"/>
    </row>
    <row r="55" spans="11:53" ht="19.8" customHeight="1" x14ac:dyDescent="0.45">
      <c r="K55" s="2">
        <v>2000</v>
      </c>
      <c r="L55" s="2">
        <v>1400</v>
      </c>
      <c r="M55" s="30">
        <v>0.41666666666666669</v>
      </c>
      <c r="N55" s="2">
        <v>8000</v>
      </c>
      <c r="O55" s="2">
        <v>800</v>
      </c>
      <c r="V55" s="2">
        <v>2000</v>
      </c>
      <c r="W55" s="2">
        <v>280</v>
      </c>
      <c r="X55" s="30">
        <v>0.41666666666666669</v>
      </c>
      <c r="Y55" s="2">
        <v>5700</v>
      </c>
      <c r="Z55" s="2">
        <v>730</v>
      </c>
      <c r="AM55"/>
      <c r="AN55"/>
      <c r="AO55"/>
      <c r="AP55"/>
      <c r="AX55"/>
      <c r="AY55"/>
      <c r="AZ55"/>
      <c r="BA55"/>
    </row>
    <row r="56" spans="11:53" ht="19.8" customHeight="1" x14ac:dyDescent="0.45">
      <c r="K56" s="2">
        <v>2100</v>
      </c>
      <c r="L56" s="2">
        <v>1200</v>
      </c>
      <c r="M56" s="30">
        <v>0.41319444444444442</v>
      </c>
      <c r="N56" s="2">
        <v>7500</v>
      </c>
      <c r="O56" s="2">
        <v>820</v>
      </c>
      <c r="V56" s="2">
        <v>2100</v>
      </c>
      <c r="W56" s="2">
        <v>240</v>
      </c>
      <c r="X56" s="30">
        <v>0.41319444444444442</v>
      </c>
      <c r="Y56" s="2">
        <v>5600</v>
      </c>
      <c r="Z56" s="2">
        <v>750</v>
      </c>
      <c r="AM56"/>
      <c r="AN56"/>
      <c r="AO56"/>
      <c r="AP56"/>
      <c r="AX56"/>
      <c r="AY56"/>
      <c r="AZ56"/>
      <c r="BA56"/>
    </row>
    <row r="57" spans="11:53" ht="19.8" customHeight="1" x14ac:dyDescent="0.45">
      <c r="K57" s="2">
        <v>2000</v>
      </c>
      <c r="L57" s="2">
        <v>1000</v>
      </c>
      <c r="M57" s="30">
        <v>0.40972222222222227</v>
      </c>
      <c r="N57" s="2">
        <v>8000</v>
      </c>
      <c r="O57" s="2">
        <v>850</v>
      </c>
      <c r="V57" s="2">
        <v>2000</v>
      </c>
      <c r="W57" s="2">
        <v>250</v>
      </c>
      <c r="X57" s="30">
        <v>0.40972222222222227</v>
      </c>
      <c r="Y57" s="2">
        <v>5700</v>
      </c>
      <c r="Z57" s="2">
        <v>740</v>
      </c>
      <c r="AM57"/>
      <c r="AN57"/>
      <c r="AO57"/>
      <c r="AP57"/>
      <c r="AX57"/>
      <c r="AY57"/>
      <c r="AZ57"/>
      <c r="BA57"/>
    </row>
    <row r="58" spans="11:53" ht="19.8" customHeight="1" x14ac:dyDescent="0.45">
      <c r="K58" s="2">
        <v>1800</v>
      </c>
      <c r="L58" s="2">
        <v>900</v>
      </c>
      <c r="M58" s="30">
        <v>0.40625</v>
      </c>
      <c r="N58" s="2">
        <v>8500</v>
      </c>
      <c r="O58" s="2">
        <v>880</v>
      </c>
      <c r="V58" s="2">
        <v>1800</v>
      </c>
      <c r="W58" s="2">
        <v>260</v>
      </c>
      <c r="X58" s="30">
        <v>0.40625</v>
      </c>
      <c r="Y58" s="2">
        <v>5900</v>
      </c>
      <c r="Z58" s="2">
        <v>730</v>
      </c>
      <c r="AM58"/>
      <c r="AN58"/>
      <c r="AO58"/>
      <c r="AP58"/>
      <c r="AX58"/>
      <c r="AY58"/>
      <c r="AZ58"/>
      <c r="BA58"/>
    </row>
    <row r="59" spans="11:53" ht="19.8" customHeight="1" x14ac:dyDescent="0.45">
      <c r="K59" s="2">
        <v>1500</v>
      </c>
      <c r="L59" s="2">
        <v>800</v>
      </c>
      <c r="M59" s="30">
        <v>0.40277777777777773</v>
      </c>
      <c r="N59" s="2">
        <v>9000</v>
      </c>
      <c r="O59" s="2">
        <v>890</v>
      </c>
      <c r="V59" s="2">
        <v>1500</v>
      </c>
      <c r="W59" s="2">
        <v>250</v>
      </c>
      <c r="X59" s="30">
        <v>0.40277777777777773</v>
      </c>
      <c r="Y59" s="2">
        <v>6500</v>
      </c>
      <c r="Z59" s="2">
        <v>750</v>
      </c>
      <c r="AM59"/>
      <c r="AN59"/>
      <c r="AO59"/>
      <c r="AP59"/>
      <c r="AX59"/>
      <c r="AY59"/>
      <c r="AZ59"/>
      <c r="BA59"/>
    </row>
    <row r="60" spans="11:53" ht="19.8" customHeight="1" x14ac:dyDescent="0.45">
      <c r="K60" s="2">
        <v>1100</v>
      </c>
      <c r="L60" s="2">
        <v>700</v>
      </c>
      <c r="M60" s="30">
        <v>0.39930555555555558</v>
      </c>
      <c r="N60" s="2">
        <v>9500</v>
      </c>
      <c r="O60" s="2">
        <v>900</v>
      </c>
      <c r="V60" s="2">
        <v>1100</v>
      </c>
      <c r="W60" s="2">
        <v>260</v>
      </c>
      <c r="X60" s="30">
        <v>0.39930555555555558</v>
      </c>
      <c r="Y60" s="2">
        <v>6700</v>
      </c>
      <c r="Z60" s="2">
        <v>730</v>
      </c>
      <c r="AM60"/>
      <c r="AN60"/>
      <c r="AO60"/>
      <c r="AP60"/>
      <c r="AX60"/>
      <c r="AY60"/>
      <c r="AZ60"/>
      <c r="BA60"/>
    </row>
    <row r="61" spans="11:53" ht="19.8" customHeight="1" x14ac:dyDescent="0.45">
      <c r="K61" s="2">
        <v>1000</v>
      </c>
      <c r="L61" s="2">
        <v>800</v>
      </c>
      <c r="M61" s="30">
        <v>0.39583333333333331</v>
      </c>
      <c r="N61" s="2">
        <v>10000</v>
      </c>
      <c r="O61" s="2">
        <v>950</v>
      </c>
      <c r="AM61"/>
      <c r="AN61"/>
      <c r="AO61"/>
      <c r="AP61"/>
      <c r="AX61"/>
      <c r="AY61"/>
      <c r="AZ61"/>
      <c r="BA61"/>
    </row>
    <row r="62" spans="11:53" ht="19.8" customHeight="1" x14ac:dyDescent="0.45">
      <c r="K62" s="2">
        <v>900</v>
      </c>
      <c r="L62" s="2">
        <v>900</v>
      </c>
      <c r="M62" s="30">
        <v>0.3923611111111111</v>
      </c>
      <c r="N62" s="2">
        <v>9500</v>
      </c>
      <c r="O62" s="2">
        <v>980</v>
      </c>
      <c r="AM62"/>
      <c r="AN62"/>
      <c r="AO62"/>
      <c r="AP62"/>
      <c r="AX62"/>
      <c r="AY62"/>
      <c r="AZ62"/>
      <c r="BA62"/>
    </row>
    <row r="63" spans="11:53" ht="19.8" customHeight="1" x14ac:dyDescent="0.45">
      <c r="K63" s="2">
        <v>1000</v>
      </c>
      <c r="L63" s="2">
        <v>800</v>
      </c>
      <c r="M63" s="30">
        <v>0.3888888888888889</v>
      </c>
      <c r="N63" s="2">
        <v>9000</v>
      </c>
      <c r="O63" s="2">
        <v>1000</v>
      </c>
      <c r="AM63"/>
      <c r="AN63"/>
      <c r="AO63"/>
      <c r="AP63"/>
      <c r="AX63"/>
      <c r="AY63"/>
      <c r="AZ63"/>
      <c r="BA63"/>
    </row>
    <row r="64" spans="11:53" ht="19.8" customHeight="1" x14ac:dyDescent="0.45">
      <c r="K64" s="2">
        <v>1500</v>
      </c>
      <c r="L64" s="2">
        <v>900</v>
      </c>
      <c r="M64" s="30">
        <v>0.38541666666666669</v>
      </c>
      <c r="N64" s="2">
        <v>8000</v>
      </c>
      <c r="O64" s="2">
        <v>1100</v>
      </c>
      <c r="AM64"/>
      <c r="AN64"/>
      <c r="AO64"/>
      <c r="AP64"/>
      <c r="AX64"/>
      <c r="AY64"/>
      <c r="AZ64"/>
      <c r="BA64"/>
    </row>
    <row r="65" spans="11:53" ht="19.8" customHeight="1" x14ac:dyDescent="0.45">
      <c r="K65" s="2">
        <v>1800</v>
      </c>
      <c r="L65" s="2">
        <v>1000</v>
      </c>
      <c r="M65" s="30">
        <v>0.38194444444444442</v>
      </c>
      <c r="N65" s="2">
        <v>8500</v>
      </c>
      <c r="O65" s="2">
        <v>900</v>
      </c>
      <c r="AM65"/>
      <c r="AN65"/>
      <c r="AO65"/>
      <c r="AP65"/>
      <c r="AX65"/>
      <c r="AY65"/>
      <c r="AZ65"/>
      <c r="BA65"/>
    </row>
    <row r="66" spans="11:53" ht="19.8" customHeight="1" x14ac:dyDescent="0.45">
      <c r="K66" s="2">
        <v>2000</v>
      </c>
      <c r="L66" s="2">
        <v>1200</v>
      </c>
      <c r="M66" s="30">
        <v>0.37847222222222227</v>
      </c>
      <c r="N66" s="2">
        <v>7000</v>
      </c>
      <c r="O66" s="2">
        <v>800</v>
      </c>
      <c r="AM66"/>
      <c r="AN66"/>
      <c r="AO66"/>
      <c r="AP66"/>
      <c r="AX66"/>
      <c r="AY66"/>
      <c r="AZ66"/>
      <c r="BA66"/>
    </row>
    <row r="67" spans="11:53" ht="19.8" customHeight="1" x14ac:dyDescent="0.45">
      <c r="K67" s="2">
        <v>3000</v>
      </c>
      <c r="L67" s="2">
        <v>1500</v>
      </c>
      <c r="M67" s="30">
        <v>0.375</v>
      </c>
      <c r="N67" s="2">
        <v>6500</v>
      </c>
      <c r="O67" s="2">
        <v>700</v>
      </c>
      <c r="AM67"/>
      <c r="AN67"/>
      <c r="AO67"/>
      <c r="AP67"/>
      <c r="AX67"/>
      <c r="AY67"/>
      <c r="AZ67"/>
      <c r="BA67"/>
    </row>
    <row r="68" spans="11:53" ht="19.8" customHeight="1" x14ac:dyDescent="0.45">
      <c r="AM68"/>
      <c r="AN68"/>
      <c r="AO68"/>
      <c r="AP68"/>
      <c r="AX68"/>
      <c r="AY68"/>
      <c r="AZ68"/>
      <c r="BA68"/>
    </row>
    <row r="69" spans="11:53" ht="19.8" customHeight="1" x14ac:dyDescent="0.45">
      <c r="AM69"/>
      <c r="AN69"/>
      <c r="AO69"/>
      <c r="AP69"/>
      <c r="AX69"/>
      <c r="AY69"/>
      <c r="AZ69"/>
      <c r="BA69"/>
    </row>
    <row r="70" spans="11:53" ht="19.8" customHeight="1" x14ac:dyDescent="0.45">
      <c r="AM70"/>
      <c r="AN70"/>
      <c r="AO70"/>
      <c r="AP70"/>
      <c r="AX70"/>
      <c r="AY70"/>
      <c r="AZ70"/>
      <c r="BA70"/>
    </row>
    <row r="71" spans="11:53" ht="19.8" customHeight="1" x14ac:dyDescent="0.45">
      <c r="AM71"/>
      <c r="AN71"/>
      <c r="AO71"/>
      <c r="AP71"/>
      <c r="AX71"/>
      <c r="AY71"/>
      <c r="AZ71"/>
      <c r="BA71"/>
    </row>
    <row r="72" spans="11:53" ht="19.8" customHeight="1" x14ac:dyDescent="0.45">
      <c r="AM72"/>
      <c r="AN72"/>
      <c r="AO72"/>
      <c r="AP72"/>
      <c r="AX72"/>
      <c r="AY72"/>
      <c r="AZ72"/>
      <c r="BA72"/>
    </row>
    <row r="73" spans="11:53" ht="19.8" customHeight="1" x14ac:dyDescent="0.45">
      <c r="AM73"/>
      <c r="AN73"/>
      <c r="AO73"/>
      <c r="AP73"/>
      <c r="AX73"/>
      <c r="AY73"/>
      <c r="AZ73"/>
      <c r="BA73"/>
    </row>
    <row r="74" spans="11:53" ht="19.8" customHeight="1" x14ac:dyDescent="0.45">
      <c r="AM74"/>
      <c r="AN74"/>
      <c r="AO74"/>
      <c r="AP74"/>
      <c r="AX74"/>
      <c r="AY74"/>
      <c r="AZ74"/>
      <c r="BA74"/>
    </row>
    <row r="75" spans="11:53" ht="19.8" customHeight="1" x14ac:dyDescent="0.45">
      <c r="AM75"/>
      <c r="AN75"/>
      <c r="AO75"/>
      <c r="AP75"/>
      <c r="AX75"/>
      <c r="AY75"/>
      <c r="AZ75"/>
      <c r="BA75"/>
    </row>
    <row r="76" spans="11:53" ht="19.8" customHeight="1" x14ac:dyDescent="0.45">
      <c r="AM76"/>
      <c r="AN76"/>
      <c r="AO76"/>
      <c r="AP76"/>
      <c r="AX76"/>
      <c r="AY76"/>
      <c r="AZ76"/>
      <c r="BA76"/>
    </row>
    <row r="77" spans="11:53" ht="19.8" customHeight="1" x14ac:dyDescent="0.45">
      <c r="AM77"/>
      <c r="AN77"/>
      <c r="AO77"/>
      <c r="AP77"/>
      <c r="AX77"/>
      <c r="AY77"/>
      <c r="AZ77"/>
      <c r="BA77"/>
    </row>
    <row r="78" spans="11:53" ht="19.8" customHeight="1" x14ac:dyDescent="0.45">
      <c r="AM78"/>
      <c r="AN78"/>
      <c r="AO78"/>
      <c r="AP78"/>
      <c r="AX78"/>
      <c r="AY78"/>
      <c r="AZ78"/>
      <c r="BA78"/>
    </row>
    <row r="79" spans="11:53" ht="19.8" customHeight="1" x14ac:dyDescent="0.45">
      <c r="AM79"/>
      <c r="AN79"/>
      <c r="AO79"/>
      <c r="AP79"/>
      <c r="AX79"/>
      <c r="AY79"/>
      <c r="AZ79"/>
      <c r="BA79"/>
    </row>
    <row r="80" spans="11:53" ht="19.8" customHeight="1" x14ac:dyDescent="0.45">
      <c r="AM80"/>
      <c r="AN80"/>
      <c r="AO80"/>
      <c r="AP80"/>
      <c r="AX80"/>
      <c r="AY80"/>
      <c r="AZ80"/>
      <c r="BA80"/>
    </row>
    <row r="81" spans="39:53" ht="19.8" customHeight="1" x14ac:dyDescent="0.45">
      <c r="AM81"/>
      <c r="AN81"/>
      <c r="AO81"/>
      <c r="AP81"/>
      <c r="AX81"/>
      <c r="AY81"/>
      <c r="AZ81"/>
      <c r="BA81"/>
    </row>
    <row r="82" spans="39:53" ht="19.8" customHeight="1" x14ac:dyDescent="0.45">
      <c r="AM82"/>
      <c r="AN82"/>
      <c r="AO82"/>
      <c r="AP82"/>
      <c r="AX82"/>
      <c r="AY82"/>
      <c r="AZ82"/>
      <c r="BA82"/>
    </row>
    <row r="83" spans="39:53" ht="19.8" customHeight="1" x14ac:dyDescent="0.45">
      <c r="AM83"/>
      <c r="AN83"/>
      <c r="AO83"/>
      <c r="AP83"/>
      <c r="AX83"/>
      <c r="AY83"/>
      <c r="AZ83"/>
      <c r="BA83"/>
    </row>
    <row r="84" spans="39:53" ht="19.8" customHeight="1" x14ac:dyDescent="0.45">
      <c r="AM84"/>
      <c r="AN84"/>
      <c r="AO84"/>
      <c r="AP84"/>
      <c r="AX84"/>
      <c r="AY84"/>
      <c r="AZ84"/>
      <c r="BA84"/>
    </row>
    <row r="85" spans="39:53" ht="19.8" customHeight="1" x14ac:dyDescent="0.45">
      <c r="AM85"/>
      <c r="AN85"/>
      <c r="AO85"/>
      <c r="AP85"/>
      <c r="AX85"/>
      <c r="AY85"/>
      <c r="AZ85"/>
      <c r="BA85"/>
    </row>
    <row r="86" spans="39:53" ht="19.8" customHeight="1" x14ac:dyDescent="0.45">
      <c r="AM86"/>
      <c r="AN86"/>
      <c r="AO86"/>
      <c r="AP86"/>
      <c r="AX86"/>
      <c r="AY86"/>
      <c r="AZ86"/>
      <c r="BA86"/>
    </row>
    <row r="87" spans="39:53" ht="19.8" customHeight="1" x14ac:dyDescent="0.45">
      <c r="AM87"/>
      <c r="AN87"/>
      <c r="AO87"/>
      <c r="AP87"/>
      <c r="AX87"/>
      <c r="AY87"/>
      <c r="AZ87"/>
      <c r="BA87"/>
    </row>
    <row r="88" spans="39:53" ht="19.8" customHeight="1" x14ac:dyDescent="0.45">
      <c r="AM88"/>
      <c r="AN88"/>
      <c r="AO88"/>
      <c r="AP88"/>
      <c r="AX88"/>
      <c r="AY88"/>
      <c r="AZ88"/>
      <c r="BA88"/>
    </row>
    <row r="89" spans="39:53" ht="19.8" customHeight="1" x14ac:dyDescent="0.45">
      <c r="AM89"/>
      <c r="AN89"/>
      <c r="AO89"/>
      <c r="AP89"/>
      <c r="AX89"/>
      <c r="AY89"/>
      <c r="AZ89"/>
      <c r="BA89"/>
    </row>
    <row r="90" spans="39:53" ht="19.8" customHeight="1" x14ac:dyDescent="0.45">
      <c r="AM90"/>
      <c r="AN90"/>
      <c r="AO90"/>
      <c r="AP90"/>
      <c r="AX90"/>
      <c r="AY90"/>
      <c r="AZ90"/>
      <c r="BA90"/>
    </row>
    <row r="91" spans="39:53" ht="19.8" customHeight="1" x14ac:dyDescent="0.45">
      <c r="AM91"/>
      <c r="AN91"/>
      <c r="AO91"/>
      <c r="AP91"/>
      <c r="AX91"/>
      <c r="AY91"/>
      <c r="AZ91"/>
      <c r="BA91"/>
    </row>
    <row r="92" spans="39:53" ht="19.8" customHeight="1" x14ac:dyDescent="0.45">
      <c r="AM92"/>
      <c r="AN92"/>
      <c r="AO92"/>
      <c r="AP92"/>
      <c r="AX92"/>
      <c r="AY92"/>
      <c r="AZ92"/>
      <c r="BA92"/>
    </row>
    <row r="93" spans="39:53" ht="19.8" customHeight="1" x14ac:dyDescent="0.45">
      <c r="AM93"/>
      <c r="AN93"/>
      <c r="AO93"/>
      <c r="AP93"/>
      <c r="AX93"/>
      <c r="AY93"/>
      <c r="AZ93"/>
      <c r="BA93"/>
    </row>
    <row r="94" spans="39:53" ht="19.8" customHeight="1" x14ac:dyDescent="0.45">
      <c r="AM94"/>
      <c r="AN94"/>
      <c r="AO94"/>
      <c r="AP94"/>
      <c r="AX94"/>
      <c r="AY94"/>
      <c r="AZ94"/>
      <c r="BA94"/>
    </row>
    <row r="95" spans="39:53" ht="19.8" customHeight="1" x14ac:dyDescent="0.45">
      <c r="AM95"/>
      <c r="AN95"/>
      <c r="AO95"/>
      <c r="AP95"/>
      <c r="AX95"/>
      <c r="AY95"/>
      <c r="AZ95"/>
      <c r="BA95"/>
    </row>
    <row r="96" spans="39:53" ht="19.8" customHeight="1" x14ac:dyDescent="0.45">
      <c r="AM96"/>
      <c r="AN96"/>
      <c r="AO96"/>
      <c r="AP96"/>
      <c r="AX96"/>
      <c r="AY96"/>
      <c r="AZ96"/>
      <c r="BA96"/>
    </row>
    <row r="97" spans="39:53" ht="19.8" customHeight="1" x14ac:dyDescent="0.45">
      <c r="AM97"/>
      <c r="AN97"/>
      <c r="AO97"/>
      <c r="AP97"/>
      <c r="AX97"/>
      <c r="AY97"/>
      <c r="AZ97"/>
      <c r="BA97"/>
    </row>
    <row r="98" spans="39:53" ht="19.8" customHeight="1" x14ac:dyDescent="0.45">
      <c r="AM98"/>
      <c r="AN98"/>
      <c r="AO98"/>
      <c r="AP98"/>
      <c r="AX98"/>
      <c r="AY98"/>
      <c r="AZ98"/>
      <c r="BA98"/>
    </row>
    <row r="99" spans="39:53" ht="19.8" customHeight="1" x14ac:dyDescent="0.45">
      <c r="AM99"/>
      <c r="AN99"/>
      <c r="AO99"/>
      <c r="AP99"/>
      <c r="AX99"/>
      <c r="AY99"/>
      <c r="AZ99"/>
      <c r="BA99"/>
    </row>
    <row r="100" spans="39:53" ht="19.8" customHeight="1" x14ac:dyDescent="0.45">
      <c r="AM100"/>
      <c r="AN100"/>
      <c r="AO100"/>
      <c r="AP100"/>
      <c r="AX100"/>
      <c r="AY100"/>
      <c r="AZ100"/>
      <c r="BA100"/>
    </row>
    <row r="101" spans="39:53" ht="19.8" customHeight="1" x14ac:dyDescent="0.45">
      <c r="AM101"/>
      <c r="AN101"/>
      <c r="AO101"/>
      <c r="AP101"/>
      <c r="AX101"/>
      <c r="AY101"/>
      <c r="AZ101"/>
      <c r="BA101"/>
    </row>
    <row r="102" spans="39:53" ht="19.8" customHeight="1" x14ac:dyDescent="0.45">
      <c r="AM102"/>
      <c r="AN102"/>
      <c r="AO102"/>
      <c r="AP102"/>
      <c r="AX102"/>
      <c r="AY102"/>
      <c r="AZ102"/>
      <c r="BA102"/>
    </row>
    <row r="103" spans="39:53" ht="19.8" customHeight="1" x14ac:dyDescent="0.45">
      <c r="AM103"/>
      <c r="AN103"/>
      <c r="AO103"/>
      <c r="AP103"/>
      <c r="AX103"/>
      <c r="AY103"/>
      <c r="AZ103"/>
      <c r="BA103"/>
    </row>
    <row r="104" spans="39:53" ht="19.8" customHeight="1" x14ac:dyDescent="0.45">
      <c r="AM104"/>
      <c r="AN104"/>
      <c r="AO104"/>
      <c r="AP104"/>
      <c r="AX104"/>
      <c r="AY104"/>
      <c r="AZ104"/>
      <c r="BA104"/>
    </row>
    <row r="105" spans="39:53" ht="19.8" customHeight="1" x14ac:dyDescent="0.45">
      <c r="AM105"/>
      <c r="AN105"/>
      <c r="AO105"/>
      <c r="AP105"/>
      <c r="AX105"/>
      <c r="AY105"/>
      <c r="AZ105"/>
      <c r="BA105"/>
    </row>
    <row r="106" spans="39:53" ht="19.8" customHeight="1" x14ac:dyDescent="0.45">
      <c r="AM106"/>
      <c r="AN106"/>
      <c r="AO106"/>
      <c r="AP106"/>
      <c r="AX106"/>
      <c r="AY106"/>
      <c r="AZ106"/>
      <c r="BA106"/>
    </row>
    <row r="107" spans="39:53" ht="19.8" customHeight="1" x14ac:dyDescent="0.45">
      <c r="AM107"/>
      <c r="AN107"/>
      <c r="AO107"/>
      <c r="AP107"/>
      <c r="AX107"/>
      <c r="AY107"/>
      <c r="AZ107"/>
      <c r="BA107"/>
    </row>
    <row r="108" spans="39:53" ht="19.8" customHeight="1" x14ac:dyDescent="0.45">
      <c r="AM108"/>
      <c r="AN108"/>
      <c r="AO108"/>
      <c r="AP108"/>
      <c r="AX108"/>
      <c r="AY108"/>
      <c r="AZ108"/>
      <c r="BA108"/>
    </row>
    <row r="109" spans="39:53" ht="19.8" customHeight="1" x14ac:dyDescent="0.45">
      <c r="AM109"/>
      <c r="AN109"/>
      <c r="AO109"/>
      <c r="AP109"/>
      <c r="AX109"/>
      <c r="AY109"/>
      <c r="AZ109"/>
      <c r="BA109"/>
    </row>
    <row r="110" spans="39:53" ht="19.8" customHeight="1" x14ac:dyDescent="0.45">
      <c r="AM110"/>
      <c r="AN110"/>
      <c r="AO110"/>
      <c r="AP110"/>
      <c r="AX110"/>
      <c r="AY110"/>
      <c r="AZ110"/>
      <c r="BA110"/>
    </row>
    <row r="111" spans="39:53" ht="19.8" customHeight="1" x14ac:dyDescent="0.45">
      <c r="AM111"/>
      <c r="AN111"/>
      <c r="AO111"/>
      <c r="AP111"/>
      <c r="AX111"/>
      <c r="AY111"/>
      <c r="AZ111"/>
      <c r="BA111"/>
    </row>
    <row r="112" spans="39:53" ht="19.8" customHeight="1" x14ac:dyDescent="0.45">
      <c r="AM112"/>
      <c r="AN112"/>
      <c r="AO112"/>
      <c r="AP112"/>
      <c r="AX112"/>
      <c r="AY112"/>
      <c r="AZ112"/>
      <c r="BA112"/>
    </row>
    <row r="113" spans="39:53" ht="19.8" customHeight="1" x14ac:dyDescent="0.45">
      <c r="AM113"/>
      <c r="AN113"/>
      <c r="AO113"/>
      <c r="AP113"/>
      <c r="AX113"/>
      <c r="AY113"/>
      <c r="AZ113"/>
      <c r="BA113"/>
    </row>
    <row r="114" spans="39:53" ht="19.8" customHeight="1" x14ac:dyDescent="0.45">
      <c r="AM114"/>
      <c r="AN114"/>
      <c r="AO114"/>
      <c r="AP114"/>
      <c r="AX114"/>
      <c r="AY114"/>
      <c r="AZ114"/>
      <c r="BA114"/>
    </row>
    <row r="115" spans="39:53" ht="19.8" customHeight="1" x14ac:dyDescent="0.45">
      <c r="AM115"/>
      <c r="AN115"/>
      <c r="AO115"/>
      <c r="AP115"/>
      <c r="AX115"/>
      <c r="AY115"/>
      <c r="AZ115"/>
      <c r="BA115"/>
    </row>
    <row r="116" spans="39:53" ht="19.8" customHeight="1" x14ac:dyDescent="0.45">
      <c r="AM116"/>
      <c r="AN116"/>
      <c r="AO116"/>
      <c r="AP116"/>
      <c r="AX116"/>
      <c r="AY116"/>
      <c r="AZ116"/>
      <c r="BA116"/>
    </row>
    <row r="117" spans="39:53" ht="19.8" customHeight="1" x14ac:dyDescent="0.45">
      <c r="AM117"/>
      <c r="AN117"/>
      <c r="AO117"/>
      <c r="AP117"/>
      <c r="AX117"/>
      <c r="AY117"/>
      <c r="AZ117"/>
      <c r="BA117"/>
    </row>
    <row r="118" spans="39:53" ht="19.8" customHeight="1" x14ac:dyDescent="0.45">
      <c r="AM118"/>
      <c r="AN118"/>
      <c r="AO118"/>
      <c r="AP118"/>
      <c r="AX118"/>
      <c r="AY118"/>
      <c r="AZ118"/>
      <c r="BA118"/>
    </row>
    <row r="119" spans="39:53" ht="19.8" customHeight="1" x14ac:dyDescent="0.45">
      <c r="AM119"/>
      <c r="AN119"/>
      <c r="AO119"/>
      <c r="AP119"/>
      <c r="AX119"/>
      <c r="AY119"/>
      <c r="AZ119"/>
      <c r="BA119"/>
    </row>
    <row r="120" spans="39:53" ht="19.8" customHeight="1" x14ac:dyDescent="0.45">
      <c r="AM120"/>
      <c r="AN120"/>
      <c r="AO120"/>
      <c r="AP120"/>
      <c r="AX120"/>
      <c r="AY120"/>
      <c r="AZ120"/>
      <c r="BA120"/>
    </row>
    <row r="121" spans="39:53" ht="19.8" customHeight="1" x14ac:dyDescent="0.45">
      <c r="AM121"/>
      <c r="AN121"/>
      <c r="AO121"/>
      <c r="AP121"/>
      <c r="AX121"/>
      <c r="AY121"/>
      <c r="AZ121"/>
      <c r="BA121"/>
    </row>
    <row r="122" spans="39:53" ht="19.8" customHeight="1" x14ac:dyDescent="0.45">
      <c r="AM122"/>
      <c r="AN122"/>
      <c r="AO122"/>
      <c r="AP122"/>
      <c r="AX122"/>
      <c r="AY122"/>
      <c r="AZ122"/>
      <c r="BA122"/>
    </row>
    <row r="123" spans="39:53" ht="19.8" customHeight="1" x14ac:dyDescent="0.45">
      <c r="AM123"/>
      <c r="AN123"/>
      <c r="AO123"/>
      <c r="AP123"/>
      <c r="AX123"/>
      <c r="AY123"/>
      <c r="AZ123"/>
      <c r="BA123"/>
    </row>
    <row r="124" spans="39:53" ht="19.8" customHeight="1" x14ac:dyDescent="0.45">
      <c r="AM124"/>
      <c r="AN124"/>
      <c r="AO124"/>
      <c r="AP124"/>
      <c r="AX124"/>
      <c r="AY124"/>
      <c r="AZ124"/>
      <c r="BA124"/>
    </row>
    <row r="125" spans="39:53" ht="19.8" customHeight="1" x14ac:dyDescent="0.45">
      <c r="AM125"/>
      <c r="AN125"/>
      <c r="AO125"/>
      <c r="AP125"/>
      <c r="AX125"/>
      <c r="AY125"/>
      <c r="AZ125"/>
      <c r="BA125"/>
    </row>
    <row r="126" spans="39:53" ht="19.8" customHeight="1" x14ac:dyDescent="0.45">
      <c r="AM126"/>
      <c r="AN126"/>
      <c r="AO126"/>
      <c r="AP126"/>
      <c r="AX126"/>
      <c r="AY126"/>
      <c r="AZ126"/>
      <c r="BA126"/>
    </row>
    <row r="127" spans="39:53" ht="19.8" customHeight="1" x14ac:dyDescent="0.45">
      <c r="AM127"/>
      <c r="AN127"/>
      <c r="AO127"/>
      <c r="AP127"/>
      <c r="AX127"/>
      <c r="AY127"/>
      <c r="AZ127"/>
      <c r="BA127"/>
    </row>
    <row r="128" spans="39:53" ht="19.8" customHeight="1" x14ac:dyDescent="0.45">
      <c r="AM128"/>
      <c r="AN128"/>
      <c r="AO128"/>
      <c r="AP128"/>
      <c r="AX128"/>
      <c r="AY128"/>
      <c r="AZ128"/>
      <c r="BA128"/>
    </row>
    <row r="129" spans="39:53" ht="19.8" customHeight="1" x14ac:dyDescent="0.45">
      <c r="AM129"/>
      <c r="AN129"/>
      <c r="AO129"/>
      <c r="AP129"/>
      <c r="AX129"/>
      <c r="AY129"/>
      <c r="AZ129"/>
      <c r="BA129"/>
    </row>
    <row r="130" spans="39:53" ht="19.8" customHeight="1" x14ac:dyDescent="0.45">
      <c r="AM130"/>
      <c r="AN130"/>
      <c r="AO130"/>
      <c r="AP130"/>
      <c r="AX130"/>
      <c r="AY130"/>
      <c r="AZ130"/>
      <c r="BA130"/>
    </row>
    <row r="131" spans="39:53" ht="19.8" customHeight="1" x14ac:dyDescent="0.45">
      <c r="AM131"/>
      <c r="AN131"/>
      <c r="AO131"/>
      <c r="AP131"/>
      <c r="AX131"/>
      <c r="AY131"/>
      <c r="AZ131"/>
      <c r="BA131"/>
    </row>
    <row r="132" spans="39:53" ht="19.8" customHeight="1" x14ac:dyDescent="0.45">
      <c r="AX132"/>
      <c r="AY132"/>
      <c r="AZ132"/>
      <c r="BA132"/>
    </row>
    <row r="133" spans="39:53" ht="19.8" customHeight="1" x14ac:dyDescent="0.45">
      <c r="AX133"/>
      <c r="AY133"/>
      <c r="AZ133"/>
      <c r="BA133"/>
    </row>
    <row r="134" spans="39:53" ht="19.8" customHeight="1" x14ac:dyDescent="0.45">
      <c r="AX134"/>
      <c r="AY134"/>
      <c r="AZ134"/>
      <c r="BA134"/>
    </row>
    <row r="135" spans="39:53" ht="19.8" customHeight="1" x14ac:dyDescent="0.45">
      <c r="AX135"/>
      <c r="AY135"/>
      <c r="AZ135"/>
      <c r="BA135"/>
    </row>
    <row r="136" spans="39:53" ht="19.8" customHeight="1" x14ac:dyDescent="0.45">
      <c r="AX136"/>
      <c r="AY136"/>
      <c r="AZ136"/>
      <c r="BA136"/>
    </row>
    <row r="137" spans="39:53" ht="19.8" customHeight="1" x14ac:dyDescent="0.45">
      <c r="AX137"/>
      <c r="AY137"/>
      <c r="AZ137"/>
      <c r="BA137"/>
    </row>
    <row r="138" spans="39:53" ht="19.8" customHeight="1" x14ac:dyDescent="0.45">
      <c r="AX138"/>
      <c r="AY138"/>
      <c r="AZ138"/>
      <c r="BA138"/>
    </row>
    <row r="139" spans="39:53" ht="19.8" customHeight="1" x14ac:dyDescent="0.45">
      <c r="AX139"/>
      <c r="AY139"/>
      <c r="AZ139"/>
      <c r="BA139"/>
    </row>
    <row r="140" spans="39:53" ht="19.8" customHeight="1" x14ac:dyDescent="0.45">
      <c r="AX140"/>
      <c r="AY140"/>
      <c r="AZ140"/>
      <c r="BA140"/>
    </row>
    <row r="141" spans="39:53" ht="19.8" customHeight="1" x14ac:dyDescent="0.45">
      <c r="AX141"/>
      <c r="AY141"/>
      <c r="AZ141"/>
      <c r="BA141"/>
    </row>
    <row r="142" spans="39:53" ht="19.8" customHeight="1" x14ac:dyDescent="0.45">
      <c r="AX142"/>
      <c r="AY142"/>
      <c r="AZ142"/>
      <c r="BA142"/>
    </row>
    <row r="143" spans="39:53" ht="19.8" customHeight="1" x14ac:dyDescent="0.45">
      <c r="AX143"/>
      <c r="AY143"/>
      <c r="AZ143"/>
      <c r="BA143"/>
    </row>
    <row r="144" spans="39:53" ht="19.8" customHeight="1" x14ac:dyDescent="0.45">
      <c r="AX144"/>
      <c r="AY144"/>
      <c r="AZ144"/>
      <c r="BA144"/>
    </row>
    <row r="145" spans="50:53" ht="19.8" customHeight="1" x14ac:dyDescent="0.45">
      <c r="AX145"/>
      <c r="AY145"/>
      <c r="AZ145"/>
      <c r="BA145"/>
    </row>
    <row r="146" spans="50:53" ht="19.8" customHeight="1" x14ac:dyDescent="0.45">
      <c r="AX146"/>
      <c r="AY146"/>
      <c r="AZ146"/>
      <c r="BA146"/>
    </row>
    <row r="147" spans="50:53" ht="19.8" customHeight="1" x14ac:dyDescent="0.45">
      <c r="AX147"/>
      <c r="AY147"/>
      <c r="AZ147"/>
      <c r="BA147"/>
    </row>
    <row r="148" spans="50:53" ht="19.8" customHeight="1" x14ac:dyDescent="0.45">
      <c r="AX148"/>
      <c r="AY148"/>
      <c r="AZ148"/>
      <c r="BA148"/>
    </row>
    <row r="149" spans="50:53" ht="19.8" customHeight="1" x14ac:dyDescent="0.45">
      <c r="AX149"/>
      <c r="AY149"/>
      <c r="AZ149"/>
      <c r="BA149"/>
    </row>
    <row r="150" spans="50:53" ht="19.8" customHeight="1" x14ac:dyDescent="0.45">
      <c r="AX150"/>
      <c r="AY150"/>
      <c r="AZ150"/>
      <c r="BA150"/>
    </row>
    <row r="151" spans="50:53" ht="19.8" customHeight="1" x14ac:dyDescent="0.45">
      <c r="AX151"/>
      <c r="AY151"/>
      <c r="AZ151"/>
      <c r="BA151"/>
    </row>
    <row r="152" spans="50:53" ht="19.8" customHeight="1" x14ac:dyDescent="0.45">
      <c r="AX152"/>
      <c r="AY152"/>
      <c r="AZ152"/>
      <c r="BA152"/>
    </row>
    <row r="153" spans="50:53" ht="19.8" customHeight="1" x14ac:dyDescent="0.45">
      <c r="AX153"/>
      <c r="AY153"/>
      <c r="AZ153"/>
      <c r="BA153"/>
    </row>
    <row r="154" spans="50:53" ht="19.8" customHeight="1" x14ac:dyDescent="0.45">
      <c r="AX154"/>
      <c r="AY154"/>
      <c r="AZ154"/>
      <c r="BA154"/>
    </row>
    <row r="155" spans="50:53" ht="19.8" customHeight="1" x14ac:dyDescent="0.45">
      <c r="AX155"/>
      <c r="AY155"/>
      <c r="AZ155"/>
      <c r="BA155"/>
    </row>
    <row r="156" spans="50:53" ht="19.8" customHeight="1" x14ac:dyDescent="0.45">
      <c r="AX156"/>
      <c r="AY156"/>
      <c r="AZ156"/>
      <c r="BA156"/>
    </row>
    <row r="157" spans="50:53" ht="19.8" customHeight="1" x14ac:dyDescent="0.45">
      <c r="AX157"/>
      <c r="AY157"/>
      <c r="AZ157"/>
      <c r="BA157"/>
    </row>
    <row r="158" spans="50:53" ht="19.8" customHeight="1" x14ac:dyDescent="0.45">
      <c r="AX158"/>
      <c r="AY158"/>
      <c r="AZ158"/>
      <c r="BA158"/>
    </row>
    <row r="159" spans="50:53" ht="19.8" customHeight="1" x14ac:dyDescent="0.45">
      <c r="AX159"/>
      <c r="AY159"/>
      <c r="AZ159"/>
      <c r="BA159"/>
    </row>
    <row r="160" spans="50:53" ht="19.8" customHeight="1" x14ac:dyDescent="0.45">
      <c r="AX160"/>
      <c r="AY160"/>
      <c r="AZ160"/>
      <c r="BA160"/>
    </row>
    <row r="161" spans="50:53" ht="19.8" customHeight="1" x14ac:dyDescent="0.45">
      <c r="AX161"/>
      <c r="AY161"/>
      <c r="AZ161"/>
      <c r="BA161"/>
    </row>
    <row r="162" spans="50:53" ht="19.8" customHeight="1" x14ac:dyDescent="0.45">
      <c r="AX162"/>
      <c r="AY162"/>
      <c r="AZ162"/>
      <c r="BA162"/>
    </row>
    <row r="163" spans="50:53" ht="19.8" customHeight="1" x14ac:dyDescent="0.45">
      <c r="AX163"/>
      <c r="AY163"/>
      <c r="AZ163"/>
      <c r="BA163"/>
    </row>
    <row r="164" spans="50:53" ht="19.8" customHeight="1" x14ac:dyDescent="0.45">
      <c r="AX164"/>
      <c r="AY164"/>
      <c r="AZ164"/>
      <c r="BA164"/>
    </row>
    <row r="165" spans="50:53" ht="19.8" customHeight="1" x14ac:dyDescent="0.45">
      <c r="AX165"/>
      <c r="AY165"/>
      <c r="AZ165"/>
      <c r="BA165"/>
    </row>
    <row r="166" spans="50:53" ht="19.8" customHeight="1" x14ac:dyDescent="0.45">
      <c r="AX166"/>
      <c r="AY166"/>
      <c r="AZ166"/>
      <c r="BA166"/>
    </row>
    <row r="167" spans="50:53" ht="19.8" customHeight="1" x14ac:dyDescent="0.45">
      <c r="AX167"/>
      <c r="AY167"/>
      <c r="AZ167"/>
      <c r="BA167"/>
    </row>
    <row r="168" spans="50:53" ht="19.8" customHeight="1" x14ac:dyDescent="0.45">
      <c r="AX168"/>
      <c r="AY168"/>
      <c r="AZ168"/>
      <c r="BA168"/>
    </row>
    <row r="169" spans="50:53" ht="19.8" customHeight="1" x14ac:dyDescent="0.45">
      <c r="AX169"/>
      <c r="AY169"/>
      <c r="AZ169"/>
      <c r="BA169"/>
    </row>
    <row r="170" spans="50:53" ht="19.8" customHeight="1" x14ac:dyDescent="0.45">
      <c r="AX170"/>
      <c r="AY170"/>
      <c r="AZ170"/>
      <c r="BA170"/>
    </row>
    <row r="171" spans="50:53" ht="19.8" customHeight="1" x14ac:dyDescent="0.45">
      <c r="AX171"/>
      <c r="AY171"/>
      <c r="AZ171"/>
      <c r="BA171"/>
    </row>
    <row r="172" spans="50:53" ht="19.8" customHeight="1" x14ac:dyDescent="0.45">
      <c r="AX172"/>
      <c r="AY172"/>
      <c r="AZ172"/>
      <c r="BA172"/>
    </row>
    <row r="173" spans="50:53" ht="19.8" customHeight="1" x14ac:dyDescent="0.45">
      <c r="AX173"/>
      <c r="AY173"/>
      <c r="AZ173"/>
      <c r="BA173"/>
    </row>
    <row r="174" spans="50:53" ht="19.8" customHeight="1" x14ac:dyDescent="0.45">
      <c r="AX174"/>
      <c r="AY174"/>
      <c r="AZ174"/>
      <c r="BA174"/>
    </row>
    <row r="175" spans="50:53" ht="19.8" customHeight="1" x14ac:dyDescent="0.45">
      <c r="AX175"/>
      <c r="AY175"/>
      <c r="AZ175"/>
      <c r="BA175"/>
    </row>
    <row r="176" spans="50:53" ht="19.8" customHeight="1" x14ac:dyDescent="0.45">
      <c r="AX176"/>
      <c r="AY176"/>
      <c r="AZ176"/>
      <c r="BA176"/>
    </row>
    <row r="177" spans="50:53" ht="19.8" customHeight="1" x14ac:dyDescent="0.45">
      <c r="AX177"/>
      <c r="AY177"/>
      <c r="AZ177"/>
      <c r="BA177"/>
    </row>
    <row r="178" spans="50:53" ht="19.8" customHeight="1" x14ac:dyDescent="0.45">
      <c r="AX178"/>
      <c r="AY178"/>
      <c r="AZ178"/>
      <c r="BA178"/>
    </row>
    <row r="179" spans="50:53" ht="19.8" customHeight="1" x14ac:dyDescent="0.45">
      <c r="AX179"/>
      <c r="AY179"/>
      <c r="AZ179"/>
      <c r="BA179"/>
    </row>
    <row r="180" spans="50:53" ht="19.8" customHeight="1" x14ac:dyDescent="0.45">
      <c r="AX180"/>
      <c r="AY180"/>
      <c r="AZ180"/>
      <c r="BA180"/>
    </row>
    <row r="181" spans="50:53" ht="19.8" customHeight="1" x14ac:dyDescent="0.45">
      <c r="AX181"/>
      <c r="AY181"/>
      <c r="AZ181"/>
      <c r="BA181"/>
    </row>
    <row r="182" spans="50:53" ht="19.8" customHeight="1" x14ac:dyDescent="0.45">
      <c r="AX182"/>
      <c r="AY182"/>
      <c r="AZ182"/>
      <c r="BA182"/>
    </row>
    <row r="183" spans="50:53" ht="19.8" customHeight="1" x14ac:dyDescent="0.45">
      <c r="AX183"/>
      <c r="AY183"/>
      <c r="AZ183"/>
      <c r="BA183"/>
    </row>
    <row r="184" spans="50:53" ht="19.8" customHeight="1" x14ac:dyDescent="0.45">
      <c r="AX184"/>
      <c r="AY184"/>
      <c r="AZ184"/>
      <c r="BA184"/>
    </row>
    <row r="185" spans="50:53" ht="19.8" customHeight="1" x14ac:dyDescent="0.45">
      <c r="AX185"/>
      <c r="AY185"/>
      <c r="AZ185"/>
      <c r="BA185"/>
    </row>
    <row r="186" spans="50:53" ht="19.8" customHeight="1" x14ac:dyDescent="0.45">
      <c r="AX186"/>
      <c r="AY186"/>
      <c r="AZ186"/>
      <c r="BA186"/>
    </row>
    <row r="187" spans="50:53" ht="19.8" customHeight="1" x14ac:dyDescent="0.45">
      <c r="AX187"/>
      <c r="AY187"/>
      <c r="AZ187"/>
      <c r="BA187"/>
    </row>
    <row r="188" spans="50:53" ht="19.8" customHeight="1" x14ac:dyDescent="0.45">
      <c r="AX188"/>
      <c r="AY188"/>
      <c r="AZ188"/>
      <c r="BA188"/>
    </row>
    <row r="189" spans="50:53" ht="19.8" customHeight="1" x14ac:dyDescent="0.45">
      <c r="AX189"/>
      <c r="AY189"/>
      <c r="AZ189"/>
      <c r="BA189"/>
    </row>
    <row r="190" spans="50:53" ht="19.8" customHeight="1" x14ac:dyDescent="0.45">
      <c r="AX190"/>
      <c r="AY190"/>
      <c r="AZ190"/>
      <c r="BA190"/>
    </row>
    <row r="191" spans="50:53" ht="19.8" customHeight="1" x14ac:dyDescent="0.45">
      <c r="AX191"/>
      <c r="AY191"/>
      <c r="AZ191"/>
      <c r="BA191"/>
    </row>
    <row r="192" spans="50:53" ht="19.8" customHeight="1" x14ac:dyDescent="0.45">
      <c r="AX192"/>
      <c r="AY192"/>
      <c r="AZ192"/>
      <c r="BA192"/>
    </row>
    <row r="193" spans="50:53" ht="19.8" customHeight="1" x14ac:dyDescent="0.45">
      <c r="AX193"/>
      <c r="AY193"/>
      <c r="AZ193"/>
      <c r="BA193"/>
    </row>
    <row r="194" spans="50:53" ht="19.8" customHeight="1" x14ac:dyDescent="0.45">
      <c r="AX194"/>
      <c r="AY194"/>
      <c r="AZ194"/>
      <c r="BA194"/>
    </row>
    <row r="195" spans="50:53" ht="19.8" customHeight="1" x14ac:dyDescent="0.45">
      <c r="AX195"/>
      <c r="AY195"/>
      <c r="AZ195"/>
      <c r="BA195"/>
    </row>
    <row r="196" spans="50:53" ht="19.8" customHeight="1" x14ac:dyDescent="0.45">
      <c r="AX196"/>
      <c r="AY196"/>
      <c r="AZ196"/>
      <c r="BA196"/>
    </row>
    <row r="197" spans="50:53" ht="19.8" customHeight="1" x14ac:dyDescent="0.45">
      <c r="AX197"/>
      <c r="AY197"/>
      <c r="AZ197"/>
      <c r="BA197"/>
    </row>
    <row r="198" spans="50:53" ht="19.8" customHeight="1" x14ac:dyDescent="0.45">
      <c r="AX198"/>
      <c r="AY198"/>
      <c r="AZ198"/>
      <c r="BA198"/>
    </row>
    <row r="199" spans="50:53" ht="19.8" customHeight="1" x14ac:dyDescent="0.45">
      <c r="AX199"/>
      <c r="AY199"/>
      <c r="AZ199"/>
      <c r="BA199"/>
    </row>
    <row r="200" spans="50:53" ht="19.8" customHeight="1" x14ac:dyDescent="0.45">
      <c r="AX200"/>
      <c r="AY200"/>
      <c r="AZ200"/>
      <c r="BA200"/>
    </row>
    <row r="201" spans="50:53" ht="19.8" customHeight="1" x14ac:dyDescent="0.45">
      <c r="AX201"/>
      <c r="AY201"/>
      <c r="AZ201"/>
      <c r="BA201"/>
    </row>
    <row r="202" spans="50:53" ht="19.8" customHeight="1" x14ac:dyDescent="0.45">
      <c r="AX202"/>
      <c r="AY202"/>
      <c r="AZ202"/>
      <c r="BA202"/>
    </row>
    <row r="203" spans="50:53" ht="19.8" customHeight="1" x14ac:dyDescent="0.45">
      <c r="AX203"/>
      <c r="AY203"/>
      <c r="AZ203"/>
      <c r="BA203"/>
    </row>
    <row r="204" spans="50:53" ht="19.8" customHeight="1" x14ac:dyDescent="0.45">
      <c r="AX204"/>
      <c r="AY204"/>
      <c r="AZ204"/>
      <c r="BA204"/>
    </row>
    <row r="205" spans="50:53" ht="19.8" customHeight="1" x14ac:dyDescent="0.45">
      <c r="AX205"/>
      <c r="AY205"/>
      <c r="AZ205"/>
      <c r="BA205"/>
    </row>
    <row r="206" spans="50:53" ht="19.8" customHeight="1" x14ac:dyDescent="0.45">
      <c r="AX206"/>
      <c r="AY206"/>
      <c r="AZ206"/>
      <c r="BA206"/>
    </row>
    <row r="207" spans="50:53" ht="19.8" customHeight="1" x14ac:dyDescent="0.45">
      <c r="AX207"/>
      <c r="AY207"/>
      <c r="AZ207"/>
      <c r="BA207"/>
    </row>
    <row r="208" spans="50:53" ht="19.8" customHeight="1" x14ac:dyDescent="0.45">
      <c r="AX208"/>
      <c r="AY208"/>
      <c r="AZ208"/>
      <c r="BA208"/>
    </row>
    <row r="209" spans="50:53" ht="19.8" customHeight="1" x14ac:dyDescent="0.45">
      <c r="AX209"/>
      <c r="AY209"/>
      <c r="AZ209"/>
      <c r="BA209"/>
    </row>
    <row r="210" spans="50:53" ht="19.8" customHeight="1" x14ac:dyDescent="0.45">
      <c r="AX210"/>
      <c r="AY210"/>
      <c r="AZ210"/>
      <c r="BA210"/>
    </row>
    <row r="211" spans="50:53" ht="19.8" customHeight="1" x14ac:dyDescent="0.45">
      <c r="AX211"/>
      <c r="AY211"/>
      <c r="AZ211"/>
      <c r="BA211"/>
    </row>
    <row r="212" spans="50:53" ht="19.8" customHeight="1" x14ac:dyDescent="0.45">
      <c r="AX212"/>
      <c r="AY212"/>
      <c r="AZ212"/>
      <c r="BA212"/>
    </row>
    <row r="213" spans="50:53" ht="19.8" customHeight="1" x14ac:dyDescent="0.45">
      <c r="AX213"/>
      <c r="AY213"/>
      <c r="AZ213"/>
      <c r="BA213"/>
    </row>
    <row r="214" spans="50:53" ht="19.8" customHeight="1" x14ac:dyDescent="0.45">
      <c r="AX214"/>
      <c r="AY214"/>
      <c r="AZ214"/>
      <c r="BA214"/>
    </row>
    <row r="215" spans="50:53" ht="19.8" customHeight="1" x14ac:dyDescent="0.45">
      <c r="AX215"/>
      <c r="AY215"/>
      <c r="AZ215"/>
      <c r="BA215"/>
    </row>
    <row r="216" spans="50:53" ht="19.8" customHeight="1" x14ac:dyDescent="0.45">
      <c r="AX216"/>
      <c r="AY216"/>
      <c r="AZ216"/>
      <c r="BA216"/>
    </row>
    <row r="217" spans="50:53" ht="19.8" customHeight="1" x14ac:dyDescent="0.45">
      <c r="AX217"/>
      <c r="AY217"/>
      <c r="AZ217"/>
      <c r="BA217"/>
    </row>
    <row r="218" spans="50:53" ht="19.8" customHeight="1" x14ac:dyDescent="0.45">
      <c r="AX218"/>
      <c r="AY218"/>
      <c r="AZ218"/>
      <c r="BA218"/>
    </row>
    <row r="219" spans="50:53" ht="19.8" customHeight="1" x14ac:dyDescent="0.45">
      <c r="AX219"/>
      <c r="AY219"/>
      <c r="AZ219"/>
      <c r="BA219"/>
    </row>
    <row r="220" spans="50:53" ht="19.8" customHeight="1" x14ac:dyDescent="0.45">
      <c r="AX220"/>
      <c r="AY220"/>
      <c r="AZ220"/>
      <c r="BA220"/>
    </row>
    <row r="221" spans="50:53" ht="19.8" customHeight="1" x14ac:dyDescent="0.45">
      <c r="AX221"/>
      <c r="AY221"/>
      <c r="AZ221"/>
      <c r="BA221"/>
    </row>
    <row r="222" spans="50:53" ht="19.8" customHeight="1" x14ac:dyDescent="0.45">
      <c r="AX222"/>
      <c r="AY222"/>
      <c r="AZ222"/>
      <c r="BA222"/>
    </row>
    <row r="223" spans="50:53" ht="19.8" customHeight="1" x14ac:dyDescent="0.45">
      <c r="AX223"/>
      <c r="AY223"/>
      <c r="AZ223"/>
      <c r="BA223"/>
    </row>
    <row r="224" spans="50:53" ht="19.8" customHeight="1" x14ac:dyDescent="0.45">
      <c r="AX224"/>
      <c r="AY224"/>
      <c r="AZ224"/>
      <c r="BA224"/>
    </row>
    <row r="225" spans="50:53" ht="19.8" customHeight="1" x14ac:dyDescent="0.45">
      <c r="AX225"/>
      <c r="AY225"/>
      <c r="AZ225"/>
      <c r="BA225"/>
    </row>
    <row r="226" spans="50:53" ht="19.8" customHeight="1" x14ac:dyDescent="0.45">
      <c r="AX226"/>
      <c r="AY226"/>
      <c r="AZ226"/>
      <c r="BA226"/>
    </row>
    <row r="227" spans="50:53" ht="19.8" customHeight="1" x14ac:dyDescent="0.45">
      <c r="AX227"/>
      <c r="AY227"/>
      <c r="AZ227"/>
      <c r="BA227"/>
    </row>
    <row r="228" spans="50:53" ht="19.8" customHeight="1" x14ac:dyDescent="0.45">
      <c r="AX228"/>
      <c r="AY228"/>
      <c r="AZ228"/>
      <c r="BA228"/>
    </row>
    <row r="229" spans="50:53" ht="19.8" customHeight="1" x14ac:dyDescent="0.45">
      <c r="AX229"/>
      <c r="AY229"/>
      <c r="AZ229"/>
      <c r="BA229"/>
    </row>
    <row r="230" spans="50:53" ht="19.8" customHeight="1" x14ac:dyDescent="0.45">
      <c r="AX230"/>
      <c r="AY230"/>
      <c r="AZ230"/>
      <c r="BA230"/>
    </row>
    <row r="231" spans="50:53" ht="19.8" customHeight="1" x14ac:dyDescent="0.45">
      <c r="AX231"/>
      <c r="AY231"/>
      <c r="AZ231"/>
      <c r="BA231"/>
    </row>
    <row r="232" spans="50:53" ht="19.8" customHeight="1" x14ac:dyDescent="0.45">
      <c r="AX232"/>
      <c r="AY232"/>
      <c r="AZ232"/>
      <c r="BA232"/>
    </row>
    <row r="233" spans="50:53" ht="19.8" customHeight="1" x14ac:dyDescent="0.45">
      <c r="AX233"/>
      <c r="AY233"/>
      <c r="AZ233"/>
      <c r="BA233"/>
    </row>
    <row r="234" spans="50:53" ht="19.8" customHeight="1" x14ac:dyDescent="0.45">
      <c r="AX234"/>
      <c r="AY234"/>
      <c r="AZ234"/>
      <c r="BA234"/>
    </row>
    <row r="235" spans="50:53" ht="19.8" customHeight="1" x14ac:dyDescent="0.45">
      <c r="AX235"/>
      <c r="AY235"/>
      <c r="AZ235"/>
      <c r="BA235"/>
    </row>
    <row r="236" spans="50:53" ht="19.8" customHeight="1" x14ac:dyDescent="0.45">
      <c r="AX236"/>
      <c r="AY236"/>
      <c r="AZ236"/>
      <c r="BA236"/>
    </row>
    <row r="237" spans="50:53" ht="19.8" customHeight="1" x14ac:dyDescent="0.45">
      <c r="AX237"/>
      <c r="AY237"/>
      <c r="AZ237"/>
      <c r="BA237"/>
    </row>
    <row r="238" spans="50:53" ht="19.8" customHeight="1" x14ac:dyDescent="0.45">
      <c r="AX238"/>
      <c r="AY238"/>
      <c r="AZ238"/>
      <c r="BA238"/>
    </row>
    <row r="239" spans="50:53" ht="19.8" customHeight="1" x14ac:dyDescent="0.45">
      <c r="AX239"/>
      <c r="AY239"/>
      <c r="AZ239"/>
      <c r="BA239"/>
    </row>
    <row r="240" spans="50:53" ht="19.8" customHeight="1" x14ac:dyDescent="0.45">
      <c r="AX240"/>
      <c r="AY240"/>
      <c r="AZ240"/>
      <c r="BA240"/>
    </row>
    <row r="241" spans="50:53" ht="19.8" customHeight="1" x14ac:dyDescent="0.45">
      <c r="AX241"/>
      <c r="AY241"/>
      <c r="AZ241"/>
      <c r="BA241"/>
    </row>
    <row r="242" spans="50:53" ht="19.8" customHeight="1" x14ac:dyDescent="0.45">
      <c r="AX242"/>
      <c r="AY242"/>
      <c r="AZ242"/>
      <c r="BA242"/>
    </row>
    <row r="243" spans="50:53" ht="19.8" customHeight="1" x14ac:dyDescent="0.45">
      <c r="AX243"/>
      <c r="AY243"/>
      <c r="AZ243"/>
      <c r="BA243"/>
    </row>
    <row r="244" spans="50:53" ht="19.8" customHeight="1" x14ac:dyDescent="0.45">
      <c r="AX244"/>
      <c r="AY244"/>
      <c r="AZ244"/>
      <c r="BA244"/>
    </row>
    <row r="245" spans="50:53" ht="19.8" customHeight="1" x14ac:dyDescent="0.45">
      <c r="AX245"/>
      <c r="AY245"/>
      <c r="AZ245"/>
      <c r="BA245"/>
    </row>
    <row r="246" spans="50:53" ht="19.8" customHeight="1" x14ac:dyDescent="0.45">
      <c r="AX246"/>
      <c r="AY246"/>
      <c r="AZ246"/>
      <c r="BA246"/>
    </row>
    <row r="247" spans="50:53" ht="19.8" customHeight="1" x14ac:dyDescent="0.45">
      <c r="AX247"/>
      <c r="AY247"/>
      <c r="AZ247"/>
      <c r="BA247"/>
    </row>
    <row r="248" spans="50:53" ht="19.8" customHeight="1" x14ac:dyDescent="0.45">
      <c r="AX248"/>
      <c r="AY248"/>
      <c r="AZ248"/>
      <c r="BA248"/>
    </row>
    <row r="249" spans="50:53" ht="19.8" customHeight="1" x14ac:dyDescent="0.45">
      <c r="AX249"/>
      <c r="AY249"/>
      <c r="AZ249"/>
      <c r="BA249"/>
    </row>
    <row r="250" spans="50:53" ht="19.8" customHeight="1" x14ac:dyDescent="0.45">
      <c r="AX250"/>
      <c r="AY250"/>
      <c r="AZ250"/>
      <c r="BA250"/>
    </row>
    <row r="251" spans="50:53" ht="19.8" customHeight="1" x14ac:dyDescent="0.45">
      <c r="AX251"/>
      <c r="AY251"/>
      <c r="AZ251"/>
      <c r="BA251"/>
    </row>
    <row r="252" spans="50:53" ht="19.8" customHeight="1" x14ac:dyDescent="0.45">
      <c r="AX252"/>
      <c r="AY252"/>
      <c r="AZ252"/>
      <c r="BA252"/>
    </row>
    <row r="253" spans="50:53" ht="19.8" customHeight="1" x14ac:dyDescent="0.45">
      <c r="AX253"/>
      <c r="AY253"/>
      <c r="AZ253"/>
      <c r="BA253"/>
    </row>
    <row r="254" spans="50:53" ht="19.8" customHeight="1" x14ac:dyDescent="0.45">
      <c r="AX254"/>
      <c r="AY254"/>
      <c r="AZ254"/>
      <c r="BA254"/>
    </row>
    <row r="255" spans="50:53" ht="19.8" customHeight="1" x14ac:dyDescent="0.45">
      <c r="AX255"/>
      <c r="AY255"/>
      <c r="AZ255"/>
      <c r="BA255"/>
    </row>
    <row r="256" spans="50:53" ht="19.8" customHeight="1" x14ac:dyDescent="0.45">
      <c r="AX256"/>
      <c r="AY256"/>
      <c r="AZ256"/>
      <c r="BA256"/>
    </row>
    <row r="257" spans="50:53" ht="19.8" customHeight="1" x14ac:dyDescent="0.45">
      <c r="AX257"/>
      <c r="AY257"/>
      <c r="AZ257"/>
      <c r="BA257"/>
    </row>
    <row r="258" spans="50:53" ht="19.8" customHeight="1" x14ac:dyDescent="0.45">
      <c r="AX258"/>
      <c r="AY258"/>
      <c r="AZ258"/>
      <c r="BA258"/>
    </row>
    <row r="259" spans="50:53" ht="19.8" customHeight="1" x14ac:dyDescent="0.45">
      <c r="AX259"/>
      <c r="AY259"/>
      <c r="AZ259"/>
      <c r="BA259"/>
    </row>
    <row r="260" spans="50:53" ht="19.8" customHeight="1" x14ac:dyDescent="0.45">
      <c r="AX260"/>
      <c r="AY260"/>
      <c r="AZ260"/>
      <c r="BA260"/>
    </row>
    <row r="261" spans="50:53" ht="19.8" customHeight="1" x14ac:dyDescent="0.45">
      <c r="AX261"/>
      <c r="AY261"/>
      <c r="AZ261"/>
      <c r="BA261"/>
    </row>
    <row r="262" spans="50:53" ht="19.8" customHeight="1" x14ac:dyDescent="0.45">
      <c r="AX262"/>
      <c r="AY262"/>
      <c r="AZ262"/>
      <c r="BA262"/>
    </row>
    <row r="263" spans="50:53" ht="19.8" customHeight="1" x14ac:dyDescent="0.45">
      <c r="AX263"/>
      <c r="AY263"/>
      <c r="AZ263"/>
      <c r="BA263"/>
    </row>
    <row r="264" spans="50:53" ht="19.8" customHeight="1" x14ac:dyDescent="0.45">
      <c r="AX264"/>
      <c r="AY264"/>
      <c r="AZ264"/>
      <c r="BA264"/>
    </row>
    <row r="265" spans="50:53" ht="19.8" customHeight="1" x14ac:dyDescent="0.45">
      <c r="AX265"/>
      <c r="AY265"/>
      <c r="AZ265"/>
      <c r="BA265"/>
    </row>
    <row r="266" spans="50:53" ht="19.8" customHeight="1" x14ac:dyDescent="0.45">
      <c r="AX266"/>
      <c r="AY266"/>
      <c r="AZ266"/>
      <c r="BA266"/>
    </row>
    <row r="267" spans="50:53" ht="19.8" customHeight="1" x14ac:dyDescent="0.45">
      <c r="AX267"/>
      <c r="AY267"/>
      <c r="AZ267"/>
      <c r="BA267"/>
    </row>
    <row r="268" spans="50:53" ht="19.8" customHeight="1" x14ac:dyDescent="0.45">
      <c r="AX268"/>
      <c r="AY268"/>
      <c r="AZ268"/>
      <c r="BA268"/>
    </row>
    <row r="269" spans="50:53" ht="19.8" customHeight="1" x14ac:dyDescent="0.45">
      <c r="AX269"/>
      <c r="AY269"/>
      <c r="AZ269"/>
      <c r="BA269"/>
    </row>
    <row r="270" spans="50:53" ht="19.8" customHeight="1" x14ac:dyDescent="0.45">
      <c r="AX270"/>
      <c r="AY270"/>
      <c r="AZ270"/>
      <c r="BA270"/>
    </row>
    <row r="271" spans="50:53" ht="19.8" customHeight="1" x14ac:dyDescent="0.45">
      <c r="AX271"/>
      <c r="AY271"/>
      <c r="AZ271"/>
      <c r="BA271"/>
    </row>
    <row r="272" spans="50:53" ht="19.8" customHeight="1" x14ac:dyDescent="0.45">
      <c r="AX272"/>
      <c r="AY272"/>
      <c r="AZ272"/>
      <c r="BA272"/>
    </row>
    <row r="273" spans="50:53" ht="19.8" customHeight="1" x14ac:dyDescent="0.45">
      <c r="AX273"/>
      <c r="AY273"/>
      <c r="AZ273"/>
      <c r="BA273"/>
    </row>
    <row r="274" spans="50:53" ht="19.8" customHeight="1" x14ac:dyDescent="0.45">
      <c r="AX274"/>
      <c r="AY274"/>
      <c r="AZ274"/>
      <c r="BA274"/>
    </row>
    <row r="275" spans="50:53" ht="19.8" customHeight="1" x14ac:dyDescent="0.45">
      <c r="AX275"/>
      <c r="AY275"/>
      <c r="AZ275"/>
      <c r="BA275"/>
    </row>
    <row r="276" spans="50:53" ht="19.8" customHeight="1" x14ac:dyDescent="0.45">
      <c r="AX276"/>
      <c r="AY276"/>
      <c r="AZ276"/>
      <c r="BA276"/>
    </row>
    <row r="277" spans="50:53" ht="19.8" customHeight="1" x14ac:dyDescent="0.45">
      <c r="AX277"/>
      <c r="AY277"/>
      <c r="AZ277"/>
      <c r="BA277"/>
    </row>
    <row r="278" spans="50:53" ht="19.8" customHeight="1" x14ac:dyDescent="0.45">
      <c r="AX278"/>
      <c r="AY278"/>
      <c r="AZ278"/>
      <c r="BA278"/>
    </row>
    <row r="279" spans="50:53" ht="19.8" customHeight="1" x14ac:dyDescent="0.45">
      <c r="AX279"/>
      <c r="AY279"/>
      <c r="AZ279"/>
      <c r="BA279"/>
    </row>
    <row r="280" spans="50:53" ht="19.8" customHeight="1" x14ac:dyDescent="0.45">
      <c r="AX280"/>
      <c r="AY280"/>
      <c r="AZ280"/>
      <c r="BA280"/>
    </row>
    <row r="281" spans="50:53" ht="19.8" customHeight="1" x14ac:dyDescent="0.45">
      <c r="AX281"/>
      <c r="AY281"/>
      <c r="AZ281"/>
      <c r="BA281"/>
    </row>
    <row r="282" spans="50:53" ht="19.8" customHeight="1" x14ac:dyDescent="0.45">
      <c r="AX282"/>
      <c r="AY282"/>
      <c r="AZ282"/>
      <c r="BA282"/>
    </row>
    <row r="283" spans="50:53" ht="19.8" customHeight="1" x14ac:dyDescent="0.45">
      <c r="AX283"/>
      <c r="AY283"/>
      <c r="AZ283"/>
      <c r="BA283"/>
    </row>
    <row r="284" spans="50:53" ht="19.8" customHeight="1" x14ac:dyDescent="0.45">
      <c r="AX284"/>
      <c r="AY284"/>
      <c r="AZ284"/>
      <c r="BA284"/>
    </row>
    <row r="285" spans="50:53" ht="19.8" customHeight="1" x14ac:dyDescent="0.45">
      <c r="AX285"/>
      <c r="AY285"/>
      <c r="AZ285"/>
      <c r="BA285"/>
    </row>
    <row r="286" spans="50:53" ht="19.8" customHeight="1" x14ac:dyDescent="0.45">
      <c r="AX286"/>
      <c r="AY286"/>
      <c r="AZ286"/>
      <c r="BA286"/>
    </row>
    <row r="287" spans="50:53" ht="19.8" customHeight="1" x14ac:dyDescent="0.45">
      <c r="AX287"/>
      <c r="AY287"/>
      <c r="AZ287"/>
      <c r="BA287"/>
    </row>
    <row r="288" spans="50:53" ht="19.8" customHeight="1" x14ac:dyDescent="0.45">
      <c r="AX288"/>
      <c r="AY288"/>
      <c r="AZ288"/>
      <c r="BA288"/>
    </row>
    <row r="289" spans="50:53" ht="19.8" customHeight="1" x14ac:dyDescent="0.45">
      <c r="AX289"/>
      <c r="AY289"/>
      <c r="AZ289"/>
      <c r="BA289"/>
    </row>
    <row r="290" spans="50:53" ht="19.8" customHeight="1" x14ac:dyDescent="0.45">
      <c r="AX290"/>
      <c r="AY290"/>
      <c r="AZ290"/>
      <c r="BA290"/>
    </row>
    <row r="291" spans="50:53" ht="19.8" customHeight="1" x14ac:dyDescent="0.45">
      <c r="AX291"/>
      <c r="AY291"/>
      <c r="AZ291"/>
      <c r="BA291"/>
    </row>
    <row r="292" spans="50:53" ht="19.8" customHeight="1" x14ac:dyDescent="0.45">
      <c r="AX292"/>
      <c r="AY292"/>
      <c r="AZ292"/>
      <c r="BA292"/>
    </row>
    <row r="293" spans="50:53" ht="19.8" customHeight="1" x14ac:dyDescent="0.45">
      <c r="AX293"/>
      <c r="AY293"/>
      <c r="AZ293"/>
      <c r="BA293"/>
    </row>
    <row r="294" spans="50:53" ht="19.8" customHeight="1" x14ac:dyDescent="0.45">
      <c r="AX294"/>
      <c r="AY294"/>
      <c r="AZ294"/>
      <c r="BA294"/>
    </row>
    <row r="295" spans="50:53" ht="19.8" customHeight="1" x14ac:dyDescent="0.45">
      <c r="AX295"/>
      <c r="AY295"/>
      <c r="AZ295"/>
      <c r="BA295"/>
    </row>
    <row r="296" spans="50:53" ht="19.8" customHeight="1" x14ac:dyDescent="0.45">
      <c r="AX296"/>
      <c r="AY296"/>
      <c r="AZ296"/>
      <c r="BA296"/>
    </row>
    <row r="297" spans="50:53" ht="19.8" customHeight="1" x14ac:dyDescent="0.45">
      <c r="AX297"/>
      <c r="AY297"/>
      <c r="AZ297"/>
      <c r="BA297"/>
    </row>
    <row r="298" spans="50:53" ht="19.8" customHeight="1" x14ac:dyDescent="0.45">
      <c r="AX298"/>
      <c r="AY298"/>
      <c r="AZ298"/>
      <c r="BA298"/>
    </row>
    <row r="299" spans="50:53" ht="19.8" customHeight="1" x14ac:dyDescent="0.45">
      <c r="AX299"/>
      <c r="AY299"/>
      <c r="AZ299"/>
      <c r="BA299"/>
    </row>
    <row r="300" spans="50:53" ht="19.8" customHeight="1" x14ac:dyDescent="0.45">
      <c r="AX300"/>
      <c r="AY300"/>
      <c r="AZ300"/>
      <c r="BA300"/>
    </row>
    <row r="301" spans="50:53" ht="19.8" customHeight="1" x14ac:dyDescent="0.45">
      <c r="AX301"/>
      <c r="AY301"/>
      <c r="AZ301"/>
      <c r="BA301"/>
    </row>
    <row r="302" spans="50:53" ht="19.8" customHeight="1" x14ac:dyDescent="0.45">
      <c r="AX302"/>
      <c r="AY302"/>
      <c r="AZ302"/>
      <c r="BA302"/>
    </row>
    <row r="303" spans="50:53" ht="19.8" customHeight="1" x14ac:dyDescent="0.45">
      <c r="AX303"/>
      <c r="AY303"/>
      <c r="AZ303"/>
      <c r="BA303"/>
    </row>
    <row r="304" spans="50:53" ht="19.8" customHeight="1" x14ac:dyDescent="0.45">
      <c r="AX304"/>
      <c r="AY304"/>
      <c r="AZ304"/>
      <c r="BA304"/>
    </row>
    <row r="305" spans="50:53" ht="19.8" customHeight="1" x14ac:dyDescent="0.45">
      <c r="AX305"/>
      <c r="AY305"/>
      <c r="AZ305"/>
      <c r="BA305"/>
    </row>
    <row r="306" spans="50:53" ht="19.8" customHeight="1" x14ac:dyDescent="0.45">
      <c r="AX306"/>
      <c r="AY306"/>
      <c r="AZ306"/>
      <c r="BA306"/>
    </row>
    <row r="307" spans="50:53" ht="19.8" customHeight="1" x14ac:dyDescent="0.45">
      <c r="AX307"/>
      <c r="AY307"/>
      <c r="AZ307"/>
      <c r="BA307"/>
    </row>
    <row r="308" spans="50:53" ht="19.8" customHeight="1" x14ac:dyDescent="0.45">
      <c r="AX308"/>
      <c r="AY308"/>
      <c r="AZ308"/>
      <c r="BA308"/>
    </row>
    <row r="309" spans="50:53" ht="19.8" customHeight="1" x14ac:dyDescent="0.45">
      <c r="AX309"/>
      <c r="AY309"/>
      <c r="AZ309"/>
      <c r="BA309"/>
    </row>
    <row r="310" spans="50:53" ht="19.8" customHeight="1" x14ac:dyDescent="0.45">
      <c r="AX310"/>
      <c r="AY310"/>
      <c r="AZ310"/>
      <c r="BA310"/>
    </row>
    <row r="311" spans="50:53" ht="19.8" customHeight="1" x14ac:dyDescent="0.45">
      <c r="AX311"/>
      <c r="AY311"/>
      <c r="AZ311"/>
      <c r="BA311"/>
    </row>
    <row r="312" spans="50:53" ht="19.8" customHeight="1" x14ac:dyDescent="0.45">
      <c r="AX312"/>
      <c r="AY312"/>
      <c r="AZ312"/>
      <c r="BA312"/>
    </row>
    <row r="313" spans="50:53" ht="19.8" customHeight="1" x14ac:dyDescent="0.45">
      <c r="AX313"/>
      <c r="AY313"/>
      <c r="AZ313"/>
      <c r="BA313"/>
    </row>
    <row r="314" spans="50:53" ht="19.8" customHeight="1" x14ac:dyDescent="0.45">
      <c r="AX314"/>
      <c r="AY314"/>
      <c r="AZ314"/>
      <c r="BA314"/>
    </row>
    <row r="315" spans="50:53" ht="19.8" customHeight="1" x14ac:dyDescent="0.45">
      <c r="AX315"/>
      <c r="AY315"/>
      <c r="AZ315"/>
      <c r="BA315"/>
    </row>
    <row r="316" spans="50:53" ht="19.8" customHeight="1" x14ac:dyDescent="0.45">
      <c r="AX316"/>
      <c r="AY316"/>
      <c r="AZ316"/>
      <c r="BA316"/>
    </row>
    <row r="317" spans="50:53" ht="19.8" customHeight="1" x14ac:dyDescent="0.45">
      <c r="AX317"/>
      <c r="AY317"/>
      <c r="AZ317"/>
      <c r="BA317"/>
    </row>
    <row r="318" spans="50:53" ht="19.8" customHeight="1" x14ac:dyDescent="0.45">
      <c r="AX318"/>
      <c r="AY318"/>
      <c r="AZ318"/>
      <c r="BA318"/>
    </row>
    <row r="319" spans="50:53" ht="19.8" customHeight="1" x14ac:dyDescent="0.45">
      <c r="AX319"/>
      <c r="AY319"/>
      <c r="AZ319"/>
      <c r="BA319"/>
    </row>
    <row r="320" spans="50:53" ht="19.8" customHeight="1" x14ac:dyDescent="0.45">
      <c r="AX320"/>
      <c r="AY320"/>
      <c r="AZ320"/>
      <c r="BA320"/>
    </row>
    <row r="321" spans="50:53" ht="19.8" customHeight="1" x14ac:dyDescent="0.45">
      <c r="AX321"/>
      <c r="AY321"/>
      <c r="AZ321"/>
      <c r="BA321"/>
    </row>
    <row r="322" spans="50:53" ht="19.8" customHeight="1" x14ac:dyDescent="0.45">
      <c r="AX322"/>
      <c r="AY322"/>
      <c r="AZ322"/>
      <c r="BA322"/>
    </row>
    <row r="323" spans="50:53" ht="19.8" customHeight="1" x14ac:dyDescent="0.45">
      <c r="AX323"/>
      <c r="AY323"/>
      <c r="AZ323"/>
      <c r="BA323"/>
    </row>
    <row r="324" spans="50:53" ht="19.8" customHeight="1" x14ac:dyDescent="0.45">
      <c r="AX324"/>
      <c r="AY324"/>
      <c r="AZ324"/>
      <c r="BA324"/>
    </row>
    <row r="325" spans="50:53" ht="19.8" customHeight="1" x14ac:dyDescent="0.45">
      <c r="AX325"/>
      <c r="AY325"/>
      <c r="AZ325"/>
      <c r="BA325"/>
    </row>
    <row r="326" spans="50:53" ht="19.8" customHeight="1" x14ac:dyDescent="0.45">
      <c r="AX326"/>
      <c r="AY326"/>
      <c r="AZ326"/>
      <c r="BA326"/>
    </row>
    <row r="327" spans="50:53" ht="19.8" customHeight="1" x14ac:dyDescent="0.45">
      <c r="AX327"/>
      <c r="AY327"/>
      <c r="AZ327"/>
      <c r="BA327"/>
    </row>
    <row r="328" spans="50:53" ht="19.8" customHeight="1" x14ac:dyDescent="0.45">
      <c r="AX328"/>
      <c r="AY328"/>
      <c r="AZ328"/>
      <c r="BA328"/>
    </row>
    <row r="329" spans="50:53" ht="19.8" customHeight="1" x14ac:dyDescent="0.45">
      <c r="AX329"/>
      <c r="AY329"/>
      <c r="AZ329"/>
      <c r="BA329"/>
    </row>
    <row r="330" spans="50:53" ht="19.8" customHeight="1" x14ac:dyDescent="0.45">
      <c r="AX330"/>
      <c r="AY330"/>
      <c r="AZ330"/>
      <c r="BA330"/>
    </row>
    <row r="331" spans="50:53" ht="19.8" customHeight="1" x14ac:dyDescent="0.45">
      <c r="AX331"/>
      <c r="AY331"/>
      <c r="AZ331"/>
      <c r="BA331"/>
    </row>
    <row r="332" spans="50:53" ht="19.8" customHeight="1" x14ac:dyDescent="0.45">
      <c r="AX332"/>
      <c r="AY332"/>
      <c r="AZ332"/>
      <c r="BA332"/>
    </row>
    <row r="333" spans="50:53" ht="19.8" customHeight="1" x14ac:dyDescent="0.45">
      <c r="AX333"/>
      <c r="AY333"/>
      <c r="AZ333"/>
      <c r="BA333"/>
    </row>
    <row r="334" spans="50:53" ht="19.8" customHeight="1" x14ac:dyDescent="0.45">
      <c r="AX334"/>
      <c r="AY334"/>
      <c r="AZ334"/>
      <c r="BA334"/>
    </row>
    <row r="335" spans="50:53" ht="19.8" customHeight="1" x14ac:dyDescent="0.45">
      <c r="AX335"/>
      <c r="AY335"/>
      <c r="AZ335"/>
      <c r="BA335"/>
    </row>
    <row r="336" spans="50:53" ht="19.8" customHeight="1" x14ac:dyDescent="0.45">
      <c r="AX336"/>
      <c r="AY336"/>
      <c r="AZ336"/>
      <c r="BA336"/>
    </row>
    <row r="337" spans="50:53" ht="19.8" customHeight="1" x14ac:dyDescent="0.45">
      <c r="AX337"/>
      <c r="AY337"/>
      <c r="AZ337"/>
      <c r="BA337"/>
    </row>
    <row r="338" spans="50:53" ht="19.8" customHeight="1" x14ac:dyDescent="0.45">
      <c r="AX338"/>
      <c r="AY338"/>
      <c r="AZ338"/>
      <c r="BA338"/>
    </row>
    <row r="339" spans="50:53" ht="19.8" customHeight="1" x14ac:dyDescent="0.45">
      <c r="AX339"/>
      <c r="AY339"/>
      <c r="AZ339"/>
      <c r="BA339"/>
    </row>
    <row r="340" spans="50:53" ht="19.8" customHeight="1" x14ac:dyDescent="0.45">
      <c r="AX340"/>
      <c r="AY340"/>
      <c r="AZ340"/>
      <c r="BA340"/>
    </row>
    <row r="341" spans="50:53" ht="19.8" customHeight="1" x14ac:dyDescent="0.45">
      <c r="AX341"/>
      <c r="AY341"/>
      <c r="AZ341"/>
      <c r="BA341"/>
    </row>
    <row r="342" spans="50:53" ht="19.8" customHeight="1" x14ac:dyDescent="0.45">
      <c r="AX342"/>
      <c r="AY342"/>
      <c r="AZ342"/>
      <c r="BA342"/>
    </row>
    <row r="343" spans="50:53" ht="19.8" customHeight="1" x14ac:dyDescent="0.45">
      <c r="AX343"/>
      <c r="AY343"/>
      <c r="AZ343"/>
      <c r="BA343"/>
    </row>
    <row r="344" spans="50:53" ht="19.8" customHeight="1" x14ac:dyDescent="0.45">
      <c r="AX344"/>
      <c r="AY344"/>
      <c r="AZ344"/>
      <c r="BA344"/>
    </row>
    <row r="345" spans="50:53" ht="19.8" customHeight="1" x14ac:dyDescent="0.45">
      <c r="AX345"/>
      <c r="AY345"/>
      <c r="AZ345"/>
      <c r="BA345"/>
    </row>
    <row r="346" spans="50:53" ht="19.8" customHeight="1" x14ac:dyDescent="0.45">
      <c r="AX346"/>
      <c r="AY346"/>
      <c r="AZ346"/>
      <c r="BA346"/>
    </row>
    <row r="347" spans="50:53" ht="19.8" customHeight="1" x14ac:dyDescent="0.45">
      <c r="AX347"/>
      <c r="AY347"/>
      <c r="AZ347"/>
      <c r="BA347"/>
    </row>
    <row r="348" spans="50:53" ht="19.8" customHeight="1" x14ac:dyDescent="0.45">
      <c r="AX348"/>
      <c r="AY348"/>
      <c r="AZ348"/>
      <c r="BA348"/>
    </row>
    <row r="349" spans="50:53" ht="19.8" customHeight="1" x14ac:dyDescent="0.45">
      <c r="AX349"/>
      <c r="AY349"/>
      <c r="AZ349"/>
      <c r="BA349"/>
    </row>
    <row r="350" spans="50:53" ht="19.8" customHeight="1" x14ac:dyDescent="0.45">
      <c r="AX350"/>
      <c r="AY350"/>
      <c r="AZ350"/>
      <c r="BA350"/>
    </row>
    <row r="351" spans="50:53" ht="19.8" customHeight="1" x14ac:dyDescent="0.45">
      <c r="AX351"/>
      <c r="AY351"/>
      <c r="AZ351"/>
      <c r="BA351"/>
    </row>
    <row r="352" spans="50:53" ht="19.8" customHeight="1" x14ac:dyDescent="0.45">
      <c r="AX352"/>
      <c r="AY352"/>
      <c r="AZ352"/>
      <c r="BA352"/>
    </row>
    <row r="353" spans="20:53" ht="19.8" customHeight="1" x14ac:dyDescent="0.45">
      <c r="AX353"/>
      <c r="AY353"/>
      <c r="AZ353"/>
      <c r="BA353"/>
    </row>
    <row r="354" spans="20:53" ht="19.8" customHeight="1" x14ac:dyDescent="0.45">
      <c r="AX354"/>
      <c r="AY354"/>
      <c r="AZ354"/>
      <c r="BA354"/>
    </row>
    <row r="355" spans="20:53" ht="19.8" customHeight="1" x14ac:dyDescent="0.45">
      <c r="AX355"/>
      <c r="AY355"/>
      <c r="AZ355"/>
      <c r="BA355"/>
    </row>
    <row r="356" spans="20:53" ht="19.8" customHeight="1" x14ac:dyDescent="0.45">
      <c r="AX356"/>
      <c r="AY356"/>
      <c r="AZ356"/>
      <c r="BA356"/>
    </row>
    <row r="357" spans="20:53" ht="19.8" customHeight="1" x14ac:dyDescent="0.45">
      <c r="AX357"/>
      <c r="AY357"/>
      <c r="AZ357"/>
      <c r="BA357"/>
    </row>
    <row r="358" spans="20:53" ht="19.8" customHeight="1" x14ac:dyDescent="0.45">
      <c r="AX358"/>
      <c r="AY358"/>
      <c r="AZ358"/>
      <c r="BA358"/>
    </row>
    <row r="359" spans="20:53" ht="19.8" customHeight="1" x14ac:dyDescent="0.45">
      <c r="AX359"/>
      <c r="AY359"/>
      <c r="AZ359"/>
      <c r="BA359"/>
    </row>
    <row r="360" spans="20:53" ht="19.8" customHeight="1" x14ac:dyDescent="0.45">
      <c r="AX360"/>
      <c r="AY360"/>
      <c r="AZ360"/>
      <c r="BA360"/>
    </row>
    <row r="361" spans="20:53" ht="19.8" customHeight="1" x14ac:dyDescent="0.45">
      <c r="AX361"/>
      <c r="AY361"/>
      <c r="AZ361"/>
      <c r="BA361"/>
    </row>
    <row r="362" spans="20:53" ht="19.8" customHeight="1" x14ac:dyDescent="0.45">
      <c r="AX362"/>
      <c r="AY362"/>
      <c r="AZ362"/>
      <c r="BA362"/>
    </row>
    <row r="363" spans="20:53" ht="19.8" customHeight="1" x14ac:dyDescent="0.45">
      <c r="AX363"/>
      <c r="AY363"/>
      <c r="AZ363"/>
      <c r="BA363"/>
    </row>
    <row r="364" spans="20:53" ht="19.8" customHeight="1" x14ac:dyDescent="0.45">
      <c r="AX364"/>
      <c r="AY364"/>
      <c r="AZ364"/>
      <c r="BA364"/>
    </row>
    <row r="365" spans="20:53" ht="19.8" customHeight="1" x14ac:dyDescent="0.45">
      <c r="AX365"/>
      <c r="AY365"/>
      <c r="AZ365"/>
      <c r="BA365"/>
    </row>
    <row r="366" spans="20:53" ht="19.8" customHeight="1" x14ac:dyDescent="0.45">
      <c r="AX366"/>
      <c r="AY366"/>
      <c r="AZ366"/>
      <c r="BA366"/>
    </row>
    <row r="367" spans="20:53" ht="19.8" customHeight="1" x14ac:dyDescent="0.45">
      <c r="AX367"/>
      <c r="AY367"/>
      <c r="AZ367"/>
      <c r="BA367"/>
    </row>
    <row r="368" spans="20:53" ht="19.8" customHeight="1" x14ac:dyDescent="0.45">
      <c r="T368"/>
      <c r="AX368"/>
      <c r="AY368"/>
      <c r="AZ368"/>
      <c r="BA368"/>
    </row>
    <row r="369" spans="17:53" ht="19.8" customHeight="1" x14ac:dyDescent="0.45">
      <c r="T369"/>
      <c r="AX369"/>
      <c r="AY369"/>
      <c r="AZ369"/>
      <c r="BA369"/>
    </row>
    <row r="370" spans="17:53" ht="19.8" customHeight="1" x14ac:dyDescent="0.45">
      <c r="T370"/>
      <c r="AX370"/>
      <c r="AY370"/>
      <c r="AZ370"/>
      <c r="BA370"/>
    </row>
    <row r="371" spans="17:53" ht="19.8" customHeight="1" x14ac:dyDescent="0.45">
      <c r="S371" s="2"/>
      <c r="T371"/>
      <c r="AX371"/>
      <c r="AY371"/>
      <c r="AZ371"/>
      <c r="BA371"/>
    </row>
    <row r="372" spans="17:53" ht="19.8" customHeight="1" x14ac:dyDescent="0.45">
      <c r="S372" s="2"/>
      <c r="T372"/>
      <c r="AX372"/>
      <c r="AY372"/>
      <c r="AZ372"/>
      <c r="BA372"/>
    </row>
    <row r="373" spans="17:53" ht="19.8" customHeight="1" x14ac:dyDescent="0.45">
      <c r="S373" s="2"/>
      <c r="T373"/>
      <c r="AX373"/>
      <c r="AY373"/>
      <c r="AZ373"/>
      <c r="BA373"/>
    </row>
    <row r="374" spans="17:53" ht="19.8" customHeight="1" x14ac:dyDescent="0.45">
      <c r="S374" s="2"/>
      <c r="T374"/>
      <c r="AX374"/>
      <c r="AY374"/>
      <c r="AZ374"/>
      <c r="BA374"/>
    </row>
    <row r="375" spans="17:53" ht="19.8" customHeight="1" x14ac:dyDescent="0.45">
      <c r="Q375"/>
      <c r="R375"/>
      <c r="S375"/>
      <c r="T375"/>
      <c r="AB375"/>
      <c r="AC375"/>
      <c r="AX375"/>
      <c r="AY375"/>
      <c r="AZ375"/>
      <c r="BA375"/>
    </row>
    <row r="376" spans="17:53" ht="19.8" customHeight="1" x14ac:dyDescent="0.45">
      <c r="Q376"/>
      <c r="R376"/>
      <c r="S376"/>
      <c r="T376"/>
      <c r="AB376"/>
      <c r="AC376"/>
      <c r="AX376"/>
      <c r="AY376"/>
      <c r="AZ376"/>
      <c r="BA376"/>
    </row>
    <row r="377" spans="17:53" ht="19.8" customHeight="1" x14ac:dyDescent="0.45">
      <c r="Q377"/>
      <c r="R377"/>
      <c r="S377"/>
      <c r="T377"/>
      <c r="AB377"/>
      <c r="AC377"/>
      <c r="AX377"/>
      <c r="AY377"/>
      <c r="AZ377"/>
      <c r="BA377"/>
    </row>
    <row r="378" spans="17:53" ht="19.8" customHeight="1" x14ac:dyDescent="0.45">
      <c r="Q378"/>
      <c r="R378"/>
      <c r="S378"/>
      <c r="T378"/>
      <c r="AB378"/>
      <c r="AC378"/>
      <c r="AX378"/>
      <c r="AY378"/>
      <c r="AZ378"/>
      <c r="BA378"/>
    </row>
    <row r="379" spans="17:53" ht="19.8" customHeight="1" x14ac:dyDescent="0.45">
      <c r="Q379"/>
      <c r="R379"/>
      <c r="S379"/>
      <c r="T379"/>
      <c r="AB379"/>
      <c r="AC379"/>
      <c r="AX379"/>
      <c r="AY379"/>
      <c r="AZ379"/>
      <c r="BA379"/>
    </row>
    <row r="380" spans="17:53" ht="19.8" customHeight="1" x14ac:dyDescent="0.45">
      <c r="Q380"/>
      <c r="R380"/>
      <c r="S380"/>
      <c r="T380"/>
      <c r="AB380"/>
      <c r="AC380"/>
      <c r="AX380"/>
      <c r="AY380"/>
      <c r="AZ380"/>
      <c r="BA380"/>
    </row>
    <row r="381" spans="17:53" ht="19.8" customHeight="1" x14ac:dyDescent="0.45">
      <c r="Q381"/>
      <c r="R381"/>
      <c r="S381"/>
      <c r="T381"/>
      <c r="AB381"/>
      <c r="AC381"/>
      <c r="AX381"/>
      <c r="AY381"/>
      <c r="AZ381"/>
      <c r="BA381"/>
    </row>
    <row r="382" spans="17:53" ht="19.8" customHeight="1" x14ac:dyDescent="0.45">
      <c r="Q382"/>
      <c r="R382"/>
      <c r="S382"/>
      <c r="T382"/>
      <c r="AB382"/>
      <c r="AC382"/>
      <c r="AX382"/>
      <c r="AY382"/>
      <c r="AZ382"/>
      <c r="BA382"/>
    </row>
    <row r="383" spans="17:53" ht="19.8" customHeight="1" x14ac:dyDescent="0.45">
      <c r="Q383"/>
      <c r="R383"/>
      <c r="S383"/>
      <c r="T383"/>
      <c r="AB383"/>
      <c r="AC383"/>
      <c r="AX383"/>
      <c r="AY383"/>
      <c r="AZ383"/>
      <c r="BA383"/>
    </row>
    <row r="384" spans="17:53" ht="19.8" customHeight="1" x14ac:dyDescent="0.45">
      <c r="Q384"/>
      <c r="R384"/>
      <c r="S384"/>
      <c r="T384"/>
      <c r="AB384"/>
      <c r="AC384"/>
      <c r="AX384"/>
      <c r="AY384"/>
      <c r="AZ384"/>
      <c r="BA384"/>
    </row>
    <row r="385" spans="17:53" ht="19.8" customHeight="1" x14ac:dyDescent="0.45">
      <c r="Q385"/>
      <c r="R385"/>
      <c r="S385"/>
      <c r="T385"/>
      <c r="AB385"/>
      <c r="AC385"/>
      <c r="AX385"/>
      <c r="AY385"/>
      <c r="AZ385"/>
      <c r="BA385"/>
    </row>
    <row r="386" spans="17:53" ht="19.8" customHeight="1" x14ac:dyDescent="0.45">
      <c r="Q386"/>
      <c r="R386"/>
      <c r="S386"/>
      <c r="T386"/>
      <c r="AB386"/>
      <c r="AC386"/>
      <c r="AX386"/>
      <c r="AY386"/>
      <c r="AZ386"/>
      <c r="BA386"/>
    </row>
    <row r="387" spans="17:53" ht="19.8" customHeight="1" x14ac:dyDescent="0.45">
      <c r="Q387"/>
      <c r="R387"/>
      <c r="S387"/>
      <c r="T387"/>
      <c r="AB387"/>
      <c r="AC387"/>
      <c r="AX387"/>
      <c r="AY387"/>
      <c r="AZ387"/>
      <c r="BA387"/>
    </row>
    <row r="388" spans="17:53" ht="19.8" customHeight="1" x14ac:dyDescent="0.45">
      <c r="Q388"/>
      <c r="R388"/>
      <c r="S388"/>
      <c r="T388"/>
      <c r="AB388"/>
      <c r="AC388"/>
      <c r="AX388"/>
      <c r="AY388"/>
      <c r="AZ388"/>
      <c r="BA388"/>
    </row>
    <row r="389" spans="17:53" ht="19.8" customHeight="1" x14ac:dyDescent="0.45">
      <c r="Q389"/>
      <c r="R389"/>
      <c r="S389"/>
      <c r="T389"/>
      <c r="AB389"/>
      <c r="AC389"/>
      <c r="AX389"/>
      <c r="AY389"/>
      <c r="AZ389"/>
      <c r="BA389"/>
    </row>
    <row r="390" spans="17:53" ht="19.8" customHeight="1" x14ac:dyDescent="0.45">
      <c r="Q390"/>
      <c r="R390"/>
      <c r="S390"/>
      <c r="T390"/>
      <c r="AB390"/>
      <c r="AC390"/>
      <c r="AX390"/>
      <c r="AY390"/>
      <c r="AZ390"/>
      <c r="BA390"/>
    </row>
    <row r="391" spans="17:53" ht="19.8" customHeight="1" x14ac:dyDescent="0.45">
      <c r="Q391"/>
      <c r="R391"/>
      <c r="S391"/>
      <c r="T391"/>
      <c r="AB391"/>
      <c r="AC391"/>
      <c r="AX391"/>
      <c r="AY391"/>
      <c r="AZ391"/>
      <c r="BA391"/>
    </row>
    <row r="392" spans="17:53" ht="19.8" customHeight="1" x14ac:dyDescent="0.45">
      <c r="Q392"/>
      <c r="R392"/>
      <c r="S392"/>
      <c r="T392"/>
      <c r="AB392"/>
      <c r="AC392"/>
      <c r="AX392"/>
      <c r="AY392"/>
      <c r="AZ392"/>
      <c r="BA392"/>
    </row>
    <row r="393" spans="17:53" ht="19.8" customHeight="1" x14ac:dyDescent="0.45">
      <c r="Q393"/>
      <c r="R393"/>
      <c r="S393"/>
      <c r="T393"/>
      <c r="AB393"/>
      <c r="AC393"/>
      <c r="AX393"/>
      <c r="AY393"/>
      <c r="AZ393"/>
      <c r="BA393"/>
    </row>
    <row r="394" spans="17:53" ht="19.8" customHeight="1" x14ac:dyDescent="0.45">
      <c r="Q394"/>
      <c r="R394"/>
      <c r="S394"/>
      <c r="T394"/>
      <c r="AB394"/>
      <c r="AC394"/>
      <c r="AX394"/>
      <c r="AY394"/>
      <c r="AZ394"/>
      <c r="BA394"/>
    </row>
    <row r="395" spans="17:53" ht="19.8" customHeight="1" x14ac:dyDescent="0.45">
      <c r="Q395"/>
      <c r="R395"/>
      <c r="S395"/>
      <c r="T395"/>
      <c r="AB395"/>
      <c r="AC395"/>
      <c r="AX395"/>
      <c r="AY395"/>
      <c r="AZ395"/>
      <c r="BA395"/>
    </row>
    <row r="396" spans="17:53" ht="19.8" customHeight="1" x14ac:dyDescent="0.45">
      <c r="Q396"/>
      <c r="R396"/>
      <c r="S396"/>
      <c r="T396"/>
      <c r="AB396"/>
      <c r="AC396"/>
      <c r="AX396"/>
      <c r="AY396"/>
      <c r="AZ396"/>
      <c r="BA396"/>
    </row>
    <row r="397" spans="17:53" ht="19.8" customHeight="1" x14ac:dyDescent="0.45">
      <c r="Q397"/>
      <c r="R397"/>
      <c r="S397"/>
      <c r="T397"/>
      <c r="AB397"/>
      <c r="AC397"/>
      <c r="AX397"/>
      <c r="AY397"/>
      <c r="AZ397"/>
      <c r="BA397"/>
    </row>
    <row r="398" spans="17:53" ht="19.8" customHeight="1" x14ac:dyDescent="0.45">
      <c r="Q398"/>
      <c r="R398"/>
      <c r="S398"/>
      <c r="T398"/>
      <c r="AB398"/>
      <c r="AC398"/>
      <c r="AX398"/>
      <c r="AY398"/>
      <c r="AZ398"/>
      <c r="BA398"/>
    </row>
    <row r="399" spans="17:53" ht="19.8" customHeight="1" x14ac:dyDescent="0.45">
      <c r="Q399"/>
      <c r="R399"/>
      <c r="S399"/>
      <c r="T399"/>
      <c r="AB399"/>
      <c r="AC399"/>
      <c r="AX399"/>
      <c r="AY399"/>
      <c r="AZ399"/>
      <c r="BA399"/>
    </row>
    <row r="400" spans="17:53" ht="19.8" customHeight="1" x14ac:dyDescent="0.45">
      <c r="Q400"/>
      <c r="R400"/>
      <c r="S400"/>
      <c r="T400"/>
      <c r="AB400"/>
      <c r="AC400"/>
      <c r="AX400"/>
      <c r="AY400"/>
      <c r="AZ400"/>
      <c r="BA400"/>
    </row>
    <row r="401" spans="17:53" ht="19.8" customHeight="1" x14ac:dyDescent="0.45">
      <c r="Q401"/>
      <c r="R401"/>
      <c r="S401"/>
      <c r="T401"/>
      <c r="AB401"/>
      <c r="AC401"/>
      <c r="AX401"/>
      <c r="AY401"/>
      <c r="AZ401"/>
      <c r="BA401"/>
    </row>
    <row r="402" spans="17:53" ht="19.8" customHeight="1" x14ac:dyDescent="0.45">
      <c r="Q402"/>
      <c r="R402"/>
      <c r="S402"/>
      <c r="T402"/>
      <c r="AB402"/>
      <c r="AC402"/>
      <c r="AX402"/>
      <c r="AY402"/>
      <c r="AZ402"/>
      <c r="BA402"/>
    </row>
    <row r="403" spans="17:53" ht="19.8" customHeight="1" x14ac:dyDescent="0.45">
      <c r="Q403"/>
      <c r="R403"/>
      <c r="S403"/>
      <c r="T403"/>
      <c r="AB403"/>
      <c r="AC403"/>
      <c r="AX403"/>
      <c r="AY403"/>
      <c r="AZ403"/>
      <c r="BA403"/>
    </row>
    <row r="404" spans="17:53" ht="19.8" customHeight="1" x14ac:dyDescent="0.45">
      <c r="Q404"/>
      <c r="R404"/>
      <c r="S404"/>
      <c r="T404"/>
      <c r="AB404"/>
      <c r="AC404"/>
      <c r="AX404"/>
      <c r="AY404"/>
      <c r="AZ404"/>
      <c r="BA404"/>
    </row>
    <row r="405" spans="17:53" ht="19.8" customHeight="1" x14ac:dyDescent="0.45">
      <c r="Q405"/>
      <c r="R405"/>
      <c r="S405"/>
      <c r="T405"/>
      <c r="AB405"/>
      <c r="AC405"/>
      <c r="AX405"/>
      <c r="AY405"/>
      <c r="AZ405"/>
      <c r="BA405"/>
    </row>
    <row r="406" spans="17:53" ht="19.8" customHeight="1" x14ac:dyDescent="0.45">
      <c r="Q406"/>
      <c r="R406"/>
      <c r="S406"/>
      <c r="T406"/>
      <c r="AB406"/>
      <c r="AC406"/>
      <c r="AX406"/>
      <c r="AY406"/>
      <c r="AZ406"/>
      <c r="BA406"/>
    </row>
    <row r="407" spans="17:53" ht="19.8" customHeight="1" x14ac:dyDescent="0.45">
      <c r="Q407"/>
      <c r="R407"/>
      <c r="S407"/>
      <c r="T407"/>
      <c r="AB407"/>
      <c r="AC407"/>
      <c r="AX407"/>
      <c r="AY407"/>
      <c r="AZ407"/>
      <c r="BA407"/>
    </row>
    <row r="408" spans="17:53" ht="19.8" customHeight="1" x14ac:dyDescent="0.45">
      <c r="Q408"/>
      <c r="R408"/>
      <c r="S408"/>
      <c r="T408"/>
      <c r="AB408"/>
      <c r="AC408"/>
      <c r="AX408"/>
      <c r="AY408"/>
      <c r="AZ408"/>
      <c r="BA408"/>
    </row>
    <row r="409" spans="17:53" ht="19.8" customHeight="1" x14ac:dyDescent="0.45">
      <c r="Q409"/>
      <c r="R409"/>
      <c r="S409"/>
      <c r="T409"/>
      <c r="AB409"/>
      <c r="AC409"/>
      <c r="AX409"/>
      <c r="AY409"/>
      <c r="AZ409"/>
      <c r="BA409"/>
    </row>
    <row r="410" spans="17:53" ht="19.8" customHeight="1" x14ac:dyDescent="0.45">
      <c r="Q410"/>
      <c r="R410"/>
      <c r="S410"/>
      <c r="T410"/>
      <c r="AB410"/>
      <c r="AC410"/>
      <c r="AX410"/>
      <c r="AY410"/>
      <c r="AZ410"/>
      <c r="BA410"/>
    </row>
    <row r="411" spans="17:53" ht="19.8" customHeight="1" x14ac:dyDescent="0.45">
      <c r="Q411"/>
      <c r="R411"/>
      <c r="S411"/>
      <c r="T411"/>
      <c r="AB411"/>
      <c r="AC411"/>
      <c r="AX411"/>
      <c r="AY411"/>
      <c r="AZ411"/>
      <c r="BA411"/>
    </row>
    <row r="412" spans="17:53" ht="19.8" customHeight="1" x14ac:dyDescent="0.45">
      <c r="Q412"/>
      <c r="R412"/>
      <c r="S412"/>
      <c r="T412"/>
      <c r="AB412"/>
      <c r="AC412"/>
      <c r="AX412"/>
      <c r="AY412"/>
      <c r="AZ412"/>
      <c r="BA412"/>
    </row>
    <row r="413" spans="17:53" ht="19.8" customHeight="1" x14ac:dyDescent="0.45">
      <c r="Q413"/>
      <c r="R413"/>
      <c r="S413"/>
      <c r="T413"/>
      <c r="AB413"/>
      <c r="AC413"/>
      <c r="AX413"/>
      <c r="AY413"/>
      <c r="AZ413"/>
      <c r="BA413"/>
    </row>
    <row r="414" spans="17:53" ht="19.8" customHeight="1" x14ac:dyDescent="0.45">
      <c r="Q414"/>
      <c r="R414"/>
      <c r="S414"/>
      <c r="T414"/>
      <c r="AB414"/>
      <c r="AC414"/>
      <c r="AX414"/>
      <c r="AY414"/>
      <c r="AZ414"/>
      <c r="BA414"/>
    </row>
    <row r="415" spans="17:53" ht="19.8" customHeight="1" x14ac:dyDescent="0.45">
      <c r="Q415"/>
      <c r="R415"/>
      <c r="S415"/>
      <c r="T415"/>
      <c r="AB415"/>
      <c r="AC415"/>
      <c r="AX415"/>
      <c r="AY415"/>
      <c r="AZ415"/>
      <c r="BA415"/>
    </row>
    <row r="416" spans="17:53" ht="19.8" customHeight="1" x14ac:dyDescent="0.45">
      <c r="Q416"/>
      <c r="R416"/>
      <c r="S416"/>
      <c r="T416"/>
      <c r="AB416"/>
      <c r="AC416"/>
      <c r="AX416"/>
      <c r="AY416"/>
      <c r="AZ416"/>
      <c r="BA416"/>
    </row>
    <row r="417" spans="17:53" ht="19.8" customHeight="1" x14ac:dyDescent="0.45">
      <c r="Q417"/>
      <c r="R417"/>
      <c r="S417"/>
      <c r="T417"/>
      <c r="AB417"/>
      <c r="AC417"/>
      <c r="AX417"/>
      <c r="AY417"/>
      <c r="AZ417"/>
      <c r="BA417"/>
    </row>
    <row r="418" spans="17:53" ht="19.8" customHeight="1" x14ac:dyDescent="0.45">
      <c r="Q418"/>
      <c r="R418"/>
      <c r="S418"/>
      <c r="T418"/>
      <c r="AB418"/>
      <c r="AC418"/>
      <c r="AX418"/>
      <c r="AY418"/>
      <c r="AZ418"/>
      <c r="BA418"/>
    </row>
    <row r="419" spans="17:53" ht="19.8" customHeight="1" x14ac:dyDescent="0.45">
      <c r="Q419"/>
      <c r="R419"/>
      <c r="S419"/>
      <c r="T419"/>
      <c r="AB419"/>
      <c r="AC419"/>
      <c r="AX419"/>
      <c r="AY419"/>
      <c r="AZ419"/>
      <c r="BA419"/>
    </row>
    <row r="420" spans="17:53" ht="19.8" customHeight="1" x14ac:dyDescent="0.45">
      <c r="Q420"/>
      <c r="R420"/>
      <c r="S420"/>
      <c r="T420"/>
      <c r="AB420"/>
      <c r="AC420"/>
      <c r="AX420"/>
      <c r="AY420"/>
      <c r="AZ420"/>
      <c r="BA420"/>
    </row>
    <row r="421" spans="17:53" ht="19.8" customHeight="1" x14ac:dyDescent="0.45">
      <c r="Q421"/>
      <c r="R421"/>
      <c r="S421"/>
      <c r="T421"/>
      <c r="AB421"/>
      <c r="AC421"/>
      <c r="AX421"/>
      <c r="AY421"/>
      <c r="AZ421"/>
      <c r="BA421"/>
    </row>
    <row r="422" spans="17:53" ht="19.8" customHeight="1" x14ac:dyDescent="0.45">
      <c r="Q422"/>
      <c r="R422"/>
      <c r="S422"/>
      <c r="T422"/>
      <c r="AB422"/>
      <c r="AC422"/>
      <c r="AX422"/>
      <c r="AY422"/>
      <c r="AZ422"/>
      <c r="BA422"/>
    </row>
    <row r="423" spans="17:53" ht="19.8" customHeight="1" x14ac:dyDescent="0.45">
      <c r="Q423"/>
      <c r="R423"/>
      <c r="S423"/>
      <c r="T423"/>
      <c r="AB423"/>
      <c r="AC423"/>
      <c r="AX423"/>
      <c r="AY423"/>
      <c r="AZ423"/>
      <c r="BA423"/>
    </row>
    <row r="424" spans="17:53" ht="19.8" customHeight="1" x14ac:dyDescent="0.45">
      <c r="Q424"/>
      <c r="R424"/>
      <c r="S424"/>
      <c r="T424"/>
      <c r="AB424"/>
      <c r="AC424"/>
      <c r="AX424"/>
      <c r="AY424"/>
      <c r="AZ424"/>
      <c r="BA424"/>
    </row>
    <row r="425" spans="17:53" ht="19.8" customHeight="1" x14ac:dyDescent="0.45">
      <c r="Q425"/>
      <c r="R425"/>
      <c r="S425"/>
      <c r="T425"/>
      <c r="AB425"/>
      <c r="AC425"/>
      <c r="AX425"/>
      <c r="AY425"/>
      <c r="AZ425"/>
      <c r="BA425"/>
    </row>
    <row r="426" spans="17:53" ht="19.8" customHeight="1" x14ac:dyDescent="0.45">
      <c r="Q426"/>
      <c r="R426"/>
      <c r="S426"/>
      <c r="T426"/>
      <c r="AB426"/>
      <c r="AC426"/>
      <c r="AX426"/>
      <c r="AY426"/>
      <c r="AZ426"/>
      <c r="BA426"/>
    </row>
    <row r="427" spans="17:53" ht="19.8" customHeight="1" x14ac:dyDescent="0.45">
      <c r="Q427"/>
      <c r="R427"/>
      <c r="S427"/>
      <c r="T427"/>
      <c r="AB427"/>
      <c r="AC427"/>
      <c r="AX427"/>
      <c r="AY427"/>
      <c r="AZ427"/>
      <c r="BA427"/>
    </row>
    <row r="428" spans="17:53" ht="19.8" customHeight="1" x14ac:dyDescent="0.45">
      <c r="Q428"/>
      <c r="R428"/>
      <c r="S428"/>
      <c r="T428"/>
      <c r="AB428"/>
      <c r="AC428"/>
      <c r="AX428"/>
      <c r="AY428"/>
      <c r="AZ428"/>
      <c r="BA428"/>
    </row>
    <row r="429" spans="17:53" ht="19.8" customHeight="1" x14ac:dyDescent="0.45">
      <c r="Q429"/>
      <c r="R429"/>
      <c r="S429"/>
      <c r="T429"/>
      <c r="AB429"/>
      <c r="AC429"/>
      <c r="AX429"/>
      <c r="AY429"/>
      <c r="AZ429"/>
      <c r="BA429"/>
    </row>
    <row r="430" spans="17:53" ht="19.8" customHeight="1" x14ac:dyDescent="0.45">
      <c r="Q430"/>
      <c r="R430"/>
      <c r="S430"/>
      <c r="T430"/>
      <c r="AB430"/>
      <c r="AC430"/>
      <c r="AX430"/>
      <c r="AY430"/>
      <c r="AZ430"/>
      <c r="BA430"/>
    </row>
    <row r="431" spans="17:53" ht="19.8" customHeight="1" x14ac:dyDescent="0.45">
      <c r="Q431"/>
      <c r="R431"/>
      <c r="S431"/>
      <c r="T431"/>
      <c r="AB431"/>
      <c r="AC431"/>
      <c r="AX431"/>
      <c r="AY431"/>
      <c r="AZ431"/>
      <c r="BA431"/>
    </row>
    <row r="432" spans="17:53" ht="19.8" customHeight="1" x14ac:dyDescent="0.45">
      <c r="Q432"/>
      <c r="R432"/>
      <c r="S432"/>
      <c r="T432"/>
      <c r="AB432"/>
      <c r="AC432"/>
      <c r="AX432"/>
      <c r="AY432"/>
      <c r="AZ432"/>
      <c r="BA432"/>
    </row>
    <row r="433" spans="17:53" ht="19.8" customHeight="1" x14ac:dyDescent="0.45">
      <c r="Q433"/>
      <c r="R433"/>
      <c r="S433"/>
      <c r="T433"/>
      <c r="AB433"/>
      <c r="AC433"/>
      <c r="AX433"/>
      <c r="AY433"/>
      <c r="AZ433"/>
      <c r="BA433"/>
    </row>
    <row r="434" spans="17:53" ht="19.8" customHeight="1" x14ac:dyDescent="0.45">
      <c r="Q434"/>
      <c r="R434"/>
      <c r="S434"/>
      <c r="T434"/>
      <c r="AB434"/>
      <c r="AC434"/>
      <c r="AX434"/>
      <c r="AY434"/>
      <c r="AZ434"/>
      <c r="BA434"/>
    </row>
    <row r="435" spans="17:53" ht="19.8" customHeight="1" x14ac:dyDescent="0.45">
      <c r="Q435"/>
      <c r="R435"/>
      <c r="S435"/>
      <c r="T435"/>
      <c r="AB435"/>
      <c r="AC435"/>
      <c r="AX435"/>
      <c r="AY435"/>
      <c r="AZ435"/>
      <c r="BA435"/>
    </row>
    <row r="436" spans="17:53" ht="19.8" customHeight="1" x14ac:dyDescent="0.45">
      <c r="Q436"/>
      <c r="R436"/>
      <c r="S436"/>
      <c r="T436"/>
      <c r="AB436"/>
      <c r="AC436"/>
      <c r="AX436"/>
      <c r="AY436"/>
      <c r="AZ436"/>
      <c r="BA436"/>
    </row>
    <row r="437" spans="17:53" ht="19.8" customHeight="1" x14ac:dyDescent="0.45">
      <c r="Q437"/>
      <c r="R437"/>
      <c r="S437"/>
      <c r="T437"/>
      <c r="AB437"/>
      <c r="AC437"/>
      <c r="AX437"/>
      <c r="AY437"/>
      <c r="AZ437"/>
      <c r="BA437"/>
    </row>
    <row r="438" spans="17:53" ht="19.8" customHeight="1" x14ac:dyDescent="0.45">
      <c r="Q438"/>
      <c r="R438"/>
      <c r="S438"/>
      <c r="T438"/>
      <c r="AB438"/>
      <c r="AC438"/>
      <c r="AX438"/>
      <c r="AY438"/>
      <c r="AZ438"/>
      <c r="BA438"/>
    </row>
    <row r="439" spans="17:53" ht="19.8" customHeight="1" x14ac:dyDescent="0.45">
      <c r="Q439"/>
      <c r="R439"/>
      <c r="S439"/>
      <c r="T439"/>
      <c r="AB439"/>
      <c r="AC439"/>
      <c r="AX439"/>
      <c r="AY439"/>
      <c r="AZ439"/>
      <c r="BA439"/>
    </row>
    <row r="440" spans="17:53" ht="19.8" customHeight="1" x14ac:dyDescent="0.45">
      <c r="Q440"/>
      <c r="R440"/>
      <c r="S440"/>
      <c r="T440"/>
      <c r="AB440"/>
      <c r="AC440"/>
      <c r="AX440"/>
      <c r="AY440"/>
      <c r="AZ440"/>
      <c r="BA440"/>
    </row>
    <row r="441" spans="17:53" ht="19.8" customHeight="1" x14ac:dyDescent="0.45">
      <c r="Q441"/>
      <c r="R441"/>
      <c r="S441"/>
      <c r="T441"/>
      <c r="AB441"/>
      <c r="AC441"/>
      <c r="AX441"/>
      <c r="AY441"/>
      <c r="AZ441"/>
      <c r="BA441"/>
    </row>
    <row r="442" spans="17:53" ht="19.8" customHeight="1" x14ac:dyDescent="0.45">
      <c r="Q442"/>
      <c r="R442"/>
      <c r="S442"/>
      <c r="T442"/>
      <c r="AB442"/>
      <c r="AC442"/>
      <c r="AX442"/>
      <c r="AY442"/>
      <c r="AZ442"/>
      <c r="BA442"/>
    </row>
    <row r="443" spans="17:53" ht="19.8" customHeight="1" x14ac:dyDescent="0.45">
      <c r="Q443"/>
      <c r="R443"/>
      <c r="S443"/>
      <c r="T443"/>
      <c r="AB443"/>
      <c r="AC443"/>
      <c r="AX443"/>
      <c r="AY443"/>
      <c r="AZ443"/>
      <c r="BA443"/>
    </row>
    <row r="444" spans="17:53" ht="19.8" customHeight="1" x14ac:dyDescent="0.45">
      <c r="Q444"/>
      <c r="R444"/>
      <c r="S444"/>
      <c r="AB444"/>
      <c r="AC444"/>
      <c r="AX444"/>
      <c r="AY444"/>
      <c r="AZ444"/>
      <c r="BA444"/>
    </row>
    <row r="445" spans="17:53" ht="19.8" customHeight="1" x14ac:dyDescent="0.45">
      <c r="Q445"/>
      <c r="R445"/>
      <c r="S445"/>
      <c r="AB445"/>
      <c r="AC445"/>
      <c r="AX445"/>
      <c r="AY445"/>
      <c r="AZ445"/>
      <c r="BA445"/>
    </row>
    <row r="446" spans="17:53" ht="19.8" customHeight="1" x14ac:dyDescent="0.45">
      <c r="Q446"/>
      <c r="R446"/>
      <c r="S446"/>
      <c r="AB446"/>
      <c r="AC446"/>
      <c r="AX446"/>
      <c r="AY446"/>
      <c r="AZ446"/>
      <c r="BA446"/>
    </row>
    <row r="447" spans="17:53" ht="19.8" customHeight="1" x14ac:dyDescent="0.45">
      <c r="Q447"/>
      <c r="R447"/>
      <c r="S447"/>
      <c r="AB447"/>
      <c r="AC447"/>
      <c r="AX447"/>
      <c r="AY447"/>
      <c r="AZ447"/>
      <c r="BA447"/>
    </row>
    <row r="448" spans="17:53" ht="19.8" customHeight="1" x14ac:dyDescent="0.45">
      <c r="Q448"/>
      <c r="R448"/>
      <c r="S448"/>
      <c r="AB448"/>
      <c r="AC448"/>
      <c r="AX448"/>
      <c r="AY448"/>
      <c r="AZ448"/>
      <c r="BA448"/>
    </row>
    <row r="449" spans="17:53" ht="19.8" customHeight="1" x14ac:dyDescent="0.45">
      <c r="Q449"/>
      <c r="R449"/>
      <c r="S449"/>
      <c r="AB449"/>
      <c r="AC449"/>
      <c r="AX449"/>
      <c r="AY449"/>
      <c r="AZ449"/>
      <c r="BA449"/>
    </row>
    <row r="450" spans="17:53" ht="19.8" customHeight="1" x14ac:dyDescent="0.45">
      <c r="Q450"/>
      <c r="R450"/>
      <c r="S450"/>
      <c r="AB450"/>
      <c r="AC450"/>
      <c r="AX450"/>
      <c r="AY450"/>
      <c r="AZ450"/>
      <c r="BA450"/>
    </row>
    <row r="451" spans="17:53" ht="19.8" customHeight="1" x14ac:dyDescent="0.45">
      <c r="AX451"/>
      <c r="AY451"/>
      <c r="AZ451"/>
      <c r="BA451"/>
    </row>
    <row r="452" spans="17:53" ht="19.8" customHeight="1" x14ac:dyDescent="0.45">
      <c r="AX452"/>
      <c r="AY452"/>
      <c r="AZ452"/>
      <c r="BA452"/>
    </row>
    <row r="453" spans="17:53" ht="19.8" customHeight="1" x14ac:dyDescent="0.45">
      <c r="AX453"/>
      <c r="AY453"/>
      <c r="AZ453"/>
      <c r="BA453"/>
    </row>
    <row r="454" spans="17:53" ht="19.8" customHeight="1" x14ac:dyDescent="0.45">
      <c r="AX454"/>
      <c r="AY454"/>
      <c r="AZ454"/>
      <c r="BA454"/>
    </row>
    <row r="455" spans="17:53" ht="19.8" customHeight="1" x14ac:dyDescent="0.45">
      <c r="AX455"/>
      <c r="AY455"/>
      <c r="AZ455"/>
      <c r="BA455"/>
    </row>
    <row r="456" spans="17:53" ht="19.8" customHeight="1" x14ac:dyDescent="0.45">
      <c r="AX456"/>
      <c r="AY456"/>
      <c r="AZ456"/>
      <c r="BA456"/>
    </row>
    <row r="457" spans="17:53" ht="19.8" customHeight="1" x14ac:dyDescent="0.45">
      <c r="AX457"/>
      <c r="AY457"/>
      <c r="AZ457"/>
      <c r="BA457"/>
    </row>
    <row r="458" spans="17:53" ht="19.8" customHeight="1" x14ac:dyDescent="0.45">
      <c r="AX458"/>
      <c r="AY458"/>
      <c r="AZ458"/>
      <c r="BA458"/>
    </row>
    <row r="459" spans="17:53" ht="19.8" customHeight="1" x14ac:dyDescent="0.45">
      <c r="AX459"/>
      <c r="AY459"/>
      <c r="AZ459"/>
      <c r="BA459"/>
    </row>
    <row r="460" spans="17:53" ht="19.8" customHeight="1" x14ac:dyDescent="0.45">
      <c r="AX460"/>
      <c r="AY460"/>
      <c r="AZ460"/>
      <c r="BA460"/>
    </row>
    <row r="461" spans="17:53" ht="19.8" customHeight="1" x14ac:dyDescent="0.45">
      <c r="AX461"/>
      <c r="AY461"/>
      <c r="AZ461"/>
      <c r="BA461"/>
    </row>
    <row r="462" spans="17:53" ht="19.8" customHeight="1" x14ac:dyDescent="0.45">
      <c r="AX462"/>
      <c r="AY462"/>
      <c r="AZ462"/>
      <c r="BA462"/>
    </row>
    <row r="463" spans="17:53" ht="19.8" customHeight="1" x14ac:dyDescent="0.45">
      <c r="AX463"/>
      <c r="AY463"/>
      <c r="AZ463"/>
      <c r="BA463"/>
    </row>
    <row r="464" spans="17:53" ht="19.8" customHeight="1" x14ac:dyDescent="0.45">
      <c r="AX464"/>
      <c r="AY464"/>
      <c r="AZ464"/>
      <c r="BA464"/>
    </row>
    <row r="465" spans="50:53" ht="19.8" customHeight="1" x14ac:dyDescent="0.45">
      <c r="AX465"/>
      <c r="AY465"/>
      <c r="AZ465"/>
      <c r="BA465"/>
    </row>
    <row r="466" spans="50:53" ht="19.8" customHeight="1" x14ac:dyDescent="0.45">
      <c r="AX466"/>
      <c r="AY466"/>
      <c r="AZ466"/>
      <c r="BA466"/>
    </row>
    <row r="467" spans="50:53" ht="19.8" customHeight="1" x14ac:dyDescent="0.45">
      <c r="AX467"/>
      <c r="AY467"/>
      <c r="AZ467"/>
      <c r="BA467"/>
    </row>
    <row r="468" spans="50:53" ht="19.8" customHeight="1" x14ac:dyDescent="0.45">
      <c r="AX468"/>
      <c r="AY468"/>
      <c r="AZ468"/>
      <c r="BA468"/>
    </row>
    <row r="469" spans="50:53" ht="19.8" customHeight="1" x14ac:dyDescent="0.45">
      <c r="AX469"/>
      <c r="AY469"/>
      <c r="AZ469"/>
      <c r="BA469"/>
    </row>
    <row r="470" spans="50:53" ht="19.8" customHeight="1" x14ac:dyDescent="0.45">
      <c r="AX470"/>
      <c r="AY470"/>
      <c r="AZ470"/>
      <c r="BA470"/>
    </row>
    <row r="471" spans="50:53" ht="19.8" customHeight="1" x14ac:dyDescent="0.45">
      <c r="AX471"/>
      <c r="AY471"/>
      <c r="AZ471"/>
      <c r="BA471"/>
    </row>
    <row r="472" spans="50:53" ht="19.8" customHeight="1" x14ac:dyDescent="0.45">
      <c r="AX472"/>
      <c r="AY472"/>
      <c r="AZ472"/>
      <c r="BA472"/>
    </row>
    <row r="473" spans="50:53" ht="19.8" customHeight="1" x14ac:dyDescent="0.45">
      <c r="AX473"/>
      <c r="AY473"/>
      <c r="AZ473"/>
      <c r="BA473"/>
    </row>
    <row r="474" spans="50:53" ht="19.8" customHeight="1" x14ac:dyDescent="0.45">
      <c r="AX474"/>
      <c r="AY474"/>
      <c r="AZ474"/>
      <c r="BA474"/>
    </row>
    <row r="475" spans="50:53" ht="19.8" customHeight="1" x14ac:dyDescent="0.45">
      <c r="AX475"/>
      <c r="AY475"/>
      <c r="AZ475"/>
      <c r="BA475"/>
    </row>
    <row r="476" spans="50:53" ht="19.8" customHeight="1" x14ac:dyDescent="0.45">
      <c r="AX476"/>
      <c r="AY476"/>
      <c r="AZ476"/>
      <c r="BA476"/>
    </row>
    <row r="477" spans="50:53" ht="19.8" customHeight="1" x14ac:dyDescent="0.45">
      <c r="AX477"/>
      <c r="AY477"/>
      <c r="AZ477"/>
      <c r="BA477"/>
    </row>
    <row r="478" spans="50:53" ht="19.8" customHeight="1" x14ac:dyDescent="0.45">
      <c r="AX478"/>
      <c r="AY478"/>
      <c r="AZ478"/>
      <c r="BA478"/>
    </row>
    <row r="479" spans="50:53" ht="19.8" customHeight="1" x14ac:dyDescent="0.45">
      <c r="AX479"/>
      <c r="AY479"/>
      <c r="AZ479"/>
      <c r="BA479"/>
    </row>
    <row r="480" spans="50:53" ht="19.8" customHeight="1" x14ac:dyDescent="0.45">
      <c r="AX480"/>
      <c r="AY480"/>
      <c r="AZ480"/>
      <c r="BA480"/>
    </row>
    <row r="481" spans="50:53" ht="19.8" customHeight="1" x14ac:dyDescent="0.45">
      <c r="AX481"/>
      <c r="AY481"/>
      <c r="AZ481"/>
      <c r="BA481"/>
    </row>
    <row r="482" spans="50:53" ht="19.8" customHeight="1" x14ac:dyDescent="0.45">
      <c r="AX482"/>
      <c r="AY482"/>
      <c r="AZ482"/>
      <c r="BA482"/>
    </row>
    <row r="483" spans="50:53" ht="19.8" customHeight="1" x14ac:dyDescent="0.45">
      <c r="AX483"/>
      <c r="AY483"/>
      <c r="AZ483"/>
      <c r="BA483"/>
    </row>
    <row r="484" spans="50:53" ht="19.8" customHeight="1" x14ac:dyDescent="0.45">
      <c r="AX484"/>
      <c r="AY484"/>
      <c r="AZ484"/>
      <c r="BA484"/>
    </row>
    <row r="485" spans="50:53" ht="19.8" customHeight="1" x14ac:dyDescent="0.45">
      <c r="AX485"/>
      <c r="AY485"/>
      <c r="AZ485"/>
      <c r="BA485"/>
    </row>
    <row r="486" spans="50:53" ht="19.8" customHeight="1" x14ac:dyDescent="0.45">
      <c r="AX486"/>
      <c r="AY486"/>
      <c r="AZ486"/>
      <c r="BA486"/>
    </row>
    <row r="487" spans="50:53" ht="19.8" customHeight="1" x14ac:dyDescent="0.45">
      <c r="AX487"/>
      <c r="AY487"/>
      <c r="AZ487"/>
      <c r="BA487"/>
    </row>
    <row r="488" spans="50:53" ht="19.8" customHeight="1" x14ac:dyDescent="0.45">
      <c r="AX488"/>
      <c r="AY488"/>
      <c r="AZ488"/>
      <c r="BA488"/>
    </row>
    <row r="489" spans="50:53" ht="19.8" customHeight="1" x14ac:dyDescent="0.45">
      <c r="AX489"/>
      <c r="AY489"/>
      <c r="AZ489"/>
      <c r="BA489"/>
    </row>
    <row r="490" spans="50:53" ht="19.8" customHeight="1" x14ac:dyDescent="0.45">
      <c r="AX490"/>
      <c r="AY490"/>
      <c r="AZ490"/>
      <c r="BA490"/>
    </row>
    <row r="491" spans="50:53" ht="19.8" customHeight="1" x14ac:dyDescent="0.45">
      <c r="AX491"/>
      <c r="AY491"/>
      <c r="AZ491"/>
      <c r="BA491"/>
    </row>
    <row r="492" spans="50:53" ht="19.8" customHeight="1" x14ac:dyDescent="0.45">
      <c r="AX492"/>
      <c r="AY492"/>
      <c r="AZ492"/>
      <c r="BA492"/>
    </row>
    <row r="493" spans="50:53" ht="19.8" customHeight="1" x14ac:dyDescent="0.45">
      <c r="AX493"/>
      <c r="AY493"/>
      <c r="AZ493"/>
      <c r="BA493"/>
    </row>
    <row r="494" spans="50:53" ht="19.8" customHeight="1" x14ac:dyDescent="0.45">
      <c r="AX494"/>
      <c r="AY494"/>
      <c r="AZ494"/>
      <c r="BA494"/>
    </row>
    <row r="495" spans="50:53" ht="19.8" customHeight="1" x14ac:dyDescent="0.45">
      <c r="AX495"/>
      <c r="AY495"/>
      <c r="AZ495"/>
      <c r="BA495"/>
    </row>
    <row r="496" spans="50:53" ht="19.8" customHeight="1" x14ac:dyDescent="0.45">
      <c r="AX496"/>
      <c r="AY496"/>
      <c r="AZ496"/>
      <c r="BA496"/>
    </row>
    <row r="497" spans="50:53" ht="19.8" customHeight="1" x14ac:dyDescent="0.45">
      <c r="AX497"/>
      <c r="AY497"/>
      <c r="AZ497"/>
      <c r="BA497"/>
    </row>
    <row r="498" spans="50:53" ht="19.8" customHeight="1" x14ac:dyDescent="0.45">
      <c r="AX498"/>
      <c r="AY498"/>
      <c r="AZ498"/>
      <c r="BA498"/>
    </row>
    <row r="499" spans="50:53" ht="19.8" customHeight="1" x14ac:dyDescent="0.45">
      <c r="AX499"/>
      <c r="AY499"/>
      <c r="AZ499"/>
      <c r="BA499"/>
    </row>
    <row r="500" spans="50:53" ht="19.8" customHeight="1" x14ac:dyDescent="0.45">
      <c r="AX500"/>
      <c r="AY500"/>
      <c r="AZ500"/>
      <c r="BA500"/>
    </row>
    <row r="501" spans="50:53" ht="19.8" customHeight="1" x14ac:dyDescent="0.45">
      <c r="AX501"/>
      <c r="AY501"/>
      <c r="AZ501"/>
      <c r="BA501"/>
    </row>
    <row r="502" spans="50:53" ht="19.8" customHeight="1" x14ac:dyDescent="0.45">
      <c r="AX502"/>
      <c r="AY502"/>
      <c r="AZ502"/>
      <c r="BA502"/>
    </row>
    <row r="503" spans="50:53" ht="19.8" customHeight="1" x14ac:dyDescent="0.45">
      <c r="AX503"/>
      <c r="AY503"/>
      <c r="AZ503"/>
      <c r="BA503"/>
    </row>
    <row r="504" spans="50:53" ht="19.8" customHeight="1" x14ac:dyDescent="0.45">
      <c r="AX504"/>
      <c r="AY504"/>
      <c r="AZ504"/>
      <c r="BA504"/>
    </row>
    <row r="505" spans="50:53" ht="19.8" customHeight="1" x14ac:dyDescent="0.45">
      <c r="AX505"/>
      <c r="AY505"/>
      <c r="AZ505"/>
      <c r="BA505"/>
    </row>
    <row r="506" spans="50:53" ht="19.8" customHeight="1" x14ac:dyDescent="0.45">
      <c r="AX506"/>
      <c r="AY506"/>
      <c r="AZ506"/>
      <c r="BA506"/>
    </row>
    <row r="507" spans="50:53" ht="19.8" customHeight="1" x14ac:dyDescent="0.45">
      <c r="AX507"/>
      <c r="AY507"/>
      <c r="AZ507"/>
      <c r="BA507"/>
    </row>
    <row r="508" spans="50:53" ht="19.8" customHeight="1" x14ac:dyDescent="0.45">
      <c r="AX508"/>
      <c r="AY508"/>
      <c r="AZ508"/>
      <c r="BA508"/>
    </row>
    <row r="509" spans="50:53" ht="19.8" customHeight="1" x14ac:dyDescent="0.45">
      <c r="AX509"/>
      <c r="AY509"/>
      <c r="AZ509"/>
      <c r="BA509"/>
    </row>
    <row r="510" spans="50:53" ht="19.8" customHeight="1" x14ac:dyDescent="0.45">
      <c r="AX510"/>
      <c r="AY510"/>
      <c r="AZ510"/>
      <c r="BA510"/>
    </row>
    <row r="511" spans="50:53" ht="19.8" customHeight="1" x14ac:dyDescent="0.45">
      <c r="AX511"/>
      <c r="AY511"/>
      <c r="AZ511"/>
      <c r="BA511"/>
    </row>
    <row r="512" spans="50:53" ht="19.8" customHeight="1" x14ac:dyDescent="0.45">
      <c r="AX512"/>
      <c r="AY512"/>
      <c r="AZ512"/>
      <c r="BA512"/>
    </row>
    <row r="513" spans="50:53" ht="19.8" customHeight="1" x14ac:dyDescent="0.45">
      <c r="AX513"/>
      <c r="AY513"/>
      <c r="AZ513"/>
      <c r="BA513"/>
    </row>
    <row r="514" spans="50:53" ht="19.8" customHeight="1" x14ac:dyDescent="0.45">
      <c r="AX514"/>
      <c r="AY514"/>
      <c r="AZ514"/>
      <c r="BA514"/>
    </row>
    <row r="515" spans="50:53" ht="19.8" customHeight="1" x14ac:dyDescent="0.45">
      <c r="AX515"/>
      <c r="AY515"/>
      <c r="AZ515"/>
      <c r="BA515"/>
    </row>
    <row r="516" spans="50:53" ht="19.8" customHeight="1" x14ac:dyDescent="0.45">
      <c r="AX516"/>
      <c r="AY516"/>
      <c r="AZ516"/>
      <c r="BA516"/>
    </row>
    <row r="517" spans="50:53" ht="19.8" customHeight="1" x14ac:dyDescent="0.45">
      <c r="AX517"/>
      <c r="AY517"/>
      <c r="AZ517"/>
      <c r="BA517"/>
    </row>
    <row r="518" spans="50:53" ht="19.8" customHeight="1" x14ac:dyDescent="0.45">
      <c r="AX518"/>
      <c r="AY518"/>
      <c r="AZ518"/>
      <c r="BA518"/>
    </row>
    <row r="519" spans="50:53" ht="19.8" customHeight="1" x14ac:dyDescent="0.45">
      <c r="AX519"/>
      <c r="AY519"/>
      <c r="AZ519"/>
      <c r="BA519"/>
    </row>
    <row r="520" spans="50:53" ht="19.8" customHeight="1" x14ac:dyDescent="0.45">
      <c r="AX520"/>
      <c r="AY520"/>
      <c r="AZ520"/>
      <c r="BA520"/>
    </row>
    <row r="521" spans="50:53" ht="19.8" customHeight="1" x14ac:dyDescent="0.45">
      <c r="AX521"/>
      <c r="AY521"/>
      <c r="AZ521"/>
      <c r="BA521"/>
    </row>
    <row r="522" spans="50:53" ht="19.8" customHeight="1" x14ac:dyDescent="0.45">
      <c r="AX522"/>
      <c r="AY522"/>
      <c r="AZ522"/>
      <c r="BA522"/>
    </row>
    <row r="523" spans="50:53" ht="19.8" customHeight="1" x14ac:dyDescent="0.45">
      <c r="AX523"/>
      <c r="AY523"/>
      <c r="AZ523"/>
      <c r="BA523"/>
    </row>
    <row r="524" spans="50:53" ht="19.8" customHeight="1" x14ac:dyDescent="0.45">
      <c r="AX524"/>
      <c r="AY524"/>
      <c r="AZ524"/>
      <c r="BA524"/>
    </row>
    <row r="525" spans="50:53" ht="19.8" customHeight="1" x14ac:dyDescent="0.45">
      <c r="AX525"/>
      <c r="AY525"/>
      <c r="AZ525"/>
      <c r="BA525"/>
    </row>
    <row r="526" spans="50:53" ht="19.8" customHeight="1" x14ac:dyDescent="0.45">
      <c r="AX526"/>
      <c r="AY526"/>
      <c r="AZ526"/>
      <c r="BA526"/>
    </row>
    <row r="527" spans="50:53" ht="19.8" customHeight="1" x14ac:dyDescent="0.45">
      <c r="AX527"/>
      <c r="AY527"/>
      <c r="AZ527"/>
      <c r="BA527"/>
    </row>
    <row r="528" spans="50:53" ht="19.8" customHeight="1" x14ac:dyDescent="0.45">
      <c r="AX528"/>
      <c r="AY528"/>
      <c r="AZ528"/>
      <c r="BA528"/>
    </row>
    <row r="529" spans="50:53" ht="19.8" customHeight="1" x14ac:dyDescent="0.45">
      <c r="AX529"/>
      <c r="AY529"/>
      <c r="AZ529"/>
      <c r="BA529"/>
    </row>
    <row r="530" spans="50:53" ht="19.8" customHeight="1" x14ac:dyDescent="0.45">
      <c r="AX530"/>
      <c r="AY530"/>
      <c r="AZ530"/>
      <c r="BA530"/>
    </row>
    <row r="531" spans="50:53" ht="19.8" customHeight="1" x14ac:dyDescent="0.45">
      <c r="AX531"/>
      <c r="AY531"/>
      <c r="AZ531"/>
      <c r="BA531"/>
    </row>
    <row r="532" spans="50:53" ht="19.8" customHeight="1" x14ac:dyDescent="0.45">
      <c r="AX532"/>
      <c r="AY532"/>
      <c r="AZ532"/>
      <c r="BA532"/>
    </row>
    <row r="533" spans="50:53" ht="19.8" customHeight="1" x14ac:dyDescent="0.45">
      <c r="AX533"/>
      <c r="AY533"/>
      <c r="AZ533"/>
      <c r="BA533"/>
    </row>
    <row r="534" spans="50:53" ht="19.8" customHeight="1" x14ac:dyDescent="0.45">
      <c r="AX534"/>
      <c r="AY534"/>
      <c r="AZ534"/>
      <c r="BA534"/>
    </row>
    <row r="535" spans="50:53" ht="19.8" customHeight="1" x14ac:dyDescent="0.45">
      <c r="AX535"/>
      <c r="AY535"/>
      <c r="AZ535"/>
      <c r="BA535"/>
    </row>
    <row r="536" spans="50:53" ht="19.8" customHeight="1" x14ac:dyDescent="0.45">
      <c r="AX536"/>
      <c r="AY536"/>
      <c r="AZ536"/>
      <c r="BA536"/>
    </row>
    <row r="537" spans="50:53" ht="19.8" customHeight="1" x14ac:dyDescent="0.45">
      <c r="AX537"/>
      <c r="AY537"/>
      <c r="AZ537"/>
      <c r="BA537"/>
    </row>
    <row r="538" spans="50:53" ht="19.8" customHeight="1" x14ac:dyDescent="0.45">
      <c r="AX538"/>
      <c r="AY538"/>
      <c r="AZ538"/>
      <c r="BA538"/>
    </row>
    <row r="539" spans="50:53" ht="19.8" customHeight="1" x14ac:dyDescent="0.45">
      <c r="AX539"/>
      <c r="AY539"/>
      <c r="AZ539"/>
      <c r="BA539"/>
    </row>
    <row r="540" spans="50:53" ht="19.8" customHeight="1" x14ac:dyDescent="0.45">
      <c r="AX540"/>
      <c r="AY540"/>
      <c r="AZ540"/>
      <c r="BA540"/>
    </row>
    <row r="541" spans="50:53" ht="19.8" customHeight="1" x14ac:dyDescent="0.45">
      <c r="AX541"/>
      <c r="AY541"/>
      <c r="AZ541"/>
      <c r="BA541"/>
    </row>
    <row r="542" spans="50:53" ht="19.8" customHeight="1" x14ac:dyDescent="0.45">
      <c r="AX542"/>
      <c r="AY542"/>
      <c r="AZ542"/>
      <c r="BA542"/>
    </row>
    <row r="543" spans="50:53" ht="19.8" customHeight="1" x14ac:dyDescent="0.45">
      <c r="AX543"/>
      <c r="AY543"/>
      <c r="AZ543"/>
      <c r="BA543"/>
    </row>
    <row r="544" spans="50:53" ht="19.8" customHeight="1" x14ac:dyDescent="0.45">
      <c r="AX544"/>
      <c r="AY544"/>
      <c r="AZ544"/>
      <c r="BA544"/>
    </row>
    <row r="545" spans="50:53" ht="19.8" customHeight="1" x14ac:dyDescent="0.45">
      <c r="AX545"/>
      <c r="AY545"/>
      <c r="AZ545"/>
      <c r="BA545"/>
    </row>
    <row r="546" spans="50:53" ht="19.8" customHeight="1" x14ac:dyDescent="0.45">
      <c r="AX546"/>
      <c r="AY546"/>
      <c r="AZ546"/>
      <c r="BA546"/>
    </row>
    <row r="547" spans="50:53" ht="19.8" customHeight="1" x14ac:dyDescent="0.45">
      <c r="AX547"/>
      <c r="AY547"/>
      <c r="AZ547"/>
      <c r="BA547"/>
    </row>
    <row r="548" spans="50:53" ht="19.8" customHeight="1" x14ac:dyDescent="0.45">
      <c r="AX548"/>
      <c r="AY548"/>
      <c r="AZ548"/>
      <c r="BA548"/>
    </row>
    <row r="549" spans="50:53" ht="19.8" customHeight="1" x14ac:dyDescent="0.45">
      <c r="AX549"/>
      <c r="AY549"/>
      <c r="AZ549"/>
      <c r="BA549"/>
    </row>
    <row r="550" spans="50:53" ht="19.8" customHeight="1" x14ac:dyDescent="0.45">
      <c r="AX550"/>
      <c r="AY550"/>
      <c r="AZ550"/>
      <c r="BA550"/>
    </row>
    <row r="551" spans="50:53" ht="19.8" customHeight="1" x14ac:dyDescent="0.45">
      <c r="AX551"/>
      <c r="AY551"/>
      <c r="AZ551"/>
      <c r="BA551"/>
    </row>
    <row r="552" spans="50:53" ht="19.8" customHeight="1" x14ac:dyDescent="0.45">
      <c r="AX552"/>
      <c r="AY552"/>
      <c r="AZ552"/>
      <c r="BA552"/>
    </row>
    <row r="553" spans="50:53" ht="19.8" customHeight="1" x14ac:dyDescent="0.45">
      <c r="AX553"/>
      <c r="AY553"/>
      <c r="AZ553"/>
      <c r="BA553"/>
    </row>
    <row r="554" spans="50:53" ht="19.8" customHeight="1" x14ac:dyDescent="0.45">
      <c r="AX554"/>
      <c r="AY554"/>
      <c r="AZ554"/>
      <c r="BA554"/>
    </row>
    <row r="555" spans="50:53" ht="19.8" customHeight="1" x14ac:dyDescent="0.45">
      <c r="AX555"/>
      <c r="AY555"/>
      <c r="AZ555"/>
      <c r="BA555"/>
    </row>
    <row r="556" spans="50:53" ht="19.8" customHeight="1" x14ac:dyDescent="0.45">
      <c r="AX556"/>
      <c r="AY556"/>
      <c r="AZ556"/>
      <c r="BA556"/>
    </row>
    <row r="557" spans="50:53" ht="19.8" customHeight="1" x14ac:dyDescent="0.45">
      <c r="AX557"/>
      <c r="AY557"/>
      <c r="AZ557"/>
      <c r="BA557"/>
    </row>
    <row r="558" spans="50:53" ht="19.8" customHeight="1" x14ac:dyDescent="0.45">
      <c r="AX558"/>
      <c r="AY558"/>
      <c r="AZ558"/>
      <c r="BA558"/>
    </row>
    <row r="559" spans="50:53" ht="19.8" customHeight="1" x14ac:dyDescent="0.45">
      <c r="AX559"/>
      <c r="AY559"/>
      <c r="AZ559"/>
      <c r="BA559"/>
    </row>
    <row r="560" spans="50:53" ht="19.8" customHeight="1" x14ac:dyDescent="0.45">
      <c r="AX560"/>
      <c r="AY560"/>
      <c r="AZ560"/>
      <c r="BA560"/>
    </row>
    <row r="561" spans="50:53" ht="19.8" customHeight="1" x14ac:dyDescent="0.45">
      <c r="AX561"/>
      <c r="AY561"/>
      <c r="AZ561"/>
      <c r="BA561"/>
    </row>
    <row r="562" spans="50:53" ht="19.8" customHeight="1" x14ac:dyDescent="0.45">
      <c r="AX562"/>
      <c r="AY562"/>
      <c r="AZ562"/>
      <c r="BA562"/>
    </row>
    <row r="563" spans="50:53" ht="19.8" customHeight="1" x14ac:dyDescent="0.45">
      <c r="AX563"/>
      <c r="AY563"/>
      <c r="AZ563"/>
      <c r="BA563"/>
    </row>
    <row r="564" spans="50:53" ht="19.8" customHeight="1" x14ac:dyDescent="0.45">
      <c r="AX564"/>
      <c r="AY564"/>
      <c r="AZ564"/>
      <c r="BA564"/>
    </row>
    <row r="565" spans="50:53" ht="19.8" customHeight="1" x14ac:dyDescent="0.45">
      <c r="AX565"/>
      <c r="AY565"/>
      <c r="AZ565"/>
      <c r="BA565"/>
    </row>
    <row r="566" spans="50:53" ht="19.8" customHeight="1" x14ac:dyDescent="0.45">
      <c r="AX566"/>
      <c r="AY566"/>
      <c r="AZ566"/>
      <c r="BA566"/>
    </row>
    <row r="567" spans="50:53" ht="19.8" customHeight="1" x14ac:dyDescent="0.45">
      <c r="AX567"/>
      <c r="AY567"/>
      <c r="AZ567"/>
      <c r="BA567"/>
    </row>
    <row r="568" spans="50:53" ht="19.8" customHeight="1" x14ac:dyDescent="0.45">
      <c r="AX568"/>
      <c r="AY568"/>
      <c r="AZ568"/>
      <c r="BA568"/>
    </row>
    <row r="569" spans="50:53" ht="19.8" customHeight="1" x14ac:dyDescent="0.45">
      <c r="AX569"/>
      <c r="AY569"/>
      <c r="AZ569"/>
      <c r="BA569"/>
    </row>
    <row r="570" spans="50:53" ht="19.8" customHeight="1" x14ac:dyDescent="0.45">
      <c r="AX570"/>
      <c r="AY570"/>
      <c r="AZ570"/>
      <c r="BA570"/>
    </row>
    <row r="571" spans="50:53" ht="19.8" customHeight="1" x14ac:dyDescent="0.45">
      <c r="AX571"/>
      <c r="AY571"/>
      <c r="AZ571"/>
      <c r="BA571"/>
    </row>
    <row r="572" spans="50:53" ht="19.8" customHeight="1" x14ac:dyDescent="0.45">
      <c r="AX572"/>
      <c r="AY572"/>
      <c r="AZ572"/>
      <c r="BA572"/>
    </row>
    <row r="573" spans="50:53" ht="19.8" customHeight="1" x14ac:dyDescent="0.45">
      <c r="AX573"/>
      <c r="AY573"/>
      <c r="AZ573"/>
      <c r="BA573"/>
    </row>
    <row r="574" spans="50:53" ht="19.8" customHeight="1" x14ac:dyDescent="0.45">
      <c r="AX574"/>
      <c r="AY574"/>
      <c r="AZ574"/>
      <c r="BA574"/>
    </row>
    <row r="575" spans="50:53" ht="19.8" customHeight="1" x14ac:dyDescent="0.45">
      <c r="AX575"/>
      <c r="AY575"/>
      <c r="AZ575"/>
      <c r="BA575"/>
    </row>
    <row r="576" spans="50:53" ht="19.8" customHeight="1" x14ac:dyDescent="0.45">
      <c r="AX576"/>
      <c r="AY576"/>
      <c r="AZ576"/>
      <c r="BA576"/>
    </row>
    <row r="577" spans="30:53" ht="19.8" customHeight="1" x14ac:dyDescent="0.45">
      <c r="AX577"/>
      <c r="AY577"/>
      <c r="AZ577"/>
      <c r="BA577"/>
    </row>
    <row r="578" spans="30:53" ht="19.8" customHeight="1" x14ac:dyDescent="0.45">
      <c r="AX578"/>
      <c r="AY578"/>
      <c r="AZ578"/>
      <c r="BA578"/>
    </row>
    <row r="579" spans="30:53" ht="19.8" customHeight="1" x14ac:dyDescent="0.45">
      <c r="AX579"/>
      <c r="AY579"/>
      <c r="AZ579"/>
      <c r="BA579"/>
    </row>
    <row r="580" spans="30:53" ht="19.8" customHeight="1" x14ac:dyDescent="0.45">
      <c r="AX580"/>
      <c r="AY580"/>
      <c r="AZ580"/>
      <c r="BA580"/>
    </row>
    <row r="581" spans="30:53" ht="19.8" customHeight="1" x14ac:dyDescent="0.45">
      <c r="AX581"/>
      <c r="AY581"/>
      <c r="AZ581"/>
      <c r="BA581"/>
    </row>
    <row r="582" spans="30:53" ht="19.8" customHeight="1" x14ac:dyDescent="0.45">
      <c r="AX582"/>
      <c r="AY582"/>
      <c r="AZ582"/>
      <c r="BA582"/>
    </row>
    <row r="583" spans="30:53" ht="19.8" customHeight="1" x14ac:dyDescent="0.45">
      <c r="AX583"/>
      <c r="AY583"/>
      <c r="AZ583"/>
      <c r="BA583"/>
    </row>
    <row r="584" spans="30:53" ht="19.8" customHeight="1" x14ac:dyDescent="0.45">
      <c r="AX584"/>
      <c r="AY584"/>
      <c r="AZ584"/>
      <c r="BA584"/>
    </row>
    <row r="585" spans="30:53" ht="19.8" customHeight="1" x14ac:dyDescent="0.45">
      <c r="AX585"/>
      <c r="AY585"/>
      <c r="AZ585"/>
      <c r="BA585"/>
    </row>
    <row r="586" spans="30:53" ht="19.8" customHeight="1" x14ac:dyDescent="0.45">
      <c r="AX586"/>
      <c r="AY586"/>
      <c r="AZ586"/>
      <c r="BA586"/>
    </row>
    <row r="587" spans="30:53" ht="19.8" customHeight="1" x14ac:dyDescent="0.45">
      <c r="AX587"/>
      <c r="AY587"/>
      <c r="AZ587"/>
      <c r="BA587"/>
    </row>
    <row r="588" spans="30:53" ht="19.8" customHeight="1" x14ac:dyDescent="0.45">
      <c r="AX588"/>
      <c r="AY588"/>
      <c r="AZ588"/>
      <c r="BA588"/>
    </row>
    <row r="589" spans="30:53" ht="19.8" customHeight="1" x14ac:dyDescent="0.45">
      <c r="AX589"/>
      <c r="AY589"/>
      <c r="AZ589"/>
      <c r="BA589"/>
    </row>
    <row r="590" spans="30:53" ht="19.8" customHeight="1" x14ac:dyDescent="0.45">
      <c r="AX590"/>
      <c r="AY590"/>
      <c r="AZ590"/>
      <c r="BA590"/>
    </row>
    <row r="591" spans="30:53" ht="19.8" customHeight="1" x14ac:dyDescent="0.45">
      <c r="AD591" s="2"/>
      <c r="AX591"/>
      <c r="AY591"/>
      <c r="AZ591"/>
      <c r="BA591"/>
    </row>
    <row r="592" spans="30:53" ht="19.8" customHeight="1" x14ac:dyDescent="0.45">
      <c r="AD592" s="2"/>
      <c r="AX592"/>
      <c r="AY592"/>
      <c r="AZ592"/>
      <c r="BA592"/>
    </row>
    <row r="593" spans="30:53" ht="19.8" customHeight="1" x14ac:dyDescent="0.45">
      <c r="AD593" s="2"/>
      <c r="AX593"/>
      <c r="AY593"/>
      <c r="AZ593"/>
      <c r="BA593"/>
    </row>
    <row r="594" spans="30:53" ht="19.8" customHeight="1" x14ac:dyDescent="0.45">
      <c r="AD594" s="2"/>
      <c r="AX594"/>
      <c r="AY594"/>
      <c r="AZ594"/>
      <c r="BA594"/>
    </row>
    <row r="595" spans="30:53" ht="19.8" customHeight="1" x14ac:dyDescent="0.45">
      <c r="AD595"/>
      <c r="AE595"/>
      <c r="AX595"/>
      <c r="AY595"/>
      <c r="AZ595"/>
      <c r="BA595"/>
    </row>
    <row r="596" spans="30:53" ht="19.8" customHeight="1" x14ac:dyDescent="0.45">
      <c r="AD596"/>
      <c r="AE596"/>
      <c r="AX596"/>
      <c r="AY596"/>
      <c r="AZ596"/>
      <c r="BA596"/>
    </row>
    <row r="597" spans="30:53" ht="19.8" customHeight="1" x14ac:dyDescent="0.45">
      <c r="AD597"/>
      <c r="AE597"/>
      <c r="AX597"/>
      <c r="AY597"/>
      <c r="AZ597"/>
      <c r="BA597"/>
    </row>
    <row r="598" spans="30:53" ht="19.8" customHeight="1" x14ac:dyDescent="0.45">
      <c r="AD598"/>
      <c r="AE598"/>
      <c r="AX598"/>
      <c r="AY598"/>
      <c r="AZ598"/>
      <c r="BA598"/>
    </row>
    <row r="599" spans="30:53" ht="19.8" customHeight="1" x14ac:dyDescent="0.45">
      <c r="AD599"/>
      <c r="AE599"/>
      <c r="AX599"/>
      <c r="AY599"/>
      <c r="AZ599"/>
      <c r="BA599"/>
    </row>
    <row r="600" spans="30:53" ht="19.8" customHeight="1" x14ac:dyDescent="0.45">
      <c r="AD600"/>
      <c r="AE600"/>
      <c r="AX600"/>
      <c r="AY600"/>
      <c r="AZ600"/>
      <c r="BA600"/>
    </row>
    <row r="601" spans="30:53" ht="19.8" customHeight="1" x14ac:dyDescent="0.45">
      <c r="AD601"/>
      <c r="AE601"/>
      <c r="AX601"/>
      <c r="AY601"/>
      <c r="AZ601"/>
      <c r="BA601"/>
    </row>
    <row r="602" spans="30:53" ht="19.8" customHeight="1" x14ac:dyDescent="0.45">
      <c r="AD602"/>
      <c r="AE602"/>
      <c r="AX602"/>
      <c r="AY602"/>
      <c r="AZ602"/>
      <c r="BA602"/>
    </row>
    <row r="603" spans="30:53" ht="19.8" customHeight="1" x14ac:dyDescent="0.45">
      <c r="AD603"/>
      <c r="AE603"/>
      <c r="AX603"/>
      <c r="AY603"/>
      <c r="AZ603"/>
      <c r="BA603"/>
    </row>
    <row r="604" spans="30:53" ht="19.8" customHeight="1" x14ac:dyDescent="0.45">
      <c r="AD604"/>
      <c r="AE604"/>
      <c r="AX604"/>
      <c r="AY604"/>
      <c r="AZ604"/>
      <c r="BA604"/>
    </row>
    <row r="605" spans="30:53" ht="19.8" customHeight="1" x14ac:dyDescent="0.45">
      <c r="AD605"/>
      <c r="AE605"/>
      <c r="AX605"/>
      <c r="AY605"/>
      <c r="AZ605"/>
      <c r="BA605"/>
    </row>
    <row r="606" spans="30:53" ht="19.8" customHeight="1" x14ac:dyDescent="0.45">
      <c r="AD606"/>
      <c r="AE606"/>
      <c r="AX606"/>
      <c r="AY606"/>
      <c r="AZ606"/>
      <c r="BA606"/>
    </row>
    <row r="607" spans="30:53" ht="19.8" customHeight="1" x14ac:dyDescent="0.45">
      <c r="AD607"/>
      <c r="AE607"/>
      <c r="AX607"/>
      <c r="AY607"/>
      <c r="AZ607"/>
      <c r="BA607"/>
    </row>
    <row r="608" spans="30:53" ht="19.8" customHeight="1" x14ac:dyDescent="0.45">
      <c r="AD608"/>
      <c r="AE608"/>
      <c r="AX608"/>
      <c r="AY608"/>
      <c r="AZ608"/>
      <c r="BA608"/>
    </row>
    <row r="609" spans="30:53" ht="19.8" customHeight="1" x14ac:dyDescent="0.45">
      <c r="AD609"/>
      <c r="AE609"/>
      <c r="AX609"/>
      <c r="AY609"/>
      <c r="AZ609"/>
      <c r="BA609"/>
    </row>
    <row r="610" spans="30:53" ht="19.8" customHeight="1" x14ac:dyDescent="0.45">
      <c r="AD610"/>
      <c r="AE610"/>
      <c r="AX610"/>
      <c r="AY610"/>
      <c r="AZ610"/>
      <c r="BA610"/>
    </row>
    <row r="611" spans="30:53" ht="19.8" customHeight="1" x14ac:dyDescent="0.45">
      <c r="AD611"/>
      <c r="AE611"/>
      <c r="AX611"/>
      <c r="AY611"/>
      <c r="AZ611"/>
      <c r="BA611"/>
    </row>
    <row r="612" spans="30:53" ht="19.8" customHeight="1" x14ac:dyDescent="0.45">
      <c r="AD612"/>
      <c r="AE612"/>
      <c r="AX612"/>
      <c r="AY612"/>
      <c r="AZ612"/>
      <c r="BA612"/>
    </row>
    <row r="613" spans="30:53" ht="19.8" customHeight="1" x14ac:dyDescent="0.45">
      <c r="AD613"/>
      <c r="AE613"/>
      <c r="AX613"/>
      <c r="AY613"/>
      <c r="AZ613"/>
      <c r="BA613"/>
    </row>
    <row r="614" spans="30:53" ht="19.8" customHeight="1" x14ac:dyDescent="0.45">
      <c r="AD614"/>
      <c r="AE614"/>
      <c r="AX614"/>
      <c r="AY614"/>
      <c r="AZ614"/>
      <c r="BA614"/>
    </row>
    <row r="615" spans="30:53" ht="19.8" customHeight="1" x14ac:dyDescent="0.45">
      <c r="AD615"/>
      <c r="AE615"/>
      <c r="AX615"/>
      <c r="AY615"/>
      <c r="AZ615"/>
      <c r="BA615"/>
    </row>
    <row r="616" spans="30:53" ht="19.8" customHeight="1" x14ac:dyDescent="0.45">
      <c r="AD616"/>
      <c r="AE616"/>
      <c r="AX616"/>
      <c r="AY616"/>
      <c r="AZ616"/>
      <c r="BA616"/>
    </row>
    <row r="617" spans="30:53" ht="19.8" customHeight="1" x14ac:dyDescent="0.45">
      <c r="AD617"/>
      <c r="AE617"/>
      <c r="AX617"/>
      <c r="AY617"/>
      <c r="AZ617"/>
      <c r="BA617"/>
    </row>
    <row r="618" spans="30:53" ht="19.8" customHeight="1" x14ac:dyDescent="0.45">
      <c r="AD618"/>
      <c r="AE618"/>
      <c r="AX618"/>
      <c r="AY618"/>
      <c r="AZ618"/>
      <c r="BA618"/>
    </row>
    <row r="619" spans="30:53" ht="19.8" customHeight="1" x14ac:dyDescent="0.45">
      <c r="AD619"/>
      <c r="AE619"/>
      <c r="AX619"/>
      <c r="AY619"/>
      <c r="AZ619"/>
      <c r="BA619"/>
    </row>
    <row r="620" spans="30:53" ht="19.8" customHeight="1" x14ac:dyDescent="0.45">
      <c r="AD620"/>
      <c r="AE620"/>
      <c r="AX620"/>
      <c r="AY620"/>
      <c r="AZ620"/>
      <c r="BA620"/>
    </row>
    <row r="621" spans="30:53" ht="19.8" customHeight="1" x14ac:dyDescent="0.45">
      <c r="AD621"/>
      <c r="AE621"/>
      <c r="AX621"/>
      <c r="AY621"/>
      <c r="AZ621"/>
      <c r="BA621"/>
    </row>
    <row r="622" spans="30:53" ht="19.8" customHeight="1" x14ac:dyDescent="0.45">
      <c r="AD622"/>
      <c r="AE622"/>
      <c r="AX622"/>
      <c r="AY622"/>
      <c r="AZ622"/>
      <c r="BA622"/>
    </row>
    <row r="623" spans="30:53" ht="19.8" customHeight="1" x14ac:dyDescent="0.45">
      <c r="AD623"/>
      <c r="AE623"/>
      <c r="AX623"/>
      <c r="AY623"/>
      <c r="AZ623"/>
      <c r="BA623"/>
    </row>
    <row r="624" spans="30:53" ht="19.8" customHeight="1" x14ac:dyDescent="0.45">
      <c r="AD624"/>
      <c r="AE624"/>
      <c r="AX624"/>
      <c r="AY624"/>
      <c r="AZ624"/>
      <c r="BA624"/>
    </row>
    <row r="625" spans="30:53" ht="19.8" customHeight="1" x14ac:dyDescent="0.45">
      <c r="AD625"/>
      <c r="AE625"/>
      <c r="AX625"/>
      <c r="AY625"/>
      <c r="AZ625"/>
      <c r="BA625"/>
    </row>
    <row r="626" spans="30:53" ht="19.8" customHeight="1" x14ac:dyDescent="0.45">
      <c r="AD626"/>
      <c r="AE626"/>
      <c r="AX626"/>
      <c r="AY626"/>
      <c r="AZ626"/>
      <c r="BA626"/>
    </row>
    <row r="627" spans="30:53" ht="19.8" customHeight="1" x14ac:dyDescent="0.45">
      <c r="AD627"/>
      <c r="AE627"/>
      <c r="AX627"/>
      <c r="AY627"/>
      <c r="AZ627"/>
      <c r="BA627"/>
    </row>
    <row r="628" spans="30:53" ht="19.8" customHeight="1" x14ac:dyDescent="0.45">
      <c r="AD628"/>
      <c r="AE628"/>
      <c r="AX628"/>
      <c r="AY628"/>
      <c r="AZ628"/>
      <c r="BA628"/>
    </row>
    <row r="629" spans="30:53" ht="19.8" customHeight="1" x14ac:dyDescent="0.45">
      <c r="AD629"/>
      <c r="AE629"/>
      <c r="AX629"/>
      <c r="AY629"/>
      <c r="AZ629"/>
      <c r="BA629"/>
    </row>
    <row r="630" spans="30:53" ht="19.8" customHeight="1" x14ac:dyDescent="0.45">
      <c r="AD630"/>
      <c r="AE630"/>
      <c r="AX630"/>
      <c r="AY630"/>
      <c r="AZ630"/>
      <c r="BA630"/>
    </row>
    <row r="631" spans="30:53" ht="19.8" customHeight="1" x14ac:dyDescent="0.45">
      <c r="AD631"/>
      <c r="AE631"/>
      <c r="AX631"/>
      <c r="AY631"/>
      <c r="AZ631"/>
      <c r="BA631"/>
    </row>
    <row r="632" spans="30:53" ht="19.8" customHeight="1" x14ac:dyDescent="0.45">
      <c r="AD632"/>
      <c r="AE632"/>
      <c r="AX632"/>
      <c r="AY632"/>
      <c r="AZ632"/>
      <c r="BA632"/>
    </row>
    <row r="633" spans="30:53" ht="19.8" customHeight="1" x14ac:dyDescent="0.45">
      <c r="AD633"/>
      <c r="AE633"/>
      <c r="AX633"/>
      <c r="AY633"/>
      <c r="AZ633"/>
      <c r="BA633"/>
    </row>
    <row r="634" spans="30:53" ht="19.8" customHeight="1" x14ac:dyDescent="0.45">
      <c r="AD634"/>
      <c r="AE634"/>
      <c r="AX634"/>
      <c r="AY634"/>
      <c r="AZ634"/>
      <c r="BA634"/>
    </row>
    <row r="635" spans="30:53" ht="19.8" customHeight="1" x14ac:dyDescent="0.45">
      <c r="AD635"/>
      <c r="AE635"/>
      <c r="AX635"/>
      <c r="AY635"/>
      <c r="AZ635"/>
      <c r="BA635"/>
    </row>
    <row r="636" spans="30:53" ht="19.8" customHeight="1" x14ac:dyDescent="0.45">
      <c r="AD636"/>
      <c r="AE636"/>
      <c r="AX636"/>
      <c r="AY636"/>
      <c r="AZ636"/>
      <c r="BA636"/>
    </row>
    <row r="637" spans="30:53" ht="19.8" customHeight="1" x14ac:dyDescent="0.45">
      <c r="AD637"/>
      <c r="AE637"/>
      <c r="AX637"/>
      <c r="AY637"/>
      <c r="AZ637"/>
      <c r="BA637"/>
    </row>
    <row r="638" spans="30:53" ht="19.8" customHeight="1" x14ac:dyDescent="0.45">
      <c r="AD638"/>
      <c r="AE638"/>
      <c r="AX638"/>
      <c r="AY638"/>
      <c r="AZ638"/>
      <c r="BA638"/>
    </row>
    <row r="639" spans="30:53" ht="19.8" customHeight="1" x14ac:dyDescent="0.45">
      <c r="AD639"/>
      <c r="AE639"/>
      <c r="AX639"/>
      <c r="AY639"/>
      <c r="AZ639"/>
      <c r="BA639"/>
    </row>
    <row r="640" spans="30:53" ht="19.8" customHeight="1" x14ac:dyDescent="0.45">
      <c r="AD640"/>
      <c r="AE640"/>
      <c r="AX640"/>
      <c r="AY640"/>
      <c r="AZ640"/>
      <c r="BA640"/>
    </row>
    <row r="641" spans="30:53" ht="19.8" customHeight="1" x14ac:dyDescent="0.45">
      <c r="AD641"/>
      <c r="AE641"/>
      <c r="AX641"/>
      <c r="AY641"/>
      <c r="AZ641"/>
      <c r="BA641"/>
    </row>
    <row r="642" spans="30:53" ht="19.8" customHeight="1" x14ac:dyDescent="0.45">
      <c r="AD642"/>
      <c r="AE642"/>
      <c r="AX642"/>
      <c r="AY642"/>
      <c r="AZ642"/>
      <c r="BA642"/>
    </row>
    <row r="643" spans="30:53" ht="19.8" customHeight="1" x14ac:dyDescent="0.45">
      <c r="AD643"/>
      <c r="AE643"/>
      <c r="AX643"/>
      <c r="AY643"/>
      <c r="AZ643"/>
      <c r="BA643"/>
    </row>
    <row r="644" spans="30:53" ht="19.8" customHeight="1" x14ac:dyDescent="0.45">
      <c r="AD644"/>
      <c r="AE644"/>
      <c r="AX644"/>
      <c r="AY644"/>
      <c r="AZ644"/>
      <c r="BA644"/>
    </row>
    <row r="645" spans="30:53" ht="19.8" customHeight="1" x14ac:dyDescent="0.45">
      <c r="AD645"/>
      <c r="AE645"/>
      <c r="AX645"/>
      <c r="AY645"/>
      <c r="AZ645"/>
      <c r="BA645"/>
    </row>
    <row r="646" spans="30:53" ht="19.8" customHeight="1" x14ac:dyDescent="0.45">
      <c r="AD646"/>
      <c r="AE646"/>
      <c r="AX646"/>
      <c r="AY646"/>
      <c r="AZ646"/>
      <c r="BA646"/>
    </row>
    <row r="647" spans="30:53" ht="19.8" customHeight="1" x14ac:dyDescent="0.45">
      <c r="AD647"/>
      <c r="AE647"/>
      <c r="AX647"/>
      <c r="AY647"/>
      <c r="AZ647"/>
      <c r="BA647"/>
    </row>
    <row r="648" spans="30:53" ht="19.8" customHeight="1" x14ac:dyDescent="0.45">
      <c r="AD648"/>
      <c r="AE648"/>
      <c r="AX648"/>
      <c r="AY648"/>
      <c r="AZ648"/>
      <c r="BA648"/>
    </row>
    <row r="649" spans="30:53" ht="19.8" customHeight="1" x14ac:dyDescent="0.45">
      <c r="AD649"/>
      <c r="AE649"/>
      <c r="AX649"/>
      <c r="AY649"/>
      <c r="AZ649"/>
      <c r="BA649"/>
    </row>
    <row r="650" spans="30:53" ht="19.8" customHeight="1" x14ac:dyDescent="0.45">
      <c r="AD650" s="2"/>
      <c r="AX650"/>
      <c r="AY650"/>
      <c r="AZ650"/>
      <c r="BA650"/>
    </row>
    <row r="651" spans="30:53" ht="19.8" customHeight="1" x14ac:dyDescent="0.45">
      <c r="AD651" s="2"/>
      <c r="AX651"/>
      <c r="AY651"/>
      <c r="AZ651"/>
      <c r="BA651"/>
    </row>
    <row r="652" spans="30:53" ht="19.8" customHeight="1" x14ac:dyDescent="0.45">
      <c r="AD652" s="2"/>
      <c r="AO652" s="2"/>
      <c r="AX652"/>
      <c r="AY652"/>
      <c r="AZ652"/>
      <c r="BA652"/>
    </row>
    <row r="653" spans="30:53" ht="19.8" customHeight="1" x14ac:dyDescent="0.45">
      <c r="AD653" s="2"/>
      <c r="AO653" s="2"/>
      <c r="AX653"/>
      <c r="AY653"/>
      <c r="AZ653"/>
      <c r="BA653"/>
    </row>
    <row r="654" spans="30:53" ht="19.8" customHeight="1" x14ac:dyDescent="0.45">
      <c r="AD654" s="2"/>
      <c r="AO654" s="2"/>
      <c r="AX654"/>
      <c r="AY654"/>
      <c r="AZ654"/>
      <c r="BA654"/>
    </row>
    <row r="655" spans="30:53" ht="19.8" customHeight="1" x14ac:dyDescent="0.45">
      <c r="AD655" s="2"/>
      <c r="AO655" s="2"/>
      <c r="AX655"/>
      <c r="AY655"/>
      <c r="AZ655"/>
      <c r="BA655"/>
    </row>
    <row r="656" spans="30:53" ht="19.8" customHeight="1" x14ac:dyDescent="0.45">
      <c r="AD656" s="2"/>
      <c r="AM656"/>
      <c r="AN656"/>
      <c r="AO656"/>
      <c r="AP656"/>
      <c r="AX656"/>
      <c r="AY656"/>
      <c r="AZ656"/>
      <c r="BA656"/>
    </row>
    <row r="657" spans="30:53" ht="19.8" customHeight="1" x14ac:dyDescent="0.45">
      <c r="AD657" s="2"/>
      <c r="AM657"/>
      <c r="AN657"/>
      <c r="AO657"/>
      <c r="AP657"/>
      <c r="AX657"/>
      <c r="AY657"/>
      <c r="AZ657"/>
      <c r="BA657"/>
    </row>
    <row r="658" spans="30:53" ht="19.8" customHeight="1" x14ac:dyDescent="0.45">
      <c r="AD658" s="2"/>
      <c r="AM658"/>
      <c r="AN658"/>
      <c r="AO658"/>
      <c r="AP658"/>
      <c r="AX658"/>
      <c r="AY658"/>
      <c r="AZ658"/>
      <c r="BA658"/>
    </row>
    <row r="659" spans="30:53" ht="19.8" customHeight="1" x14ac:dyDescent="0.45">
      <c r="AD659" s="2"/>
      <c r="AM659"/>
      <c r="AN659"/>
      <c r="AO659"/>
      <c r="AP659"/>
      <c r="AX659"/>
      <c r="AY659"/>
      <c r="AZ659"/>
      <c r="BA659"/>
    </row>
    <row r="660" spans="30:53" ht="19.8" customHeight="1" x14ac:dyDescent="0.45">
      <c r="AD660" s="2"/>
      <c r="AM660"/>
      <c r="AN660"/>
      <c r="AO660"/>
      <c r="AP660"/>
      <c r="AX660"/>
      <c r="AY660"/>
      <c r="AZ660"/>
      <c r="BA660"/>
    </row>
    <row r="661" spans="30:53" ht="19.8" customHeight="1" x14ac:dyDescent="0.45">
      <c r="AD661" s="2"/>
      <c r="AM661"/>
      <c r="AN661"/>
      <c r="AO661"/>
      <c r="AP661"/>
      <c r="AX661"/>
      <c r="AY661"/>
      <c r="AZ661"/>
      <c r="BA661"/>
    </row>
    <row r="662" spans="30:53" ht="19.8" customHeight="1" x14ac:dyDescent="0.45">
      <c r="AD662" s="2"/>
      <c r="AM662"/>
      <c r="AN662"/>
      <c r="AO662"/>
      <c r="AP662"/>
      <c r="AX662"/>
      <c r="AY662"/>
      <c r="AZ662"/>
      <c r="BA662"/>
    </row>
    <row r="663" spans="30:53" ht="19.8" customHeight="1" x14ac:dyDescent="0.45">
      <c r="AD663" s="2"/>
      <c r="AM663"/>
      <c r="AN663"/>
      <c r="AO663"/>
      <c r="AP663"/>
      <c r="AX663"/>
      <c r="AY663"/>
      <c r="AZ663"/>
      <c r="BA663"/>
    </row>
    <row r="664" spans="30:53" ht="19.8" customHeight="1" x14ac:dyDescent="0.45">
      <c r="AD664" s="2"/>
      <c r="AM664"/>
      <c r="AN664"/>
      <c r="AO664"/>
      <c r="AP664"/>
      <c r="AX664"/>
      <c r="AY664"/>
      <c r="AZ664"/>
      <c r="BA664"/>
    </row>
    <row r="665" spans="30:53" ht="19.8" customHeight="1" x14ac:dyDescent="0.45">
      <c r="AD665" s="2"/>
      <c r="AM665"/>
      <c r="AN665"/>
      <c r="AO665"/>
      <c r="AP665"/>
      <c r="AX665"/>
      <c r="AY665"/>
      <c r="AZ665"/>
      <c r="BA665"/>
    </row>
    <row r="666" spans="30:53" ht="19.8" customHeight="1" x14ac:dyDescent="0.45">
      <c r="AD666" s="2"/>
      <c r="AM666"/>
      <c r="AN666"/>
      <c r="AO666"/>
      <c r="AP666"/>
      <c r="AX666"/>
      <c r="AY666"/>
      <c r="AZ666"/>
      <c r="BA666"/>
    </row>
    <row r="667" spans="30:53" ht="19.8" customHeight="1" x14ac:dyDescent="0.45">
      <c r="AD667" s="2"/>
      <c r="AM667"/>
      <c r="AN667"/>
      <c r="AO667"/>
      <c r="AP667"/>
      <c r="AX667"/>
      <c r="AY667"/>
      <c r="AZ667"/>
      <c r="BA667"/>
    </row>
    <row r="668" spans="30:53" ht="19.8" customHeight="1" x14ac:dyDescent="0.45">
      <c r="AD668" s="2"/>
      <c r="AM668"/>
      <c r="AN668"/>
      <c r="AO668"/>
      <c r="AP668"/>
      <c r="AX668"/>
      <c r="AY668"/>
      <c r="AZ668"/>
      <c r="BA668"/>
    </row>
    <row r="669" spans="30:53" ht="19.8" customHeight="1" x14ac:dyDescent="0.45">
      <c r="AD669" s="2"/>
      <c r="AM669"/>
      <c r="AN669"/>
      <c r="AO669"/>
      <c r="AP669"/>
      <c r="AX669"/>
      <c r="AY669"/>
      <c r="AZ669"/>
      <c r="BA669"/>
    </row>
    <row r="670" spans="30:53" ht="19.8" customHeight="1" x14ac:dyDescent="0.45">
      <c r="AD670" s="2"/>
      <c r="AM670"/>
      <c r="AN670"/>
      <c r="AO670"/>
      <c r="AP670"/>
      <c r="AX670"/>
      <c r="AY670"/>
      <c r="AZ670"/>
      <c r="BA670"/>
    </row>
    <row r="671" spans="30:53" ht="19.8" customHeight="1" x14ac:dyDescent="0.45">
      <c r="AD671" s="2"/>
      <c r="AM671"/>
      <c r="AN671"/>
      <c r="AO671"/>
      <c r="AP671"/>
      <c r="AX671"/>
      <c r="AY671"/>
      <c r="AZ671"/>
      <c r="BA671"/>
    </row>
    <row r="672" spans="30:53" ht="19.8" customHeight="1" x14ac:dyDescent="0.45">
      <c r="AD672" s="2"/>
      <c r="AM672"/>
      <c r="AN672"/>
      <c r="AO672"/>
      <c r="AP672"/>
      <c r="AX672"/>
      <c r="AY672"/>
      <c r="AZ672"/>
      <c r="BA672"/>
    </row>
    <row r="673" spans="30:53" ht="19.8" customHeight="1" x14ac:dyDescent="0.45">
      <c r="AD673" s="2"/>
      <c r="AM673"/>
      <c r="AN673"/>
      <c r="AO673"/>
      <c r="AP673"/>
      <c r="AX673"/>
      <c r="AY673"/>
      <c r="AZ673"/>
      <c r="BA673"/>
    </row>
    <row r="674" spans="30:53" ht="19.8" customHeight="1" x14ac:dyDescent="0.45">
      <c r="AD674" s="2"/>
      <c r="AM674"/>
      <c r="AN674"/>
      <c r="AO674"/>
      <c r="AP674"/>
      <c r="AX674"/>
      <c r="AY674"/>
      <c r="AZ674"/>
      <c r="BA674"/>
    </row>
    <row r="675" spans="30:53" ht="19.8" customHeight="1" x14ac:dyDescent="0.45">
      <c r="AD675" s="2"/>
      <c r="AM675"/>
      <c r="AN675"/>
      <c r="AO675"/>
      <c r="AP675"/>
      <c r="AX675"/>
      <c r="AY675"/>
      <c r="AZ675"/>
      <c r="BA675"/>
    </row>
    <row r="676" spans="30:53" ht="19.8" customHeight="1" x14ac:dyDescent="0.45">
      <c r="AD676" s="2"/>
      <c r="AM676"/>
      <c r="AN676"/>
      <c r="AO676"/>
      <c r="AP676"/>
      <c r="AX676"/>
      <c r="AY676"/>
      <c r="AZ676"/>
      <c r="BA676"/>
    </row>
    <row r="677" spans="30:53" ht="19.8" customHeight="1" x14ac:dyDescent="0.45">
      <c r="AD677" s="2"/>
      <c r="AM677"/>
      <c r="AN677"/>
      <c r="AO677"/>
      <c r="AP677"/>
      <c r="AX677"/>
      <c r="AY677"/>
      <c r="AZ677"/>
      <c r="BA677"/>
    </row>
    <row r="678" spans="30:53" ht="19.8" customHeight="1" x14ac:dyDescent="0.45">
      <c r="AD678" s="2"/>
      <c r="AM678"/>
      <c r="AN678"/>
      <c r="AO678"/>
      <c r="AP678"/>
      <c r="AX678"/>
      <c r="AY678"/>
      <c r="AZ678"/>
      <c r="BA678"/>
    </row>
    <row r="679" spans="30:53" ht="19.8" customHeight="1" x14ac:dyDescent="0.45">
      <c r="AD679" s="2"/>
      <c r="AM679"/>
      <c r="AN679"/>
      <c r="AO679"/>
      <c r="AP679"/>
      <c r="AX679"/>
      <c r="AY679"/>
      <c r="AZ679"/>
      <c r="BA679"/>
    </row>
    <row r="680" spans="30:53" ht="19.8" customHeight="1" x14ac:dyDescent="0.45">
      <c r="AD680" s="2"/>
      <c r="AM680"/>
      <c r="AN680"/>
      <c r="AO680"/>
      <c r="AP680"/>
      <c r="AX680"/>
      <c r="AY680"/>
      <c r="AZ680"/>
      <c r="BA680"/>
    </row>
    <row r="681" spans="30:53" ht="19.8" customHeight="1" x14ac:dyDescent="0.45">
      <c r="AD681" s="2"/>
      <c r="AM681"/>
      <c r="AN681"/>
      <c r="AO681"/>
      <c r="AP681"/>
      <c r="AX681"/>
      <c r="AY681"/>
      <c r="AZ681"/>
      <c r="BA681"/>
    </row>
    <row r="682" spans="30:53" ht="19.8" customHeight="1" x14ac:dyDescent="0.45">
      <c r="AD682" s="2"/>
      <c r="AM682"/>
      <c r="AN682"/>
      <c r="AO682"/>
      <c r="AP682"/>
      <c r="AX682"/>
      <c r="AY682"/>
      <c r="AZ682"/>
      <c r="BA682"/>
    </row>
    <row r="683" spans="30:53" ht="19.8" customHeight="1" x14ac:dyDescent="0.45">
      <c r="AD683" s="2"/>
      <c r="AM683"/>
      <c r="AN683"/>
      <c r="AO683"/>
      <c r="AP683"/>
      <c r="AX683"/>
      <c r="AY683"/>
      <c r="AZ683"/>
      <c r="BA683"/>
    </row>
    <row r="684" spans="30:53" ht="19.8" customHeight="1" x14ac:dyDescent="0.45">
      <c r="AD684" s="2"/>
      <c r="AM684"/>
      <c r="AN684"/>
      <c r="AO684"/>
      <c r="AP684"/>
      <c r="AX684"/>
      <c r="AY684"/>
      <c r="AZ684"/>
      <c r="BA684"/>
    </row>
    <row r="685" spans="30:53" ht="19.8" customHeight="1" x14ac:dyDescent="0.45">
      <c r="AD685" s="2"/>
      <c r="AM685"/>
      <c r="AN685"/>
      <c r="AO685"/>
      <c r="AP685"/>
      <c r="AX685"/>
      <c r="AY685"/>
      <c r="AZ685"/>
      <c r="BA685"/>
    </row>
    <row r="686" spans="30:53" ht="19.8" customHeight="1" x14ac:dyDescent="0.45">
      <c r="AD686" s="2"/>
      <c r="AM686"/>
      <c r="AN686"/>
      <c r="AO686"/>
      <c r="AP686"/>
      <c r="AX686"/>
      <c r="AY686"/>
      <c r="AZ686"/>
      <c r="BA686"/>
    </row>
    <row r="687" spans="30:53" ht="19.8" customHeight="1" x14ac:dyDescent="0.45">
      <c r="AD687" s="2"/>
      <c r="AM687"/>
      <c r="AN687"/>
      <c r="AO687"/>
      <c r="AP687"/>
      <c r="AX687"/>
      <c r="AY687"/>
      <c r="AZ687"/>
      <c r="BA687"/>
    </row>
    <row r="688" spans="30:53" ht="19.8" customHeight="1" x14ac:dyDescent="0.45">
      <c r="AD688" s="2"/>
      <c r="AM688"/>
      <c r="AN688"/>
      <c r="AO688"/>
      <c r="AP688"/>
      <c r="AX688"/>
      <c r="AY688"/>
      <c r="AZ688"/>
      <c r="BA688"/>
    </row>
    <row r="689" spans="30:53" ht="19.8" customHeight="1" x14ac:dyDescent="0.45">
      <c r="AD689" s="2"/>
      <c r="AM689"/>
      <c r="AN689"/>
      <c r="AO689"/>
      <c r="AP689"/>
      <c r="AX689"/>
      <c r="AY689"/>
      <c r="AZ689"/>
      <c r="BA689"/>
    </row>
    <row r="690" spans="30:53" ht="19.8" customHeight="1" x14ac:dyDescent="0.45">
      <c r="AD690" s="2"/>
      <c r="AM690"/>
      <c r="AN690"/>
      <c r="AO690"/>
      <c r="AP690"/>
      <c r="AX690"/>
      <c r="AY690"/>
      <c r="AZ690"/>
      <c r="BA690"/>
    </row>
    <row r="691" spans="30:53" ht="19.8" customHeight="1" x14ac:dyDescent="0.45">
      <c r="AM691"/>
      <c r="AN691"/>
      <c r="AO691"/>
      <c r="AP691"/>
      <c r="AX691"/>
      <c r="AY691"/>
      <c r="AZ691"/>
      <c r="BA691"/>
    </row>
    <row r="692" spans="30:53" ht="19.8" customHeight="1" x14ac:dyDescent="0.45">
      <c r="AM692"/>
      <c r="AN692"/>
      <c r="AO692"/>
      <c r="AP692"/>
      <c r="AX692"/>
      <c r="AY692"/>
      <c r="AZ692"/>
      <c r="BA692"/>
    </row>
    <row r="693" spans="30:53" ht="19.8" customHeight="1" x14ac:dyDescent="0.45">
      <c r="AM693"/>
      <c r="AN693"/>
      <c r="AO693"/>
      <c r="AP693"/>
      <c r="AX693"/>
      <c r="AY693"/>
      <c r="AZ693"/>
      <c r="BA693"/>
    </row>
    <row r="694" spans="30:53" ht="19.8" customHeight="1" x14ac:dyDescent="0.45">
      <c r="AM694"/>
      <c r="AN694"/>
      <c r="AO694"/>
      <c r="AP694"/>
      <c r="AX694"/>
      <c r="AY694"/>
      <c r="AZ694"/>
      <c r="BA694"/>
    </row>
    <row r="695" spans="30:53" ht="19.8" customHeight="1" x14ac:dyDescent="0.45">
      <c r="AM695"/>
      <c r="AN695"/>
      <c r="AO695"/>
      <c r="AP695"/>
      <c r="AX695"/>
      <c r="AY695"/>
      <c r="AZ695"/>
      <c r="BA695"/>
    </row>
    <row r="696" spans="30:53" ht="19.8" customHeight="1" x14ac:dyDescent="0.45">
      <c r="AM696"/>
      <c r="AN696"/>
      <c r="AO696"/>
      <c r="AP696"/>
      <c r="AX696"/>
      <c r="AY696"/>
      <c r="AZ696"/>
      <c r="BA696"/>
    </row>
    <row r="697" spans="30:53" ht="19.8" customHeight="1" x14ac:dyDescent="0.45">
      <c r="AM697"/>
      <c r="AN697"/>
      <c r="AO697"/>
      <c r="AP697"/>
      <c r="AX697"/>
      <c r="AY697"/>
      <c r="AZ697"/>
      <c r="BA697"/>
    </row>
    <row r="698" spans="30:53" ht="19.8" customHeight="1" x14ac:dyDescent="0.45">
      <c r="AM698"/>
      <c r="AN698"/>
      <c r="AO698"/>
      <c r="AP698"/>
      <c r="AX698"/>
      <c r="AY698"/>
      <c r="AZ698"/>
      <c r="BA698"/>
    </row>
    <row r="699" spans="30:53" ht="19.8" customHeight="1" x14ac:dyDescent="0.45">
      <c r="AM699"/>
      <c r="AN699"/>
      <c r="AO699"/>
      <c r="AP699"/>
      <c r="AX699"/>
      <c r="AY699"/>
      <c r="AZ699"/>
      <c r="BA699"/>
    </row>
    <row r="700" spans="30:53" ht="19.8" customHeight="1" x14ac:dyDescent="0.45">
      <c r="AM700"/>
      <c r="AN700"/>
      <c r="AO700"/>
      <c r="AP700"/>
      <c r="AX700"/>
      <c r="AY700"/>
      <c r="AZ700"/>
      <c r="BA700"/>
    </row>
    <row r="701" spans="30:53" ht="19.8" customHeight="1" x14ac:dyDescent="0.45">
      <c r="AM701"/>
      <c r="AN701"/>
      <c r="AO701"/>
      <c r="AP701"/>
      <c r="AX701"/>
      <c r="AY701"/>
      <c r="AZ701"/>
      <c r="BA701"/>
    </row>
    <row r="702" spans="30:53" ht="19.8" customHeight="1" x14ac:dyDescent="0.45">
      <c r="AM702"/>
      <c r="AN702"/>
      <c r="AO702"/>
      <c r="AP702"/>
      <c r="AX702"/>
      <c r="AY702"/>
      <c r="AZ702"/>
      <c r="BA702"/>
    </row>
    <row r="703" spans="30:53" ht="19.8" customHeight="1" x14ac:dyDescent="0.45">
      <c r="AM703"/>
      <c r="AN703"/>
      <c r="AO703"/>
      <c r="AP703"/>
      <c r="AX703"/>
      <c r="AY703"/>
      <c r="AZ703"/>
      <c r="BA703"/>
    </row>
    <row r="704" spans="30:53" ht="19.8" customHeight="1" x14ac:dyDescent="0.45">
      <c r="AM704"/>
      <c r="AN704"/>
      <c r="AO704"/>
      <c r="AP704"/>
      <c r="AX704"/>
      <c r="AY704"/>
      <c r="AZ704"/>
      <c r="BA704"/>
    </row>
    <row r="705" spans="39:53" ht="19.8" customHeight="1" x14ac:dyDescent="0.45">
      <c r="AM705"/>
      <c r="AN705"/>
      <c r="AO705"/>
      <c r="AP705"/>
      <c r="AX705"/>
      <c r="AY705"/>
      <c r="AZ705"/>
      <c r="BA705"/>
    </row>
    <row r="706" spans="39:53" ht="19.8" customHeight="1" x14ac:dyDescent="0.45">
      <c r="AM706"/>
      <c r="AN706"/>
      <c r="AO706"/>
      <c r="AP706"/>
      <c r="AX706"/>
      <c r="AY706"/>
      <c r="AZ706"/>
      <c r="BA706"/>
    </row>
    <row r="707" spans="39:53" ht="19.8" customHeight="1" x14ac:dyDescent="0.45">
      <c r="AM707"/>
      <c r="AN707"/>
      <c r="AO707"/>
      <c r="AP707"/>
      <c r="AX707"/>
      <c r="AY707"/>
      <c r="AZ707"/>
      <c r="BA707"/>
    </row>
    <row r="708" spans="39:53" ht="19.8" customHeight="1" x14ac:dyDescent="0.45">
      <c r="AM708"/>
      <c r="AN708"/>
      <c r="AO708"/>
      <c r="AP708"/>
      <c r="AX708"/>
      <c r="AY708"/>
      <c r="AZ708"/>
      <c r="BA708"/>
    </row>
    <row r="709" spans="39:53" ht="19.8" customHeight="1" x14ac:dyDescent="0.45">
      <c r="AM709"/>
      <c r="AN709"/>
      <c r="AO709"/>
      <c r="AP709"/>
      <c r="AX709" s="18"/>
      <c r="AY709" s="1"/>
      <c r="AZ709" s="1"/>
      <c r="BA709" s="21"/>
    </row>
    <row r="710" spans="39:53" ht="19.8" customHeight="1" x14ac:dyDescent="0.45">
      <c r="AM710"/>
      <c r="AN710"/>
      <c r="AO710"/>
      <c r="AP710"/>
      <c r="AX710" s="18"/>
      <c r="AY710" s="1"/>
      <c r="AZ710" s="1"/>
      <c r="BA710" s="21"/>
    </row>
    <row r="711" spans="39:53" ht="19.8" customHeight="1" x14ac:dyDescent="0.45">
      <c r="AM711"/>
      <c r="AN711"/>
      <c r="AO711"/>
      <c r="AP711"/>
      <c r="AX711" s="18"/>
      <c r="AY711" s="1"/>
      <c r="AZ711" s="1"/>
      <c r="BA711" s="21"/>
    </row>
    <row r="712" spans="39:53" ht="19.8" customHeight="1" x14ac:dyDescent="0.45">
      <c r="AM712"/>
      <c r="AN712"/>
      <c r="AO712"/>
      <c r="AP712"/>
      <c r="AX712" s="18"/>
      <c r="AY712" s="1"/>
      <c r="AZ712" s="1"/>
      <c r="BA712" s="21"/>
    </row>
    <row r="713" spans="39:53" ht="19.8" customHeight="1" x14ac:dyDescent="0.45">
      <c r="AM713"/>
      <c r="AN713"/>
      <c r="AO713"/>
      <c r="AP713"/>
      <c r="AX713" s="18"/>
      <c r="AY713" s="1"/>
      <c r="AZ713" s="1"/>
      <c r="BA713" s="21"/>
    </row>
    <row r="714" spans="39:53" ht="19.8" customHeight="1" x14ac:dyDescent="0.45">
      <c r="AM714"/>
      <c r="AN714"/>
      <c r="AO714"/>
      <c r="AP714"/>
      <c r="AX714" s="18"/>
      <c r="AY714" s="1"/>
      <c r="AZ714" s="1"/>
      <c r="BA714" s="21"/>
    </row>
    <row r="715" spans="39:53" ht="19.8" customHeight="1" x14ac:dyDescent="0.45">
      <c r="AM715"/>
      <c r="AN715"/>
      <c r="AO715"/>
      <c r="AP715"/>
      <c r="AX715" s="18"/>
      <c r="AY715" s="1"/>
      <c r="AZ715" s="1"/>
      <c r="BA715" s="21"/>
    </row>
    <row r="716" spans="39:53" ht="19.8" customHeight="1" x14ac:dyDescent="0.45">
      <c r="AO716" s="2"/>
      <c r="AX716" s="18"/>
      <c r="AY716" s="1"/>
      <c r="AZ716" s="1"/>
      <c r="BA716" s="21"/>
    </row>
    <row r="717" spans="39:53" ht="19.8" customHeight="1" x14ac:dyDescent="0.45">
      <c r="AO717" s="2"/>
      <c r="AX717" s="18"/>
      <c r="AY717" s="1"/>
      <c r="AZ717" s="1"/>
      <c r="BA717" s="21"/>
    </row>
    <row r="718" spans="39:53" ht="19.8" customHeight="1" x14ac:dyDescent="0.45">
      <c r="AO718" s="2"/>
      <c r="AX718" s="18"/>
      <c r="AY718" s="1"/>
      <c r="AZ718" s="1"/>
      <c r="BA718" s="21"/>
    </row>
    <row r="719" spans="39:53" ht="19.8" customHeight="1" x14ac:dyDescent="0.45">
      <c r="AO719" s="2"/>
      <c r="AX719" s="18"/>
      <c r="AY719" s="1"/>
      <c r="AZ719" s="1"/>
      <c r="BA719" s="21"/>
    </row>
    <row r="720" spans="39:53" ht="19.8" customHeight="1" x14ac:dyDescent="0.45">
      <c r="AO720" s="2"/>
      <c r="AX720" s="18"/>
      <c r="AY720" s="1"/>
      <c r="AZ720" s="1"/>
      <c r="BA720" s="21"/>
    </row>
    <row r="721" spans="41:53" ht="19.8" customHeight="1" x14ac:dyDescent="0.45">
      <c r="AO721" s="2"/>
      <c r="AX721" s="18"/>
      <c r="AY721" s="1"/>
      <c r="AZ721" s="1"/>
      <c r="BA721" s="21"/>
    </row>
    <row r="722" spans="41:53" ht="19.8" customHeight="1" x14ac:dyDescent="0.45">
      <c r="AO722" s="2"/>
      <c r="AX722" s="18"/>
      <c r="AY722" s="1"/>
      <c r="AZ722" s="1"/>
      <c r="BA722" s="21"/>
    </row>
    <row r="723" spans="41:53" ht="19.8" customHeight="1" x14ac:dyDescent="0.45">
      <c r="AO723" s="2"/>
      <c r="AX723" s="18"/>
      <c r="AY723" s="1"/>
      <c r="AZ723" s="1"/>
      <c r="BA723" s="21"/>
    </row>
    <row r="724" spans="41:53" ht="19.8" customHeight="1" x14ac:dyDescent="0.45">
      <c r="AO724" s="2"/>
      <c r="AX724" s="18"/>
      <c r="AY724" s="1"/>
      <c r="AZ724" s="1"/>
      <c r="BA724" s="21"/>
    </row>
    <row r="725" spans="41:53" ht="19.8" customHeight="1" x14ac:dyDescent="0.45">
      <c r="AO725" s="2"/>
      <c r="AX725" s="19"/>
      <c r="AY725" s="20"/>
      <c r="AZ725" s="20"/>
      <c r="BA725" s="22"/>
    </row>
    <row r="726" spans="41:53" ht="19.8" customHeight="1" x14ac:dyDescent="0.45">
      <c r="AO726" s="2"/>
      <c r="AX726" s="18"/>
      <c r="AY726" s="1"/>
      <c r="AZ726" s="1"/>
      <c r="BA726" s="21"/>
    </row>
    <row r="727" spans="41:53" ht="19.8" customHeight="1" x14ac:dyDescent="0.45">
      <c r="AO727" s="2"/>
      <c r="AX727" s="18"/>
      <c r="AY727" s="1"/>
      <c r="AZ727" s="1"/>
      <c r="BA727" s="21"/>
    </row>
    <row r="728" spans="41:53" ht="19.8" customHeight="1" x14ac:dyDescent="0.45">
      <c r="AO728" s="2"/>
      <c r="AX728" s="18"/>
      <c r="AY728" s="1"/>
      <c r="AZ728" s="1"/>
      <c r="BA728" s="21"/>
    </row>
    <row r="729" spans="41:53" ht="19.8" customHeight="1" x14ac:dyDescent="0.45">
      <c r="AO729" s="2"/>
      <c r="AX729" s="18"/>
      <c r="AY729" s="1"/>
      <c r="AZ729" s="1"/>
      <c r="BA729" s="21"/>
    </row>
    <row r="730" spans="41:53" ht="19.8" customHeight="1" x14ac:dyDescent="0.45">
      <c r="AO730" s="2"/>
      <c r="AX730" s="18"/>
      <c r="AY730" s="1"/>
      <c r="AZ730" s="1"/>
      <c r="BA730" s="21"/>
    </row>
    <row r="731" spans="41:53" ht="19.8" customHeight="1" x14ac:dyDescent="0.45">
      <c r="AO731" s="2"/>
      <c r="AX731" s="18"/>
      <c r="AY731" s="1"/>
      <c r="AZ731" s="1"/>
      <c r="BA731" s="21"/>
    </row>
    <row r="732" spans="41:53" ht="19.8" customHeight="1" x14ac:dyDescent="0.45">
      <c r="AO732" s="2"/>
      <c r="AX732" s="18"/>
      <c r="AY732" s="1"/>
      <c r="AZ732" s="1"/>
      <c r="BA732" s="21"/>
    </row>
    <row r="733" spans="41:53" ht="19.8" customHeight="1" x14ac:dyDescent="0.45">
      <c r="AO733" s="2"/>
      <c r="AX733" s="18"/>
      <c r="AY733" s="1"/>
      <c r="AZ733" s="1"/>
      <c r="BA733" s="21"/>
    </row>
    <row r="734" spans="41:53" ht="19.8" customHeight="1" x14ac:dyDescent="0.45">
      <c r="AO734" s="2"/>
      <c r="AX734" s="18"/>
      <c r="AY734" s="1"/>
      <c r="AZ734" s="1"/>
      <c r="BA734" s="21"/>
    </row>
    <row r="735" spans="41:53" ht="19.8" customHeight="1" x14ac:dyDescent="0.45">
      <c r="AO735" s="2"/>
      <c r="AX735" s="19"/>
      <c r="AY735" s="20"/>
      <c r="AZ735" s="20"/>
      <c r="BA735" s="22"/>
    </row>
    <row r="736" spans="41:53" ht="19.8" customHeight="1" x14ac:dyDescent="0.45">
      <c r="AO736" s="2"/>
      <c r="AX736" s="19"/>
      <c r="AY736" s="20"/>
      <c r="AZ736" s="20"/>
      <c r="BA736" s="22"/>
    </row>
    <row r="737" spans="41:41" ht="19.8" customHeight="1" x14ac:dyDescent="0.45">
      <c r="AO737" s="2"/>
    </row>
    <row r="738" spans="41:41" ht="19.8" customHeight="1" x14ac:dyDescent="0.45">
      <c r="AO738" s="2"/>
    </row>
    <row r="739" spans="41:41" ht="19.8" customHeight="1" x14ac:dyDescent="0.45">
      <c r="AO739" s="2"/>
    </row>
    <row r="740" spans="41:41" ht="19.8" customHeight="1" x14ac:dyDescent="0.45">
      <c r="AO740" s="2"/>
    </row>
    <row r="741" spans="41:41" ht="19.8" customHeight="1" x14ac:dyDescent="0.45">
      <c r="AO741" s="2"/>
    </row>
    <row r="742" spans="41:41" ht="19.8" customHeight="1" x14ac:dyDescent="0.45">
      <c r="AO742" s="2"/>
    </row>
    <row r="743" spans="41:41" ht="19.8" customHeight="1" x14ac:dyDescent="0.45">
      <c r="AO743" s="2"/>
    </row>
    <row r="744" spans="41:41" ht="19.8" customHeight="1" x14ac:dyDescent="0.45">
      <c r="AO744" s="2"/>
    </row>
    <row r="745" spans="41:41" ht="19.8" customHeight="1" x14ac:dyDescent="0.45">
      <c r="AO745" s="2"/>
    </row>
    <row r="746" spans="41:41" ht="19.8" customHeight="1" x14ac:dyDescent="0.45">
      <c r="AO746" s="2"/>
    </row>
    <row r="747" spans="41:41" ht="19.8" customHeight="1" x14ac:dyDescent="0.45">
      <c r="AO747" s="2"/>
    </row>
    <row r="748" spans="41:41" ht="19.8" customHeight="1" x14ac:dyDescent="0.45">
      <c r="AO748" s="2"/>
    </row>
    <row r="749" spans="41:41" ht="19.8" customHeight="1" x14ac:dyDescent="0.45">
      <c r="AO749" s="2"/>
    </row>
    <row r="750" spans="41:41" ht="19.8" customHeight="1" x14ac:dyDescent="0.45">
      <c r="AO750" s="2"/>
    </row>
    <row r="751" spans="41:41" ht="19.8" customHeight="1" x14ac:dyDescent="0.45">
      <c r="AO751" s="2"/>
    </row>
    <row r="752" spans="41:41" ht="19.8" customHeight="1" x14ac:dyDescent="0.45">
      <c r="AO752" s="2"/>
    </row>
  </sheetData>
  <mergeCells count="14">
    <mergeCell ref="K27:K36"/>
    <mergeCell ref="V50:Z50"/>
    <mergeCell ref="V27:V36"/>
    <mergeCell ref="Z37:Z46"/>
    <mergeCell ref="K50:O50"/>
    <mergeCell ref="AG27:AG36"/>
    <mergeCell ref="AK37:AK46"/>
    <mergeCell ref="AR27:AR36"/>
    <mergeCell ref="AV37:AV46"/>
    <mergeCell ref="L11:O11"/>
    <mergeCell ref="W11:Z11"/>
    <mergeCell ref="AH11:AK11"/>
    <mergeCell ref="AS11:AV11"/>
    <mergeCell ref="O37:O46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 ogawa</dc:creator>
  <cp:lastModifiedBy>ogawa kazuya</cp:lastModifiedBy>
  <dcterms:created xsi:type="dcterms:W3CDTF">2022-02-26T04:46:29Z</dcterms:created>
  <dcterms:modified xsi:type="dcterms:W3CDTF">2022-11-26T06:35:28Z</dcterms:modified>
</cp:coreProperties>
</file>