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gie-yoko\Desktop\"/>
    </mc:Choice>
  </mc:AlternateContent>
  <xr:revisionPtr revIDLastSave="0" documentId="13_ncr:1_{96E59030-BD68-4EAA-8744-89D8E8689DD5}" xr6:coauthVersionLast="47" xr6:coauthVersionMax="47" xr10:uidLastSave="{00000000-0000-0000-0000-000000000000}"/>
  <bookViews>
    <workbookView xWindow="-120" yWindow="-120" windowWidth="29040" windowHeight="15720" xr2:uid="{70076FAB-9849-480C-B2CD-37424D1EDDA3}"/>
  </bookViews>
  <sheets>
    <sheet name="自動生成" sheetId="2" r:id="rId1"/>
    <sheet name="TBL" sheetId="1" r:id="rId2"/>
  </sheets>
  <definedNames>
    <definedName name="_xlnm.Print_Area" localSheetId="0">自動生成!$A$1:$I$31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  <c r="R15" i="2"/>
  <c r="O9" i="2" l="1"/>
  <c r="C4" i="2" l="1"/>
  <c r="B4" i="2" s="1"/>
  <c r="A1" i="2"/>
  <c r="E4" i="2"/>
  <c r="A5" i="2"/>
  <c r="A6" i="2" s="1"/>
  <c r="I2" i="2"/>
  <c r="H4" i="2" l="1"/>
  <c r="G4" i="2"/>
  <c r="F4" i="2"/>
  <c r="I4" i="2"/>
  <c r="C6" i="2"/>
  <c r="F6" i="2" s="1"/>
  <c r="A7" i="2"/>
  <c r="A8" i="2" s="1"/>
  <c r="A9" i="2" s="1"/>
  <c r="C5" i="2"/>
  <c r="B5" i="2" l="1"/>
  <c r="D5" i="2"/>
  <c r="E5" i="2" s="1"/>
  <c r="B6" i="2"/>
  <c r="D6" i="2"/>
  <c r="C7" i="2"/>
  <c r="C8" i="2"/>
  <c r="C9" i="2"/>
  <c r="A10" i="2"/>
  <c r="G5" i="2" l="1"/>
  <c r="F5" i="2"/>
  <c r="H5" i="2"/>
  <c r="I5" i="2"/>
  <c r="B9" i="2"/>
  <c r="D9" i="2"/>
  <c r="B8" i="2"/>
  <c r="D8" i="2"/>
  <c r="B7" i="2"/>
  <c r="D7" i="2"/>
  <c r="E6" i="2"/>
  <c r="C10" i="2"/>
  <c r="A11" i="2"/>
  <c r="B10" i="2" l="1"/>
  <c r="D10" i="2"/>
  <c r="E7" i="2"/>
  <c r="G6" i="2"/>
  <c r="I6" i="2"/>
  <c r="H6" i="2"/>
  <c r="A12" i="2"/>
  <c r="C11" i="2"/>
  <c r="E8" i="2" l="1"/>
  <c r="G7" i="2"/>
  <c r="I7" i="2"/>
  <c r="H7" i="2"/>
  <c r="B11" i="2"/>
  <c r="D11" i="2"/>
  <c r="A13" i="2"/>
  <c r="C12" i="2"/>
  <c r="B12" i="2" l="1"/>
  <c r="D12" i="2"/>
  <c r="E9" i="2"/>
  <c r="H8" i="2"/>
  <c r="G8" i="2"/>
  <c r="F8" i="2"/>
  <c r="I8" i="2"/>
  <c r="C13" i="2"/>
  <c r="A14" i="2"/>
  <c r="B13" i="2" l="1"/>
  <c r="D13" i="2"/>
  <c r="E10" i="2"/>
  <c r="G9" i="2"/>
  <c r="I9" i="2"/>
  <c r="H9" i="2"/>
  <c r="F9" i="2"/>
  <c r="C14" i="2"/>
  <c r="D14" i="2" s="1"/>
  <c r="A15" i="2"/>
  <c r="E11" i="2" l="1"/>
  <c r="I10" i="2"/>
  <c r="H10" i="2"/>
  <c r="F10" i="2"/>
  <c r="G10" i="2"/>
  <c r="B14" i="2"/>
  <c r="A16" i="2"/>
  <c r="C15" i="2"/>
  <c r="E12" i="2" l="1"/>
  <c r="G11" i="2"/>
  <c r="I11" i="2"/>
  <c r="H11" i="2"/>
  <c r="F11" i="2"/>
  <c r="B15" i="2"/>
  <c r="D15" i="2"/>
  <c r="A17" i="2"/>
  <c r="C16" i="2"/>
  <c r="E13" i="2" l="1"/>
  <c r="E14" i="2" s="1"/>
  <c r="F12" i="2"/>
  <c r="G12" i="2"/>
  <c r="I12" i="2"/>
  <c r="H12" i="2"/>
  <c r="B16" i="2"/>
  <c r="D16" i="2"/>
  <c r="C17" i="2"/>
  <c r="A18" i="2"/>
  <c r="F13" i="2" l="1"/>
  <c r="H13" i="2"/>
  <c r="I13" i="2"/>
  <c r="G13" i="2"/>
  <c r="B17" i="2"/>
  <c r="D17" i="2"/>
  <c r="C18" i="2"/>
  <c r="A19" i="2"/>
  <c r="I14" i="2" l="1"/>
  <c r="H14" i="2"/>
  <c r="G14" i="2"/>
  <c r="F14" i="2"/>
  <c r="E15" i="2"/>
  <c r="B18" i="2"/>
  <c r="D18" i="2"/>
  <c r="A20" i="2"/>
  <c r="C19" i="2"/>
  <c r="F15" i="2" l="1"/>
  <c r="H15" i="2"/>
  <c r="G15" i="2"/>
  <c r="I15" i="2"/>
  <c r="E16" i="2"/>
  <c r="B19" i="2"/>
  <c r="D19" i="2"/>
  <c r="A21" i="2"/>
  <c r="C20" i="2"/>
  <c r="H16" i="2" l="1"/>
  <c r="F16" i="2"/>
  <c r="G16" i="2"/>
  <c r="I16" i="2"/>
  <c r="E17" i="2"/>
  <c r="F17" i="2" s="1"/>
  <c r="B20" i="2"/>
  <c r="D20" i="2"/>
  <c r="C21" i="2"/>
  <c r="A22" i="2"/>
  <c r="I17" i="2" l="1"/>
  <c r="H17" i="2"/>
  <c r="G17" i="2"/>
  <c r="E18" i="2"/>
  <c r="B21" i="2"/>
  <c r="D21" i="2"/>
  <c r="C22" i="2"/>
  <c r="A23" i="2"/>
  <c r="F18" i="2" l="1"/>
  <c r="G18" i="2"/>
  <c r="I18" i="2"/>
  <c r="H18" i="2"/>
  <c r="E19" i="2"/>
  <c r="B22" i="2"/>
  <c r="D22" i="2"/>
  <c r="A24" i="2"/>
  <c r="C23" i="2"/>
  <c r="H19" i="2" l="1"/>
  <c r="G19" i="2"/>
  <c r="F19" i="2"/>
  <c r="I19" i="2"/>
  <c r="E20" i="2"/>
  <c r="B23" i="2"/>
  <c r="D23" i="2"/>
  <c r="A25" i="2"/>
  <c r="C24" i="2"/>
  <c r="F20" i="2" l="1"/>
  <c r="G20" i="2"/>
  <c r="I20" i="2"/>
  <c r="H20" i="2"/>
  <c r="E21" i="2"/>
  <c r="B24" i="2"/>
  <c r="D24" i="2"/>
  <c r="C25" i="2"/>
  <c r="A26" i="2"/>
  <c r="E22" i="2" l="1"/>
  <c r="I21" i="2"/>
  <c r="F21" i="2"/>
  <c r="H21" i="2"/>
  <c r="G21" i="2"/>
  <c r="B25" i="2"/>
  <c r="D25" i="2"/>
  <c r="C26" i="2"/>
  <c r="A27" i="2"/>
  <c r="E23" i="2" l="1"/>
  <c r="F22" i="2"/>
  <c r="I22" i="2"/>
  <c r="G22" i="2"/>
  <c r="H22" i="2"/>
  <c r="B26" i="2"/>
  <c r="D26" i="2"/>
  <c r="A28" i="2"/>
  <c r="C27" i="2"/>
  <c r="G23" i="2" l="1"/>
  <c r="I23" i="2"/>
  <c r="F23" i="2"/>
  <c r="H23" i="2"/>
  <c r="E24" i="2"/>
  <c r="B27" i="2"/>
  <c r="D27" i="2"/>
  <c r="A29" i="2"/>
  <c r="C28" i="2"/>
  <c r="E25" i="2" l="1"/>
  <c r="G24" i="2"/>
  <c r="H24" i="2"/>
  <c r="I24" i="2"/>
  <c r="F24" i="2"/>
  <c r="B28" i="2"/>
  <c r="D28" i="2"/>
  <c r="C29" i="2"/>
  <c r="A30" i="2"/>
  <c r="I25" i="2" l="1"/>
  <c r="G25" i="2"/>
  <c r="F25" i="2"/>
  <c r="H25" i="2"/>
  <c r="E26" i="2"/>
  <c r="B29" i="2"/>
  <c r="D29" i="2"/>
  <c r="C30" i="2"/>
  <c r="A31" i="2"/>
  <c r="H26" i="2" l="1"/>
  <c r="F26" i="2"/>
  <c r="G26" i="2"/>
  <c r="I26" i="2"/>
  <c r="E27" i="2"/>
  <c r="B30" i="2"/>
  <c r="D30" i="2"/>
  <c r="A32" i="2"/>
  <c r="C31" i="2"/>
  <c r="H27" i="2" l="1"/>
  <c r="F27" i="2"/>
  <c r="G27" i="2"/>
  <c r="I27" i="2"/>
  <c r="E28" i="2"/>
  <c r="B31" i="2"/>
  <c r="D31" i="2"/>
  <c r="A33" i="2"/>
  <c r="C32" i="2"/>
  <c r="E29" i="2" l="1"/>
  <c r="G29" i="2" s="1"/>
  <c r="F28" i="2"/>
  <c r="G28" i="2"/>
  <c r="I28" i="2"/>
  <c r="H28" i="2"/>
  <c r="B32" i="2"/>
  <c r="D32" i="2"/>
  <c r="C33" i="2"/>
  <c r="A34" i="2"/>
  <c r="C34" i="2" s="1"/>
  <c r="I29" i="2" l="1"/>
  <c r="H29" i="2"/>
  <c r="F29" i="2"/>
  <c r="E30" i="2"/>
  <c r="E31" i="2" s="1"/>
  <c r="E32" i="2" s="1"/>
  <c r="G32" i="2"/>
  <c r="F32" i="2"/>
  <c r="D34" i="2"/>
  <c r="B33" i="2"/>
  <c r="D33" i="2"/>
  <c r="B34" i="2"/>
  <c r="G30" i="2" l="1"/>
  <c r="I31" i="2"/>
  <c r="F30" i="2"/>
  <c r="F31" i="2"/>
  <c r="I30" i="2"/>
  <c r="H31" i="2"/>
  <c r="G31" i="2"/>
  <c r="H30" i="2"/>
  <c r="E33" i="2"/>
  <c r="G33" i="2" s="1"/>
  <c r="I32" i="2"/>
  <c r="H32" i="2"/>
  <c r="H33" i="2"/>
  <c r="I33" i="2"/>
  <c r="F33" i="2"/>
  <c r="P17" i="2" l="1"/>
  <c r="P16" i="2"/>
  <c r="O16" i="2"/>
  <c r="S16" i="2" s="1"/>
  <c r="O17" i="2"/>
  <c r="S17" i="2" s="1"/>
  <c r="R17" i="2"/>
  <c r="R16" i="2"/>
  <c r="Q17" i="2"/>
  <c r="Q16" i="2"/>
  <c r="E34" i="2"/>
  <c r="P10" i="2" l="1"/>
  <c r="P15" i="2"/>
  <c r="P14" i="2"/>
  <c r="P12" i="2"/>
  <c r="P13" i="2"/>
  <c r="P11" i="2"/>
  <c r="P9" i="2"/>
  <c r="Q9" i="2"/>
  <c r="Q12" i="2"/>
  <c r="Q15" i="2"/>
  <c r="Q11" i="2"/>
  <c r="Q13" i="2"/>
  <c r="Q14" i="2"/>
  <c r="Q10" i="2"/>
  <c r="R12" i="2"/>
  <c r="R9" i="2"/>
  <c r="R14" i="2"/>
  <c r="R13" i="2"/>
  <c r="R11" i="2"/>
  <c r="R10" i="2"/>
  <c r="O14" i="2"/>
  <c r="O12" i="2"/>
  <c r="O11" i="2"/>
  <c r="O13" i="2"/>
  <c r="O15" i="2"/>
  <c r="S15" i="2" s="1"/>
  <c r="O10" i="2"/>
  <c r="S11" i="2" l="1"/>
  <c r="S14" i="2"/>
  <c r="S13" i="2"/>
  <c r="S10" i="2"/>
  <c r="P18" i="2"/>
  <c r="Q18" i="2"/>
  <c r="S12" i="2"/>
  <c r="R18" i="2"/>
  <c r="S9" i="2"/>
  <c r="O18" i="2"/>
</calcChain>
</file>

<file path=xl/sharedStrings.xml><?xml version="1.0" encoding="utf-8"?>
<sst xmlns="http://schemas.openxmlformats.org/spreadsheetml/2006/main" count="187" uniqueCount="47">
  <si>
    <t>曜日テーブル</t>
    <rPh sb="0" eb="2">
      <t>ヨウビ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</si>
  <si>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</si>
  <si>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</si>
  <si>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ヒ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</si>
  <si>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</si>
  <si>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</si>
  <si>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</si>
  <si>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ツチ</t>
    </rPh>
    <phoneticPr fontId="2"/>
  </si>
  <si>
    <t>作成日：</t>
    <rPh sb="0" eb="3">
      <t>サクセイヒ</t>
    </rPh>
    <phoneticPr fontId="4"/>
  </si>
  <si>
    <t>日付</t>
    <rPh sb="0" eb="2">
      <t>ヒヅケ</t>
    </rPh>
    <phoneticPr fontId="4"/>
  </si>
  <si>
    <t>曜日</t>
    <rPh sb="0" eb="2">
      <t>ヨウビ</t>
    </rPh>
    <phoneticPr fontId="4"/>
  </si>
  <si>
    <t>社長</t>
    <rPh sb="0" eb="2">
      <t>シャチョウ</t>
    </rPh>
    <phoneticPr fontId="4"/>
  </si>
  <si>
    <t>参加テーブル</t>
    <rPh sb="0" eb="2">
      <t>サンカ</t>
    </rPh>
    <phoneticPr fontId="2"/>
  </si>
  <si>
    <t>曜日No</t>
    <rPh sb="0" eb="2">
      <t>ヨウビ</t>
    </rPh>
    <phoneticPr fontId="4"/>
  </si>
  <si>
    <t>月初スタート</t>
    <rPh sb="0" eb="2">
      <t>ゲッショ</t>
    </rPh>
    <phoneticPr fontId="4"/>
  </si>
  <si>
    <t>テーブル取得</t>
    <rPh sb="4" eb="6">
      <t>シュトク</t>
    </rPh>
    <phoneticPr fontId="4"/>
  </si>
  <si>
    <t>&lt;頻度確認＞</t>
    <rPh sb="1" eb="5">
      <t>ヒンドカクニン</t>
    </rPh>
    <phoneticPr fontId="4"/>
  </si>
  <si>
    <t>拠点</t>
    <rPh sb="0" eb="2">
      <t>キョテン</t>
    </rPh>
    <phoneticPr fontId="4"/>
  </si>
  <si>
    <t>拠点No</t>
    <rPh sb="0" eb="2">
      <t>キョテン</t>
    </rPh>
    <phoneticPr fontId="4"/>
  </si>
  <si>
    <t>刈谷　生産管理G</t>
    <rPh sb="0" eb="2">
      <t>カリヤ</t>
    </rPh>
    <rPh sb="3" eb="5">
      <t>セイサン</t>
    </rPh>
    <rPh sb="5" eb="7">
      <t>カンリ</t>
    </rPh>
    <phoneticPr fontId="4"/>
  </si>
  <si>
    <t>知立　管理G</t>
    <rPh sb="0" eb="2">
      <t>チリュウ</t>
    </rPh>
    <rPh sb="3" eb="5">
      <t>カンリ</t>
    </rPh>
    <phoneticPr fontId="4"/>
  </si>
  <si>
    <t>刈谷　製造&amp;品管</t>
    <rPh sb="0" eb="2">
      <t>カリヤ</t>
    </rPh>
    <rPh sb="3" eb="5">
      <t>セイゾウ</t>
    </rPh>
    <rPh sb="6" eb="7">
      <t>シナ</t>
    </rPh>
    <phoneticPr fontId="4"/>
  </si>
  <si>
    <t>りんくう常滑　製造&amp;品管</t>
    <rPh sb="7" eb="9">
      <t>セイゾウ</t>
    </rPh>
    <rPh sb="10" eb="11">
      <t>ヒン</t>
    </rPh>
    <phoneticPr fontId="4"/>
  </si>
  <si>
    <t>営業戦略T</t>
    <rPh sb="0" eb="2">
      <t>エイギョウ</t>
    </rPh>
    <rPh sb="2" eb="4">
      <t>センリャク</t>
    </rPh>
    <phoneticPr fontId="4"/>
  </si>
  <si>
    <t>島根　生産管理G</t>
    <rPh sb="0" eb="2">
      <t>シマネ</t>
    </rPh>
    <rPh sb="3" eb="7">
      <t>セイサンカンリ</t>
    </rPh>
    <phoneticPr fontId="4"/>
  </si>
  <si>
    <t>知立　生産管理G</t>
    <rPh sb="0" eb="2">
      <t>チリュウ</t>
    </rPh>
    <rPh sb="3" eb="7">
      <t>セイサンカンリ</t>
    </rPh>
    <phoneticPr fontId="4"/>
  </si>
  <si>
    <t>りんくう常滑　生産管理G1</t>
    <rPh sb="7" eb="9">
      <t>セイサン</t>
    </rPh>
    <rPh sb="9" eb="11">
      <t>カンリ</t>
    </rPh>
    <phoneticPr fontId="4"/>
  </si>
  <si>
    <t>りんくう常滑　生産管理G2</t>
    <rPh sb="7" eb="9">
      <t>セイサン</t>
    </rPh>
    <rPh sb="9" eb="11">
      <t>カンリ</t>
    </rPh>
    <phoneticPr fontId="4"/>
  </si>
  <si>
    <t>拠点マスタ</t>
    <rPh sb="0" eb="2">
      <t>キョテン</t>
    </rPh>
    <phoneticPr fontId="2"/>
  </si>
  <si>
    <t>筧取締役</t>
    <rPh sb="0" eb="1">
      <t>カケヒ</t>
    </rPh>
    <rPh sb="1" eb="4">
      <t>トリシマリヤク</t>
    </rPh>
    <phoneticPr fontId="4"/>
  </si>
  <si>
    <t>中川取締役</t>
    <rPh sb="0" eb="5">
      <t>ナカガワトリシマリヤク</t>
    </rPh>
    <phoneticPr fontId="4"/>
  </si>
  <si>
    <t>長谷川取締役</t>
    <rPh sb="0" eb="3">
      <t>ハセガワ</t>
    </rPh>
    <rPh sb="3" eb="6">
      <t>トリシマリヤク</t>
    </rPh>
    <phoneticPr fontId="4"/>
  </si>
  <si>
    <t>杉江陽子</t>
    <rPh sb="0" eb="2">
      <t>スギエ</t>
    </rPh>
    <rPh sb="2" eb="4">
      <t>ヨウコ</t>
    </rPh>
    <phoneticPr fontId="4"/>
  </si>
  <si>
    <t>片山祐一</t>
    <rPh sb="0" eb="2">
      <t>カタヤマ</t>
    </rPh>
    <rPh sb="2" eb="4">
      <t>ユウイチ</t>
    </rPh>
    <phoneticPr fontId="4"/>
  </si>
  <si>
    <t>江崎千沙</t>
    <rPh sb="0" eb="2">
      <t>エサキ</t>
    </rPh>
    <rPh sb="2" eb="4">
      <t>チサ</t>
    </rPh>
    <phoneticPr fontId="4"/>
  </si>
  <si>
    <t>石井美玲子</t>
    <rPh sb="0" eb="2">
      <t>イシイ</t>
    </rPh>
    <rPh sb="2" eb="3">
      <t>ミ</t>
    </rPh>
    <rPh sb="3" eb="4">
      <t>レイ</t>
    </rPh>
    <rPh sb="4" eb="5">
      <t>コ</t>
    </rPh>
    <phoneticPr fontId="4"/>
  </si>
  <si>
    <t>澤邉香穂</t>
    <rPh sb="0" eb="2">
      <t>サワベ</t>
    </rPh>
    <rPh sb="2" eb="3">
      <t>カオル</t>
    </rPh>
    <rPh sb="3" eb="4">
      <t>ホ</t>
    </rPh>
    <phoneticPr fontId="4"/>
  </si>
  <si>
    <t>三井文乃</t>
    <rPh sb="0" eb="2">
      <t>ミツイ</t>
    </rPh>
    <rPh sb="2" eb="4">
      <t>アヤノ</t>
    </rPh>
    <phoneticPr fontId="4"/>
  </si>
  <si>
    <t>籾山陽平</t>
    <rPh sb="0" eb="2">
      <t>モミヤマ</t>
    </rPh>
    <rPh sb="2" eb="4">
      <t>ヨウヘイ</t>
    </rPh>
    <phoneticPr fontId="4"/>
  </si>
  <si>
    <t>中野訓子</t>
    <rPh sb="0" eb="2">
      <t>ナカノ</t>
    </rPh>
    <rPh sb="2" eb="4">
      <t>ノリコ</t>
    </rPh>
    <phoneticPr fontId="4"/>
  </si>
  <si>
    <t>矢田祥章</t>
    <rPh sb="0" eb="2">
      <t>ヤダ</t>
    </rPh>
    <rPh sb="2" eb="3">
      <t>ショウ</t>
    </rPh>
    <rPh sb="3" eb="4">
      <t>ショウ</t>
    </rPh>
    <phoneticPr fontId="4"/>
  </si>
  <si>
    <t>石川満</t>
    <rPh sb="0" eb="2">
      <t>イシカワ</t>
    </rPh>
    <rPh sb="2" eb="3">
      <t>マン</t>
    </rPh>
    <phoneticPr fontId="4"/>
  </si>
  <si>
    <t>石川満</t>
    <phoneticPr fontId="4"/>
  </si>
  <si>
    <t>片山祐一</t>
    <phoneticPr fontId="4"/>
  </si>
  <si>
    <t>江崎千沙</t>
    <phoneticPr fontId="4"/>
  </si>
  <si>
    <t>石井美玲子</t>
    <phoneticPr fontId="4"/>
  </si>
  <si>
    <t>リーダー
スピーチ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</si>
</sst>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u/>
      <sz val="18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6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20"/>
      <color rgb="FFFF000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2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2" tint="-0.499984740745262"/>
      </right>
      <top style="dotted">
        <color indexed="64"/>
      </top>
      <bottom style="dotted">
        <color indexed="64"/>
      </bottom>
      <diagonal/>
    </border>
    <border>
      <left style="medium">
        <color theme="2" tint="-0.499984740745262"/>
      </left>
      <right/>
      <top style="dotted">
        <color indexed="64"/>
      </top>
      <bottom style="dotted">
        <color indexed="64"/>
      </bottom>
      <diagonal/>
    </border>
    <border>
      <left style="medium">
        <color theme="2" tint="-0.499984740745262"/>
      </left>
      <right style="medium">
        <color theme="2" tint="-0.499984740745262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2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2" tint="-0.499984740745262"/>
      </right>
      <top style="dotted">
        <color indexed="64"/>
      </top>
      <bottom style="medium">
        <color indexed="64"/>
      </bottom>
      <diagonal/>
    </border>
    <border>
      <left style="medium">
        <color theme="2" tint="-0.499984740745262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theme="2" tint="-0.499984740745262"/>
      </left>
      <right style="medium">
        <color theme="2" tint="-0.499984740745262"/>
      </right>
      <top style="dotted">
        <color indexed="64"/>
      </top>
      <bottom style="medium">
        <color indexed="64"/>
      </bottom>
      <diagonal/>
    </border>
    <border>
      <left style="medium">
        <color theme="2" tint="-0.499984740745262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theme="2" tint="-0.499984740745262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14" fontId="6" fillId="0" borderId="0" xfId="1" applyNumberFormat="1" applyFont="1" applyAlignment="1">
      <alignment horizontal="center" vertical="center"/>
    </xf>
    <xf numFmtId="0" fontId="7" fillId="0" borderId="4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8" fillId="0" borderId="11" xfId="1" applyFont="1" applyBorder="1" applyAlignment="1">
      <alignment horizontal="center" vertical="center" shrinkToFit="1"/>
    </xf>
    <xf numFmtId="56" fontId="9" fillId="0" borderId="7" xfId="1" applyNumberFormat="1" applyFont="1" applyBorder="1" applyAlignment="1">
      <alignment vertical="center" shrinkToFit="1"/>
    </xf>
    <xf numFmtId="56" fontId="9" fillId="0" borderId="8" xfId="1" applyNumberFormat="1" applyFont="1" applyBorder="1" applyAlignment="1">
      <alignment horizontal="center" vertical="center" shrinkToFit="1"/>
    </xf>
    <xf numFmtId="0" fontId="9" fillId="0" borderId="10" xfId="1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9" fillId="2" borderId="10" xfId="1" applyFont="1" applyFill="1" applyBorder="1" applyAlignment="1">
      <alignment vertical="center" shrinkToFit="1"/>
    </xf>
    <xf numFmtId="56" fontId="9" fillId="2" borderId="7" xfId="1" applyNumberFormat="1" applyFont="1" applyFill="1" applyBorder="1" applyAlignment="1">
      <alignment vertical="center" shrinkToFit="1"/>
    </xf>
    <xf numFmtId="56" fontId="9" fillId="0" borderId="7" xfId="1" applyNumberFormat="1" applyFont="1" applyBorder="1" applyAlignment="1">
      <alignment horizontal="center" vertical="center" shrinkToFit="1"/>
    </xf>
    <xf numFmtId="56" fontId="9" fillId="0" borderId="9" xfId="1" applyNumberFormat="1" applyFont="1" applyBorder="1" applyAlignment="1">
      <alignment horizontal="center" vertical="center" shrinkToFit="1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56" fontId="12" fillId="3" borderId="7" xfId="1" applyNumberFormat="1" applyFont="1" applyFill="1" applyBorder="1" applyAlignment="1">
      <alignment horizontal="center" vertical="center" shrinkToFit="1"/>
    </xf>
    <xf numFmtId="56" fontId="12" fillId="3" borderId="9" xfId="1" applyNumberFormat="1" applyFont="1" applyFill="1" applyBorder="1" applyAlignment="1">
      <alignment horizontal="center" vertical="center" shrinkToFit="1"/>
    </xf>
    <xf numFmtId="56" fontId="14" fillId="3" borderId="9" xfId="1" applyNumberFormat="1" applyFont="1" applyFill="1" applyBorder="1" applyAlignment="1">
      <alignment horizontal="center" vertical="center" shrinkToFit="1"/>
    </xf>
    <xf numFmtId="56" fontId="12" fillId="4" borderId="7" xfId="1" applyNumberFormat="1" applyFont="1" applyFill="1" applyBorder="1" applyAlignment="1">
      <alignment horizontal="center" vertical="center" shrinkToFit="1"/>
    </xf>
    <xf numFmtId="56" fontId="12" fillId="4" borderId="9" xfId="1" applyNumberFormat="1" applyFont="1" applyFill="1" applyBorder="1" applyAlignment="1">
      <alignment horizontal="center" vertical="center" shrinkToFit="1"/>
    </xf>
    <xf numFmtId="56" fontId="15" fillId="0" borderId="9" xfId="1" applyNumberFormat="1" applyFont="1" applyBorder="1" applyAlignment="1">
      <alignment horizontal="center" vertical="center" shrinkToFit="1"/>
    </xf>
    <xf numFmtId="56" fontId="14" fillId="4" borderId="9" xfId="1" applyNumberFormat="1" applyFont="1" applyFill="1" applyBorder="1" applyAlignment="1">
      <alignment horizontal="center" vertical="center" shrinkToFit="1"/>
    </xf>
    <xf numFmtId="0" fontId="13" fillId="0" borderId="0" xfId="1" applyFont="1">
      <alignment vertical="center"/>
    </xf>
    <xf numFmtId="0" fontId="15" fillId="0" borderId="0" xfId="1" applyFont="1">
      <alignment vertical="center"/>
    </xf>
    <xf numFmtId="0" fontId="8" fillId="0" borderId="12" xfId="1" applyFont="1" applyBorder="1" applyAlignment="1">
      <alignment horizontal="center" vertical="center" shrinkToFit="1"/>
    </xf>
    <xf numFmtId="56" fontId="9" fillId="0" borderId="13" xfId="1" applyNumberFormat="1" applyFont="1" applyBorder="1" applyAlignment="1">
      <alignment vertical="center" shrinkToFit="1"/>
    </xf>
    <xf numFmtId="56" fontId="9" fillId="0" borderId="14" xfId="1" applyNumberFormat="1" applyFont="1" applyBorder="1" applyAlignment="1">
      <alignment horizontal="center" vertical="center" shrinkToFit="1"/>
    </xf>
    <xf numFmtId="0" fontId="9" fillId="0" borderId="15" xfId="1" applyFont="1" applyBorder="1" applyAlignment="1">
      <alignment vertical="center" shrinkToFit="1"/>
    </xf>
    <xf numFmtId="56" fontId="9" fillId="0" borderId="13" xfId="1" applyNumberFormat="1" applyFont="1" applyBorder="1" applyAlignment="1">
      <alignment horizontal="center" vertical="center" shrinkToFit="1"/>
    </xf>
    <xf numFmtId="56" fontId="9" fillId="0" borderId="16" xfId="1" applyNumberFormat="1" applyFont="1" applyBorder="1" applyAlignment="1">
      <alignment horizontal="center" vertical="center" shrinkToFit="1"/>
    </xf>
    <xf numFmtId="0" fontId="13" fillId="4" borderId="0" xfId="1" applyFont="1" applyFill="1">
      <alignment vertical="center"/>
    </xf>
    <xf numFmtId="0" fontId="13" fillId="3" borderId="0" xfId="1" applyFont="1" applyFill="1">
      <alignment vertical="center"/>
    </xf>
    <xf numFmtId="56" fontId="9" fillId="0" borderId="17" xfId="1" applyNumberFormat="1" applyFont="1" applyBorder="1" applyAlignment="1">
      <alignment horizontal="center" vertical="center" shrinkToFit="1"/>
    </xf>
    <xf numFmtId="56" fontId="14" fillId="4" borderId="17" xfId="1" applyNumberFormat="1" applyFont="1" applyFill="1" applyBorder="1" applyAlignment="1">
      <alignment horizontal="center" vertical="center" shrinkToFit="1"/>
    </xf>
    <xf numFmtId="56" fontId="12" fillId="3" borderId="17" xfId="1" applyNumberFormat="1" applyFont="1" applyFill="1" applyBorder="1" applyAlignment="1">
      <alignment horizontal="center" vertical="center" shrinkToFit="1"/>
    </xf>
    <xf numFmtId="56" fontId="15" fillId="0" borderId="17" xfId="1" applyNumberFormat="1" applyFont="1" applyBorder="1" applyAlignment="1">
      <alignment horizontal="center" vertical="center" shrinkToFit="1"/>
    </xf>
    <xf numFmtId="56" fontId="12" fillId="4" borderId="17" xfId="1" applyNumberFormat="1" applyFont="1" applyFill="1" applyBorder="1" applyAlignment="1">
      <alignment horizontal="center" vertical="center" shrinkToFit="1"/>
    </xf>
    <xf numFmtId="56" fontId="14" fillId="3" borderId="17" xfId="1" applyNumberFormat="1" applyFont="1" applyFill="1" applyBorder="1" applyAlignment="1">
      <alignment horizontal="center" vertical="center" shrinkToFit="1"/>
    </xf>
    <xf numFmtId="56" fontId="9" fillId="0" borderId="18" xfId="1" applyNumberFormat="1" applyFont="1" applyBorder="1" applyAlignment="1">
      <alignment horizontal="center" vertical="center" shrinkToFit="1"/>
    </xf>
    <xf numFmtId="0" fontId="7" fillId="0" borderId="1" xfId="1" applyFont="1" applyBorder="1">
      <alignment vertical="center"/>
    </xf>
    <xf numFmtId="0" fontId="8" fillId="0" borderId="1" xfId="1" applyFont="1" applyBorder="1" applyAlignment="1">
      <alignment horizontal="center" vertical="center" shrinkToFit="1"/>
    </xf>
    <xf numFmtId="56" fontId="10" fillId="0" borderId="1" xfId="1" applyNumberFormat="1" applyFont="1" applyBorder="1" applyAlignment="1">
      <alignment vertical="center" shrinkToFit="1"/>
    </xf>
    <xf numFmtId="0" fontId="15" fillId="0" borderId="0" xfId="1" applyFont="1" applyAlignment="1">
      <alignment horizontal="center" vertical="center" wrapText="1"/>
    </xf>
    <xf numFmtId="0" fontId="16" fillId="0" borderId="1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1" applyFont="1" applyAlignment="1">
      <alignment horizontal="left" vertical="center" wrapText="1"/>
    </xf>
  </cellXfs>
  <cellStyles count="2">
    <cellStyle name="標準" xfId="0" builtinId="0"/>
    <cellStyle name="標準 2" xfId="1" xr:uid="{5491DF20-49A4-4216-862D-2D0F95865F23}"/>
  </cellStyles>
  <dxfs count="9">
    <dxf>
      <font>
        <color rgb="FF006100"/>
      </font>
      <fill>
        <patternFill>
          <bgColor rgb="FFC6EFCE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0D0A5-DC13-4F0B-A5B1-D1CB5BEB1B9F}">
  <sheetPr>
    <pageSetUpPr fitToPage="1"/>
  </sheetPr>
  <dimension ref="A1:S34"/>
  <sheetViews>
    <sheetView tabSelected="1" zoomScale="50" zoomScaleNormal="50" workbookViewId="0">
      <pane xSplit="1" ySplit="3" topLeftCell="B25" activePane="bottomRight" state="frozen"/>
      <selection pane="topRight" activeCell="C1" sqref="C1"/>
      <selection pane="bottomLeft" activeCell="A4" sqref="A4"/>
      <selection pane="bottomRight" activeCell="Q5" sqref="Q5"/>
    </sheetView>
  </sheetViews>
  <sheetFormatPr defaultColWidth="8.75" defaultRowHeight="66" customHeight="1" x14ac:dyDescent="0.25"/>
  <cols>
    <col min="1" max="1" width="15.875" style="5" customWidth="1"/>
    <col min="2" max="5" width="8.75" style="6" customWidth="1"/>
    <col min="6" max="9" width="29.375" style="7" customWidth="1"/>
    <col min="10" max="10" width="21.375" style="5" bestFit="1" customWidth="1"/>
    <col min="11" max="13" width="8.75" style="5"/>
    <col min="14" max="14" width="42.125" style="5" customWidth="1"/>
    <col min="15" max="18" width="26" style="5" customWidth="1"/>
    <col min="19" max="16384" width="8.75" style="5"/>
  </cols>
  <sheetData>
    <row r="1" spans="1:19" ht="57" customHeight="1" x14ac:dyDescent="0.25">
      <c r="A1" s="54" t="str">
        <f>TEXT($A$4,"YYYY年M月")&amp;"　各拠点朝礼オンライン参加日程【役員全員】"</f>
        <v>2023年4月　各拠点朝礼オンライン参加日程【役員全員】</v>
      </c>
      <c r="B1" s="55"/>
      <c r="C1" s="55"/>
      <c r="D1" s="55"/>
      <c r="E1" s="55"/>
      <c r="F1" s="55"/>
      <c r="G1" s="55"/>
      <c r="H1" s="55"/>
      <c r="I1" s="55"/>
    </row>
    <row r="2" spans="1:19" ht="39.75" customHeight="1" thickBot="1" x14ac:dyDescent="0.3">
      <c r="H2" s="8" t="s">
        <v>8</v>
      </c>
      <c r="I2" s="9">
        <f ca="1">TODAY()</f>
        <v>45041</v>
      </c>
    </row>
    <row r="3" spans="1:19" s="13" customFormat="1" ht="66" customHeight="1" thickBot="1" x14ac:dyDescent="0.3">
      <c r="A3" s="10" t="s">
        <v>9</v>
      </c>
      <c r="B3" s="14" t="s">
        <v>10</v>
      </c>
      <c r="C3" s="11" t="s">
        <v>13</v>
      </c>
      <c r="D3" s="11" t="s">
        <v>14</v>
      </c>
      <c r="E3" s="11" t="s">
        <v>15</v>
      </c>
      <c r="F3" s="12" t="s">
        <v>11</v>
      </c>
      <c r="G3" s="12" t="s">
        <v>29</v>
      </c>
      <c r="H3" s="34" t="s">
        <v>30</v>
      </c>
      <c r="I3" s="34" t="s">
        <v>31</v>
      </c>
      <c r="J3" s="52" t="s">
        <v>46</v>
      </c>
    </row>
    <row r="4" spans="1:19" ht="66" customHeight="1" x14ac:dyDescent="0.25">
      <c r="A4" s="20">
        <v>45017</v>
      </c>
      <c r="B4" s="16" t="str">
        <f>VLOOKUP($C4,TBL!$B$2:$C$8,2,FALSE)</f>
        <v>土</v>
      </c>
      <c r="C4" s="17">
        <f>WEEKDAY(A4)</f>
        <v>7</v>
      </c>
      <c r="D4" s="19">
        <v>3</v>
      </c>
      <c r="E4" s="17">
        <f>D4</f>
        <v>3</v>
      </c>
      <c r="F4" s="21" t="str">
        <f>IF($C4=7,"",IF($C4=1,"",IF($C4=2,"全社朝礼",VLOOKUP($E4,TBL!$E$2:$F$120,2,FALSE))))</f>
        <v/>
      </c>
      <c r="G4" s="22" t="str">
        <f>IF($C4=7,"",IF($C4=1,"",IF($C4=2,"全社朝礼",VLOOKUP($E4+2,TBL!$E$2:$F$120,2,FALSE))))</f>
        <v/>
      </c>
      <c r="H4" s="22" t="str">
        <f>IF($C4=7,"",IF($C4=1,"",IF($C4=2,"全社朝礼",VLOOKUP($E4+3,TBL!$E$2:$F$120,2,FALSE))))</f>
        <v/>
      </c>
      <c r="I4" s="42" t="str">
        <f>IF($C4=7,"",IF($C4=1,"",IF($C4=2,"全社朝礼",VLOOKUP($E4+4,TBL!$E$2:$F$120,2,FALSE))))</f>
        <v/>
      </c>
    </row>
    <row r="5" spans="1:19" ht="66" customHeight="1" x14ac:dyDescent="0.25">
      <c r="A5" s="15">
        <f t="shared" ref="A5:A31" si="0">A4+1</f>
        <v>45018</v>
      </c>
      <c r="B5" s="16" t="str">
        <f>VLOOKUP($C5,TBL!$B$2:$C$8,2,FALSE)</f>
        <v>日</v>
      </c>
      <c r="C5" s="17">
        <f t="shared" ref="C5:C31" si="1">WEEKDAY(A5)</f>
        <v>1</v>
      </c>
      <c r="D5" s="17">
        <f>5-IF(C5=1,5,IF(C5=7,5,IF(C5=2,5,0)))</f>
        <v>0</v>
      </c>
      <c r="E5" s="17">
        <f>E4+D5</f>
        <v>3</v>
      </c>
      <c r="F5" s="21" t="str">
        <f>IF($C5=7,"",IF($C5=1,"",IF($C5=2,"全社朝礼",VLOOKUP($E5,TBL!$E$2:$F$120,2,FALSE))))</f>
        <v/>
      </c>
      <c r="G5" s="22" t="str">
        <f>IF($C5=7,"",IF($C5=1,"",IF($C5=2,"全社朝礼",VLOOKUP($E5+2,TBL!$E$2:$F$120,2,FALSE))))</f>
        <v/>
      </c>
      <c r="H5" s="22" t="str">
        <f>IF($C5=7,"",IF($C5=1,"",IF($C5=2,"全社朝礼",VLOOKUP($E5+3,TBL!$E$2:$F$120,2,FALSE))))</f>
        <v/>
      </c>
      <c r="I5" s="42" t="str">
        <f>IF($C5=7,"",IF($C5=1,"",IF($C5=2,"全社朝礼",VLOOKUP($E5+4,TBL!$E$2:$F$120,2,FALSE))))</f>
        <v/>
      </c>
    </row>
    <row r="6" spans="1:19" ht="66" customHeight="1" x14ac:dyDescent="0.25">
      <c r="A6" s="15">
        <f t="shared" si="0"/>
        <v>45019</v>
      </c>
      <c r="B6" s="16" t="str">
        <f>VLOOKUP($C6,TBL!$B$2:$C$8,2,FALSE)</f>
        <v>月</v>
      </c>
      <c r="C6" s="17">
        <f t="shared" si="1"/>
        <v>2</v>
      </c>
      <c r="D6" s="17">
        <f t="shared" ref="D6:D34" si="2">5-IF(C6=1,5,IF(C6=7,5,IF(C6=2,5,0)))</f>
        <v>0</v>
      </c>
      <c r="E6" s="17">
        <f t="shared" ref="E6:E34" si="3">E5+D6</f>
        <v>3</v>
      </c>
      <c r="F6" s="28" t="str">
        <f>IF($C6=7,"",IF($C6=1,"",IF($C6=2,"全社朝礼",VLOOKUP($E6,TBL!$E$2:$F$120,2,FALSE))))</f>
        <v>全社朝礼</v>
      </c>
      <c r="G6" s="29" t="str">
        <f>IF($C6=7,"",IF($C6=1,"",IF($C6=2,"全社朝礼",VLOOKUP($E6+2,TBL!$E$2:$F$120,2,FALSE))))</f>
        <v>全社朝礼</v>
      </c>
      <c r="H6" s="29" t="str">
        <f>IF($C6=7,"",IF($C6=1,"",IF($C6=2,"全社朝礼",VLOOKUP($E6+3,TBL!$E$2:$F$120,2,FALSE))))</f>
        <v>全社朝礼</v>
      </c>
      <c r="I6" s="43" t="str">
        <f>IF($C6=7,"",IF($C6=1,"",IF($C6=2,"全社朝礼",VLOOKUP($E6+4,TBL!$E$2:$F$120,2,FALSE))))</f>
        <v>全社朝礼</v>
      </c>
      <c r="J6" s="40" t="s">
        <v>42</v>
      </c>
      <c r="K6" s="32"/>
      <c r="L6" s="32"/>
    </row>
    <row r="7" spans="1:19" ht="66" customHeight="1" x14ac:dyDescent="0.25">
      <c r="A7" s="15">
        <f t="shared" si="0"/>
        <v>45020</v>
      </c>
      <c r="B7" s="16" t="str">
        <f>VLOOKUP($C7,TBL!$B$2:$C$8,2,FALSE)</f>
        <v>火</v>
      </c>
      <c r="C7" s="17">
        <f t="shared" si="1"/>
        <v>3</v>
      </c>
      <c r="D7" s="17">
        <f t="shared" si="2"/>
        <v>5</v>
      </c>
      <c r="E7" s="17">
        <f t="shared" si="3"/>
        <v>8</v>
      </c>
      <c r="F7" s="21" t="str">
        <f>IF($C7=7,"",IF($C7=1,"",IF($C7=2,"全社朝礼",VLOOKUP($E7,TBL!$E$2:$F$120,2,FALSE))))</f>
        <v>りんくう常滑　生産管理G2</v>
      </c>
      <c r="G7" s="22" t="str">
        <f>IF($C7=7,"",IF($C7=1,"",IF($C7=2,"全社朝礼",VLOOKUP($E7+2,TBL!$E$2:$F$120,2,FALSE))))</f>
        <v>刈谷　生産管理G</v>
      </c>
      <c r="H7" s="22" t="str">
        <f>IF($C7=7,"",IF($C7=1,"",IF($C7=2,"全社朝礼",VLOOKUP($E7+3,TBL!$E$2:$F$120,2,FALSE))))</f>
        <v>刈谷　製造&amp;品管</v>
      </c>
      <c r="I7" s="42" t="str">
        <f>IF($C7=7,"",IF($C7=1,"",IF($C7=2,"全社朝礼",VLOOKUP($E7+4,TBL!$E$2:$F$120,2,FALSE))))</f>
        <v>知立　管理G</v>
      </c>
      <c r="M7" s="23"/>
      <c r="N7" s="23" t="s">
        <v>16</v>
      </c>
      <c r="O7" s="23"/>
      <c r="P7" s="23"/>
      <c r="Q7" s="23"/>
      <c r="R7" s="23"/>
      <c r="S7" s="23"/>
    </row>
    <row r="8" spans="1:19" ht="66" customHeight="1" x14ac:dyDescent="0.25">
      <c r="A8" s="15">
        <f t="shared" si="0"/>
        <v>45021</v>
      </c>
      <c r="B8" s="16" t="str">
        <f>VLOOKUP($C8,TBL!$B$2:$C$8,2,FALSE)</f>
        <v>水</v>
      </c>
      <c r="C8" s="17">
        <f t="shared" si="1"/>
        <v>4</v>
      </c>
      <c r="D8" s="17">
        <f t="shared" si="2"/>
        <v>5</v>
      </c>
      <c r="E8" s="17">
        <f t="shared" si="3"/>
        <v>13</v>
      </c>
      <c r="F8" s="21" t="str">
        <f>IF($C8=7,"",IF($C8=1,"",IF($C8=2,"全社朝礼",VLOOKUP($E8,TBL!$E$2:$F$120,2,FALSE))))</f>
        <v>知立　生産管理G</v>
      </c>
      <c r="G8" s="22" t="str">
        <f>IF($C8=7,"",IF($C8=1,"",IF($C8=2,"全社朝礼",VLOOKUP($E8+2,TBL!$E$2:$F$120,2,FALSE))))</f>
        <v>りんくう常滑　製造&amp;品管</v>
      </c>
      <c r="H8" s="22" t="str">
        <f>IF($C8=7,"",IF($C8=1,"",IF($C8=2,"全社朝礼",VLOOKUP($E8+3,TBL!$E$2:$F$120,2,FALSE))))</f>
        <v>りんくう常滑　生産管理G1</v>
      </c>
      <c r="I8" s="42" t="str">
        <f>IF($C8=7,"",IF($C8=1,"",IF($C8=2,"全社朝礼",VLOOKUP($E8+4,TBL!$E$2:$F$120,2,FALSE))))</f>
        <v>りんくう常滑　生産管理G2</v>
      </c>
      <c r="M8" s="49" t="s">
        <v>18</v>
      </c>
      <c r="N8" s="49" t="s">
        <v>17</v>
      </c>
      <c r="O8" s="50" t="s">
        <v>11</v>
      </c>
      <c r="P8" s="50" t="s">
        <v>29</v>
      </c>
      <c r="Q8" s="50" t="s">
        <v>30</v>
      </c>
      <c r="R8" s="50" t="s">
        <v>31</v>
      </c>
      <c r="S8" s="49"/>
    </row>
    <row r="9" spans="1:19" ht="66" customHeight="1" x14ac:dyDescent="0.25">
      <c r="A9" s="15">
        <f t="shared" si="0"/>
        <v>45022</v>
      </c>
      <c r="B9" s="16" t="str">
        <f>VLOOKUP($C9,TBL!$B$2:$C$8,2,FALSE)</f>
        <v>木</v>
      </c>
      <c r="C9" s="17">
        <f t="shared" si="1"/>
        <v>5</v>
      </c>
      <c r="D9" s="17">
        <f t="shared" si="2"/>
        <v>5</v>
      </c>
      <c r="E9" s="17">
        <f t="shared" si="3"/>
        <v>18</v>
      </c>
      <c r="F9" s="21" t="str">
        <f>IF($C9=7,"",IF($C9=1,"",IF($C9=2,"全社朝礼",VLOOKUP($E9,TBL!$E$2:$F$120,2,FALSE))))</f>
        <v>営業戦略T</v>
      </c>
      <c r="G9" s="30" t="str">
        <f>IF($C9=7,"",IF($C9=1,"",IF($C9=2,"全社朝礼",VLOOKUP($E9+2,TBL!$E$2:$F$120,2,FALSE))))</f>
        <v>刈谷　製造&amp;品管</v>
      </c>
      <c r="H9" s="22" t="str">
        <f>IF($C9=7,"",IF($C9=1,"",IF($C9=2,"全社朝礼",VLOOKUP($E9+3,TBL!$E$2:$F$120,2,FALSE))))</f>
        <v>知立　管理G</v>
      </c>
      <c r="I9" s="42" t="str">
        <f>IF($C9=7,"",IF($C9=1,"",IF($C9=2,"全社朝礼",VLOOKUP($E9+4,TBL!$E$2:$F$120,2,FALSE))))</f>
        <v>知立　生産管理G</v>
      </c>
      <c r="J9" s="33"/>
      <c r="K9" s="33"/>
      <c r="L9" s="33"/>
      <c r="M9" s="49">
        <v>1</v>
      </c>
      <c r="N9" s="51" t="s">
        <v>19</v>
      </c>
      <c r="O9" s="49">
        <f>COUNTIF($F$4:$F$34,$N9)</f>
        <v>2</v>
      </c>
      <c r="P9" s="49">
        <f>COUNTIF($G$4:$G$34,$N9)</f>
        <v>2</v>
      </c>
      <c r="Q9" s="49">
        <f>COUNTIF($H$4:$H$34,$N9)</f>
        <v>1</v>
      </c>
      <c r="R9" s="49">
        <f>COUNTIF($I$4:$I$34,$N9)</f>
        <v>2</v>
      </c>
      <c r="S9" s="53">
        <f t="shared" ref="S9:S14" si="4">SUM(O9:R9)</f>
        <v>7</v>
      </c>
    </row>
    <row r="10" spans="1:19" ht="66" customHeight="1" x14ac:dyDescent="0.25">
      <c r="A10" s="15">
        <f t="shared" si="0"/>
        <v>45023</v>
      </c>
      <c r="B10" s="16" t="str">
        <f>VLOOKUP($C10,TBL!$B$2:$C$8,2,FALSE)</f>
        <v>金</v>
      </c>
      <c r="C10" s="17">
        <f t="shared" si="1"/>
        <v>6</v>
      </c>
      <c r="D10" s="17">
        <f t="shared" si="2"/>
        <v>5</v>
      </c>
      <c r="E10" s="17">
        <f t="shared" si="3"/>
        <v>23</v>
      </c>
      <c r="F10" s="21" t="str">
        <f>IF($C10=7,"",IF($C10=1,"",IF($C10=2,"全社朝礼",VLOOKUP($E10,TBL!$E$2:$F$120,2,FALSE))))</f>
        <v>島根　生産管理G</v>
      </c>
      <c r="G10" s="22" t="str">
        <f>IF($C10=7,"",IF($C10=1,"",IF($C10=2,"全社朝礼",VLOOKUP($E10+2,TBL!$E$2:$F$120,2,FALSE))))</f>
        <v>りんくう常滑　生産管理G1</v>
      </c>
      <c r="H10" s="22" t="str">
        <f>IF($C10=7,"",IF($C10=1,"",IF($C10=2,"全社朝礼",VLOOKUP($E10+3,TBL!$E$2:$F$120,2,FALSE))))</f>
        <v>りんくう常滑　生産管理G2</v>
      </c>
      <c r="I10" s="42" t="str">
        <f>IF($C10=7,"",IF($C10=1,"",IF($C10=2,"全社朝礼",VLOOKUP($E10+4,TBL!$E$2:$F$120,2,FALSE))))</f>
        <v>営業戦略T</v>
      </c>
      <c r="M10" s="49">
        <v>2</v>
      </c>
      <c r="N10" s="51" t="s">
        <v>21</v>
      </c>
      <c r="O10" s="49">
        <f t="shared" ref="O10:O17" si="5">COUNTIF($F$4:$F$34,$N10)</f>
        <v>2</v>
      </c>
      <c r="P10" s="49">
        <f t="shared" ref="P10:P17" si="6">COUNTIF($G$4:$G$34,$N10)</f>
        <v>2</v>
      </c>
      <c r="Q10" s="49">
        <f t="shared" ref="Q10:Q17" si="7">COUNTIF($H$4:$H$34,$N10)</f>
        <v>2</v>
      </c>
      <c r="R10" s="49">
        <f t="shared" ref="R10:R17" si="8">COUNTIF($I$4:$I$34,$N10)</f>
        <v>1</v>
      </c>
      <c r="S10" s="53">
        <f t="shared" si="4"/>
        <v>7</v>
      </c>
    </row>
    <row r="11" spans="1:19" ht="66" customHeight="1" x14ac:dyDescent="0.25">
      <c r="A11" s="15">
        <f t="shared" si="0"/>
        <v>45024</v>
      </c>
      <c r="B11" s="16" t="str">
        <f>VLOOKUP($C11,TBL!$B$2:$C$8,2,FALSE)</f>
        <v>土</v>
      </c>
      <c r="C11" s="17">
        <f t="shared" si="1"/>
        <v>7</v>
      </c>
      <c r="D11" s="17">
        <f t="shared" si="2"/>
        <v>0</v>
      </c>
      <c r="E11" s="17">
        <f t="shared" si="3"/>
        <v>23</v>
      </c>
      <c r="F11" s="21" t="str">
        <f>IF($C11=7,"",IF($C11=1,"",IF($C11=2,"全社朝礼",VLOOKUP($E11,TBL!$E$2:$F$120,2,FALSE))))</f>
        <v/>
      </c>
      <c r="G11" s="22" t="str">
        <f>IF($C11=7,"",IF($C11=1,"",IF($C11=2,"全社朝礼",VLOOKUP($E11+2,TBL!$E$2:$F$120,2,FALSE))))</f>
        <v/>
      </c>
      <c r="H11" s="22" t="str">
        <f>IF($C11=7,"",IF($C11=1,"",IF($C11=2,"全社朝礼",VLOOKUP($E11+3,TBL!$E$2:$F$120,2,FALSE))))</f>
        <v/>
      </c>
      <c r="I11" s="42" t="str">
        <f>IF($C11=7,"",IF($C11=1,"",IF($C11=2,"全社朝礼",VLOOKUP($E11+4,TBL!$E$2:$F$120,2,FALSE))))</f>
        <v/>
      </c>
      <c r="M11" s="49">
        <v>3</v>
      </c>
      <c r="N11" s="51" t="s">
        <v>20</v>
      </c>
      <c r="O11" s="49">
        <f t="shared" si="5"/>
        <v>1</v>
      </c>
      <c r="P11" s="49">
        <f t="shared" si="6"/>
        <v>2</v>
      </c>
      <c r="Q11" s="49">
        <f t="shared" si="7"/>
        <v>2</v>
      </c>
      <c r="R11" s="49">
        <f t="shared" si="8"/>
        <v>2</v>
      </c>
      <c r="S11" s="53">
        <f t="shared" si="4"/>
        <v>7</v>
      </c>
    </row>
    <row r="12" spans="1:19" ht="66" customHeight="1" x14ac:dyDescent="0.25">
      <c r="A12" s="15">
        <f t="shared" si="0"/>
        <v>45025</v>
      </c>
      <c r="B12" s="16" t="str">
        <f>VLOOKUP($C12,TBL!$B$2:$C$8,2,FALSE)</f>
        <v>日</v>
      </c>
      <c r="C12" s="17">
        <f t="shared" si="1"/>
        <v>1</v>
      </c>
      <c r="D12" s="17">
        <f t="shared" si="2"/>
        <v>0</v>
      </c>
      <c r="E12" s="17">
        <f t="shared" si="3"/>
        <v>23</v>
      </c>
      <c r="F12" s="21" t="str">
        <f>IF($C12=7,"",IF($C12=1,"",IF($C12=2,"全社朝礼",VLOOKUP($E12,TBL!$E$2:$F$120,2,FALSE))))</f>
        <v/>
      </c>
      <c r="G12" s="22" t="str">
        <f>IF($C12=7,"",IF($C12=1,"",IF($C12=2,"全社朝礼",VLOOKUP($E12+2,TBL!$E$2:$F$120,2,FALSE))))</f>
        <v/>
      </c>
      <c r="H12" s="22" t="str">
        <f>IF($C12=7,"",IF($C12=1,"",IF($C12=2,"全社朝礼",VLOOKUP($E12+3,TBL!$E$2:$F$120,2,FALSE))))</f>
        <v/>
      </c>
      <c r="I12" s="42" t="str">
        <f>IF($C12=7,"",IF($C12=1,"",IF($C12=2,"全社朝礼",VLOOKUP($E12+4,TBL!$E$2:$F$120,2,FALSE))))</f>
        <v/>
      </c>
      <c r="M12" s="49">
        <v>4</v>
      </c>
      <c r="N12" s="51" t="s">
        <v>25</v>
      </c>
      <c r="O12" s="49">
        <f t="shared" si="5"/>
        <v>2</v>
      </c>
      <c r="P12" s="49">
        <f t="shared" si="6"/>
        <v>2</v>
      </c>
      <c r="Q12" s="49">
        <f t="shared" si="7"/>
        <v>2</v>
      </c>
      <c r="R12" s="49">
        <f t="shared" si="8"/>
        <v>2</v>
      </c>
      <c r="S12" s="53">
        <f t="shared" si="4"/>
        <v>8</v>
      </c>
    </row>
    <row r="13" spans="1:19" ht="66" customHeight="1" x14ac:dyDescent="0.25">
      <c r="A13" s="15">
        <f t="shared" si="0"/>
        <v>45026</v>
      </c>
      <c r="B13" s="16" t="str">
        <f>VLOOKUP($C13,TBL!$B$2:$C$8,2,FALSE)</f>
        <v>月</v>
      </c>
      <c r="C13" s="17">
        <f t="shared" si="1"/>
        <v>2</v>
      </c>
      <c r="D13" s="17">
        <f t="shared" si="2"/>
        <v>0</v>
      </c>
      <c r="E13" s="17">
        <f t="shared" si="3"/>
        <v>23</v>
      </c>
      <c r="F13" s="25" t="str">
        <f>IF($C13=7,"",IF($C13=1,"",IF($C13=2,"全社朝礼",VLOOKUP($E13,TBL!$E$2:$F$120,2,FALSE))))</f>
        <v>全社朝礼</v>
      </c>
      <c r="G13" s="26" t="str">
        <f>IF($C13=7,"",IF($C13=1,"",IF($C13=2,"全社朝礼",VLOOKUP($E13+2,TBL!$E$2:$F$120,2,FALSE))))</f>
        <v>全社朝礼</v>
      </c>
      <c r="H13" s="27" t="str">
        <f>IF($C13=7,"",IF($C13=1,"",IF($C13=2,"全社朝礼",VLOOKUP($E13+3,TBL!$E$2:$F$120,2,FALSE))))</f>
        <v>全社朝礼</v>
      </c>
      <c r="I13" s="44" t="str">
        <f>IF($C13=7,"",IF($C13=1,"",IF($C13=2,"全社朝礼",VLOOKUP($E13+4,TBL!$E$2:$F$120,2,FALSE))))</f>
        <v>全社朝礼</v>
      </c>
      <c r="J13" s="41" t="s">
        <v>43</v>
      </c>
      <c r="K13" s="32"/>
      <c r="L13" s="32"/>
      <c r="M13" s="49">
        <v>5</v>
      </c>
      <c r="N13" s="51" t="s">
        <v>24</v>
      </c>
      <c r="O13" s="49">
        <f t="shared" si="5"/>
        <v>2</v>
      </c>
      <c r="P13" s="49">
        <f t="shared" si="6"/>
        <v>1</v>
      </c>
      <c r="Q13" s="49">
        <f t="shared" si="7"/>
        <v>2</v>
      </c>
      <c r="R13" s="49">
        <f t="shared" si="8"/>
        <v>2</v>
      </c>
      <c r="S13" s="53">
        <f t="shared" si="4"/>
        <v>7</v>
      </c>
    </row>
    <row r="14" spans="1:19" ht="66" customHeight="1" x14ac:dyDescent="0.25">
      <c r="A14" s="15">
        <f t="shared" si="0"/>
        <v>45027</v>
      </c>
      <c r="B14" s="16" t="str">
        <f>VLOOKUP($C14,TBL!$B$2:$C$8,2,FALSE)</f>
        <v>火</v>
      </c>
      <c r="C14" s="17">
        <f t="shared" si="1"/>
        <v>3</v>
      </c>
      <c r="D14" s="17">
        <f>5-IF(C14=1,5,IF(C14=7,5,IF(C14=2,5,0)))</f>
        <v>5</v>
      </c>
      <c r="E14" s="17">
        <f>E13+D14</f>
        <v>28</v>
      </c>
      <c r="F14" s="21" t="str">
        <f>IF($C14=7,"",IF($C14=1,"",IF($C14=2,"全社朝礼",VLOOKUP($E14,TBL!$E$2:$F$120,2,FALSE))))</f>
        <v>刈谷　生産管理G</v>
      </c>
      <c r="G14" s="22" t="str">
        <f>IF($C14=7,"",IF($C14=1,"",IF($C14=2,"全社朝礼",VLOOKUP($E14+2,TBL!$E$2:$F$120,2,FALSE))))</f>
        <v>知立　管理G</v>
      </c>
      <c r="H14" s="22" t="str">
        <f>IF($C14=7,"",IF($C14=1,"",IF($C14=2,"全社朝礼",VLOOKUP($E14+3,TBL!$E$2:$F$120,2,FALSE))))</f>
        <v>知立　生産管理G</v>
      </c>
      <c r="I14" s="42" t="str">
        <f>IF($C14=7,"",IF($C14=1,"",IF($C14=2,"全社朝礼",VLOOKUP($E14+4,TBL!$E$2:$F$120,2,FALSE))))</f>
        <v>島根　生産管理G</v>
      </c>
      <c r="M14" s="49">
        <v>6</v>
      </c>
      <c r="N14" s="51" t="s">
        <v>22</v>
      </c>
      <c r="O14" s="49">
        <f t="shared" si="5"/>
        <v>2</v>
      </c>
      <c r="P14" s="49">
        <f t="shared" si="6"/>
        <v>2</v>
      </c>
      <c r="Q14" s="49">
        <f t="shared" si="7"/>
        <v>1</v>
      </c>
      <c r="R14" s="49">
        <f t="shared" si="8"/>
        <v>2</v>
      </c>
      <c r="S14" s="53">
        <f t="shared" si="4"/>
        <v>7</v>
      </c>
    </row>
    <row r="15" spans="1:19" ht="66" customHeight="1" x14ac:dyDescent="0.25">
      <c r="A15" s="15">
        <f t="shared" si="0"/>
        <v>45028</v>
      </c>
      <c r="B15" s="16" t="str">
        <f>VLOOKUP($C15,TBL!$B$2:$C$8,2,FALSE)</f>
        <v>水</v>
      </c>
      <c r="C15" s="17">
        <f t="shared" si="1"/>
        <v>4</v>
      </c>
      <c r="D15" s="17">
        <f t="shared" si="2"/>
        <v>5</v>
      </c>
      <c r="E15" s="17">
        <f t="shared" si="3"/>
        <v>33</v>
      </c>
      <c r="F15" s="21" t="str">
        <f>IF($C15=7,"",IF($C15=1,"",IF($C15=2,"全社朝礼",VLOOKUP($E15,TBL!$E$2:$F$120,2,FALSE))))</f>
        <v>りんくう常滑　製造&amp;品管</v>
      </c>
      <c r="G15" s="22" t="str">
        <f>IF($C15=7,"",IF($C15=1,"",IF($C15=2,"全社朝礼",VLOOKUP($E15+2,TBL!$E$2:$F$120,2,FALSE))))</f>
        <v>りんくう常滑　生産管理G2</v>
      </c>
      <c r="H15" s="22" t="str">
        <f>IF($C15=7,"",IF($C15=1,"",IF($C15=2,"全社朝礼",VLOOKUP($E15+3,TBL!$E$2:$F$120,2,FALSE))))</f>
        <v>営業戦略T</v>
      </c>
      <c r="I15" s="42" t="str">
        <f>IF($C15=7,"",IF($C15=1,"",IF($C15=2,"全社朝礼",VLOOKUP($E15+4,TBL!$E$2:$F$120,2,FALSE))))</f>
        <v>刈谷　生産管理G</v>
      </c>
      <c r="M15" s="49">
        <v>7</v>
      </c>
      <c r="N15" s="51" t="s">
        <v>26</v>
      </c>
      <c r="O15" s="49">
        <f t="shared" si="5"/>
        <v>1</v>
      </c>
      <c r="P15" s="49">
        <f t="shared" si="6"/>
        <v>2</v>
      </c>
      <c r="Q15" s="49">
        <f t="shared" si="7"/>
        <v>2</v>
      </c>
      <c r="R15" s="49">
        <f>COUNTIF($I$4:$I$34,$N15)</f>
        <v>1</v>
      </c>
      <c r="S15" s="53">
        <f>SUM(O15:R15)</f>
        <v>6</v>
      </c>
    </row>
    <row r="16" spans="1:19" ht="66" customHeight="1" x14ac:dyDescent="0.25">
      <c r="A16" s="15">
        <f t="shared" si="0"/>
        <v>45029</v>
      </c>
      <c r="B16" s="16" t="str">
        <f>VLOOKUP($C16,TBL!$B$2:$C$8,2,FALSE)</f>
        <v>木</v>
      </c>
      <c r="C16" s="17">
        <f t="shared" si="1"/>
        <v>5</v>
      </c>
      <c r="D16" s="17">
        <f t="shared" si="2"/>
        <v>5</v>
      </c>
      <c r="E16" s="17">
        <f t="shared" si="3"/>
        <v>38</v>
      </c>
      <c r="F16" s="21" t="str">
        <f>IF($C16=7,"",IF($C16=1,"",IF($C16=2,"全社朝礼",VLOOKUP($E16,TBL!$E$2:$F$120,2,FALSE))))</f>
        <v>刈谷　製造&amp;品管</v>
      </c>
      <c r="G16" s="22" t="str">
        <f>IF($C16=7,"",IF($C16=1,"",IF($C16=2,"全社朝礼",VLOOKUP($E16+2,TBL!$E$2:$F$120,2,FALSE))))</f>
        <v>知立　生産管理G</v>
      </c>
      <c r="H16" s="22" t="str">
        <f>IF($C16=7,"",IF($C16=1,"",IF($C16=2,"全社朝礼",VLOOKUP($E16+3,TBL!$E$2:$F$120,2,FALSE))))</f>
        <v>島根　生産管理G</v>
      </c>
      <c r="I16" s="45" t="str">
        <f>IF($C16=7,"",IF($C16=1,"",IF($C16=2,"全社朝礼",VLOOKUP($E16+4,TBL!$E$2:$F$120,2,FALSE))))</f>
        <v>りんくう常滑　製造&amp;品管</v>
      </c>
      <c r="J16" s="33"/>
      <c r="K16" s="33"/>
      <c r="L16" s="33"/>
      <c r="M16" s="49">
        <v>8</v>
      </c>
      <c r="N16" s="49" t="s">
        <v>27</v>
      </c>
      <c r="O16" s="49">
        <f t="shared" si="5"/>
        <v>2</v>
      </c>
      <c r="P16" s="49">
        <f t="shared" si="6"/>
        <v>2</v>
      </c>
      <c r="Q16" s="49">
        <f t="shared" si="7"/>
        <v>2</v>
      </c>
      <c r="R16" s="49">
        <f t="shared" si="8"/>
        <v>2</v>
      </c>
      <c r="S16" s="53">
        <f t="shared" ref="S16:S17" si="9">SUM(O16:R16)</f>
        <v>8</v>
      </c>
    </row>
    <row r="17" spans="1:19" ht="66" customHeight="1" x14ac:dyDescent="0.25">
      <c r="A17" s="15">
        <f t="shared" si="0"/>
        <v>45030</v>
      </c>
      <c r="B17" s="16" t="str">
        <f>VLOOKUP($C17,TBL!$B$2:$C$8,2,FALSE)</f>
        <v>金</v>
      </c>
      <c r="C17" s="17">
        <f t="shared" si="1"/>
        <v>6</v>
      </c>
      <c r="D17" s="17">
        <f t="shared" si="2"/>
        <v>5</v>
      </c>
      <c r="E17" s="17">
        <f t="shared" si="3"/>
        <v>43</v>
      </c>
      <c r="F17" s="21" t="str">
        <f>IF($C17=7,"",IF($C17=1,"",IF($C17=2,"全社朝礼",VLOOKUP($E17,TBL!$E$2:$F$120,2,FALSE))))</f>
        <v>りんくう常滑　生産管理G1</v>
      </c>
      <c r="G17" s="22" t="str">
        <f>IF($C17=7,"",IF($C17=1,"",IF($C17=2,"全社朝礼",VLOOKUP($E17+2,TBL!$E$2:$F$120,2,FALSE))))</f>
        <v>営業戦略T</v>
      </c>
      <c r="H17" s="22" t="str">
        <f>IF($C17=7,"",IF($C17=1,"",IF($C17=2,"全社朝礼",VLOOKUP($E17+3,TBL!$E$2:$F$120,2,FALSE))))</f>
        <v>刈谷　生産管理G</v>
      </c>
      <c r="I17" s="42" t="str">
        <f>IF($C17=7,"",IF($C17=1,"",IF($C17=2,"全社朝礼",VLOOKUP($E17+4,TBL!$E$2:$F$120,2,FALSE))))</f>
        <v>刈谷　製造&amp;品管</v>
      </c>
      <c r="M17" s="49">
        <v>9</v>
      </c>
      <c r="N17" s="49" t="s">
        <v>23</v>
      </c>
      <c r="O17" s="49">
        <f t="shared" si="5"/>
        <v>2</v>
      </c>
      <c r="P17" s="49">
        <f t="shared" si="6"/>
        <v>1</v>
      </c>
      <c r="Q17" s="49">
        <f t="shared" si="7"/>
        <v>2</v>
      </c>
      <c r="R17" s="49">
        <f t="shared" si="8"/>
        <v>2</v>
      </c>
      <c r="S17" s="53">
        <f t="shared" si="9"/>
        <v>7</v>
      </c>
    </row>
    <row r="18" spans="1:19" ht="66" customHeight="1" x14ac:dyDescent="0.25">
      <c r="A18" s="15">
        <f t="shared" si="0"/>
        <v>45031</v>
      </c>
      <c r="B18" s="16" t="str">
        <f>VLOOKUP($C18,TBL!$B$2:$C$8,2,FALSE)</f>
        <v>土</v>
      </c>
      <c r="C18" s="17">
        <f t="shared" si="1"/>
        <v>7</v>
      </c>
      <c r="D18" s="17">
        <f t="shared" si="2"/>
        <v>0</v>
      </c>
      <c r="E18" s="17">
        <f t="shared" si="3"/>
        <v>43</v>
      </c>
      <c r="F18" s="21" t="str">
        <f>IF($C18=7,"",IF($C18=1,"",IF($C18=2,"全社朝礼",VLOOKUP($E18,TBL!$E$2:$F$120,2,FALSE))))</f>
        <v/>
      </c>
      <c r="G18" s="22" t="str">
        <f>IF($C18=7,"",IF($C18=1,"",IF($C18=2,"全社朝礼",VLOOKUP($E18+2,TBL!$E$2:$F$120,2,FALSE))))</f>
        <v/>
      </c>
      <c r="H18" s="22" t="str">
        <f>IF($C18=7,"",IF($C18=1,"",IF($C18=2,"全社朝礼",VLOOKUP($E18+3,TBL!$E$2:$F$120,2,FALSE))))</f>
        <v/>
      </c>
      <c r="I18" s="42" t="str">
        <f>IF($C18=7,"",IF($C18=1,"",IF($C18=2,"全社朝礼",VLOOKUP($E18+4,TBL!$E$2:$F$120,2,FALSE))))</f>
        <v/>
      </c>
      <c r="M18" s="49"/>
      <c r="N18" s="53"/>
      <c r="O18" s="53">
        <f>SUM(O9:O15)</f>
        <v>12</v>
      </c>
      <c r="P18" s="53">
        <f>SUM(P9:P15)</f>
        <v>13</v>
      </c>
      <c r="Q18" s="53">
        <f>SUM(Q9:Q15)</f>
        <v>12</v>
      </c>
      <c r="R18" s="53">
        <f>SUM(R9:R15)</f>
        <v>12</v>
      </c>
      <c r="S18" s="53"/>
    </row>
    <row r="19" spans="1:19" ht="66" customHeight="1" x14ac:dyDescent="0.25">
      <c r="A19" s="15">
        <f t="shared" si="0"/>
        <v>45032</v>
      </c>
      <c r="B19" s="16" t="str">
        <f>VLOOKUP($C19,TBL!$B$2:$C$8,2,FALSE)</f>
        <v>日</v>
      </c>
      <c r="C19" s="17">
        <f t="shared" si="1"/>
        <v>1</v>
      </c>
      <c r="D19" s="17">
        <f t="shared" si="2"/>
        <v>0</v>
      </c>
      <c r="E19" s="17">
        <f t="shared" si="3"/>
        <v>43</v>
      </c>
      <c r="F19" s="21" t="str">
        <f>IF($C19=7,"",IF($C19=1,"",IF($C19=2,"全社朝礼",VLOOKUP($E19,TBL!$E$2:$F$120,2,FALSE))))</f>
        <v/>
      </c>
      <c r="G19" s="22" t="str">
        <f>IF($C19=7,"",IF($C19=1,"",IF($C19=2,"全社朝礼",VLOOKUP($E19+2,TBL!$E$2:$F$120,2,FALSE))))</f>
        <v/>
      </c>
      <c r="H19" s="22" t="str">
        <f>IF($C19=7,"",IF($C19=1,"",IF($C19=2,"全社朝礼",VLOOKUP($E19+3,TBL!$E$2:$F$120,2,FALSE))))</f>
        <v/>
      </c>
      <c r="I19" s="42" t="str">
        <f>IF($C19=7,"",IF($C19=1,"",IF($C19=2,"全社朝礼",VLOOKUP($E19+4,TBL!$E$2:$F$120,2,FALSE))))</f>
        <v/>
      </c>
      <c r="N19" s="52"/>
    </row>
    <row r="20" spans="1:19" ht="66" customHeight="1" x14ac:dyDescent="0.25">
      <c r="A20" s="15">
        <f t="shared" si="0"/>
        <v>45033</v>
      </c>
      <c r="B20" s="16" t="str">
        <f>VLOOKUP($C20,TBL!$B$2:$C$8,2,FALSE)</f>
        <v>月</v>
      </c>
      <c r="C20" s="17">
        <f t="shared" si="1"/>
        <v>2</v>
      </c>
      <c r="D20" s="17">
        <f t="shared" si="2"/>
        <v>0</v>
      </c>
      <c r="E20" s="17">
        <f t="shared" si="3"/>
        <v>43</v>
      </c>
      <c r="F20" s="28" t="str">
        <f>IF($C20=7,"",IF($C20=1,"",IF($C20=2,"全社朝礼",VLOOKUP($E20,TBL!$E$2:$F$120,2,FALSE))))</f>
        <v>全社朝礼</v>
      </c>
      <c r="G20" s="31" t="str">
        <f>IF($C20=7,"",IF($C20=1,"",IF($C20=2,"全社朝礼",VLOOKUP($E20+2,TBL!$E$2:$F$120,2,FALSE))))</f>
        <v>全社朝礼</v>
      </c>
      <c r="H20" s="29" t="str">
        <f>IF($C20=7,"",IF($C20=1,"",IF($C20=2,"全社朝礼",VLOOKUP($E20+3,TBL!$E$2:$F$120,2,FALSE))))</f>
        <v>全社朝礼</v>
      </c>
      <c r="I20" s="46" t="str">
        <f>IF($C20=7,"",IF($C20=1,"",IF($C20=2,"全社朝礼",VLOOKUP($E20+4,TBL!$E$2:$F$120,2,FALSE))))</f>
        <v>全社朝礼</v>
      </c>
      <c r="J20" s="40" t="s">
        <v>44</v>
      </c>
      <c r="K20" s="32"/>
      <c r="L20" s="32"/>
      <c r="N20" s="56" t="s">
        <v>46</v>
      </c>
    </row>
    <row r="21" spans="1:19" ht="66" customHeight="1" x14ac:dyDescent="0.25">
      <c r="A21" s="15">
        <f t="shared" si="0"/>
        <v>45034</v>
      </c>
      <c r="B21" s="16" t="str">
        <f>VLOOKUP($C21,TBL!$B$2:$C$8,2,FALSE)</f>
        <v>火</v>
      </c>
      <c r="C21" s="17">
        <f t="shared" si="1"/>
        <v>3</v>
      </c>
      <c r="D21" s="17">
        <f t="shared" si="2"/>
        <v>5</v>
      </c>
      <c r="E21" s="17">
        <f t="shared" si="3"/>
        <v>48</v>
      </c>
      <c r="F21" s="21" t="str">
        <f>IF($C21=7,"",IF($C21=1,"",IF($C21=2,"全社朝礼",VLOOKUP($E21,TBL!$E$2:$F$120,2,FALSE))))</f>
        <v>知立　管理G</v>
      </c>
      <c r="G21" s="22" t="str">
        <f>IF($C21=7,"",IF($C21=1,"",IF($C21=2,"全社朝礼",VLOOKUP($E21+2,TBL!$E$2:$F$120,2,FALSE))))</f>
        <v>島根　生産管理G</v>
      </c>
      <c r="H21" s="22" t="str">
        <f>IF($C21=7,"",IF($C21=1,"",IF($C21=2,"全社朝礼",VLOOKUP($E21+3,TBL!$E$2:$F$120,2,FALSE))))</f>
        <v>りんくう常滑　製造&amp;品管</v>
      </c>
      <c r="I21" s="42" t="str">
        <f>IF($C21=7,"",IF($C21=1,"",IF($C21=2,"全社朝礼",VLOOKUP($E21+4,TBL!$E$2:$F$120,2,FALSE))))</f>
        <v>りんくう常滑　生産管理G1</v>
      </c>
      <c r="N21" s="24" t="s">
        <v>32</v>
      </c>
    </row>
    <row r="22" spans="1:19" ht="66" customHeight="1" x14ac:dyDescent="0.25">
      <c r="A22" s="15">
        <f t="shared" si="0"/>
        <v>45035</v>
      </c>
      <c r="B22" s="16" t="str">
        <f>VLOOKUP($C22,TBL!$B$2:$C$8,2,FALSE)</f>
        <v>水</v>
      </c>
      <c r="C22" s="17">
        <f t="shared" si="1"/>
        <v>4</v>
      </c>
      <c r="D22" s="17">
        <f t="shared" si="2"/>
        <v>5</v>
      </c>
      <c r="E22" s="17">
        <f t="shared" si="3"/>
        <v>53</v>
      </c>
      <c r="F22" s="21" t="str">
        <f>IF($C22=7,"",IF($C22=1,"",IF($C22=2,"全社朝礼",VLOOKUP($E22,TBL!$E$2:$F$120,2,FALSE))))</f>
        <v>りんくう常滑　生産管理G2</v>
      </c>
      <c r="G22" s="22" t="str">
        <f>IF($C22=7,"",IF($C22=1,"",IF($C22=2,"全社朝礼",VLOOKUP($E22+2,TBL!$E$2:$F$120,2,FALSE))))</f>
        <v>刈谷　生産管理G</v>
      </c>
      <c r="H22" s="22" t="str">
        <f>IF($C22=7,"",IF($C22=1,"",IF($C22=2,"全社朝礼",VLOOKUP($E22+3,TBL!$E$2:$F$120,2,FALSE))))</f>
        <v>刈谷　製造&amp;品管</v>
      </c>
      <c r="I22" s="42" t="str">
        <f>IF($C22=7,"",IF($C22=1,"",IF($C22=2,"全社朝礼",VLOOKUP($E22+4,TBL!$E$2:$F$120,2,FALSE))))</f>
        <v>知立　管理G</v>
      </c>
      <c r="N22" s="24" t="s">
        <v>33</v>
      </c>
    </row>
    <row r="23" spans="1:19" ht="66" customHeight="1" x14ac:dyDescent="0.25">
      <c r="A23" s="15">
        <f t="shared" si="0"/>
        <v>45036</v>
      </c>
      <c r="B23" s="16" t="str">
        <f>VLOOKUP($C23,TBL!$B$2:$C$8,2,FALSE)</f>
        <v>木</v>
      </c>
      <c r="C23" s="17">
        <f t="shared" si="1"/>
        <v>5</v>
      </c>
      <c r="D23" s="17">
        <f t="shared" si="2"/>
        <v>5</v>
      </c>
      <c r="E23" s="17">
        <f t="shared" si="3"/>
        <v>58</v>
      </c>
      <c r="F23" s="21" t="str">
        <f>IF($C23=7,"",IF($C23=1,"",IF($C23=2,"全社朝礼",VLOOKUP($E23,TBL!$E$2:$F$120,2,FALSE))))</f>
        <v>知立　生産管理G</v>
      </c>
      <c r="G23" s="22" t="str">
        <f>IF($C23=7,"",IF($C23=1,"",IF($C23=2,"全社朝礼",VLOOKUP($E23+2,TBL!$E$2:$F$120,2,FALSE))))</f>
        <v>りんくう常滑　製造&amp;品管</v>
      </c>
      <c r="H23" s="30" t="str">
        <f>IF($C23=7,"",IF($C23=1,"",IF($C23=2,"全社朝礼",VLOOKUP($E23+3,TBL!$E$2:$F$120,2,FALSE))))</f>
        <v>りんくう常滑　生産管理G1</v>
      </c>
      <c r="I23" s="42" t="str">
        <f>IF($C23=7,"",IF($C23=1,"",IF($C23=2,"全社朝礼",VLOOKUP($E23+4,TBL!$E$2:$F$120,2,FALSE))))</f>
        <v>りんくう常滑　生産管理G2</v>
      </c>
      <c r="J23" s="33"/>
      <c r="K23" s="33"/>
      <c r="L23" s="33"/>
      <c r="N23" s="24" t="s">
        <v>34</v>
      </c>
    </row>
    <row r="24" spans="1:19" ht="66" customHeight="1" x14ac:dyDescent="0.25">
      <c r="A24" s="15">
        <f t="shared" si="0"/>
        <v>45037</v>
      </c>
      <c r="B24" s="16" t="str">
        <f>VLOOKUP($C24,TBL!$B$2:$C$8,2,FALSE)</f>
        <v>金</v>
      </c>
      <c r="C24" s="17">
        <f t="shared" si="1"/>
        <v>6</v>
      </c>
      <c r="D24" s="17">
        <f t="shared" si="2"/>
        <v>5</v>
      </c>
      <c r="E24" s="17">
        <f t="shared" si="3"/>
        <v>63</v>
      </c>
      <c r="F24" s="21" t="str">
        <f>IF($C24=7,"",IF($C24=1,"",IF($C24=2,"全社朝礼",VLOOKUP($E24,TBL!$E$2:$F$120,2,FALSE))))</f>
        <v>営業戦略T</v>
      </c>
      <c r="G24" s="22" t="str">
        <f>IF($C24=7,"",IF($C24=1,"",IF($C24=2,"全社朝礼",VLOOKUP($E24+2,TBL!$E$2:$F$120,2,FALSE))))</f>
        <v>刈谷　製造&amp;品管</v>
      </c>
      <c r="H24" s="22" t="str">
        <f>IF($C24=7,"",IF($C24=1,"",IF($C24=2,"全社朝礼",VLOOKUP($E24+3,TBL!$E$2:$F$120,2,FALSE))))</f>
        <v>知立　管理G</v>
      </c>
      <c r="I24" s="42" t="str">
        <f>IF($C24=7,"",IF($C24=1,"",IF($C24=2,"全社朝礼",VLOOKUP($E24+4,TBL!$E$2:$F$120,2,FALSE))))</f>
        <v>知立　生産管理G</v>
      </c>
      <c r="N24" s="24" t="s">
        <v>35</v>
      </c>
    </row>
    <row r="25" spans="1:19" ht="66" customHeight="1" x14ac:dyDescent="0.25">
      <c r="A25" s="15">
        <f t="shared" si="0"/>
        <v>45038</v>
      </c>
      <c r="B25" s="16" t="str">
        <f>VLOOKUP($C25,TBL!$B$2:$C$8,2,FALSE)</f>
        <v>土</v>
      </c>
      <c r="C25" s="17">
        <f t="shared" si="1"/>
        <v>7</v>
      </c>
      <c r="D25" s="17">
        <f t="shared" si="2"/>
        <v>0</v>
      </c>
      <c r="E25" s="17">
        <f t="shared" si="3"/>
        <v>63</v>
      </c>
      <c r="F25" s="21" t="str">
        <f>IF($C25=7,"",IF($C25=1,"",IF($C25=2,"全社朝礼",VLOOKUP($E25,TBL!$E$2:$F$120,2,FALSE))))</f>
        <v/>
      </c>
      <c r="G25" s="22" t="str">
        <f>IF($C25=7,"",IF($C25=1,"",IF($C25=2,"全社朝礼",VLOOKUP($E25+2,TBL!$E$2:$F$120,2,FALSE))))</f>
        <v/>
      </c>
      <c r="H25" s="22" t="str">
        <f>IF($C25=7,"",IF($C25=1,"",IF($C25=2,"全社朝礼",VLOOKUP($E25+3,TBL!$E$2:$F$120,2,FALSE))))</f>
        <v/>
      </c>
      <c r="I25" s="42" t="str">
        <f>IF($C25=7,"",IF($C25=1,"",IF($C25=2,"全社朝礼",VLOOKUP($E25+4,TBL!$E$2:$F$120,2,FALSE))))</f>
        <v/>
      </c>
      <c r="N25" s="24" t="s">
        <v>36</v>
      </c>
    </row>
    <row r="26" spans="1:19" ht="66" customHeight="1" x14ac:dyDescent="0.25">
      <c r="A26" s="15">
        <f t="shared" si="0"/>
        <v>45039</v>
      </c>
      <c r="B26" s="16" t="str">
        <f>VLOOKUP($C26,TBL!$B$2:$C$8,2,FALSE)</f>
        <v>日</v>
      </c>
      <c r="C26" s="17">
        <f t="shared" si="1"/>
        <v>1</v>
      </c>
      <c r="D26" s="17">
        <f t="shared" si="2"/>
        <v>0</v>
      </c>
      <c r="E26" s="17">
        <f t="shared" si="3"/>
        <v>63</v>
      </c>
      <c r="F26" s="21" t="str">
        <f>IF($C26=7,"",IF($C26=1,"",IF($C26=2,"全社朝礼",VLOOKUP($E26,TBL!$E$2:$F$120,2,FALSE))))</f>
        <v/>
      </c>
      <c r="G26" s="22" t="str">
        <f>IF($C26=7,"",IF($C26=1,"",IF($C26=2,"全社朝礼",VLOOKUP($E26+2,TBL!$E$2:$F$120,2,FALSE))))</f>
        <v/>
      </c>
      <c r="H26" s="22" t="str">
        <f>IF($C26=7,"",IF($C26=1,"",IF($C26=2,"全社朝礼",VLOOKUP($E26+3,TBL!$E$2:$F$120,2,FALSE))))</f>
        <v/>
      </c>
      <c r="I26" s="42" t="str">
        <f>IF($C26=7,"",IF($C26=1,"",IF($C26=2,"全社朝礼",VLOOKUP($E26+4,TBL!$E$2:$F$120,2,FALSE))))</f>
        <v/>
      </c>
      <c r="N26" s="24" t="s">
        <v>37</v>
      </c>
    </row>
    <row r="27" spans="1:19" ht="66" customHeight="1" x14ac:dyDescent="0.25">
      <c r="A27" s="15">
        <f t="shared" si="0"/>
        <v>45040</v>
      </c>
      <c r="B27" s="16" t="str">
        <f>VLOOKUP($C27,TBL!$B$2:$C$8,2,FALSE)</f>
        <v>月</v>
      </c>
      <c r="C27" s="17">
        <f t="shared" si="1"/>
        <v>2</v>
      </c>
      <c r="D27" s="17">
        <f t="shared" si="2"/>
        <v>0</v>
      </c>
      <c r="E27" s="17">
        <f t="shared" si="3"/>
        <v>63</v>
      </c>
      <c r="F27" s="25" t="str">
        <f>IF($C27=7,"",IF($C27=1,"",IF($C27=2,"全社朝礼",VLOOKUP($E27,TBL!$E$2:$F$120,2,FALSE))))</f>
        <v>全社朝礼</v>
      </c>
      <c r="G27" s="26" t="str">
        <f>IF($C27=7,"",IF($C27=1,"",IF($C27=2,"全社朝礼",VLOOKUP($E27+2,TBL!$E$2:$F$120,2,FALSE))))</f>
        <v>全社朝礼</v>
      </c>
      <c r="H27" s="26" t="str">
        <f>IF($C27=7,"",IF($C27=1,"",IF($C27=2,"全社朝礼",VLOOKUP($E27+3,TBL!$E$2:$F$120,2,FALSE))))</f>
        <v>全社朝礼</v>
      </c>
      <c r="I27" s="47" t="str">
        <f>IF($C27=7,"",IF($C27=1,"",IF($C27=2,"全社朝礼",VLOOKUP($E27+4,TBL!$E$2:$F$120,2,FALSE))))</f>
        <v>全社朝礼</v>
      </c>
      <c r="J27" s="41" t="s">
        <v>45</v>
      </c>
      <c r="K27" s="32"/>
      <c r="L27" s="32"/>
      <c r="N27" s="24" t="s">
        <v>38</v>
      </c>
    </row>
    <row r="28" spans="1:19" ht="66" customHeight="1" x14ac:dyDescent="0.25">
      <c r="A28" s="15">
        <f t="shared" si="0"/>
        <v>45041</v>
      </c>
      <c r="B28" s="16" t="str">
        <f>VLOOKUP($C28,TBL!$B$2:$C$8,2,FALSE)</f>
        <v>火</v>
      </c>
      <c r="C28" s="17">
        <f t="shared" si="1"/>
        <v>3</v>
      </c>
      <c r="D28" s="17">
        <f t="shared" si="2"/>
        <v>5</v>
      </c>
      <c r="E28" s="17">
        <f t="shared" si="3"/>
        <v>68</v>
      </c>
      <c r="F28" s="21" t="str">
        <f>IF($C28=7,"",IF($C28=1,"",IF($C28=2,"全社朝礼",VLOOKUP($E28,TBL!$E$2:$F$120,2,FALSE))))</f>
        <v>島根　生産管理G</v>
      </c>
      <c r="G28" s="22" t="str">
        <f>IF($C28=7,"",IF($C28=1,"",IF($C28=2,"全社朝礼",VLOOKUP($E28+2,TBL!$E$2:$F$120,2,FALSE))))</f>
        <v>りんくう常滑　生産管理G1</v>
      </c>
      <c r="H28" s="22" t="str">
        <f>IF($C28=7,"",IF($C28=1,"",IF($C28=2,"全社朝礼",VLOOKUP($E28+3,TBL!$E$2:$F$120,2,FALSE))))</f>
        <v>りんくう常滑　生産管理G2</v>
      </c>
      <c r="I28" s="42" t="str">
        <f>IF($C28=7,"",IF($C28=1,"",IF($C28=2,"全社朝礼",VLOOKUP($E28+4,TBL!$E$2:$F$120,2,FALSE))))</f>
        <v>営業戦略T</v>
      </c>
      <c r="N28" s="24" t="s">
        <v>39</v>
      </c>
    </row>
    <row r="29" spans="1:19" ht="66" customHeight="1" x14ac:dyDescent="0.25">
      <c r="A29" s="15">
        <f t="shared" si="0"/>
        <v>45042</v>
      </c>
      <c r="B29" s="16" t="str">
        <f>VLOOKUP($C29,TBL!$B$2:$C$8,2,FALSE)</f>
        <v>水</v>
      </c>
      <c r="C29" s="17">
        <f t="shared" si="1"/>
        <v>4</v>
      </c>
      <c r="D29" s="17">
        <f t="shared" si="2"/>
        <v>5</v>
      </c>
      <c r="E29" s="17">
        <f t="shared" si="3"/>
        <v>73</v>
      </c>
      <c r="F29" s="21" t="str">
        <f>IF($C29=7,"",IF($C29=1,"",IF($C29=2,"全社朝礼",VLOOKUP($E29,TBL!$E$2:$F$120,2,FALSE))))</f>
        <v>刈谷　生産管理G</v>
      </c>
      <c r="G29" s="22" t="str">
        <f>IF($C29=7,"",IF($C29=1,"",IF($C29=2,"全社朝礼",VLOOKUP($E29+2,TBL!$E$2:$F$120,2,FALSE))))</f>
        <v>知立　管理G</v>
      </c>
      <c r="H29" s="22" t="str">
        <f>IF($C29=7,"",IF($C29=1,"",IF($C29=2,"全社朝礼",VLOOKUP($E29+3,TBL!$E$2:$F$120,2,FALSE))))</f>
        <v>知立　生産管理G</v>
      </c>
      <c r="I29" s="42" t="str">
        <f>IF($C29=7,"",IF($C29=1,"",IF($C29=2,"全社朝礼",VLOOKUP($E29+4,TBL!$E$2:$F$120,2,FALSE))))</f>
        <v>島根　生産管理G</v>
      </c>
      <c r="N29" s="24" t="s">
        <v>40</v>
      </c>
    </row>
    <row r="30" spans="1:19" ht="66" customHeight="1" x14ac:dyDescent="0.25">
      <c r="A30" s="15">
        <f t="shared" si="0"/>
        <v>45043</v>
      </c>
      <c r="B30" s="16" t="str">
        <f>VLOOKUP($C30,TBL!$B$2:$C$8,2,FALSE)</f>
        <v>木</v>
      </c>
      <c r="C30" s="17">
        <f t="shared" si="1"/>
        <v>5</v>
      </c>
      <c r="D30" s="17">
        <f t="shared" si="2"/>
        <v>5</v>
      </c>
      <c r="E30" s="17">
        <f t="shared" si="3"/>
        <v>78</v>
      </c>
      <c r="F30" s="21" t="str">
        <f>IF($C30=7,"",IF($C30=1,"",IF($C30=2,"全社朝礼",VLOOKUP($E30,TBL!$E$2:$F$120,2,FALSE))))</f>
        <v>りんくう常滑　製造&amp;品管</v>
      </c>
      <c r="G30" s="30" t="str">
        <f>IF($C30=7,"",IF($C30=1,"",IF($C30=2,"全社朝礼",VLOOKUP($E30+2,TBL!$E$2:$F$120,2,FALSE))))</f>
        <v>りんくう常滑　生産管理G2</v>
      </c>
      <c r="H30" s="22" t="str">
        <f>IF($C30=7,"",IF($C30=1,"",IF($C30=2,"全社朝礼",VLOOKUP($E30+3,TBL!$E$2:$F$120,2,FALSE))))</f>
        <v>営業戦略T</v>
      </c>
      <c r="I30" s="42" t="str">
        <f>IF($C30=7,"",IF($C30=1,"",IF($C30=2,"全社朝礼",VLOOKUP($E30+4,TBL!$E$2:$F$120,2,FALSE))))</f>
        <v>刈谷　生産管理G</v>
      </c>
      <c r="J30" s="33"/>
      <c r="K30" s="33"/>
      <c r="L30" s="33"/>
      <c r="N30" s="24" t="s">
        <v>41</v>
      </c>
    </row>
    <row r="31" spans="1:19" ht="66" customHeight="1" x14ac:dyDescent="0.25">
      <c r="A31" s="15">
        <f t="shared" si="0"/>
        <v>45044</v>
      </c>
      <c r="B31" s="16" t="str">
        <f>VLOOKUP($C31,TBL!$B$2:$C$8,2,FALSE)</f>
        <v>金</v>
      </c>
      <c r="C31" s="17">
        <f t="shared" si="1"/>
        <v>6</v>
      </c>
      <c r="D31" s="17">
        <f t="shared" si="2"/>
        <v>5</v>
      </c>
      <c r="E31" s="17">
        <f t="shared" si="3"/>
        <v>83</v>
      </c>
      <c r="F31" s="21" t="str">
        <f>IF($C31=7,"",IF($C31=1,"",IF($C31=2,"全社朝礼",VLOOKUP($E31,TBL!$E$2:$F$120,2,FALSE))))</f>
        <v>刈谷　製造&amp;品管</v>
      </c>
      <c r="G31" s="22" t="str">
        <f>IF($C31=7,"",IF($C31=1,"",IF($C31=2,"全社朝礼",VLOOKUP($E31+2,TBL!$E$2:$F$120,2,FALSE))))</f>
        <v>知立　生産管理G</v>
      </c>
      <c r="H31" s="22" t="str">
        <f>IF($C31=7,"",IF($C31=1,"",IF($C31=2,"全社朝礼",VLOOKUP($E31+3,TBL!$E$2:$F$120,2,FALSE))))</f>
        <v>島根　生産管理G</v>
      </c>
      <c r="I31" s="42" t="str">
        <f>IF($C31=7,"",IF($C31=1,"",IF($C31=2,"全社朝礼",VLOOKUP($E31+4,TBL!$E$2:$F$120,2,FALSE))))</f>
        <v>りんくう常滑　製造&amp;品管</v>
      </c>
    </row>
    <row r="32" spans="1:19" ht="66" customHeight="1" x14ac:dyDescent="0.25">
      <c r="A32" s="15">
        <f>IF(A31="","",IF(MONTH(A31)=MONTH(A31+1),A31+1,""))</f>
        <v>45045</v>
      </c>
      <c r="B32" s="16" t="str">
        <f>IF($C32="","",VLOOKUP($C32,TBL!$B$2:$C$8,2,FALSE))</f>
        <v>土</v>
      </c>
      <c r="C32" s="17">
        <f>IF(A32="","",IF(A32="","",WEEKDAY(A32)))</f>
        <v>7</v>
      </c>
      <c r="D32" s="17">
        <f t="shared" si="2"/>
        <v>0</v>
      </c>
      <c r="E32" s="17">
        <f t="shared" si="3"/>
        <v>83</v>
      </c>
      <c r="F32" s="21" t="str">
        <f>IF($C32=7,"",IF($C32=1,"",IF($C32=2,"全社朝礼",VLOOKUP($E32,TBL!$E$2:$F$120,2,FALSE))))</f>
        <v/>
      </c>
      <c r="G32" s="22" t="str">
        <f>IF($C32=7,"",IF($C32=1,"",IF($C32=2,"全社朝礼",VLOOKUP($E32+2,TBL!$E$2:$F$120,2,FALSE))))</f>
        <v/>
      </c>
      <c r="H32" s="22" t="str">
        <f>IF($C32=7,"",IF($C32=1,"",IF($C32=2,"全社朝礼",VLOOKUP($E32+3,TBL!$E$2:$F$120,2,FALSE))))</f>
        <v/>
      </c>
      <c r="I32" s="42" t="str">
        <f>IF($C32=7,"",IF($C32=1,"",IF($C32=2,"全社朝礼",VLOOKUP($E32+4,TBL!$E$2:$F$120,2,FALSE))))</f>
        <v/>
      </c>
    </row>
    <row r="33" spans="1:9" ht="66" customHeight="1" x14ac:dyDescent="0.25">
      <c r="A33" s="15">
        <f>IF(A32="","",IF(MONTH(A32)=MONTH(A32+1),A32+1,""))</f>
        <v>45046</v>
      </c>
      <c r="B33" s="16" t="str">
        <f>IF($C33="","",VLOOKUP($C33,TBL!$B$2:$C$8,2,FALSE))</f>
        <v>日</v>
      </c>
      <c r="C33" s="17">
        <f>IF(A33="","",IF(A33="","",WEEKDAY(A33)))</f>
        <v>1</v>
      </c>
      <c r="D33" s="17">
        <f t="shared" si="2"/>
        <v>0</v>
      </c>
      <c r="E33" s="17">
        <f t="shared" si="3"/>
        <v>83</v>
      </c>
      <c r="F33" s="21" t="str">
        <f>IF($C33=7,"",IF($C33=1,"",IF($C33=2,"全社朝礼",VLOOKUP($E33,TBL!$E$2:$F$120,2,FALSE))))</f>
        <v/>
      </c>
      <c r="G33" s="22" t="str">
        <f>IF($C33=7,"",IF($C33=1,"",IF($C33=2,"全社朝礼",VLOOKUP($E33+2,TBL!$E$2:$F$120,2,FALSE))))</f>
        <v/>
      </c>
      <c r="H33" s="22" t="str">
        <f>IF($C33=7,"",IF($C33=1,"",IF($C33=2,"全社朝礼",VLOOKUP($E33+3,TBL!$E$2:$F$120,2,FALSE))))</f>
        <v/>
      </c>
      <c r="I33" s="42" t="str">
        <f>IF($C33=7,"",IF($C33=1,"",IF($C33=2,"全社朝礼",VLOOKUP($E33+4,TBL!$E$2:$F$120,2,FALSE))))</f>
        <v/>
      </c>
    </row>
    <row r="34" spans="1:9" ht="66" customHeight="1" thickBot="1" x14ac:dyDescent="0.3">
      <c r="A34" s="35" t="str">
        <f>IF(A33="","",IF(MONTH(A33)=MONTH(A33+1),A33+1,""))</f>
        <v/>
      </c>
      <c r="B34" s="36" t="str">
        <f>IF($C34="","",VLOOKUP($C34,TBL!$B$2:$C$8,2,FALSE))</f>
        <v/>
      </c>
      <c r="C34" s="37" t="str">
        <f>IF(A34="","",IF(A34="","",WEEKDAY(A34)))</f>
        <v/>
      </c>
      <c r="D34" s="37">
        <f t="shared" si="2"/>
        <v>5</v>
      </c>
      <c r="E34" s="37">
        <f t="shared" si="3"/>
        <v>88</v>
      </c>
      <c r="F34" s="38"/>
      <c r="G34" s="39"/>
      <c r="H34" s="39"/>
      <c r="I34" s="48"/>
    </row>
  </sheetData>
  <mergeCells count="1">
    <mergeCell ref="A1:I1"/>
  </mergeCells>
  <phoneticPr fontId="4"/>
  <conditionalFormatting sqref="A4:A34 G4:I34">
    <cfRule type="expression" dxfId="8" priority="3">
      <formula>C4=""""</formula>
    </cfRule>
  </conditionalFormatting>
  <conditionalFormatting sqref="A4:I34">
    <cfRule type="expression" dxfId="7" priority="10">
      <formula>$C4=1</formula>
    </cfRule>
    <cfRule type="expression" dxfId="6" priority="11">
      <formula>$C4=7</formula>
    </cfRule>
  </conditionalFormatting>
  <conditionalFormatting sqref="B4:B34">
    <cfRule type="expression" dxfId="5" priority="25">
      <formula>F4=""""</formula>
    </cfRule>
  </conditionalFormatting>
  <conditionalFormatting sqref="C4:C34">
    <cfRule type="expression" dxfId="4" priority="34">
      <formula>#REF!=""""</formula>
    </cfRule>
  </conditionalFormatting>
  <conditionalFormatting sqref="D4:D34">
    <cfRule type="expression" dxfId="3" priority="33">
      <formula>G4=""""</formula>
    </cfRule>
  </conditionalFormatting>
  <conditionalFormatting sqref="E4:E34">
    <cfRule type="expression" dxfId="2" priority="19">
      <formula>G4=""""</formula>
    </cfRule>
  </conditionalFormatting>
  <conditionalFormatting sqref="F4:F34">
    <cfRule type="expression" dxfId="1" priority="26">
      <formula>G4=""""</formula>
    </cfRule>
  </conditionalFormatting>
  <conditionalFormatting sqref="O9:R17">
    <cfRule type="cellIs" dxfId="0" priority="1" operator="between">
      <formula>2</formula>
      <formula>3</formula>
    </cfRule>
  </conditionalFormatting>
  <pageMargins left="0.70866141732283472" right="0.70866141732283472" top="0.74803149606299213" bottom="0.74803149606299213" header="0.31496062992125984" footer="0.31496062992125984"/>
  <pageSetup paperSize="9" scale="37" orientation="portrait" r:id="rId1"/>
  <headerFooter>
    <oddFooter>&amp;C&amp;P ページ&amp;R生産管理グループ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050E-9D7B-45C9-B7FF-8C08C0336E64}">
  <sheetPr codeName="Sheet4"/>
  <dimension ref="B1:G127"/>
  <sheetViews>
    <sheetView workbookViewId="0">
      <selection activeCell="G28" sqref="G28"/>
    </sheetView>
  </sheetViews>
  <sheetFormatPr defaultRowHeight="14.25" x14ac:dyDescent="0.25"/>
  <cols>
    <col min="1" max="1" width="7.5" customWidth="1"/>
    <col min="2" max="2" width="11.625" customWidth="1"/>
    <col min="3" max="5" width="6.375" customWidth="1"/>
    <col min="6" max="6" width="33.375" customWidth="1"/>
    <col min="7" max="7" width="19.75" bestFit="1" customWidth="1"/>
    <col min="8" max="8" width="17.375" customWidth="1"/>
    <col min="9" max="12" width="6.375" customWidth="1"/>
    <col min="13" max="13" width="27.875" customWidth="1"/>
    <col min="14" max="14" width="37.5" customWidth="1"/>
    <col min="15" max="33" width="6.375" customWidth="1"/>
  </cols>
  <sheetData>
    <row r="1" spans="2:7" x14ac:dyDescent="0.25">
      <c r="B1" s="2" t="s">
        <v>0</v>
      </c>
      <c r="C1" s="3"/>
      <c r="F1" t="s">
        <v>12</v>
      </c>
      <c r="G1" t="s">
        <v>28</v>
      </c>
    </row>
    <row r="2" spans="2:7" x14ac:dyDescent="0.25">
      <c r="B2" s="1">
        <v>1</v>
      </c>
      <c r="C2" s="4" t="s">
        <v>1</v>
      </c>
      <c r="D2" s="18"/>
      <c r="E2">
        <v>1</v>
      </c>
      <c r="F2" t="s">
        <v>19</v>
      </c>
      <c r="G2" t="s">
        <v>19</v>
      </c>
    </row>
    <row r="3" spans="2:7" x14ac:dyDescent="0.25">
      <c r="B3" s="1">
        <v>2</v>
      </c>
      <c r="C3" s="4" t="s">
        <v>2</v>
      </c>
      <c r="D3" s="18"/>
      <c r="E3">
        <v>2</v>
      </c>
      <c r="F3" t="s">
        <v>21</v>
      </c>
      <c r="G3" t="s">
        <v>21</v>
      </c>
    </row>
    <row r="4" spans="2:7" x14ac:dyDescent="0.25">
      <c r="B4" s="1">
        <v>3</v>
      </c>
      <c r="C4" s="4" t="s">
        <v>3</v>
      </c>
      <c r="D4" s="18"/>
      <c r="E4">
        <v>3</v>
      </c>
      <c r="F4" t="s">
        <v>20</v>
      </c>
      <c r="G4" t="s">
        <v>20</v>
      </c>
    </row>
    <row r="5" spans="2:7" x14ac:dyDescent="0.25">
      <c r="B5" s="1">
        <v>4</v>
      </c>
      <c r="C5" s="4" t="s">
        <v>4</v>
      </c>
      <c r="D5" s="18"/>
      <c r="E5">
        <v>4</v>
      </c>
      <c r="F5" t="s">
        <v>25</v>
      </c>
      <c r="G5" t="s">
        <v>25</v>
      </c>
    </row>
    <row r="6" spans="2:7" x14ac:dyDescent="0.25">
      <c r="B6" s="1">
        <v>5</v>
      </c>
      <c r="C6" s="4" t="s">
        <v>5</v>
      </c>
      <c r="D6" s="18"/>
      <c r="E6">
        <v>5</v>
      </c>
      <c r="F6" t="s">
        <v>24</v>
      </c>
      <c r="G6" t="s">
        <v>24</v>
      </c>
    </row>
    <row r="7" spans="2:7" x14ac:dyDescent="0.25">
      <c r="B7" s="1">
        <v>6</v>
      </c>
      <c r="C7" s="4" t="s">
        <v>6</v>
      </c>
      <c r="D7" s="18"/>
      <c r="E7">
        <v>6</v>
      </c>
      <c r="F7" t="s">
        <v>22</v>
      </c>
      <c r="G7" t="s">
        <v>22</v>
      </c>
    </row>
    <row r="8" spans="2:7" x14ac:dyDescent="0.25">
      <c r="B8" s="1">
        <v>7</v>
      </c>
      <c r="C8" s="4" t="s">
        <v>7</v>
      </c>
      <c r="D8" s="18"/>
      <c r="E8">
        <v>7</v>
      </c>
      <c r="F8" t="s">
        <v>26</v>
      </c>
      <c r="G8" t="s">
        <v>26</v>
      </c>
    </row>
    <row r="9" spans="2:7" x14ac:dyDescent="0.25">
      <c r="E9">
        <v>8</v>
      </c>
      <c r="F9" t="s">
        <v>27</v>
      </c>
      <c r="G9" t="s">
        <v>27</v>
      </c>
    </row>
    <row r="10" spans="2:7" x14ac:dyDescent="0.25">
      <c r="E10">
        <v>9</v>
      </c>
      <c r="F10" t="s">
        <v>23</v>
      </c>
      <c r="G10" t="s">
        <v>23</v>
      </c>
    </row>
    <row r="11" spans="2:7" x14ac:dyDescent="0.25">
      <c r="E11">
        <v>10</v>
      </c>
      <c r="F11" t="s">
        <v>19</v>
      </c>
    </row>
    <row r="12" spans="2:7" x14ac:dyDescent="0.25">
      <c r="E12">
        <v>11</v>
      </c>
      <c r="F12" t="s">
        <v>21</v>
      </c>
    </row>
    <row r="13" spans="2:7" x14ac:dyDescent="0.25">
      <c r="E13">
        <v>12</v>
      </c>
      <c r="F13" t="s">
        <v>20</v>
      </c>
    </row>
    <row r="14" spans="2:7" x14ac:dyDescent="0.25">
      <c r="E14">
        <v>13</v>
      </c>
      <c r="F14" t="s">
        <v>25</v>
      </c>
    </row>
    <row r="15" spans="2:7" x14ac:dyDescent="0.25">
      <c r="E15">
        <v>14</v>
      </c>
      <c r="F15" t="s">
        <v>24</v>
      </c>
    </row>
    <row r="16" spans="2:7" x14ac:dyDescent="0.25">
      <c r="E16">
        <v>15</v>
      </c>
      <c r="F16" t="s">
        <v>22</v>
      </c>
    </row>
    <row r="17" spans="5:6" x14ac:dyDescent="0.25">
      <c r="E17">
        <v>16</v>
      </c>
      <c r="F17" t="s">
        <v>26</v>
      </c>
    </row>
    <row r="18" spans="5:6" x14ac:dyDescent="0.25">
      <c r="E18">
        <v>17</v>
      </c>
      <c r="F18" t="s">
        <v>27</v>
      </c>
    </row>
    <row r="19" spans="5:6" x14ac:dyDescent="0.25">
      <c r="E19">
        <v>18</v>
      </c>
      <c r="F19" t="s">
        <v>23</v>
      </c>
    </row>
    <row r="20" spans="5:6" x14ac:dyDescent="0.25">
      <c r="E20">
        <v>19</v>
      </c>
      <c r="F20" t="s">
        <v>19</v>
      </c>
    </row>
    <row r="21" spans="5:6" x14ac:dyDescent="0.25">
      <c r="E21">
        <v>20</v>
      </c>
      <c r="F21" t="s">
        <v>21</v>
      </c>
    </row>
    <row r="22" spans="5:6" x14ac:dyDescent="0.25">
      <c r="E22">
        <v>21</v>
      </c>
      <c r="F22" t="s">
        <v>20</v>
      </c>
    </row>
    <row r="23" spans="5:6" x14ac:dyDescent="0.25">
      <c r="E23">
        <v>22</v>
      </c>
      <c r="F23" t="s">
        <v>25</v>
      </c>
    </row>
    <row r="24" spans="5:6" x14ac:dyDescent="0.25">
      <c r="E24">
        <v>23</v>
      </c>
      <c r="F24" t="s">
        <v>24</v>
      </c>
    </row>
    <row r="25" spans="5:6" x14ac:dyDescent="0.25">
      <c r="E25">
        <v>24</v>
      </c>
      <c r="F25" t="s">
        <v>22</v>
      </c>
    </row>
    <row r="26" spans="5:6" x14ac:dyDescent="0.25">
      <c r="E26">
        <v>25</v>
      </c>
      <c r="F26" t="s">
        <v>26</v>
      </c>
    </row>
    <row r="27" spans="5:6" x14ac:dyDescent="0.25">
      <c r="E27">
        <v>26</v>
      </c>
      <c r="F27" t="s">
        <v>27</v>
      </c>
    </row>
    <row r="28" spans="5:6" x14ac:dyDescent="0.25">
      <c r="E28">
        <v>27</v>
      </c>
      <c r="F28" t="s">
        <v>23</v>
      </c>
    </row>
    <row r="29" spans="5:6" x14ac:dyDescent="0.25">
      <c r="E29">
        <v>28</v>
      </c>
      <c r="F29" t="s">
        <v>19</v>
      </c>
    </row>
    <row r="30" spans="5:6" x14ac:dyDescent="0.25">
      <c r="E30">
        <v>29</v>
      </c>
      <c r="F30" t="s">
        <v>21</v>
      </c>
    </row>
    <row r="31" spans="5:6" x14ac:dyDescent="0.25">
      <c r="E31">
        <v>30</v>
      </c>
      <c r="F31" t="s">
        <v>20</v>
      </c>
    </row>
    <row r="32" spans="5:6" x14ac:dyDescent="0.25">
      <c r="E32">
        <v>31</v>
      </c>
      <c r="F32" t="s">
        <v>25</v>
      </c>
    </row>
    <row r="33" spans="5:6" x14ac:dyDescent="0.25">
      <c r="E33">
        <v>32</v>
      </c>
      <c r="F33" t="s">
        <v>24</v>
      </c>
    </row>
    <row r="34" spans="5:6" x14ac:dyDescent="0.25">
      <c r="E34">
        <v>33</v>
      </c>
      <c r="F34" t="s">
        <v>22</v>
      </c>
    </row>
    <row r="35" spans="5:6" x14ac:dyDescent="0.25">
      <c r="E35">
        <v>34</v>
      </c>
      <c r="F35" t="s">
        <v>26</v>
      </c>
    </row>
    <row r="36" spans="5:6" x14ac:dyDescent="0.25">
      <c r="E36">
        <v>35</v>
      </c>
      <c r="F36" t="s">
        <v>27</v>
      </c>
    </row>
    <row r="37" spans="5:6" x14ac:dyDescent="0.25">
      <c r="E37">
        <v>36</v>
      </c>
      <c r="F37" t="s">
        <v>23</v>
      </c>
    </row>
    <row r="38" spans="5:6" x14ac:dyDescent="0.25">
      <c r="E38">
        <v>37</v>
      </c>
      <c r="F38" t="s">
        <v>19</v>
      </c>
    </row>
    <row r="39" spans="5:6" x14ac:dyDescent="0.25">
      <c r="E39">
        <v>38</v>
      </c>
      <c r="F39" t="s">
        <v>21</v>
      </c>
    </row>
    <row r="40" spans="5:6" x14ac:dyDescent="0.25">
      <c r="E40">
        <v>39</v>
      </c>
      <c r="F40" t="s">
        <v>20</v>
      </c>
    </row>
    <row r="41" spans="5:6" x14ac:dyDescent="0.25">
      <c r="E41">
        <v>40</v>
      </c>
      <c r="F41" t="s">
        <v>25</v>
      </c>
    </row>
    <row r="42" spans="5:6" x14ac:dyDescent="0.25">
      <c r="E42">
        <v>41</v>
      </c>
      <c r="F42" t="s">
        <v>24</v>
      </c>
    </row>
    <row r="43" spans="5:6" x14ac:dyDescent="0.25">
      <c r="E43">
        <v>42</v>
      </c>
      <c r="F43" t="s">
        <v>22</v>
      </c>
    </row>
    <row r="44" spans="5:6" x14ac:dyDescent="0.25">
      <c r="E44">
        <v>43</v>
      </c>
      <c r="F44" t="s">
        <v>26</v>
      </c>
    </row>
    <row r="45" spans="5:6" x14ac:dyDescent="0.25">
      <c r="E45">
        <v>44</v>
      </c>
      <c r="F45" t="s">
        <v>27</v>
      </c>
    </row>
    <row r="46" spans="5:6" x14ac:dyDescent="0.25">
      <c r="E46">
        <v>45</v>
      </c>
      <c r="F46" t="s">
        <v>23</v>
      </c>
    </row>
    <row r="47" spans="5:6" x14ac:dyDescent="0.25">
      <c r="E47">
        <v>46</v>
      </c>
      <c r="F47" t="s">
        <v>19</v>
      </c>
    </row>
    <row r="48" spans="5:6" x14ac:dyDescent="0.25">
      <c r="E48">
        <v>47</v>
      </c>
      <c r="F48" t="s">
        <v>21</v>
      </c>
    </row>
    <row r="49" spans="5:6" x14ac:dyDescent="0.25">
      <c r="E49">
        <v>48</v>
      </c>
      <c r="F49" t="s">
        <v>20</v>
      </c>
    </row>
    <row r="50" spans="5:6" x14ac:dyDescent="0.25">
      <c r="E50">
        <v>49</v>
      </c>
      <c r="F50" t="s">
        <v>25</v>
      </c>
    </row>
    <row r="51" spans="5:6" x14ac:dyDescent="0.25">
      <c r="E51">
        <v>50</v>
      </c>
      <c r="F51" t="s">
        <v>24</v>
      </c>
    </row>
    <row r="52" spans="5:6" x14ac:dyDescent="0.25">
      <c r="E52">
        <v>51</v>
      </c>
      <c r="F52" t="s">
        <v>22</v>
      </c>
    </row>
    <row r="53" spans="5:6" x14ac:dyDescent="0.25">
      <c r="E53">
        <v>52</v>
      </c>
      <c r="F53" t="s">
        <v>26</v>
      </c>
    </row>
    <row r="54" spans="5:6" x14ac:dyDescent="0.25">
      <c r="E54">
        <v>53</v>
      </c>
      <c r="F54" t="s">
        <v>27</v>
      </c>
    </row>
    <row r="55" spans="5:6" x14ac:dyDescent="0.25">
      <c r="E55">
        <v>54</v>
      </c>
      <c r="F55" t="s">
        <v>23</v>
      </c>
    </row>
    <row r="56" spans="5:6" x14ac:dyDescent="0.25">
      <c r="E56">
        <v>55</v>
      </c>
      <c r="F56" t="s">
        <v>19</v>
      </c>
    </row>
    <row r="57" spans="5:6" x14ac:dyDescent="0.25">
      <c r="E57">
        <v>56</v>
      </c>
      <c r="F57" t="s">
        <v>21</v>
      </c>
    </row>
    <row r="58" spans="5:6" x14ac:dyDescent="0.25">
      <c r="E58">
        <v>57</v>
      </c>
      <c r="F58" t="s">
        <v>20</v>
      </c>
    </row>
    <row r="59" spans="5:6" x14ac:dyDescent="0.25">
      <c r="E59">
        <v>58</v>
      </c>
      <c r="F59" t="s">
        <v>25</v>
      </c>
    </row>
    <row r="60" spans="5:6" x14ac:dyDescent="0.25">
      <c r="E60">
        <v>59</v>
      </c>
      <c r="F60" t="s">
        <v>24</v>
      </c>
    </row>
    <row r="61" spans="5:6" x14ac:dyDescent="0.25">
      <c r="E61">
        <v>60</v>
      </c>
      <c r="F61" t="s">
        <v>22</v>
      </c>
    </row>
    <row r="62" spans="5:6" x14ac:dyDescent="0.25">
      <c r="E62">
        <v>61</v>
      </c>
      <c r="F62" t="s">
        <v>26</v>
      </c>
    </row>
    <row r="63" spans="5:6" x14ac:dyDescent="0.25">
      <c r="E63">
        <v>62</v>
      </c>
      <c r="F63" t="s">
        <v>27</v>
      </c>
    </row>
    <row r="64" spans="5:6" x14ac:dyDescent="0.25">
      <c r="E64">
        <v>63</v>
      </c>
      <c r="F64" t="s">
        <v>23</v>
      </c>
    </row>
    <row r="65" spans="5:6" x14ac:dyDescent="0.25">
      <c r="E65">
        <v>64</v>
      </c>
      <c r="F65" t="s">
        <v>19</v>
      </c>
    </row>
    <row r="66" spans="5:6" x14ac:dyDescent="0.25">
      <c r="E66">
        <v>65</v>
      </c>
      <c r="F66" t="s">
        <v>21</v>
      </c>
    </row>
    <row r="67" spans="5:6" x14ac:dyDescent="0.25">
      <c r="E67">
        <v>66</v>
      </c>
      <c r="F67" t="s">
        <v>20</v>
      </c>
    </row>
    <row r="68" spans="5:6" x14ac:dyDescent="0.25">
      <c r="E68">
        <v>67</v>
      </c>
      <c r="F68" t="s">
        <v>25</v>
      </c>
    </row>
    <row r="69" spans="5:6" x14ac:dyDescent="0.25">
      <c r="E69">
        <v>68</v>
      </c>
      <c r="F69" t="s">
        <v>24</v>
      </c>
    </row>
    <row r="70" spans="5:6" x14ac:dyDescent="0.25">
      <c r="E70">
        <v>69</v>
      </c>
      <c r="F70" t="s">
        <v>22</v>
      </c>
    </row>
    <row r="71" spans="5:6" x14ac:dyDescent="0.25">
      <c r="E71">
        <v>70</v>
      </c>
      <c r="F71" t="s">
        <v>26</v>
      </c>
    </row>
    <row r="72" spans="5:6" x14ac:dyDescent="0.25">
      <c r="E72">
        <v>71</v>
      </c>
      <c r="F72" t="s">
        <v>27</v>
      </c>
    </row>
    <row r="73" spans="5:6" x14ac:dyDescent="0.25">
      <c r="E73">
        <v>72</v>
      </c>
      <c r="F73" t="s">
        <v>23</v>
      </c>
    </row>
    <row r="74" spans="5:6" x14ac:dyDescent="0.25">
      <c r="E74">
        <v>73</v>
      </c>
      <c r="F74" t="s">
        <v>19</v>
      </c>
    </row>
    <row r="75" spans="5:6" x14ac:dyDescent="0.25">
      <c r="E75">
        <v>74</v>
      </c>
      <c r="F75" t="s">
        <v>21</v>
      </c>
    </row>
    <row r="76" spans="5:6" x14ac:dyDescent="0.25">
      <c r="E76">
        <v>75</v>
      </c>
      <c r="F76" t="s">
        <v>20</v>
      </c>
    </row>
    <row r="77" spans="5:6" x14ac:dyDescent="0.25">
      <c r="E77">
        <v>76</v>
      </c>
      <c r="F77" t="s">
        <v>25</v>
      </c>
    </row>
    <row r="78" spans="5:6" x14ac:dyDescent="0.25">
      <c r="E78">
        <v>77</v>
      </c>
      <c r="F78" t="s">
        <v>24</v>
      </c>
    </row>
    <row r="79" spans="5:6" x14ac:dyDescent="0.25">
      <c r="E79">
        <v>78</v>
      </c>
      <c r="F79" t="s">
        <v>22</v>
      </c>
    </row>
    <row r="80" spans="5:6" x14ac:dyDescent="0.25">
      <c r="E80">
        <v>79</v>
      </c>
      <c r="F80" t="s">
        <v>26</v>
      </c>
    </row>
    <row r="81" spans="5:6" x14ac:dyDescent="0.25">
      <c r="E81">
        <v>80</v>
      </c>
      <c r="F81" t="s">
        <v>27</v>
      </c>
    </row>
    <row r="82" spans="5:6" x14ac:dyDescent="0.25">
      <c r="E82">
        <v>81</v>
      </c>
      <c r="F82" t="s">
        <v>23</v>
      </c>
    </row>
    <row r="83" spans="5:6" x14ac:dyDescent="0.25">
      <c r="E83">
        <v>82</v>
      </c>
      <c r="F83" t="s">
        <v>19</v>
      </c>
    </row>
    <row r="84" spans="5:6" x14ac:dyDescent="0.25">
      <c r="E84">
        <v>83</v>
      </c>
      <c r="F84" t="s">
        <v>21</v>
      </c>
    </row>
    <row r="85" spans="5:6" x14ac:dyDescent="0.25">
      <c r="E85">
        <v>84</v>
      </c>
      <c r="F85" t="s">
        <v>20</v>
      </c>
    </row>
    <row r="86" spans="5:6" x14ac:dyDescent="0.25">
      <c r="E86">
        <v>85</v>
      </c>
      <c r="F86" t="s">
        <v>25</v>
      </c>
    </row>
    <row r="87" spans="5:6" x14ac:dyDescent="0.25">
      <c r="E87">
        <v>86</v>
      </c>
      <c r="F87" t="s">
        <v>24</v>
      </c>
    </row>
    <row r="88" spans="5:6" x14ac:dyDescent="0.25">
      <c r="E88">
        <v>87</v>
      </c>
      <c r="F88" t="s">
        <v>22</v>
      </c>
    </row>
    <row r="89" spans="5:6" x14ac:dyDescent="0.25">
      <c r="E89">
        <v>88</v>
      </c>
      <c r="F89" t="s">
        <v>26</v>
      </c>
    </row>
    <row r="90" spans="5:6" x14ac:dyDescent="0.25">
      <c r="E90">
        <v>89</v>
      </c>
      <c r="F90" t="s">
        <v>27</v>
      </c>
    </row>
    <row r="91" spans="5:6" x14ac:dyDescent="0.25">
      <c r="E91">
        <v>90</v>
      </c>
      <c r="F91" t="s">
        <v>23</v>
      </c>
    </row>
    <row r="92" spans="5:6" x14ac:dyDescent="0.25">
      <c r="E92">
        <v>91</v>
      </c>
      <c r="F92" t="s">
        <v>19</v>
      </c>
    </row>
    <row r="93" spans="5:6" x14ac:dyDescent="0.25">
      <c r="E93">
        <v>92</v>
      </c>
      <c r="F93" t="s">
        <v>21</v>
      </c>
    </row>
    <row r="94" spans="5:6" x14ac:dyDescent="0.25">
      <c r="E94">
        <v>93</v>
      </c>
      <c r="F94" t="s">
        <v>20</v>
      </c>
    </row>
    <row r="95" spans="5:6" x14ac:dyDescent="0.25">
      <c r="E95">
        <v>94</v>
      </c>
      <c r="F95" t="s">
        <v>25</v>
      </c>
    </row>
    <row r="96" spans="5:6" x14ac:dyDescent="0.25">
      <c r="E96">
        <v>95</v>
      </c>
      <c r="F96" t="s">
        <v>24</v>
      </c>
    </row>
    <row r="97" spans="5:6" x14ac:dyDescent="0.25">
      <c r="E97">
        <v>96</v>
      </c>
      <c r="F97" t="s">
        <v>22</v>
      </c>
    </row>
    <row r="98" spans="5:6" x14ac:dyDescent="0.25">
      <c r="E98">
        <v>97</v>
      </c>
      <c r="F98" t="s">
        <v>26</v>
      </c>
    </row>
    <row r="99" spans="5:6" x14ac:dyDescent="0.25">
      <c r="E99">
        <v>98</v>
      </c>
      <c r="F99" t="s">
        <v>27</v>
      </c>
    </row>
    <row r="100" spans="5:6" x14ac:dyDescent="0.25">
      <c r="E100">
        <v>99</v>
      </c>
      <c r="F100" t="s">
        <v>23</v>
      </c>
    </row>
    <row r="101" spans="5:6" x14ac:dyDescent="0.25">
      <c r="E101">
        <v>100</v>
      </c>
      <c r="F101" t="s">
        <v>19</v>
      </c>
    </row>
    <row r="102" spans="5:6" x14ac:dyDescent="0.25">
      <c r="E102">
        <v>101</v>
      </c>
      <c r="F102" t="s">
        <v>21</v>
      </c>
    </row>
    <row r="103" spans="5:6" x14ac:dyDescent="0.25">
      <c r="E103">
        <v>102</v>
      </c>
      <c r="F103" t="s">
        <v>20</v>
      </c>
    </row>
    <row r="104" spans="5:6" x14ac:dyDescent="0.25">
      <c r="E104">
        <v>103</v>
      </c>
      <c r="F104" t="s">
        <v>25</v>
      </c>
    </row>
    <row r="105" spans="5:6" x14ac:dyDescent="0.25">
      <c r="E105">
        <v>104</v>
      </c>
      <c r="F105" t="s">
        <v>24</v>
      </c>
    </row>
    <row r="106" spans="5:6" x14ac:dyDescent="0.25">
      <c r="E106">
        <v>105</v>
      </c>
      <c r="F106" t="s">
        <v>22</v>
      </c>
    </row>
    <row r="107" spans="5:6" x14ac:dyDescent="0.25">
      <c r="E107">
        <v>106</v>
      </c>
      <c r="F107" t="s">
        <v>26</v>
      </c>
    </row>
    <row r="108" spans="5:6" x14ac:dyDescent="0.25">
      <c r="E108">
        <v>107</v>
      </c>
      <c r="F108" t="s">
        <v>27</v>
      </c>
    </row>
    <row r="109" spans="5:6" x14ac:dyDescent="0.25">
      <c r="E109">
        <v>108</v>
      </c>
      <c r="F109" t="s">
        <v>23</v>
      </c>
    </row>
    <row r="110" spans="5:6" x14ac:dyDescent="0.25">
      <c r="E110">
        <v>109</v>
      </c>
      <c r="F110" t="s">
        <v>19</v>
      </c>
    </row>
    <row r="111" spans="5:6" x14ac:dyDescent="0.25">
      <c r="E111">
        <v>110</v>
      </c>
      <c r="F111" t="s">
        <v>21</v>
      </c>
    </row>
    <row r="112" spans="5:6" x14ac:dyDescent="0.25">
      <c r="E112">
        <v>111</v>
      </c>
      <c r="F112" t="s">
        <v>20</v>
      </c>
    </row>
    <row r="113" spans="5:6" x14ac:dyDescent="0.25">
      <c r="E113">
        <v>112</v>
      </c>
      <c r="F113" t="s">
        <v>25</v>
      </c>
    </row>
    <row r="114" spans="5:6" x14ac:dyDescent="0.25">
      <c r="E114">
        <v>113</v>
      </c>
      <c r="F114" t="s">
        <v>24</v>
      </c>
    </row>
    <row r="115" spans="5:6" x14ac:dyDescent="0.25">
      <c r="E115">
        <v>114</v>
      </c>
      <c r="F115" t="s">
        <v>22</v>
      </c>
    </row>
    <row r="116" spans="5:6" x14ac:dyDescent="0.25">
      <c r="E116">
        <v>115</v>
      </c>
      <c r="F116" t="s">
        <v>26</v>
      </c>
    </row>
    <row r="117" spans="5:6" x14ac:dyDescent="0.25">
      <c r="E117">
        <v>116</v>
      </c>
      <c r="F117" t="s">
        <v>27</v>
      </c>
    </row>
    <row r="118" spans="5:6" x14ac:dyDescent="0.25">
      <c r="E118">
        <v>117</v>
      </c>
      <c r="F118" t="s">
        <v>23</v>
      </c>
    </row>
    <row r="119" spans="5:6" x14ac:dyDescent="0.25">
      <c r="E119">
        <v>118</v>
      </c>
      <c r="F119" t="s">
        <v>19</v>
      </c>
    </row>
    <row r="120" spans="5:6" x14ac:dyDescent="0.25">
      <c r="E120">
        <v>119</v>
      </c>
      <c r="F120" t="s">
        <v>21</v>
      </c>
    </row>
    <row r="121" spans="5:6" x14ac:dyDescent="0.25">
      <c r="E121">
        <v>120</v>
      </c>
      <c r="F121" t="s">
        <v>20</v>
      </c>
    </row>
    <row r="122" spans="5:6" x14ac:dyDescent="0.25">
      <c r="E122">
        <v>121</v>
      </c>
      <c r="F122" t="s">
        <v>25</v>
      </c>
    </row>
    <row r="123" spans="5:6" x14ac:dyDescent="0.25">
      <c r="E123">
        <v>122</v>
      </c>
      <c r="F123" t="s">
        <v>24</v>
      </c>
    </row>
    <row r="124" spans="5:6" x14ac:dyDescent="0.25">
      <c r="E124">
        <v>123</v>
      </c>
      <c r="F124" t="s">
        <v>22</v>
      </c>
    </row>
    <row r="125" spans="5:6" x14ac:dyDescent="0.25">
      <c r="E125">
        <v>124</v>
      </c>
      <c r="F125" t="s">
        <v>26</v>
      </c>
    </row>
    <row r="126" spans="5:6" x14ac:dyDescent="0.25">
      <c r="E126">
        <v>125</v>
      </c>
      <c r="F126" t="s">
        <v>27</v>
      </c>
    </row>
    <row r="127" spans="5:6" x14ac:dyDescent="0.25">
      <c r="E127">
        <v>126</v>
      </c>
      <c r="F127" t="s">
        <v>23</v>
      </c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自動生成</vt:lpstr>
      <vt:lpstr>TBL</vt:lpstr>
      <vt:lpstr>自動生成!Print_Area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kubota-hideo</dc:creator>
  <cp:lastModifiedBy>sugie-yoko</cp:lastModifiedBy>
  <cp:lastPrinted>2023-03-27T06:32:03Z</cp:lastPrinted>
  <dcterms:created xsi:type="dcterms:W3CDTF">2021-06-29T07:20:40Z</dcterms:created>
  <dcterms:modified xsi:type="dcterms:W3CDTF">2023-04-25T05:55:14Z</dcterms:modified>
</cp:coreProperties>
</file>