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0800d88bac9e622/デスクトップ/西区霞ヶ丘/"/>
    </mc:Choice>
  </mc:AlternateContent>
  <xr:revisionPtr revIDLastSave="36" documentId="8_{724F18A5-E935-477B-9108-A629BD51D036}" xr6:coauthVersionLast="47" xr6:coauthVersionMax="47" xr10:uidLastSave="{4602A9DA-CB57-443D-83B6-ED31A91DDAC7}"/>
  <bookViews>
    <workbookView xWindow="-120" yWindow="-120" windowWidth="29040" windowHeight="15720" xr2:uid="{AE9210BF-54D4-4A88-8D26-7B5DDA4101D1}"/>
  </bookViews>
  <sheets>
    <sheet name="元利金等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94" i="1" l="1"/>
  <c r="U565" i="1"/>
  <c r="U536" i="1"/>
  <c r="BF532" i="1"/>
  <c r="BE532" i="1"/>
  <c r="AX532" i="1"/>
  <c r="BF531" i="1"/>
  <c r="BE531" i="1"/>
  <c r="AX531" i="1"/>
  <c r="BF530" i="1"/>
  <c r="BE530" i="1"/>
  <c r="AX530" i="1"/>
  <c r="BF529" i="1"/>
  <c r="BE529" i="1"/>
  <c r="AX529" i="1"/>
  <c r="BF528" i="1"/>
  <c r="BE528" i="1"/>
  <c r="AX528" i="1"/>
  <c r="BF527" i="1"/>
  <c r="BE527" i="1"/>
  <c r="AX527" i="1"/>
  <c r="BF526" i="1"/>
  <c r="BE526" i="1"/>
  <c r="AX526" i="1"/>
  <c r="BF525" i="1"/>
  <c r="BE525" i="1"/>
  <c r="AX525" i="1"/>
  <c r="BF524" i="1"/>
  <c r="BE524" i="1"/>
  <c r="AX524" i="1"/>
  <c r="BF523" i="1"/>
  <c r="BE523" i="1"/>
  <c r="AX523" i="1"/>
  <c r="BF522" i="1"/>
  <c r="BE522" i="1"/>
  <c r="AX522" i="1"/>
  <c r="BF521" i="1"/>
  <c r="BE521" i="1"/>
  <c r="AX521" i="1"/>
  <c r="BF520" i="1"/>
  <c r="BE520" i="1"/>
  <c r="AX520" i="1"/>
  <c r="BF519" i="1"/>
  <c r="BE519" i="1"/>
  <c r="AX519" i="1"/>
  <c r="BF518" i="1"/>
  <c r="BE518" i="1"/>
  <c r="AX518" i="1"/>
  <c r="BF517" i="1"/>
  <c r="BE517" i="1"/>
  <c r="AX517" i="1"/>
  <c r="BF516" i="1"/>
  <c r="BE516" i="1"/>
  <c r="AX516" i="1"/>
  <c r="BF515" i="1"/>
  <c r="BE515" i="1"/>
  <c r="AX515" i="1"/>
  <c r="BF514" i="1"/>
  <c r="BE514" i="1"/>
  <c r="AX514" i="1"/>
  <c r="BF513" i="1"/>
  <c r="BE513" i="1"/>
  <c r="AX513" i="1"/>
  <c r="BF512" i="1"/>
  <c r="BE512" i="1"/>
  <c r="AX512" i="1"/>
  <c r="BF511" i="1"/>
  <c r="BE511" i="1"/>
  <c r="AX511" i="1"/>
  <c r="BF510" i="1"/>
  <c r="BE510" i="1"/>
  <c r="AX510" i="1"/>
  <c r="BF509" i="1"/>
  <c r="BE509" i="1"/>
  <c r="AX509" i="1"/>
  <c r="BF508" i="1"/>
  <c r="BE508" i="1"/>
  <c r="AX508" i="1"/>
  <c r="BF507" i="1"/>
  <c r="BE507" i="1"/>
  <c r="AX507" i="1"/>
  <c r="U507" i="1"/>
  <c r="BF506" i="1"/>
  <c r="BE506" i="1"/>
  <c r="AX506" i="1"/>
  <c r="BF505" i="1"/>
  <c r="BE505" i="1"/>
  <c r="AX505" i="1"/>
  <c r="BF504" i="1"/>
  <c r="BE504" i="1"/>
  <c r="AX504" i="1"/>
  <c r="BF503" i="1"/>
  <c r="BE503" i="1"/>
  <c r="AX503" i="1"/>
  <c r="BH502" i="1"/>
  <c r="BG502" i="1"/>
  <c r="AZ502" i="1"/>
  <c r="BH501" i="1"/>
  <c r="BG501" i="1"/>
  <c r="AZ501" i="1"/>
  <c r="BH500" i="1"/>
  <c r="BG500" i="1"/>
  <c r="AZ500" i="1"/>
  <c r="BH499" i="1"/>
  <c r="BG499" i="1"/>
  <c r="AZ499" i="1"/>
  <c r="BH498" i="1"/>
  <c r="BG498" i="1"/>
  <c r="AZ498" i="1"/>
  <c r="BH497" i="1"/>
  <c r="BG497" i="1"/>
  <c r="AZ497" i="1"/>
  <c r="BH496" i="1"/>
  <c r="BG496" i="1"/>
  <c r="AZ496" i="1"/>
  <c r="BH495" i="1"/>
  <c r="BG495" i="1"/>
  <c r="AZ495" i="1"/>
  <c r="BH494" i="1"/>
  <c r="BG494" i="1"/>
  <c r="AZ494" i="1"/>
  <c r="BH493" i="1"/>
  <c r="BG493" i="1"/>
  <c r="AZ493" i="1"/>
  <c r="BH492" i="1"/>
  <c r="BG492" i="1"/>
  <c r="AZ492" i="1"/>
  <c r="BH491" i="1"/>
  <c r="BG491" i="1"/>
  <c r="AZ491" i="1"/>
  <c r="BH490" i="1"/>
  <c r="BG490" i="1"/>
  <c r="AZ490" i="1"/>
  <c r="BH489" i="1"/>
  <c r="BG489" i="1"/>
  <c r="AZ489" i="1"/>
  <c r="BH488" i="1"/>
  <c r="BG488" i="1"/>
  <c r="AZ488" i="1"/>
  <c r="BH487" i="1"/>
  <c r="BG487" i="1"/>
  <c r="AZ487" i="1"/>
  <c r="BH486" i="1"/>
  <c r="BG486" i="1"/>
  <c r="AZ486" i="1"/>
  <c r="BH485" i="1"/>
  <c r="BG485" i="1"/>
  <c r="AZ485" i="1"/>
  <c r="BH484" i="1"/>
  <c r="BG484" i="1"/>
  <c r="AZ484" i="1"/>
  <c r="BH483" i="1"/>
  <c r="BG483" i="1"/>
  <c r="AZ483" i="1"/>
  <c r="BH482" i="1"/>
  <c r="BG482" i="1"/>
  <c r="AZ482" i="1"/>
  <c r="BH481" i="1"/>
  <c r="BG481" i="1"/>
  <c r="AZ481" i="1"/>
  <c r="BH480" i="1"/>
  <c r="BG480" i="1"/>
  <c r="AZ480" i="1"/>
  <c r="BH479" i="1"/>
  <c r="BG479" i="1"/>
  <c r="AZ479" i="1"/>
  <c r="BH478" i="1"/>
  <c r="BG478" i="1"/>
  <c r="AZ478" i="1"/>
  <c r="U476" i="1"/>
  <c r="BH470" i="1"/>
  <c r="BG470" i="1"/>
  <c r="AZ470" i="1"/>
  <c r="BH469" i="1"/>
  <c r="BG469" i="1"/>
  <c r="AZ469" i="1"/>
  <c r="BH468" i="1"/>
  <c r="BG468" i="1"/>
  <c r="AZ468" i="1"/>
  <c r="BH467" i="1"/>
  <c r="BG467" i="1"/>
  <c r="AZ467" i="1"/>
  <c r="BH466" i="1"/>
  <c r="BG466" i="1"/>
  <c r="AZ466" i="1"/>
  <c r="U445" i="1"/>
  <c r="U414" i="1"/>
  <c r="U382" i="1"/>
  <c r="U351" i="1"/>
  <c r="U319" i="1"/>
  <c r="U288" i="1"/>
  <c r="U257" i="1"/>
  <c r="U226" i="1"/>
  <c r="U195" i="1"/>
  <c r="U164" i="1"/>
  <c r="U133" i="1"/>
  <c r="U102" i="1"/>
  <c r="U72" i="1"/>
  <c r="N52" i="1"/>
  <c r="AY38" i="1"/>
  <c r="AW36" i="1"/>
  <c r="AW34" i="1"/>
  <c r="AW33" i="1"/>
  <c r="U33" i="1"/>
  <c r="AW32" i="1"/>
  <c r="AY39" i="1" s="1"/>
  <c r="F25" i="1"/>
  <c r="O40" i="1" s="1"/>
  <c r="F28" i="1" s="1"/>
  <c r="F13" i="1"/>
  <c r="O23" i="1" s="1"/>
  <c r="U3" i="1"/>
  <c r="Q40" i="1" l="1"/>
  <c r="P40" i="1"/>
  <c r="T40" i="1" s="1"/>
  <c r="O21" i="1"/>
  <c r="O20" i="1"/>
  <c r="O22" i="1"/>
  <c r="F20" i="1"/>
  <c r="BB498" i="1" s="1"/>
  <c r="F29" i="1"/>
  <c r="BB295" i="1" l="1"/>
  <c r="BB356" i="1"/>
  <c r="BB120" i="1"/>
  <c r="BB205" i="1"/>
  <c r="BB282" i="1"/>
  <c r="AZ517" i="1"/>
  <c r="BB493" i="1"/>
  <c r="BB398" i="1"/>
  <c r="BB112" i="1"/>
  <c r="BB92" i="1"/>
  <c r="BB180" i="1"/>
  <c r="BB483" i="1"/>
  <c r="BB179" i="1"/>
  <c r="AZ527" i="1"/>
  <c r="BB363" i="1"/>
  <c r="BB452" i="1"/>
  <c r="BB152" i="1"/>
  <c r="BB362" i="1"/>
  <c r="BB460" i="1"/>
  <c r="BB228" i="1"/>
  <c r="BB420" i="1"/>
  <c r="AZ506" i="1"/>
  <c r="BB496" i="1"/>
  <c r="BB354" i="1"/>
  <c r="BB332" i="1"/>
  <c r="F21" i="1"/>
  <c r="BB142" i="1"/>
  <c r="BB177" i="1"/>
  <c r="BB200" i="1"/>
  <c r="BB237" i="1"/>
  <c r="BB269" i="1"/>
  <c r="BB334" i="1"/>
  <c r="BB390" i="1"/>
  <c r="BB427" i="1"/>
  <c r="AZ503" i="1"/>
  <c r="AZ32" i="1"/>
  <c r="BA32" i="1" s="1"/>
  <c r="BB32" i="1" s="1"/>
  <c r="BB181" i="1"/>
  <c r="BB263" i="1"/>
  <c r="BB322" i="1"/>
  <c r="BB343" i="1"/>
  <c r="AZ510" i="1"/>
  <c r="AZ525" i="1"/>
  <c r="AZ523" i="1"/>
  <c r="AZ511" i="1"/>
  <c r="BB462" i="1"/>
  <c r="BB367" i="1"/>
  <c r="BB39" i="1"/>
  <c r="BB113" i="1"/>
  <c r="BB151" i="1"/>
  <c r="BB174" i="1"/>
  <c r="BB201" i="1"/>
  <c r="BB231" i="1"/>
  <c r="BB312" i="1"/>
  <c r="BB368" i="1"/>
  <c r="BB418" i="1"/>
  <c r="BB480" i="1"/>
  <c r="BB43" i="1"/>
  <c r="BB204" i="1"/>
  <c r="BB208" i="1"/>
  <c r="BB321" i="1"/>
  <c r="BB353" i="1"/>
  <c r="BB453" i="1"/>
  <c r="BB461" i="1"/>
  <c r="BB490" i="1"/>
  <c r="BB499" i="1"/>
  <c r="BB373" i="1"/>
  <c r="BB290" i="1"/>
  <c r="BB76" i="1"/>
  <c r="BB158" i="1"/>
  <c r="BB199" i="1"/>
  <c r="BB157" i="1"/>
  <c r="BB259" i="1"/>
  <c r="BB273" i="1"/>
  <c r="BB298" i="1"/>
  <c r="BB404" i="1"/>
  <c r="BB467" i="1"/>
  <c r="BB482" i="1"/>
  <c r="BB117" i="1"/>
  <c r="BB178" i="1"/>
  <c r="BB235" i="1"/>
  <c r="BB302" i="1"/>
  <c r="BB422" i="1"/>
  <c r="BB419" i="1"/>
  <c r="BB260" i="1"/>
  <c r="BB218" i="1"/>
  <c r="BB311" i="1"/>
  <c r="BB323" i="1"/>
  <c r="BB359" i="1"/>
  <c r="BB407" i="1"/>
  <c r="BB400" i="1"/>
  <c r="BB416" i="1"/>
  <c r="BB449" i="1"/>
  <c r="AZ507" i="1"/>
  <c r="AZ528" i="1"/>
  <c r="BB55" i="1"/>
  <c r="BB168" i="1"/>
  <c r="BB203" i="1"/>
  <c r="BB145" i="1"/>
  <c r="BB220" i="1"/>
  <c r="BB244" i="1"/>
  <c r="BB338" i="1"/>
  <c r="BB385" i="1"/>
  <c r="BB366" i="1"/>
  <c r="BB436" i="1"/>
  <c r="BB501" i="1"/>
  <c r="BB485" i="1"/>
  <c r="BB274" i="1"/>
  <c r="BB240" i="1"/>
  <c r="BB296" i="1"/>
  <c r="BB341" i="1"/>
  <c r="BB375" i="1"/>
  <c r="BB391" i="1"/>
  <c r="BB425" i="1"/>
  <c r="BB432" i="1"/>
  <c r="BB454" i="1"/>
  <c r="BB497" i="1"/>
  <c r="AZ529" i="1"/>
  <c r="BB96" i="1"/>
  <c r="BB184" i="1"/>
  <c r="BB140" i="1"/>
  <c r="BB183" i="1"/>
  <c r="BB276" i="1"/>
  <c r="BB299" i="1"/>
  <c r="BB280" i="1"/>
  <c r="BB394" i="1"/>
  <c r="BB429" i="1"/>
  <c r="BB464" i="1"/>
  <c r="AZ522" i="1"/>
  <c r="BB430" i="1"/>
  <c r="O41" i="1"/>
  <c r="BB479" i="1"/>
  <c r="AZ513" i="1"/>
  <c r="BB428" i="1"/>
  <c r="BB495" i="1"/>
  <c r="AZ530" i="1"/>
  <c r="BB486" i="1"/>
  <c r="BB435" i="1"/>
  <c r="BB466" i="1"/>
  <c r="AZ516" i="1"/>
  <c r="BB447" i="1"/>
  <c r="BB484" i="1"/>
  <c r="BB487" i="1"/>
  <c r="AZ532" i="1"/>
  <c r="BB459" i="1"/>
  <c r="BB500" i="1"/>
  <c r="BB437" i="1"/>
  <c r="BB478" i="1"/>
  <c r="AZ512" i="1"/>
  <c r="BB374" i="1"/>
  <c r="BB399" i="1"/>
  <c r="BB402" i="1"/>
  <c r="BB393" i="1"/>
  <c r="BB344" i="1"/>
  <c r="BB294" i="1"/>
  <c r="BB297" i="1"/>
  <c r="BB308" i="1"/>
  <c r="BB329" i="1"/>
  <c r="BB291" i="1"/>
  <c r="BB262" i="1"/>
  <c r="BB214" i="1"/>
  <c r="BB243" i="1"/>
  <c r="BB272" i="1"/>
  <c r="BB234" i="1"/>
  <c r="BB249" i="1"/>
  <c r="BB211" i="1"/>
  <c r="BB175" i="1"/>
  <c r="BB137" i="1"/>
  <c r="BB170" i="1"/>
  <c r="BB213" i="1"/>
  <c r="BB173" i="1"/>
  <c r="BB198" i="1"/>
  <c r="BB154" i="1"/>
  <c r="BB127" i="1"/>
  <c r="BB88" i="1"/>
  <c r="BB44" i="1"/>
  <c r="BB143" i="1"/>
  <c r="BB95" i="1"/>
  <c r="BB79" i="1"/>
  <c r="BB54" i="1"/>
  <c r="BB94" i="1"/>
  <c r="BB53" i="1"/>
  <c r="N8" i="1"/>
  <c r="N9" i="1" s="1"/>
  <c r="N10" i="1" s="1"/>
  <c r="N11" i="1" s="1"/>
  <c r="N12" i="1" s="1"/>
  <c r="N13" i="1" s="1"/>
  <c r="N14" i="1" s="1"/>
  <c r="BB81" i="1"/>
  <c r="BB421" i="1"/>
  <c r="BB370" i="1"/>
  <c r="BB387" i="1"/>
  <c r="BB386" i="1"/>
  <c r="BB389" i="1"/>
  <c r="BB336" i="1"/>
  <c r="BB335" i="1"/>
  <c r="BB342" i="1"/>
  <c r="BB304" i="1"/>
  <c r="BB325" i="1"/>
  <c r="BB281" i="1"/>
  <c r="BB248" i="1"/>
  <c r="BB210" i="1"/>
  <c r="BB239" i="1"/>
  <c r="BB268" i="1"/>
  <c r="BB230" i="1"/>
  <c r="BB245" i="1"/>
  <c r="BB207" i="1"/>
  <c r="BB171" i="1"/>
  <c r="BB212" i="1"/>
  <c r="BB166" i="1"/>
  <c r="BB209" i="1"/>
  <c r="BB169" i="1"/>
  <c r="BB188" i="1"/>
  <c r="BB150" i="1"/>
  <c r="BB125" i="1"/>
  <c r="BB84" i="1"/>
  <c r="BB40" i="1"/>
  <c r="BB122" i="1"/>
  <c r="BB91" i="1"/>
  <c r="BB75" i="1"/>
  <c r="AZ36" i="1"/>
  <c r="BB115" i="1"/>
  <c r="BB90" i="1"/>
  <c r="BB74" i="1"/>
  <c r="BB50" i="1"/>
  <c r="BB135" i="1"/>
  <c r="BB114" i="1"/>
  <c r="BB93" i="1"/>
  <c r="BB77" i="1"/>
  <c r="BB49" i="1"/>
  <c r="BB417" i="1"/>
  <c r="BB358" i="1"/>
  <c r="BB361" i="1"/>
  <c r="BB376" i="1"/>
  <c r="BB371" i="1"/>
  <c r="BB310" i="1"/>
  <c r="BB331" i="1"/>
  <c r="BB330" i="1"/>
  <c r="BB292" i="1"/>
  <c r="BB307" i="1"/>
  <c r="BB293" i="1"/>
  <c r="BB236" i="1"/>
  <c r="BB265" i="1"/>
  <c r="BB217" i="1"/>
  <c r="BB250" i="1"/>
  <c r="BB271" i="1"/>
  <c r="BB233" i="1"/>
  <c r="BB197" i="1"/>
  <c r="BB153" i="1"/>
  <c r="BB186" i="1"/>
  <c r="BB148" i="1"/>
  <c r="BB189" i="1"/>
  <c r="BB147" i="1"/>
  <c r="BB176" i="1"/>
  <c r="BB138" i="1"/>
  <c r="BB109" i="1"/>
  <c r="BB63" i="1"/>
  <c r="BB51" i="1"/>
  <c r="BB108" i="1"/>
  <c r="BB87" i="1"/>
  <c r="BB62" i="1"/>
  <c r="BB139" i="1"/>
  <c r="BB111" i="1"/>
  <c r="BB86" i="1"/>
  <c r="BB61" i="1"/>
  <c r="BB46" i="1"/>
  <c r="BB123" i="1"/>
  <c r="BB110" i="1"/>
  <c r="BB89" i="1"/>
  <c r="BB60" i="1"/>
  <c r="BB45" i="1"/>
  <c r="AZ33" i="1"/>
  <c r="BB119" i="1"/>
  <c r="BB118" i="1"/>
  <c r="BB52" i="1"/>
  <c r="AZ34" i="1"/>
  <c r="BB396" i="1"/>
  <c r="BB403" i="1"/>
  <c r="BB357" i="1"/>
  <c r="BB364" i="1"/>
  <c r="BB355" i="1"/>
  <c r="BB306" i="1"/>
  <c r="BB313" i="1"/>
  <c r="BB326" i="1"/>
  <c r="BB339" i="1"/>
  <c r="BB303" i="1"/>
  <c r="BB275" i="1"/>
  <c r="BB232" i="1"/>
  <c r="BB261" i="1"/>
  <c r="BB279" i="1"/>
  <c r="BB246" i="1"/>
  <c r="BB267" i="1"/>
  <c r="BB229" i="1"/>
  <c r="BB187" i="1"/>
  <c r="BB149" i="1"/>
  <c r="BB182" i="1"/>
  <c r="BB144" i="1"/>
  <c r="BB185" i="1"/>
  <c r="BB206" i="1"/>
  <c r="BB172" i="1"/>
  <c r="BB124" i="1"/>
  <c r="BB105" i="1"/>
  <c r="BB59" i="1"/>
  <c r="BB47" i="1"/>
  <c r="BB104" i="1"/>
  <c r="BB83" i="1"/>
  <c r="BB58" i="1"/>
  <c r="BB126" i="1"/>
  <c r="BB107" i="1"/>
  <c r="BB82" i="1"/>
  <c r="BB57" i="1"/>
  <c r="BB42" i="1"/>
  <c r="BB121" i="1"/>
  <c r="BB106" i="1"/>
  <c r="BB85" i="1"/>
  <c r="BB56" i="1"/>
  <c r="BB41" i="1"/>
  <c r="BB78" i="1"/>
  <c r="BB97" i="1"/>
  <c r="BB38" i="1"/>
  <c r="AZ524" i="1"/>
  <c r="BB489" i="1"/>
  <c r="BB470" i="1"/>
  <c r="BB456" i="1"/>
  <c r="BB405" i="1"/>
  <c r="AZ526" i="1"/>
  <c r="BB494" i="1"/>
  <c r="AZ514" i="1"/>
  <c r="BB457" i="1"/>
  <c r="BB439" i="1"/>
  <c r="BB426" i="1"/>
  <c r="AZ531" i="1"/>
  <c r="BB481" i="1"/>
  <c r="BB458" i="1"/>
  <c r="BB448" i="1"/>
  <c r="BB431" i="1"/>
  <c r="BB406" i="1"/>
  <c r="BB395" i="1"/>
  <c r="BB372" i="1"/>
  <c r="BB340" i="1"/>
  <c r="BB327" i="1"/>
  <c r="BB300" i="1"/>
  <c r="BB277" i="1"/>
  <c r="BB278" i="1"/>
  <c r="BB264" i="1"/>
  <c r="BB241" i="1"/>
  <c r="BB167" i="1"/>
  <c r="BB156" i="1"/>
  <c r="BB155" i="1"/>
  <c r="BB146" i="1"/>
  <c r="BB80" i="1"/>
  <c r="BB116" i="1"/>
  <c r="BB502" i="1"/>
  <c r="BB488" i="1"/>
  <c r="BB465" i="1"/>
  <c r="BB451" i="1"/>
  <c r="BB434" i="1"/>
  <c r="BB384" i="1"/>
  <c r="BB365" i="1"/>
  <c r="BB397" i="1"/>
  <c r="BB324" i="1"/>
  <c r="BB301" i="1"/>
  <c r="BB333" i="1"/>
  <c r="BB266" i="1"/>
  <c r="BB247" i="1"/>
  <c r="BB238" i="1"/>
  <c r="BB215" i="1"/>
  <c r="BB141" i="1"/>
  <c r="BB216" i="1"/>
  <c r="BB202" i="1"/>
  <c r="BB136" i="1"/>
  <c r="BB48" i="1"/>
  <c r="BB309" i="1"/>
  <c r="BB360" i="1"/>
  <c r="BB392" i="1"/>
  <c r="AZ515" i="1"/>
  <c r="AZ508" i="1"/>
  <c r="AZ520" i="1"/>
  <c r="AZ518" i="1"/>
  <c r="AZ519" i="1"/>
  <c r="AZ504" i="1"/>
  <c r="BB450" i="1"/>
  <c r="BB463" i="1"/>
  <c r="BB423" i="1"/>
  <c r="AZ521" i="1"/>
  <c r="AZ505" i="1"/>
  <c r="BB491" i="1"/>
  <c r="BB468" i="1"/>
  <c r="BB424" i="1"/>
  <c r="BB433" i="1"/>
  <c r="AZ509" i="1"/>
  <c r="BB492" i="1"/>
  <c r="BB469" i="1"/>
  <c r="BB455" i="1"/>
  <c r="BB438" i="1"/>
  <c r="BB388" i="1"/>
  <c r="BB369" i="1"/>
  <c r="BB401" i="1"/>
  <c r="BB328" i="1"/>
  <c r="BB305" i="1"/>
  <c r="BB337" i="1"/>
  <c r="BB270" i="1"/>
  <c r="BB251" i="1"/>
  <c r="BB242" i="1"/>
  <c r="BB219" i="1"/>
  <c r="Q41" i="1" l="1"/>
  <c r="P41" i="1"/>
  <c r="T41" i="1" s="1"/>
  <c r="O42" i="1" s="1"/>
  <c r="BD32" i="1"/>
  <c r="BB533" i="1"/>
  <c r="BA533" i="1"/>
  <c r="BA33" i="1"/>
  <c r="BC32" i="1"/>
  <c r="BC533" i="1" s="1"/>
  <c r="P42" i="1" l="1"/>
  <c r="T42" i="1" s="1"/>
  <c r="O43" i="1" s="1"/>
  <c r="Q42" i="1"/>
  <c r="BA34" i="1"/>
  <c r="BB33" i="1"/>
  <c r="BD33" i="1" s="1"/>
  <c r="BG33" i="1" s="1"/>
  <c r="BD533" i="1"/>
  <c r="BG32" i="1"/>
  <c r="BG533" i="1" s="1"/>
  <c r="BC33" i="1" l="1"/>
  <c r="P43" i="1"/>
  <c r="Q43" i="1"/>
  <c r="BA36" i="1"/>
  <c r="BB34" i="1"/>
  <c r="BD34" i="1" s="1"/>
  <c r="BG34" i="1" s="1"/>
  <c r="BC34" i="1" l="1"/>
  <c r="BB36" i="1"/>
  <c r="BD36" i="1" s="1"/>
  <c r="BG36" i="1" s="1"/>
  <c r="BC38" i="1"/>
  <c r="T43" i="1"/>
  <c r="BC36" i="1" l="1"/>
  <c r="O44" i="1"/>
  <c r="BD38" i="1"/>
  <c r="BF38" i="1" s="1"/>
  <c r="BI38" i="1" s="1"/>
  <c r="BC39" i="1"/>
  <c r="BD39" i="1" l="1"/>
  <c r="BF39" i="1" s="1"/>
  <c r="BI39" i="1" s="1"/>
  <c r="BC40" i="1"/>
  <c r="Q44" i="1"/>
  <c r="P44" i="1"/>
  <c r="BE38" i="1"/>
  <c r="BC41" i="1" l="1"/>
  <c r="BD40" i="1"/>
  <c r="BF40" i="1" s="1"/>
  <c r="BI40" i="1" s="1"/>
  <c r="T44" i="1"/>
  <c r="BE39" i="1"/>
  <c r="BE40" i="1" l="1"/>
  <c r="O45" i="1"/>
  <c r="BD41" i="1"/>
  <c r="BF41" i="1" s="1"/>
  <c r="BI41" i="1" s="1"/>
  <c r="BC42" i="1"/>
  <c r="BE41" i="1" l="1"/>
  <c r="BD42" i="1"/>
  <c r="BF42" i="1" s="1"/>
  <c r="BI42" i="1" s="1"/>
  <c r="BC43" i="1"/>
  <c r="P45" i="1"/>
  <c r="Q45" i="1"/>
  <c r="BC44" i="1" l="1"/>
  <c r="BD43" i="1"/>
  <c r="BF43" i="1" s="1"/>
  <c r="BI43" i="1" s="1"/>
  <c r="T45" i="1"/>
  <c r="BE42" i="1"/>
  <c r="O46" i="1" l="1"/>
  <c r="BC45" i="1"/>
  <c r="BD44" i="1"/>
  <c r="BF44" i="1" s="1"/>
  <c r="BI44" i="1" s="1"/>
  <c r="BE43" i="1"/>
  <c r="BC46" i="1" l="1"/>
  <c r="BD45" i="1"/>
  <c r="BF45" i="1" s="1"/>
  <c r="BI45" i="1" s="1"/>
  <c r="P46" i="1"/>
  <c r="Q46" i="1"/>
  <c r="BE44" i="1"/>
  <c r="T46" i="1" l="1"/>
  <c r="BE45" i="1"/>
  <c r="BD46" i="1"/>
  <c r="BF46" i="1" s="1"/>
  <c r="BI46" i="1" s="1"/>
  <c r="BC47" i="1"/>
  <c r="BD47" i="1" l="1"/>
  <c r="BF47" i="1" s="1"/>
  <c r="BI47" i="1" s="1"/>
  <c r="BC48" i="1"/>
  <c r="O47" i="1"/>
  <c r="BE46" i="1"/>
  <c r="BE47" i="1" l="1"/>
  <c r="BC49" i="1"/>
  <c r="BD48" i="1"/>
  <c r="BF48" i="1" s="1"/>
  <c r="BI48" i="1" s="1"/>
  <c r="P47" i="1"/>
  <c r="T47" i="1" s="1"/>
  <c r="Q47" i="1"/>
  <c r="BE48" i="1" l="1"/>
  <c r="O48" i="1"/>
  <c r="BC50" i="1"/>
  <c r="BD49" i="1"/>
  <c r="BF49" i="1" s="1"/>
  <c r="BI49" i="1" s="1"/>
  <c r="BD50" i="1" l="1"/>
  <c r="BF50" i="1" s="1"/>
  <c r="BI50" i="1" s="1"/>
  <c r="BC51" i="1"/>
  <c r="P48" i="1"/>
  <c r="T48" i="1" s="1"/>
  <c r="Q48" i="1"/>
  <c r="BE49" i="1"/>
  <c r="BE50" i="1" l="1"/>
  <c r="O49" i="1"/>
  <c r="BD51" i="1"/>
  <c r="BF51" i="1" s="1"/>
  <c r="BI51" i="1" s="1"/>
  <c r="BC52" i="1"/>
  <c r="BC53" i="1" l="1"/>
  <c r="BD52" i="1"/>
  <c r="BF52" i="1" s="1"/>
  <c r="BI52" i="1" s="1"/>
  <c r="BE51" i="1"/>
  <c r="P49" i="1"/>
  <c r="T49" i="1" s="1"/>
  <c r="Q49" i="1"/>
  <c r="BE52" i="1" l="1"/>
  <c r="O50" i="1"/>
  <c r="BC54" i="1"/>
  <c r="BD53" i="1"/>
  <c r="BF53" i="1" s="1"/>
  <c r="BI53" i="1" s="1"/>
  <c r="BD54" i="1" l="1"/>
  <c r="BF54" i="1" s="1"/>
  <c r="BI54" i="1" s="1"/>
  <c r="BC55" i="1"/>
  <c r="BE53" i="1"/>
  <c r="P50" i="1"/>
  <c r="T50" i="1" s="1"/>
  <c r="Q50" i="1"/>
  <c r="BE54" i="1" l="1"/>
  <c r="BD55" i="1"/>
  <c r="BF55" i="1" s="1"/>
  <c r="BI55" i="1" s="1"/>
  <c r="BC56" i="1"/>
  <c r="O51" i="1"/>
  <c r="BE55" i="1" l="1"/>
  <c r="P51" i="1"/>
  <c r="T51" i="1" s="1"/>
  <c r="Q51" i="1"/>
  <c r="BC57" i="1"/>
  <c r="BD56" i="1"/>
  <c r="BF56" i="1" s="1"/>
  <c r="BI56" i="1" s="1"/>
  <c r="BE56" i="1" l="1"/>
  <c r="BC58" i="1"/>
  <c r="BD57" i="1"/>
  <c r="BF57" i="1" s="1"/>
  <c r="BI57" i="1" s="1"/>
  <c r="O52" i="1"/>
  <c r="BE57" i="1" l="1"/>
  <c r="BD58" i="1"/>
  <c r="BF58" i="1" s="1"/>
  <c r="BI58" i="1" s="1"/>
  <c r="BC59" i="1"/>
  <c r="P52" i="1"/>
  <c r="T52" i="1" s="1"/>
  <c r="Q52" i="1"/>
  <c r="BE58" i="1" l="1"/>
  <c r="BD59" i="1"/>
  <c r="BF59" i="1" s="1"/>
  <c r="BI59" i="1" s="1"/>
  <c r="BC60" i="1"/>
  <c r="O53" i="1"/>
  <c r="BE59" i="1" l="1"/>
  <c r="P53" i="1"/>
  <c r="T53" i="1" s="1"/>
  <c r="Q53" i="1"/>
  <c r="BC61" i="1"/>
  <c r="BD60" i="1"/>
  <c r="BF60" i="1" s="1"/>
  <c r="BI60" i="1" s="1"/>
  <c r="BE60" i="1" l="1"/>
  <c r="BC62" i="1"/>
  <c r="BD61" i="1"/>
  <c r="BF61" i="1" s="1"/>
  <c r="BI61" i="1" s="1"/>
  <c r="O54" i="1"/>
  <c r="BE61" i="1" l="1"/>
  <c r="P54" i="1"/>
  <c r="T54" i="1" s="1"/>
  <c r="Q54" i="1"/>
  <c r="BC63" i="1"/>
  <c r="BD62" i="1"/>
  <c r="BF62" i="1" s="1"/>
  <c r="BI62" i="1" s="1"/>
  <c r="BE62" i="1" l="1"/>
  <c r="BD63" i="1"/>
  <c r="BF63" i="1" s="1"/>
  <c r="BI63" i="1" s="1"/>
  <c r="BC74" i="1"/>
  <c r="O55" i="1"/>
  <c r="BE63" i="1" l="1"/>
  <c r="BD74" i="1"/>
  <c r="BF74" i="1" s="1"/>
  <c r="BI74" i="1" s="1"/>
  <c r="BC75" i="1"/>
  <c r="P55" i="1"/>
  <c r="T55" i="1" s="1"/>
  <c r="Q55" i="1"/>
  <c r="BE74" i="1" l="1"/>
  <c r="O56" i="1"/>
  <c r="BC76" i="1"/>
  <c r="BD75" i="1"/>
  <c r="BF75" i="1" s="1"/>
  <c r="BI75" i="1" s="1"/>
  <c r="BD76" i="1" l="1"/>
  <c r="BF76" i="1" s="1"/>
  <c r="BI76" i="1" s="1"/>
  <c r="BC77" i="1"/>
  <c r="BE75" i="1"/>
  <c r="P56" i="1"/>
  <c r="T56" i="1" s="1"/>
  <c r="Q56" i="1"/>
  <c r="BE76" i="1" l="1"/>
  <c r="BC78" i="1"/>
  <c r="BD77" i="1"/>
  <c r="BF77" i="1" s="1"/>
  <c r="BI77" i="1" s="1"/>
  <c r="O57" i="1"/>
  <c r="BE77" i="1" l="1"/>
  <c r="P57" i="1"/>
  <c r="T57" i="1" s="1"/>
  <c r="Q57" i="1"/>
  <c r="BC79" i="1"/>
  <c r="BD78" i="1"/>
  <c r="BF78" i="1" s="1"/>
  <c r="BI78" i="1" s="1"/>
  <c r="BE78" i="1" l="1"/>
  <c r="BD79" i="1"/>
  <c r="BF79" i="1" s="1"/>
  <c r="BI79" i="1" s="1"/>
  <c r="BC80" i="1"/>
  <c r="O58" i="1"/>
  <c r="BE79" i="1" l="1"/>
  <c r="P58" i="1"/>
  <c r="T58" i="1" s="1"/>
  <c r="Q58" i="1"/>
  <c r="BD80" i="1"/>
  <c r="BF80" i="1" s="1"/>
  <c r="BI80" i="1" s="1"/>
  <c r="BC81" i="1"/>
  <c r="BE80" i="1" l="1"/>
  <c r="BC82" i="1"/>
  <c r="BD81" i="1"/>
  <c r="BF81" i="1" s="1"/>
  <c r="BI81" i="1" s="1"/>
  <c r="O59" i="1"/>
  <c r="BE81" i="1" l="1"/>
  <c r="P59" i="1"/>
  <c r="T59" i="1" s="1"/>
  <c r="Q59" i="1"/>
  <c r="BC83" i="1"/>
  <c r="BD82" i="1"/>
  <c r="BF82" i="1" s="1"/>
  <c r="BI82" i="1" s="1"/>
  <c r="BC84" i="1" l="1"/>
  <c r="BD83" i="1"/>
  <c r="BF83" i="1" s="1"/>
  <c r="BI83" i="1" s="1"/>
  <c r="BE82" i="1"/>
  <c r="O60" i="1"/>
  <c r="BE83" i="1" l="1"/>
  <c r="P60" i="1"/>
  <c r="T60" i="1" s="1"/>
  <c r="Q60" i="1"/>
  <c r="BD84" i="1"/>
  <c r="BF84" i="1" s="1"/>
  <c r="BI84" i="1" s="1"/>
  <c r="BC85" i="1"/>
  <c r="BD85" i="1" l="1"/>
  <c r="BF85" i="1" s="1"/>
  <c r="BI85" i="1" s="1"/>
  <c r="BC86" i="1"/>
  <c r="BE84" i="1"/>
  <c r="O61" i="1"/>
  <c r="BE85" i="1" l="1"/>
  <c r="BC87" i="1"/>
  <c r="BD86" i="1"/>
  <c r="BF86" i="1" s="1"/>
  <c r="BI86" i="1" s="1"/>
  <c r="P61" i="1"/>
  <c r="T61" i="1" s="1"/>
  <c r="Q61" i="1"/>
  <c r="BE86" i="1" l="1"/>
  <c r="O62" i="1"/>
  <c r="BD87" i="1"/>
  <c r="BF87" i="1" s="1"/>
  <c r="BI87" i="1" s="1"/>
  <c r="BC88" i="1"/>
  <c r="BD88" i="1" l="1"/>
  <c r="BF88" i="1" s="1"/>
  <c r="BI88" i="1" s="1"/>
  <c r="BC89" i="1"/>
  <c r="BE87" i="1"/>
  <c r="P62" i="1"/>
  <c r="T62" i="1" s="1"/>
  <c r="Q62" i="1"/>
  <c r="BE88" i="1" l="1"/>
  <c r="BC90" i="1"/>
  <c r="BD89" i="1"/>
  <c r="BF89" i="1" s="1"/>
  <c r="BI89" i="1" s="1"/>
  <c r="O63" i="1"/>
  <c r="BE89" i="1" l="1"/>
  <c r="Q63" i="1"/>
  <c r="BF32" i="1" s="1"/>
  <c r="P63" i="1"/>
  <c r="BC91" i="1"/>
  <c r="BD90" i="1"/>
  <c r="BF90" i="1" s="1"/>
  <c r="BI90" i="1" s="1"/>
  <c r="BE90" i="1" l="1"/>
  <c r="BE32" i="1"/>
  <c r="T63" i="1"/>
  <c r="BD91" i="1"/>
  <c r="BF91" i="1" s="1"/>
  <c r="BI91" i="1" s="1"/>
  <c r="BC92" i="1"/>
  <c r="AX32" i="1"/>
  <c r="AX533" i="1" s="1"/>
  <c r="BD92" i="1" l="1"/>
  <c r="BF92" i="1" s="1"/>
  <c r="BI92" i="1" s="1"/>
  <c r="BC93" i="1"/>
  <c r="O74" i="1"/>
  <c r="BE91" i="1"/>
  <c r="BE92" i="1" l="1"/>
  <c r="BC94" i="1"/>
  <c r="BD93" i="1"/>
  <c r="BF93" i="1" s="1"/>
  <c r="BI93" i="1" s="1"/>
  <c r="Q74" i="1"/>
  <c r="BF33" i="1" s="1"/>
  <c r="P74" i="1"/>
  <c r="BE93" i="1" l="1"/>
  <c r="AX33" i="1"/>
  <c r="BE33" i="1"/>
  <c r="T74" i="1"/>
  <c r="BD94" i="1"/>
  <c r="BF94" i="1" s="1"/>
  <c r="BI94" i="1" s="1"/>
  <c r="BC95" i="1"/>
  <c r="BE94" i="1" l="1"/>
  <c r="O75" i="1"/>
  <c r="BD95" i="1"/>
  <c r="BF95" i="1" s="1"/>
  <c r="BI95" i="1" s="1"/>
  <c r="BC96" i="1"/>
  <c r="P75" i="1" l="1"/>
  <c r="Q75" i="1"/>
  <c r="BF34" i="1" s="1"/>
  <c r="BE95" i="1"/>
  <c r="BC97" i="1"/>
  <c r="BD96" i="1"/>
  <c r="BF96" i="1" s="1"/>
  <c r="BI96" i="1" s="1"/>
  <c r="AX34" i="1" l="1"/>
  <c r="BE96" i="1"/>
  <c r="BC104" i="1"/>
  <c r="BD97" i="1"/>
  <c r="BF97" i="1" s="1"/>
  <c r="BI97" i="1" s="1"/>
  <c r="BE34" i="1"/>
  <c r="T75" i="1"/>
  <c r="O76" i="1" l="1"/>
  <c r="BD104" i="1"/>
  <c r="BF104" i="1" s="1"/>
  <c r="BI104" i="1" s="1"/>
  <c r="BC105" i="1"/>
  <c r="BE97" i="1"/>
  <c r="BC106" i="1" l="1"/>
  <c r="BD105" i="1"/>
  <c r="BF105" i="1" s="1"/>
  <c r="BI105" i="1" s="1"/>
  <c r="BE104" i="1"/>
  <c r="Q76" i="1"/>
  <c r="BF36" i="1" s="1"/>
  <c r="P76" i="1"/>
  <c r="BE36" i="1" l="1"/>
  <c r="T76" i="1"/>
  <c r="BE105" i="1"/>
  <c r="AX36" i="1"/>
  <c r="BD106" i="1"/>
  <c r="BF106" i="1" s="1"/>
  <c r="BI106" i="1" s="1"/>
  <c r="BC107" i="1"/>
  <c r="BE106" i="1" l="1"/>
  <c r="BD107" i="1"/>
  <c r="BF107" i="1" s="1"/>
  <c r="BI107" i="1" s="1"/>
  <c r="BC108" i="1"/>
  <c r="O77" i="1"/>
  <c r="BE107" i="1" l="1"/>
  <c r="BC109" i="1"/>
  <c r="BD108" i="1"/>
  <c r="BF108" i="1" s="1"/>
  <c r="BI108" i="1" s="1"/>
  <c r="Q77" i="1"/>
  <c r="BH38" i="1" s="1"/>
  <c r="P77" i="1"/>
  <c r="AZ38" i="1" l="1"/>
  <c r="AZ533" i="1" s="1"/>
  <c r="BE108" i="1"/>
  <c r="BG38" i="1"/>
  <c r="T77" i="1"/>
  <c r="BD109" i="1"/>
  <c r="BF109" i="1" s="1"/>
  <c r="BI109" i="1" s="1"/>
  <c r="BC110" i="1"/>
  <c r="BC111" i="1" l="1"/>
  <c r="BD110" i="1"/>
  <c r="BF110" i="1" s="1"/>
  <c r="BI110" i="1" s="1"/>
  <c r="O78" i="1"/>
  <c r="BE109" i="1"/>
  <c r="BE110" i="1" l="1"/>
  <c r="Q78" i="1"/>
  <c r="BH39" i="1" s="1"/>
  <c r="P78" i="1"/>
  <c r="BC112" i="1"/>
  <c r="BD111" i="1"/>
  <c r="BF111" i="1" s="1"/>
  <c r="BI111" i="1" s="1"/>
  <c r="AZ39" i="1" l="1"/>
  <c r="BD112" i="1"/>
  <c r="BF112" i="1" s="1"/>
  <c r="BI112" i="1" s="1"/>
  <c r="BC113" i="1"/>
  <c r="BE111" i="1"/>
  <c r="BG39" i="1"/>
  <c r="T78" i="1"/>
  <c r="BC114" i="1" l="1"/>
  <c r="BD113" i="1"/>
  <c r="BF113" i="1" s="1"/>
  <c r="BI113" i="1" s="1"/>
  <c r="O79" i="1"/>
  <c r="BE112" i="1"/>
  <c r="Q79" i="1" l="1"/>
  <c r="BH40" i="1" s="1"/>
  <c r="P79" i="1"/>
  <c r="BE113" i="1"/>
  <c r="BD114" i="1"/>
  <c r="BF114" i="1" s="1"/>
  <c r="BI114" i="1" s="1"/>
  <c r="BC115" i="1"/>
  <c r="BE114" i="1" l="1"/>
  <c r="BD115" i="1"/>
  <c r="BF115" i="1" s="1"/>
  <c r="BI115" i="1" s="1"/>
  <c r="BC116" i="1"/>
  <c r="BG40" i="1"/>
  <c r="T79" i="1"/>
  <c r="AZ40" i="1"/>
  <c r="BE115" i="1" l="1"/>
  <c r="BD116" i="1"/>
  <c r="BF116" i="1" s="1"/>
  <c r="BI116" i="1" s="1"/>
  <c r="BC117" i="1"/>
  <c r="O80" i="1"/>
  <c r="BE116" i="1" l="1"/>
  <c r="BC118" i="1"/>
  <c r="BD117" i="1"/>
  <c r="BF117" i="1" s="1"/>
  <c r="BI117" i="1" s="1"/>
  <c r="P80" i="1"/>
  <c r="Q80" i="1"/>
  <c r="BH41" i="1" s="1"/>
  <c r="BG41" i="1" l="1"/>
  <c r="T80" i="1"/>
  <c r="AZ41" i="1"/>
  <c r="BE117" i="1"/>
  <c r="BD118" i="1"/>
  <c r="BF118" i="1" s="1"/>
  <c r="BI118" i="1" s="1"/>
  <c r="BC119" i="1"/>
  <c r="BE118" i="1" l="1"/>
  <c r="BD119" i="1"/>
  <c r="BF119" i="1" s="1"/>
  <c r="BI119" i="1" s="1"/>
  <c r="BC120" i="1"/>
  <c r="O81" i="1"/>
  <c r="BE119" i="1" l="1"/>
  <c r="P81" i="1"/>
  <c r="Q81" i="1"/>
  <c r="BH42" i="1" s="1"/>
  <c r="BD120" i="1"/>
  <c r="BF120" i="1" s="1"/>
  <c r="BI120" i="1" s="1"/>
  <c r="BC121" i="1"/>
  <c r="BG42" i="1" l="1"/>
  <c r="T81" i="1"/>
  <c r="BE120" i="1"/>
  <c r="BC122" i="1"/>
  <c r="BD121" i="1"/>
  <c r="BF121" i="1" s="1"/>
  <c r="BI121" i="1" s="1"/>
  <c r="AZ42" i="1"/>
  <c r="BE121" i="1" l="1"/>
  <c r="BC123" i="1"/>
  <c r="BD122" i="1"/>
  <c r="BF122" i="1" s="1"/>
  <c r="BI122" i="1" s="1"/>
  <c r="O82" i="1"/>
  <c r="BE122" i="1" l="1"/>
  <c r="Q82" i="1"/>
  <c r="BH43" i="1" s="1"/>
  <c r="P82" i="1"/>
  <c r="BC124" i="1"/>
  <c r="BD123" i="1"/>
  <c r="BF123" i="1" s="1"/>
  <c r="BI123" i="1" s="1"/>
  <c r="AZ43" i="1" l="1"/>
  <c r="BE123" i="1"/>
  <c r="BG43" i="1"/>
  <c r="T82" i="1"/>
  <c r="BD124" i="1"/>
  <c r="BF124" i="1" s="1"/>
  <c r="BI124" i="1" s="1"/>
  <c r="BC125" i="1"/>
  <c r="BE124" i="1" l="1"/>
  <c r="O83" i="1"/>
  <c r="BC126" i="1"/>
  <c r="BD125" i="1"/>
  <c r="BF125" i="1" s="1"/>
  <c r="BI125" i="1" s="1"/>
  <c r="BE125" i="1" l="1"/>
  <c r="BC127" i="1"/>
  <c r="BD126" i="1"/>
  <c r="BF126" i="1" s="1"/>
  <c r="BI126" i="1" s="1"/>
  <c r="Q83" i="1"/>
  <c r="BH44" i="1" s="1"/>
  <c r="P83" i="1"/>
  <c r="AZ44" i="1" l="1"/>
  <c r="BE126" i="1"/>
  <c r="BG44" i="1"/>
  <c r="T83" i="1"/>
  <c r="BC135" i="1"/>
  <c r="BD127" i="1"/>
  <c r="BF127" i="1" s="1"/>
  <c r="BI127" i="1" s="1"/>
  <c r="BE127" i="1" l="1"/>
  <c r="O84" i="1"/>
  <c r="BC136" i="1"/>
  <c r="BD135" i="1"/>
  <c r="BF135" i="1" s="1"/>
  <c r="BI135" i="1" s="1"/>
  <c r="BE135" i="1" l="1"/>
  <c r="BC137" i="1"/>
  <c r="BD136" i="1"/>
  <c r="BF136" i="1" s="1"/>
  <c r="BI136" i="1" s="1"/>
  <c r="P84" i="1"/>
  <c r="Q84" i="1"/>
  <c r="BH45" i="1" s="1"/>
  <c r="AZ45" i="1" l="1"/>
  <c r="BG45" i="1"/>
  <c r="T84" i="1"/>
  <c r="BE136" i="1"/>
  <c r="BC138" i="1"/>
  <c r="BD137" i="1"/>
  <c r="BF137" i="1" s="1"/>
  <c r="BI137" i="1" s="1"/>
  <c r="BC139" i="1" l="1"/>
  <c r="BD138" i="1"/>
  <c r="BF138" i="1" s="1"/>
  <c r="BI138" i="1" s="1"/>
  <c r="BE137" i="1"/>
  <c r="O85" i="1"/>
  <c r="BE138" i="1" l="1"/>
  <c r="Q85" i="1"/>
  <c r="BH46" i="1" s="1"/>
  <c r="P85" i="1"/>
  <c r="BD139" i="1"/>
  <c r="BF139" i="1" s="1"/>
  <c r="BI139" i="1" s="1"/>
  <c r="BC140" i="1"/>
  <c r="BG46" i="1" l="1"/>
  <c r="T85" i="1"/>
  <c r="BC141" i="1"/>
  <c r="BD140" i="1"/>
  <c r="BF140" i="1" s="1"/>
  <c r="BI140" i="1" s="1"/>
  <c r="BE139" i="1"/>
  <c r="AZ46" i="1"/>
  <c r="BD141" i="1" l="1"/>
  <c r="BF141" i="1" s="1"/>
  <c r="BI141" i="1" s="1"/>
  <c r="BC142" i="1"/>
  <c r="O86" i="1"/>
  <c r="BE140" i="1"/>
  <c r="BE141" i="1" l="1"/>
  <c r="Q86" i="1"/>
  <c r="BH47" i="1" s="1"/>
  <c r="P86" i="1"/>
  <c r="BC143" i="1"/>
  <c r="BD142" i="1"/>
  <c r="BF142" i="1" s="1"/>
  <c r="BI142" i="1" s="1"/>
  <c r="AZ47" i="1" l="1"/>
  <c r="BD143" i="1"/>
  <c r="BF143" i="1" s="1"/>
  <c r="BI143" i="1" s="1"/>
  <c r="BC144" i="1"/>
  <c r="BE142" i="1"/>
  <c r="BG47" i="1"/>
  <c r="T86" i="1"/>
  <c r="BE143" i="1" l="1"/>
  <c r="O87" i="1"/>
  <c r="BC145" i="1"/>
  <c r="BD144" i="1"/>
  <c r="BF144" i="1" s="1"/>
  <c r="BI144" i="1" s="1"/>
  <c r="BD145" i="1" l="1"/>
  <c r="BF145" i="1" s="1"/>
  <c r="BI145" i="1" s="1"/>
  <c r="BC146" i="1"/>
  <c r="Q87" i="1"/>
  <c r="BH48" i="1" s="1"/>
  <c r="P87" i="1"/>
  <c r="BE144" i="1"/>
  <c r="BE145" i="1" l="1"/>
  <c r="AZ48" i="1"/>
  <c r="BG48" i="1"/>
  <c r="T87" i="1"/>
  <c r="BD146" i="1"/>
  <c r="BF146" i="1" s="1"/>
  <c r="BI146" i="1" s="1"/>
  <c r="BC147" i="1"/>
  <c r="BE146" i="1" l="1"/>
  <c r="O88" i="1"/>
  <c r="BC148" i="1"/>
  <c r="BD147" i="1"/>
  <c r="BF147" i="1" s="1"/>
  <c r="BI147" i="1" s="1"/>
  <c r="BE147" i="1" l="1"/>
  <c r="BD148" i="1"/>
  <c r="BF148" i="1" s="1"/>
  <c r="BI148" i="1" s="1"/>
  <c r="BC149" i="1"/>
  <c r="P88" i="1"/>
  <c r="Q88" i="1"/>
  <c r="BH49" i="1" s="1"/>
  <c r="BG49" i="1" l="1"/>
  <c r="T88" i="1"/>
  <c r="BC150" i="1"/>
  <c r="BD149" i="1"/>
  <c r="BF149" i="1" s="1"/>
  <c r="BI149" i="1" s="1"/>
  <c r="AZ49" i="1"/>
  <c r="BE148" i="1"/>
  <c r="BC151" i="1" l="1"/>
  <c r="BD150" i="1"/>
  <c r="BF150" i="1" s="1"/>
  <c r="BI150" i="1" s="1"/>
  <c r="O89" i="1"/>
  <c r="BE149" i="1"/>
  <c r="P89" i="1" l="1"/>
  <c r="Q89" i="1"/>
  <c r="BH50" i="1" s="1"/>
  <c r="BE150" i="1"/>
  <c r="BD151" i="1"/>
  <c r="BF151" i="1" s="1"/>
  <c r="BI151" i="1" s="1"/>
  <c r="BC152" i="1"/>
  <c r="BE151" i="1" l="1"/>
  <c r="BG50" i="1"/>
  <c r="T89" i="1"/>
  <c r="BD152" i="1"/>
  <c r="BF152" i="1" s="1"/>
  <c r="BI152" i="1" s="1"/>
  <c r="BC153" i="1"/>
  <c r="AZ50" i="1"/>
  <c r="BE152" i="1" l="1"/>
  <c r="O90" i="1"/>
  <c r="BD153" i="1"/>
  <c r="BF153" i="1" s="1"/>
  <c r="BI153" i="1" s="1"/>
  <c r="BC154" i="1"/>
  <c r="Q90" i="1" l="1"/>
  <c r="BH51" i="1" s="1"/>
  <c r="P90" i="1"/>
  <c r="BE153" i="1"/>
  <c r="BD154" i="1"/>
  <c r="BF154" i="1" s="1"/>
  <c r="BI154" i="1" s="1"/>
  <c r="BC155" i="1"/>
  <c r="AZ51" i="1" l="1"/>
  <c r="BE154" i="1"/>
  <c r="BC156" i="1"/>
  <c r="BD155" i="1"/>
  <c r="BF155" i="1" s="1"/>
  <c r="BI155" i="1" s="1"/>
  <c r="BG51" i="1"/>
  <c r="T90" i="1"/>
  <c r="BE155" i="1" l="1"/>
  <c r="O91" i="1"/>
  <c r="BD156" i="1"/>
  <c r="BF156" i="1" s="1"/>
  <c r="BI156" i="1" s="1"/>
  <c r="BC157" i="1"/>
  <c r="BC158" i="1" l="1"/>
  <c r="BD157" i="1"/>
  <c r="BF157" i="1" s="1"/>
  <c r="BI157" i="1" s="1"/>
  <c r="Q91" i="1"/>
  <c r="BH52" i="1" s="1"/>
  <c r="P91" i="1"/>
  <c r="BE156" i="1"/>
  <c r="AZ52" i="1" l="1"/>
  <c r="BG52" i="1"/>
  <c r="T91" i="1"/>
  <c r="BE157" i="1"/>
  <c r="BC166" i="1"/>
  <c r="BD158" i="1"/>
  <c r="BF158" i="1" s="1"/>
  <c r="BI158" i="1" s="1"/>
  <c r="BE158" i="1" l="1"/>
  <c r="O92" i="1"/>
  <c r="BD166" i="1"/>
  <c r="BF166" i="1" s="1"/>
  <c r="BI166" i="1" s="1"/>
  <c r="BC167" i="1"/>
  <c r="BD167" i="1" l="1"/>
  <c r="BF167" i="1" s="1"/>
  <c r="BI167" i="1" s="1"/>
  <c r="BC168" i="1"/>
  <c r="P92" i="1"/>
  <c r="Q92" i="1"/>
  <c r="BH53" i="1" s="1"/>
  <c r="BE166" i="1"/>
  <c r="BG53" i="1" l="1"/>
  <c r="T92" i="1"/>
  <c r="BE167" i="1"/>
  <c r="BD168" i="1"/>
  <c r="BF168" i="1" s="1"/>
  <c r="BI168" i="1" s="1"/>
  <c r="BC169" i="1"/>
  <c r="AZ53" i="1"/>
  <c r="BD169" i="1" l="1"/>
  <c r="BF169" i="1" s="1"/>
  <c r="BI169" i="1" s="1"/>
  <c r="BC170" i="1"/>
  <c r="O93" i="1"/>
  <c r="BE168" i="1"/>
  <c r="BE169" i="1" l="1"/>
  <c r="Q93" i="1"/>
  <c r="BH54" i="1" s="1"/>
  <c r="P93" i="1"/>
  <c r="BC171" i="1"/>
  <c r="BD170" i="1"/>
  <c r="BF170" i="1" s="1"/>
  <c r="BI170" i="1" s="1"/>
  <c r="BE170" i="1" l="1"/>
  <c r="BD171" i="1"/>
  <c r="BF171" i="1" s="1"/>
  <c r="BI171" i="1" s="1"/>
  <c r="BC172" i="1"/>
  <c r="BG54" i="1"/>
  <c r="T93" i="1"/>
  <c r="AZ54" i="1"/>
  <c r="BE171" i="1" l="1"/>
  <c r="BC173" i="1"/>
  <c r="BD172" i="1"/>
  <c r="BF172" i="1" s="1"/>
  <c r="BI172" i="1" s="1"/>
  <c r="O94" i="1"/>
  <c r="BE172" i="1" l="1"/>
  <c r="Q94" i="1"/>
  <c r="BH55" i="1" s="1"/>
  <c r="P94" i="1"/>
  <c r="BC174" i="1"/>
  <c r="BD173" i="1"/>
  <c r="BF173" i="1" s="1"/>
  <c r="BI173" i="1" s="1"/>
  <c r="BE173" i="1" l="1"/>
  <c r="AZ55" i="1"/>
  <c r="BG55" i="1"/>
  <c r="T94" i="1"/>
  <c r="BD174" i="1"/>
  <c r="BF174" i="1" s="1"/>
  <c r="BI174" i="1" s="1"/>
  <c r="BC175" i="1"/>
  <c r="BC176" i="1" l="1"/>
  <c r="BD175" i="1"/>
  <c r="BF175" i="1" s="1"/>
  <c r="BI175" i="1" s="1"/>
  <c r="O95" i="1"/>
  <c r="BE174" i="1"/>
  <c r="Q95" i="1" l="1"/>
  <c r="BH56" i="1" s="1"/>
  <c r="P95" i="1"/>
  <c r="BE175" i="1"/>
  <c r="BC177" i="1"/>
  <c r="BD176" i="1"/>
  <c r="BF176" i="1" s="1"/>
  <c r="BI176" i="1" s="1"/>
  <c r="BE176" i="1" l="1"/>
  <c r="BG56" i="1"/>
  <c r="T95" i="1"/>
  <c r="BD177" i="1"/>
  <c r="BF177" i="1" s="1"/>
  <c r="BI177" i="1" s="1"/>
  <c r="BC178" i="1"/>
  <c r="AZ56" i="1"/>
  <c r="BD178" i="1" l="1"/>
  <c r="BF178" i="1" s="1"/>
  <c r="BI178" i="1" s="1"/>
  <c r="BC179" i="1"/>
  <c r="O96" i="1"/>
  <c r="BE177" i="1"/>
  <c r="BE178" i="1" l="1"/>
  <c r="BD179" i="1"/>
  <c r="BF179" i="1" s="1"/>
  <c r="BI179" i="1" s="1"/>
  <c r="BC180" i="1"/>
  <c r="P96" i="1"/>
  <c r="Q96" i="1"/>
  <c r="BH57" i="1" s="1"/>
  <c r="BG57" i="1" l="1"/>
  <c r="T96" i="1"/>
  <c r="BD180" i="1"/>
  <c r="BF180" i="1" s="1"/>
  <c r="BI180" i="1" s="1"/>
  <c r="BC181" i="1"/>
  <c r="AZ57" i="1"/>
  <c r="BE179" i="1"/>
  <c r="BC182" i="1" l="1"/>
  <c r="BD181" i="1"/>
  <c r="BF181" i="1" s="1"/>
  <c r="BI181" i="1" s="1"/>
  <c r="O97" i="1"/>
  <c r="BE180" i="1"/>
  <c r="P97" i="1" l="1"/>
  <c r="Q97" i="1"/>
  <c r="BH58" i="1" s="1"/>
  <c r="BE181" i="1"/>
  <c r="BC183" i="1"/>
  <c r="BD182" i="1"/>
  <c r="BF182" i="1" s="1"/>
  <c r="BI182" i="1" s="1"/>
  <c r="BE182" i="1" l="1"/>
  <c r="BG58" i="1"/>
  <c r="T97" i="1"/>
  <c r="BD183" i="1"/>
  <c r="BF183" i="1" s="1"/>
  <c r="BI183" i="1" s="1"/>
  <c r="BC184" i="1"/>
  <c r="AZ58" i="1"/>
  <c r="BD184" i="1" l="1"/>
  <c r="BF184" i="1" s="1"/>
  <c r="BI184" i="1" s="1"/>
  <c r="BE184" i="1"/>
  <c r="BC185" i="1"/>
  <c r="O104" i="1"/>
  <c r="BE183" i="1"/>
  <c r="BC186" i="1" l="1"/>
  <c r="BD185" i="1"/>
  <c r="BF185" i="1" s="1"/>
  <c r="BI185" i="1" s="1"/>
  <c r="Q104" i="1"/>
  <c r="BH59" i="1" s="1"/>
  <c r="P104" i="1"/>
  <c r="BE185" i="1" l="1"/>
  <c r="AZ59" i="1"/>
  <c r="BG59" i="1"/>
  <c r="T104" i="1"/>
  <c r="BC187" i="1"/>
  <c r="BD186" i="1"/>
  <c r="BF186" i="1" s="1"/>
  <c r="BI186" i="1" s="1"/>
  <c r="O105" i="1" l="1"/>
  <c r="BD187" i="1"/>
  <c r="BF187" i="1" s="1"/>
  <c r="BI187" i="1" s="1"/>
  <c r="BC188" i="1"/>
  <c r="BE186" i="1"/>
  <c r="BD188" i="1" l="1"/>
  <c r="BF188" i="1" s="1"/>
  <c r="BI188" i="1" s="1"/>
  <c r="BC189" i="1"/>
  <c r="Q105" i="1"/>
  <c r="BH60" i="1" s="1"/>
  <c r="P105" i="1"/>
  <c r="BE187" i="1"/>
  <c r="BE188" i="1" l="1"/>
  <c r="BD189" i="1"/>
  <c r="BF189" i="1" s="1"/>
  <c r="BI189" i="1" s="1"/>
  <c r="BC197" i="1"/>
  <c r="BG60" i="1"/>
  <c r="T105" i="1"/>
  <c r="AZ60" i="1"/>
  <c r="O106" i="1" l="1"/>
  <c r="BE189" i="1"/>
  <c r="BD197" i="1"/>
  <c r="BF197" i="1" s="1"/>
  <c r="BI197" i="1" s="1"/>
  <c r="BC198" i="1"/>
  <c r="P106" i="1" l="1"/>
  <c r="Q106" i="1"/>
  <c r="BH61" i="1" s="1"/>
  <c r="BE197" i="1"/>
  <c r="BC199" i="1"/>
  <c r="BD198" i="1"/>
  <c r="BF198" i="1" s="1"/>
  <c r="BI198" i="1" s="1"/>
  <c r="AZ61" i="1" l="1"/>
  <c r="BD199" i="1"/>
  <c r="BF199" i="1" s="1"/>
  <c r="BI199" i="1" s="1"/>
  <c r="BC200" i="1"/>
  <c r="BE198" i="1"/>
  <c r="BG61" i="1"/>
  <c r="T106" i="1"/>
  <c r="BE199" i="1" l="1"/>
  <c r="O107" i="1"/>
  <c r="BC201" i="1"/>
  <c r="BD200" i="1"/>
  <c r="BF200" i="1" s="1"/>
  <c r="BI200" i="1" s="1"/>
  <c r="BD201" i="1" l="1"/>
  <c r="BF201" i="1" s="1"/>
  <c r="BI201" i="1" s="1"/>
  <c r="BC202" i="1"/>
  <c r="BE200" i="1"/>
  <c r="Q107" i="1"/>
  <c r="BH62" i="1" s="1"/>
  <c r="P107" i="1"/>
  <c r="BE201" i="1" l="1"/>
  <c r="BG62" i="1"/>
  <c r="T107" i="1"/>
  <c r="BC203" i="1"/>
  <c r="BD202" i="1"/>
  <c r="BF202" i="1" s="1"/>
  <c r="BI202" i="1" s="1"/>
  <c r="AZ62" i="1"/>
  <c r="BE202" i="1" l="1"/>
  <c r="BD203" i="1"/>
  <c r="BF203" i="1" s="1"/>
  <c r="BI203" i="1" s="1"/>
  <c r="BC204" i="1"/>
  <c r="O108" i="1"/>
  <c r="Q108" i="1" l="1"/>
  <c r="BH63" i="1" s="1"/>
  <c r="P108" i="1"/>
  <c r="BE203" i="1"/>
  <c r="BC205" i="1"/>
  <c r="BD204" i="1"/>
  <c r="BF204" i="1" s="1"/>
  <c r="BI204" i="1" s="1"/>
  <c r="AZ63" i="1" l="1"/>
  <c r="BC206" i="1"/>
  <c r="BD205" i="1"/>
  <c r="BF205" i="1" s="1"/>
  <c r="BI205" i="1" s="1"/>
  <c r="BE204" i="1"/>
  <c r="BG63" i="1"/>
  <c r="T108" i="1"/>
  <c r="O109" i="1" l="1"/>
  <c r="BE205" i="1"/>
  <c r="BD206" i="1"/>
  <c r="BF206" i="1" s="1"/>
  <c r="BI206" i="1" s="1"/>
  <c r="BC207" i="1"/>
  <c r="BD207" i="1" l="1"/>
  <c r="BF207" i="1" s="1"/>
  <c r="BI207" i="1" s="1"/>
  <c r="BC208" i="1"/>
  <c r="BE206" i="1"/>
  <c r="Q109" i="1"/>
  <c r="BH74" i="1" s="1"/>
  <c r="P109" i="1"/>
  <c r="BE207" i="1" l="1"/>
  <c r="BG74" i="1"/>
  <c r="T109" i="1"/>
  <c r="AZ74" i="1"/>
  <c r="BC209" i="1"/>
  <c r="BD208" i="1"/>
  <c r="BF208" i="1" s="1"/>
  <c r="BI208" i="1" s="1"/>
  <c r="BE208" i="1" l="1"/>
  <c r="BD209" i="1"/>
  <c r="BF209" i="1" s="1"/>
  <c r="BI209" i="1" s="1"/>
  <c r="BC210" i="1"/>
  <c r="O110" i="1"/>
  <c r="BE209" i="1" l="1"/>
  <c r="Q110" i="1"/>
  <c r="BH75" i="1" s="1"/>
  <c r="P110" i="1"/>
  <c r="BC211" i="1"/>
  <c r="BD210" i="1"/>
  <c r="BF210" i="1" s="1"/>
  <c r="BI210" i="1" s="1"/>
  <c r="BE210" i="1" l="1"/>
  <c r="BG75" i="1"/>
  <c r="T110" i="1"/>
  <c r="AZ75" i="1"/>
  <c r="BC212" i="1"/>
  <c r="BD211" i="1"/>
  <c r="BF211" i="1" s="1"/>
  <c r="BI211" i="1" s="1"/>
  <c r="BE211" i="1" l="1"/>
  <c r="O111" i="1"/>
  <c r="BD212" i="1"/>
  <c r="BF212" i="1" s="1"/>
  <c r="BI212" i="1" s="1"/>
  <c r="BC213" i="1"/>
  <c r="BE212" i="1" l="1"/>
  <c r="Q111" i="1"/>
  <c r="BH76" i="1" s="1"/>
  <c r="P111" i="1"/>
  <c r="BC214" i="1"/>
  <c r="BD213" i="1"/>
  <c r="BF213" i="1" s="1"/>
  <c r="BI213" i="1" s="1"/>
  <c r="AZ76" i="1" l="1"/>
  <c r="BE213" i="1"/>
  <c r="BG76" i="1"/>
  <c r="T111" i="1"/>
  <c r="BD214" i="1"/>
  <c r="BF214" i="1" s="1"/>
  <c r="BI214" i="1" s="1"/>
  <c r="BC215" i="1"/>
  <c r="BD215" i="1" l="1"/>
  <c r="BF215" i="1" s="1"/>
  <c r="BI215" i="1" s="1"/>
  <c r="BC216" i="1"/>
  <c r="O112" i="1"/>
  <c r="BE214" i="1"/>
  <c r="BE215" i="1" l="1"/>
  <c r="BC217" i="1"/>
  <c r="BD216" i="1"/>
  <c r="BF216" i="1" s="1"/>
  <c r="BI216" i="1" s="1"/>
  <c r="P112" i="1"/>
  <c r="Q112" i="1"/>
  <c r="BH77" i="1" s="1"/>
  <c r="BG77" i="1" l="1"/>
  <c r="T112" i="1"/>
  <c r="BE216" i="1"/>
  <c r="AZ77" i="1"/>
  <c r="BD217" i="1"/>
  <c r="BF217" i="1" s="1"/>
  <c r="BI217" i="1" s="1"/>
  <c r="BC218" i="1"/>
  <c r="BE217" i="1" l="1"/>
  <c r="BC219" i="1"/>
  <c r="BD218" i="1"/>
  <c r="BF218" i="1" s="1"/>
  <c r="BI218" i="1" s="1"/>
  <c r="O113" i="1"/>
  <c r="P113" i="1" l="1"/>
  <c r="Q113" i="1"/>
  <c r="BH78" i="1" s="1"/>
  <c r="BE218" i="1"/>
  <c r="BC220" i="1"/>
  <c r="BD219" i="1"/>
  <c r="BF219" i="1" s="1"/>
  <c r="BI219" i="1" s="1"/>
  <c r="AZ78" i="1" l="1"/>
  <c r="BD220" i="1"/>
  <c r="BF220" i="1" s="1"/>
  <c r="BI220" i="1" s="1"/>
  <c r="BC228" i="1"/>
  <c r="BE219" i="1"/>
  <c r="BG78" i="1"/>
  <c r="T113" i="1"/>
  <c r="BE220" i="1" l="1"/>
  <c r="O114" i="1"/>
  <c r="BC229" i="1"/>
  <c r="BD228" i="1"/>
  <c r="BF228" i="1" s="1"/>
  <c r="BI228" i="1" s="1"/>
  <c r="BD229" i="1" l="1"/>
  <c r="BF229" i="1" s="1"/>
  <c r="BI229" i="1" s="1"/>
  <c r="BC230" i="1"/>
  <c r="BE228" i="1"/>
  <c r="Q114" i="1"/>
  <c r="BH79" i="1" s="1"/>
  <c r="P114" i="1"/>
  <c r="BD230" i="1" l="1"/>
  <c r="BF230" i="1" s="1"/>
  <c r="BI230" i="1" s="1"/>
  <c r="BC231" i="1"/>
  <c r="BG79" i="1"/>
  <c r="T114" i="1"/>
  <c r="AZ79" i="1"/>
  <c r="BE229" i="1"/>
  <c r="BE230" i="1" l="1"/>
  <c r="O115" i="1"/>
  <c r="BC232" i="1"/>
  <c r="BD231" i="1"/>
  <c r="BF231" i="1" s="1"/>
  <c r="BI231" i="1" s="1"/>
  <c r="BC233" i="1" l="1"/>
  <c r="BD232" i="1"/>
  <c r="BF232" i="1" s="1"/>
  <c r="BI232" i="1" s="1"/>
  <c r="Q115" i="1"/>
  <c r="BH80" i="1" s="1"/>
  <c r="P115" i="1"/>
  <c r="BE231" i="1"/>
  <c r="BE232" i="1" l="1"/>
  <c r="BG80" i="1"/>
  <c r="T115" i="1"/>
  <c r="BC234" i="1"/>
  <c r="BD233" i="1"/>
  <c r="BF233" i="1" s="1"/>
  <c r="BI233" i="1" s="1"/>
  <c r="AZ80" i="1"/>
  <c r="BE233" i="1" l="1"/>
  <c r="O116" i="1"/>
  <c r="U8" i="1"/>
  <c r="BC235" i="1"/>
  <c r="BD234" i="1"/>
  <c r="BF234" i="1" s="1"/>
  <c r="BI234" i="1" s="1"/>
  <c r="BC236" i="1" l="1"/>
  <c r="BD235" i="1"/>
  <c r="BF235" i="1" s="1"/>
  <c r="BI235" i="1" s="1"/>
  <c r="BE234" i="1"/>
  <c r="Q116" i="1"/>
  <c r="BH81" i="1" s="1"/>
  <c r="P116" i="1"/>
  <c r="AZ81" i="1" l="1"/>
  <c r="BE235" i="1"/>
  <c r="BC237" i="1"/>
  <c r="BD236" i="1"/>
  <c r="BF236" i="1" s="1"/>
  <c r="BI236" i="1" s="1"/>
  <c r="BG81" i="1"/>
  <c r="T116" i="1"/>
  <c r="O117" i="1" l="1"/>
  <c r="BC238" i="1"/>
  <c r="BD237" i="1"/>
  <c r="BF237" i="1" s="1"/>
  <c r="BI237" i="1" s="1"/>
  <c r="BE236" i="1"/>
  <c r="BE237" i="1" l="1"/>
  <c r="BC239" i="1"/>
  <c r="BD238" i="1"/>
  <c r="BF238" i="1" s="1"/>
  <c r="BI238" i="1" s="1"/>
  <c r="Q117" i="1"/>
  <c r="BH82" i="1" s="1"/>
  <c r="P117" i="1"/>
  <c r="AZ82" i="1" l="1"/>
  <c r="BE238" i="1"/>
  <c r="BD239" i="1"/>
  <c r="BF239" i="1" s="1"/>
  <c r="BI239" i="1" s="1"/>
  <c r="BC240" i="1"/>
  <c r="BG82" i="1"/>
  <c r="T117" i="1"/>
  <c r="BE239" i="1" l="1"/>
  <c r="BD240" i="1"/>
  <c r="BF240" i="1" s="1"/>
  <c r="BI240" i="1" s="1"/>
  <c r="BC241" i="1"/>
  <c r="O118" i="1"/>
  <c r="BE240" i="1" l="1"/>
  <c r="P118" i="1"/>
  <c r="Q118" i="1"/>
  <c r="BH83" i="1" s="1"/>
  <c r="BC242" i="1"/>
  <c r="BD241" i="1"/>
  <c r="BF241" i="1" s="1"/>
  <c r="BI241" i="1" s="1"/>
  <c r="AZ83" i="1" l="1"/>
  <c r="BC243" i="1"/>
  <c r="BD242" i="1"/>
  <c r="BF242" i="1" s="1"/>
  <c r="BI242" i="1" s="1"/>
  <c r="BE241" i="1"/>
  <c r="BG83" i="1"/>
  <c r="T118" i="1"/>
  <c r="BE242" i="1" l="1"/>
  <c r="O119" i="1"/>
  <c r="BC244" i="1"/>
  <c r="BD243" i="1"/>
  <c r="BF243" i="1" s="1"/>
  <c r="BI243" i="1" s="1"/>
  <c r="BE243" i="1" l="1"/>
  <c r="BC245" i="1"/>
  <c r="BD244" i="1"/>
  <c r="BF244" i="1" s="1"/>
  <c r="BI244" i="1" s="1"/>
  <c r="Q119" i="1"/>
  <c r="BH84" i="1" s="1"/>
  <c r="P119" i="1"/>
  <c r="BE244" i="1" l="1"/>
  <c r="BG84" i="1"/>
  <c r="T119" i="1"/>
  <c r="AZ84" i="1"/>
  <c r="BC246" i="1"/>
  <c r="BD245" i="1"/>
  <c r="BF245" i="1" s="1"/>
  <c r="BI245" i="1" s="1"/>
  <c r="BD246" i="1" l="1"/>
  <c r="BF246" i="1" s="1"/>
  <c r="BI246" i="1" s="1"/>
  <c r="BC247" i="1"/>
  <c r="BE246" i="1"/>
  <c r="BE245" i="1"/>
  <c r="O120" i="1"/>
  <c r="P120" i="1" l="1"/>
  <c r="Q120" i="1"/>
  <c r="BH85" i="1" s="1"/>
  <c r="BC248" i="1"/>
  <c r="BD247" i="1"/>
  <c r="BF247" i="1" s="1"/>
  <c r="BI247" i="1" s="1"/>
  <c r="AZ85" i="1" l="1"/>
  <c r="BE247" i="1"/>
  <c r="BD248" i="1"/>
  <c r="BF248" i="1" s="1"/>
  <c r="BI248" i="1" s="1"/>
  <c r="BC249" i="1"/>
  <c r="BG85" i="1"/>
  <c r="T120" i="1"/>
  <c r="BC250" i="1" l="1"/>
  <c r="BD249" i="1"/>
  <c r="BF249" i="1" s="1"/>
  <c r="BI249" i="1" s="1"/>
  <c r="BE248" i="1"/>
  <c r="O121" i="1"/>
  <c r="BE249" i="1" l="1"/>
  <c r="P121" i="1"/>
  <c r="Q121" i="1"/>
  <c r="BH86" i="1" s="1"/>
  <c r="BC251" i="1"/>
  <c r="BD250" i="1"/>
  <c r="BF250" i="1" s="1"/>
  <c r="BI250" i="1" s="1"/>
  <c r="BE250" i="1" l="1"/>
  <c r="AZ86" i="1"/>
  <c r="BC259" i="1"/>
  <c r="BD251" i="1"/>
  <c r="BF251" i="1" s="1"/>
  <c r="BI251" i="1" s="1"/>
  <c r="BG86" i="1"/>
  <c r="T121" i="1"/>
  <c r="BE251" i="1" l="1"/>
  <c r="O122" i="1"/>
  <c r="BD259" i="1"/>
  <c r="BF259" i="1" s="1"/>
  <c r="BI259" i="1" s="1"/>
  <c r="BC260" i="1"/>
  <c r="BC261" i="1" l="1"/>
  <c r="BD260" i="1"/>
  <c r="BF260" i="1" s="1"/>
  <c r="BI260" i="1" s="1"/>
  <c r="P122" i="1"/>
  <c r="Q122" i="1"/>
  <c r="BH87" i="1" s="1"/>
  <c r="BE259" i="1"/>
  <c r="AZ87" i="1" l="1"/>
  <c r="BE260" i="1"/>
  <c r="BG87" i="1"/>
  <c r="T122" i="1"/>
  <c r="BC262" i="1"/>
  <c r="BD261" i="1"/>
  <c r="BF261" i="1" s="1"/>
  <c r="BI261" i="1" s="1"/>
  <c r="BE261" i="1" l="1"/>
  <c r="BC263" i="1"/>
  <c r="BD262" i="1"/>
  <c r="BF262" i="1" s="1"/>
  <c r="BI262" i="1" s="1"/>
  <c r="O123" i="1"/>
  <c r="BE262" i="1" l="1"/>
  <c r="Q123" i="1"/>
  <c r="BH88" i="1" s="1"/>
  <c r="P123" i="1"/>
  <c r="BD263" i="1"/>
  <c r="BF263" i="1" s="1"/>
  <c r="BI263" i="1" s="1"/>
  <c r="BC264" i="1"/>
  <c r="BC265" i="1" l="1"/>
  <c r="BD264" i="1"/>
  <c r="BF264" i="1" s="1"/>
  <c r="BI264" i="1" s="1"/>
  <c r="BG88" i="1"/>
  <c r="T123" i="1"/>
  <c r="BE263" i="1"/>
  <c r="AZ88" i="1"/>
  <c r="BD265" i="1" l="1"/>
  <c r="BF265" i="1" s="1"/>
  <c r="BI265" i="1" s="1"/>
  <c r="BC266" i="1"/>
  <c r="O124" i="1"/>
  <c r="BE264" i="1"/>
  <c r="BD266" i="1" l="1"/>
  <c r="BF266" i="1" s="1"/>
  <c r="BI266" i="1" s="1"/>
  <c r="BC267" i="1"/>
  <c r="P124" i="1"/>
  <c r="Q124" i="1"/>
  <c r="BH89" i="1" s="1"/>
  <c r="BE265" i="1"/>
  <c r="BG89" i="1" l="1"/>
  <c r="T124" i="1"/>
  <c r="BC268" i="1"/>
  <c r="BD267" i="1"/>
  <c r="BF267" i="1" s="1"/>
  <c r="BI267" i="1" s="1"/>
  <c r="AZ89" i="1"/>
  <c r="BE266" i="1"/>
  <c r="BD268" i="1" l="1"/>
  <c r="BF268" i="1" s="1"/>
  <c r="BI268" i="1" s="1"/>
  <c r="BC269" i="1"/>
  <c r="O125" i="1"/>
  <c r="BE267" i="1"/>
  <c r="BE268" i="1" l="1"/>
  <c r="BC270" i="1"/>
  <c r="BD269" i="1"/>
  <c r="BF269" i="1" s="1"/>
  <c r="BI269" i="1" s="1"/>
  <c r="P125" i="1"/>
  <c r="Q125" i="1"/>
  <c r="BH90" i="1" s="1"/>
  <c r="BE269" i="1" l="1"/>
  <c r="BG90" i="1"/>
  <c r="T125" i="1"/>
  <c r="AZ90" i="1"/>
  <c r="BC271" i="1"/>
  <c r="BD270" i="1"/>
  <c r="BF270" i="1" s="1"/>
  <c r="BI270" i="1" s="1"/>
  <c r="BC272" i="1" l="1"/>
  <c r="BD271" i="1"/>
  <c r="BF271" i="1" s="1"/>
  <c r="BI271" i="1" s="1"/>
  <c r="BE270" i="1"/>
  <c r="O126" i="1"/>
  <c r="BE271" i="1" l="1"/>
  <c r="P126" i="1"/>
  <c r="Q126" i="1"/>
  <c r="BH91" i="1" s="1"/>
  <c r="BC273" i="1"/>
  <c r="BD272" i="1"/>
  <c r="BF272" i="1" s="1"/>
  <c r="BI272" i="1" s="1"/>
  <c r="AZ91" i="1" l="1"/>
  <c r="BC274" i="1"/>
  <c r="BD273" i="1"/>
  <c r="BF273" i="1" s="1"/>
  <c r="BI273" i="1" s="1"/>
  <c r="BE272" i="1"/>
  <c r="BG91" i="1"/>
  <c r="T126" i="1"/>
  <c r="BE273" i="1" l="1"/>
  <c r="O127" i="1"/>
  <c r="BC275" i="1"/>
  <c r="BD274" i="1"/>
  <c r="BF274" i="1" s="1"/>
  <c r="BI274" i="1" s="1"/>
  <c r="BE274" i="1" l="1"/>
  <c r="BC276" i="1"/>
  <c r="BD275" i="1"/>
  <c r="BF275" i="1" s="1"/>
  <c r="BI275" i="1" s="1"/>
  <c r="Q127" i="1"/>
  <c r="BH92" i="1" s="1"/>
  <c r="P127" i="1"/>
  <c r="BG92" i="1" l="1"/>
  <c r="T127" i="1"/>
  <c r="BC277" i="1"/>
  <c r="BD276" i="1"/>
  <c r="BF276" i="1" s="1"/>
  <c r="BI276" i="1" s="1"/>
  <c r="AZ92" i="1"/>
  <c r="BE275" i="1"/>
  <c r="BE276" i="1" l="1"/>
  <c r="BD277" i="1"/>
  <c r="BF277" i="1" s="1"/>
  <c r="BI277" i="1" s="1"/>
  <c r="BC278" i="1"/>
  <c r="O135" i="1"/>
  <c r="BE277" i="1" l="1"/>
  <c r="BD278" i="1"/>
  <c r="BF278" i="1" s="1"/>
  <c r="BI278" i="1" s="1"/>
  <c r="BC279" i="1"/>
  <c r="Q135" i="1"/>
  <c r="BH93" i="1" s="1"/>
  <c r="P135" i="1"/>
  <c r="BE278" i="1" l="1"/>
  <c r="BG93" i="1"/>
  <c r="T135" i="1"/>
  <c r="BC280" i="1"/>
  <c r="BD279" i="1"/>
  <c r="BF279" i="1" s="1"/>
  <c r="BI279" i="1" s="1"/>
  <c r="AZ93" i="1"/>
  <c r="BD280" i="1" l="1"/>
  <c r="BF280" i="1" s="1"/>
  <c r="BI280" i="1" s="1"/>
  <c r="BC281" i="1"/>
  <c r="O136" i="1"/>
  <c r="BE279" i="1"/>
  <c r="BE280" i="1" l="1"/>
  <c r="BD281" i="1"/>
  <c r="BF281" i="1" s="1"/>
  <c r="BI281" i="1" s="1"/>
  <c r="BC282" i="1"/>
  <c r="P136" i="1"/>
  <c r="Q136" i="1"/>
  <c r="BH94" i="1" s="1"/>
  <c r="BE281" i="1" l="1"/>
  <c r="BG94" i="1"/>
  <c r="T136" i="1"/>
  <c r="BC290" i="1"/>
  <c r="BD282" i="1"/>
  <c r="BF282" i="1" s="1"/>
  <c r="BI282" i="1" s="1"/>
  <c r="AZ94" i="1"/>
  <c r="BE282" i="1" l="1"/>
  <c r="BC291" i="1"/>
  <c r="BD290" i="1"/>
  <c r="BF290" i="1" s="1"/>
  <c r="BI290" i="1" s="1"/>
  <c r="O137" i="1"/>
  <c r="BE290" i="1" l="1"/>
  <c r="P137" i="1"/>
  <c r="Q137" i="1"/>
  <c r="BH95" i="1" s="1"/>
  <c r="BD291" i="1"/>
  <c r="BF291" i="1" s="1"/>
  <c r="BI291" i="1" s="1"/>
  <c r="BC292" i="1"/>
  <c r="BG95" i="1" l="1"/>
  <c r="T137" i="1"/>
  <c r="BE291" i="1"/>
  <c r="BC293" i="1"/>
  <c r="BD292" i="1"/>
  <c r="BF292" i="1" s="1"/>
  <c r="BI292" i="1" s="1"/>
  <c r="AZ95" i="1"/>
  <c r="BE292" i="1" l="1"/>
  <c r="O138" i="1"/>
  <c r="BC294" i="1"/>
  <c r="BD293" i="1"/>
  <c r="BF293" i="1" s="1"/>
  <c r="BI293" i="1" s="1"/>
  <c r="BE293" i="1" l="1"/>
  <c r="BD294" i="1"/>
  <c r="BF294" i="1" s="1"/>
  <c r="BI294" i="1" s="1"/>
  <c r="BC295" i="1"/>
  <c r="P138" i="1"/>
  <c r="Q138" i="1"/>
  <c r="BH96" i="1" s="1"/>
  <c r="BE294" i="1" l="1"/>
  <c r="AZ96" i="1"/>
  <c r="BD295" i="1"/>
  <c r="BF295" i="1" s="1"/>
  <c r="BI295" i="1" s="1"/>
  <c r="BC296" i="1"/>
  <c r="BG96" i="1"/>
  <c r="T138" i="1"/>
  <c r="BE295" i="1" l="1"/>
  <c r="BC297" i="1"/>
  <c r="BD296" i="1"/>
  <c r="BF296" i="1" s="1"/>
  <c r="BI296" i="1" s="1"/>
  <c r="O139" i="1"/>
  <c r="BE296" i="1" l="1"/>
  <c r="Q139" i="1"/>
  <c r="BH97" i="1" s="1"/>
  <c r="P139" i="1"/>
  <c r="BD297" i="1"/>
  <c r="BF297" i="1" s="1"/>
  <c r="BI297" i="1" s="1"/>
  <c r="BC298" i="1"/>
  <c r="BE297" i="1" l="1"/>
  <c r="BG97" i="1"/>
  <c r="T139" i="1"/>
  <c r="BC299" i="1"/>
  <c r="BD298" i="1"/>
  <c r="BF298" i="1" s="1"/>
  <c r="BI298" i="1" s="1"/>
  <c r="AZ97" i="1"/>
  <c r="O140" i="1" l="1"/>
  <c r="BC300" i="1"/>
  <c r="BD299" i="1"/>
  <c r="BF299" i="1" s="1"/>
  <c r="BI299" i="1" s="1"/>
  <c r="BE298" i="1"/>
  <c r="BC301" i="1" l="1"/>
  <c r="BD300" i="1"/>
  <c r="BF300" i="1" s="1"/>
  <c r="BI300" i="1" s="1"/>
  <c r="P140" i="1"/>
  <c r="Q140" i="1"/>
  <c r="BH104" i="1" s="1"/>
  <c r="BE299" i="1"/>
  <c r="BE300" i="1" l="1"/>
  <c r="BG104" i="1"/>
  <c r="T140" i="1"/>
  <c r="AZ104" i="1"/>
  <c r="BC302" i="1"/>
  <c r="BD301" i="1"/>
  <c r="BF301" i="1" s="1"/>
  <c r="BI301" i="1" s="1"/>
  <c r="BD302" i="1" l="1"/>
  <c r="BF302" i="1" s="1"/>
  <c r="BI302" i="1" s="1"/>
  <c r="BC303" i="1"/>
  <c r="BE301" i="1"/>
  <c r="O141" i="1"/>
  <c r="BE302" i="1" l="1"/>
  <c r="BD303" i="1"/>
  <c r="BF303" i="1" s="1"/>
  <c r="BI303" i="1" s="1"/>
  <c r="BC304" i="1"/>
  <c r="BE303" i="1"/>
  <c r="P141" i="1"/>
  <c r="Q141" i="1"/>
  <c r="BH105" i="1" s="1"/>
  <c r="AZ105" i="1" l="1"/>
  <c r="BD304" i="1"/>
  <c r="BF304" i="1" s="1"/>
  <c r="BI304" i="1" s="1"/>
  <c r="BC305" i="1"/>
  <c r="BG105" i="1"/>
  <c r="T141" i="1"/>
  <c r="BE304" i="1" l="1"/>
  <c r="BC306" i="1"/>
  <c r="BD305" i="1"/>
  <c r="BF305" i="1" s="1"/>
  <c r="BI305" i="1" s="1"/>
  <c r="O142" i="1"/>
  <c r="P142" i="1" l="1"/>
  <c r="Q142" i="1"/>
  <c r="BH106" i="1" s="1"/>
  <c r="BE305" i="1"/>
  <c r="BD306" i="1"/>
  <c r="BF306" i="1" s="1"/>
  <c r="BI306" i="1" s="1"/>
  <c r="BC307" i="1"/>
  <c r="AZ106" i="1" l="1"/>
  <c r="BE306" i="1"/>
  <c r="BC308" i="1"/>
  <c r="BD307" i="1"/>
  <c r="BF307" i="1" s="1"/>
  <c r="BI307" i="1" s="1"/>
  <c r="BG106" i="1"/>
  <c r="T142" i="1"/>
  <c r="BE307" i="1" l="1"/>
  <c r="O143" i="1"/>
  <c r="BD308" i="1"/>
  <c r="BF308" i="1" s="1"/>
  <c r="BI308" i="1" s="1"/>
  <c r="BC309" i="1"/>
  <c r="Q143" i="1" l="1"/>
  <c r="BH107" i="1" s="1"/>
  <c r="P143" i="1"/>
  <c r="BE308" i="1"/>
  <c r="BC310" i="1"/>
  <c r="BD309" i="1"/>
  <c r="BF309" i="1" s="1"/>
  <c r="BI309" i="1" s="1"/>
  <c r="AZ107" i="1" l="1"/>
  <c r="BE309" i="1"/>
  <c r="BG107" i="1"/>
  <c r="T143" i="1"/>
  <c r="BD310" i="1"/>
  <c r="BF310" i="1" s="1"/>
  <c r="BI310" i="1" s="1"/>
  <c r="BC311" i="1"/>
  <c r="O144" i="1" l="1"/>
  <c r="BC312" i="1"/>
  <c r="BD311" i="1"/>
  <c r="BF311" i="1" s="1"/>
  <c r="BI311" i="1" s="1"/>
  <c r="BE310" i="1"/>
  <c r="BD312" i="1" l="1"/>
  <c r="BF312" i="1" s="1"/>
  <c r="BI312" i="1" s="1"/>
  <c r="BC313" i="1"/>
  <c r="P144" i="1"/>
  <c r="Q144" i="1"/>
  <c r="BH108" i="1" s="1"/>
  <c r="BE311" i="1"/>
  <c r="BG108" i="1" l="1"/>
  <c r="T144" i="1"/>
  <c r="BC321" i="1"/>
  <c r="BD313" i="1"/>
  <c r="BF313" i="1" s="1"/>
  <c r="BI313" i="1" s="1"/>
  <c r="AZ108" i="1"/>
  <c r="BE312" i="1"/>
  <c r="BC322" i="1" l="1"/>
  <c r="BD321" i="1"/>
  <c r="BF321" i="1" s="1"/>
  <c r="BI321" i="1" s="1"/>
  <c r="O145" i="1"/>
  <c r="BE313" i="1"/>
  <c r="BE321" i="1" l="1"/>
  <c r="P145" i="1"/>
  <c r="Q145" i="1"/>
  <c r="BH109" i="1" s="1"/>
  <c r="BD322" i="1"/>
  <c r="BF322" i="1" s="1"/>
  <c r="BI322" i="1" s="1"/>
  <c r="BC323" i="1"/>
  <c r="AZ109" i="1" l="1"/>
  <c r="BE322" i="1"/>
  <c r="BC324" i="1"/>
  <c r="BD323" i="1"/>
  <c r="BF323" i="1" s="1"/>
  <c r="BI323" i="1" s="1"/>
  <c r="BG109" i="1"/>
  <c r="T145" i="1"/>
  <c r="BE323" i="1" l="1"/>
  <c r="O146" i="1"/>
  <c r="BD324" i="1"/>
  <c r="BF324" i="1" s="1"/>
  <c r="BI324" i="1" s="1"/>
  <c r="BC325" i="1"/>
  <c r="BD325" i="1" l="1"/>
  <c r="BF325" i="1" s="1"/>
  <c r="BI325" i="1" s="1"/>
  <c r="BC326" i="1"/>
  <c r="Q146" i="1"/>
  <c r="BH110" i="1" s="1"/>
  <c r="P146" i="1"/>
  <c r="BE324" i="1"/>
  <c r="BE325" i="1" l="1"/>
  <c r="AZ110" i="1"/>
  <c r="BD326" i="1"/>
  <c r="BF326" i="1" s="1"/>
  <c r="BI326" i="1" s="1"/>
  <c r="BC327" i="1"/>
  <c r="BG110" i="1"/>
  <c r="T146" i="1"/>
  <c r="BE326" i="1" l="1"/>
  <c r="BD327" i="1"/>
  <c r="BF327" i="1" s="1"/>
  <c r="BI327" i="1" s="1"/>
  <c r="BC328" i="1"/>
  <c r="O147" i="1"/>
  <c r="BE327" i="1" l="1"/>
  <c r="P147" i="1"/>
  <c r="Q147" i="1"/>
  <c r="BH111" i="1" s="1"/>
  <c r="BD328" i="1"/>
  <c r="BF328" i="1" s="1"/>
  <c r="BI328" i="1" s="1"/>
  <c r="BC329" i="1"/>
  <c r="AZ111" i="1" l="1"/>
  <c r="BE328" i="1"/>
  <c r="BD329" i="1"/>
  <c r="BF329" i="1" s="1"/>
  <c r="BI329" i="1" s="1"/>
  <c r="BC330" i="1"/>
  <c r="BG111" i="1"/>
  <c r="T147" i="1"/>
  <c r="BE329" i="1" l="1"/>
  <c r="BC331" i="1"/>
  <c r="BD330" i="1"/>
  <c r="BF330" i="1" s="1"/>
  <c r="BI330" i="1" s="1"/>
  <c r="O148" i="1"/>
  <c r="BE330" i="1" l="1"/>
  <c r="BC332" i="1"/>
  <c r="BD331" i="1"/>
  <c r="BF331" i="1" s="1"/>
  <c r="BI331" i="1" s="1"/>
  <c r="P148" i="1"/>
  <c r="Q148" i="1"/>
  <c r="BH112" i="1" s="1"/>
  <c r="BE331" i="1" l="1"/>
  <c r="BG112" i="1"/>
  <c r="T148" i="1"/>
  <c r="BC333" i="1"/>
  <c r="BD332" i="1"/>
  <c r="BF332" i="1" s="1"/>
  <c r="BI332" i="1" s="1"/>
  <c r="AZ112" i="1"/>
  <c r="BC334" i="1" l="1"/>
  <c r="BD333" i="1"/>
  <c r="BF333" i="1" s="1"/>
  <c r="BI333" i="1" s="1"/>
  <c r="O149" i="1"/>
  <c r="BE332" i="1"/>
  <c r="BE333" i="1" l="1"/>
  <c r="P149" i="1"/>
  <c r="Q149" i="1"/>
  <c r="BH113" i="1" s="1"/>
  <c r="BC335" i="1"/>
  <c r="BD334" i="1"/>
  <c r="BF334" i="1" s="1"/>
  <c r="BI334" i="1" s="1"/>
  <c r="AZ113" i="1" l="1"/>
  <c r="BD335" i="1"/>
  <c r="BF335" i="1" s="1"/>
  <c r="BI335" i="1" s="1"/>
  <c r="BC336" i="1"/>
  <c r="BE334" i="1"/>
  <c r="BG113" i="1"/>
  <c r="T149" i="1"/>
  <c r="BE335" i="1" l="1"/>
  <c r="O150" i="1"/>
  <c r="BC337" i="1"/>
  <c r="BD336" i="1"/>
  <c r="BF336" i="1" s="1"/>
  <c r="BI336" i="1" s="1"/>
  <c r="Q150" i="1" l="1"/>
  <c r="BH114" i="1" s="1"/>
  <c r="P150" i="1"/>
  <c r="BC338" i="1"/>
  <c r="BD337" i="1"/>
  <c r="BF337" i="1" s="1"/>
  <c r="BI337" i="1" s="1"/>
  <c r="BE336" i="1"/>
  <c r="BC339" i="1" l="1"/>
  <c r="BD338" i="1"/>
  <c r="BF338" i="1" s="1"/>
  <c r="BI338" i="1" s="1"/>
  <c r="BG114" i="1"/>
  <c r="T150" i="1"/>
  <c r="BE337" i="1"/>
  <c r="AZ114" i="1"/>
  <c r="BE338" i="1" l="1"/>
  <c r="O151" i="1"/>
  <c r="BC340" i="1"/>
  <c r="BD339" i="1"/>
  <c r="BF339" i="1" s="1"/>
  <c r="BI339" i="1" s="1"/>
  <c r="BC341" i="1" l="1"/>
  <c r="BD340" i="1"/>
  <c r="BF340" i="1" s="1"/>
  <c r="BI340" i="1" s="1"/>
  <c r="BE339" i="1"/>
  <c r="P151" i="1"/>
  <c r="Q151" i="1"/>
  <c r="BH115" i="1" s="1"/>
  <c r="AZ115" i="1" l="1"/>
  <c r="BE340" i="1"/>
  <c r="BG115" i="1"/>
  <c r="T151" i="1"/>
  <c r="BD341" i="1"/>
  <c r="BF341" i="1" s="1"/>
  <c r="BI341" i="1" s="1"/>
  <c r="BC342" i="1"/>
  <c r="BD342" i="1" l="1"/>
  <c r="BF342" i="1" s="1"/>
  <c r="BI342" i="1" s="1"/>
  <c r="BC343" i="1"/>
  <c r="O152" i="1"/>
  <c r="BE341" i="1"/>
  <c r="BE342" i="1" l="1"/>
  <c r="Q152" i="1"/>
  <c r="BH116" i="1" s="1"/>
  <c r="P152" i="1"/>
  <c r="BC344" i="1"/>
  <c r="BD343" i="1"/>
  <c r="BF343" i="1" s="1"/>
  <c r="BI343" i="1" s="1"/>
  <c r="BE343" i="1" l="1"/>
  <c r="BD344" i="1"/>
  <c r="BF344" i="1" s="1"/>
  <c r="BI344" i="1" s="1"/>
  <c r="BC353" i="1"/>
  <c r="BG116" i="1"/>
  <c r="T152" i="1"/>
  <c r="AZ116" i="1"/>
  <c r="BE344" i="1" l="1"/>
  <c r="BC354" i="1"/>
  <c r="BD353" i="1"/>
  <c r="BF353" i="1" s="1"/>
  <c r="BI353" i="1" s="1"/>
  <c r="O153" i="1"/>
  <c r="BE353" i="1" l="1"/>
  <c r="P153" i="1"/>
  <c r="Q153" i="1"/>
  <c r="BH117" i="1" s="1"/>
  <c r="BC355" i="1"/>
  <c r="BD354" i="1"/>
  <c r="BF354" i="1" s="1"/>
  <c r="BI354" i="1" s="1"/>
  <c r="AZ117" i="1" l="1"/>
  <c r="BD355" i="1"/>
  <c r="BF355" i="1" s="1"/>
  <c r="BI355" i="1" s="1"/>
  <c r="BC356" i="1"/>
  <c r="BE354" i="1"/>
  <c r="BG117" i="1"/>
  <c r="T153" i="1"/>
  <c r="BE355" i="1" l="1"/>
  <c r="O154" i="1"/>
  <c r="BC357" i="1"/>
  <c r="BD356" i="1"/>
  <c r="BF356" i="1" s="1"/>
  <c r="BI356" i="1" s="1"/>
  <c r="BC358" i="1" l="1"/>
  <c r="BD357" i="1"/>
  <c r="BF357" i="1" s="1"/>
  <c r="BI357" i="1" s="1"/>
  <c r="BE356" i="1"/>
  <c r="Q154" i="1"/>
  <c r="BH118" i="1" s="1"/>
  <c r="P154" i="1"/>
  <c r="BE357" i="1" l="1"/>
  <c r="BG118" i="1"/>
  <c r="T154" i="1"/>
  <c r="AZ118" i="1"/>
  <c r="BC359" i="1"/>
  <c r="BD358" i="1"/>
  <c r="BF358" i="1" s="1"/>
  <c r="BI358" i="1" s="1"/>
  <c r="BE358" i="1" l="1"/>
  <c r="BC360" i="1"/>
  <c r="BD359" i="1"/>
  <c r="BF359" i="1" s="1"/>
  <c r="BI359" i="1" s="1"/>
  <c r="O155" i="1"/>
  <c r="BE359" i="1" l="1"/>
  <c r="Q155" i="1"/>
  <c r="BH119" i="1" s="1"/>
  <c r="P155" i="1"/>
  <c r="BD360" i="1"/>
  <c r="BF360" i="1" s="1"/>
  <c r="BI360" i="1" s="1"/>
  <c r="BC361" i="1"/>
  <c r="AZ119" i="1" l="1"/>
  <c r="BE360" i="1"/>
  <c r="BG119" i="1"/>
  <c r="T155" i="1"/>
  <c r="BC362" i="1"/>
  <c r="BD361" i="1"/>
  <c r="BF361" i="1" s="1"/>
  <c r="BI361" i="1" s="1"/>
  <c r="BD362" i="1" l="1"/>
  <c r="BF362" i="1" s="1"/>
  <c r="BI362" i="1" s="1"/>
  <c r="BC363" i="1"/>
  <c r="O156" i="1"/>
  <c r="BE361" i="1"/>
  <c r="BE362" i="1" l="1"/>
  <c r="BC364" i="1"/>
  <c r="BD363" i="1"/>
  <c r="BF363" i="1" s="1"/>
  <c r="BI363" i="1" s="1"/>
  <c r="P156" i="1"/>
  <c r="Q156" i="1"/>
  <c r="BH120" i="1" s="1"/>
  <c r="BE363" i="1" l="1"/>
  <c r="BG120" i="1"/>
  <c r="T156" i="1"/>
  <c r="AZ120" i="1"/>
  <c r="BC365" i="1"/>
  <c r="BD364" i="1"/>
  <c r="BF364" i="1" s="1"/>
  <c r="BI364" i="1" s="1"/>
  <c r="BE364" i="1" l="1"/>
  <c r="BC366" i="1"/>
  <c r="BD365" i="1"/>
  <c r="BF365" i="1" s="1"/>
  <c r="BI365" i="1" s="1"/>
  <c r="O157" i="1"/>
  <c r="BE365" i="1" l="1"/>
  <c r="P157" i="1"/>
  <c r="Q157" i="1"/>
  <c r="BH121" i="1" s="1"/>
  <c r="BD366" i="1"/>
  <c r="BF366" i="1" s="1"/>
  <c r="BI366" i="1" s="1"/>
  <c r="BC367" i="1"/>
  <c r="BG121" i="1" l="1"/>
  <c r="T157" i="1"/>
  <c r="BE366" i="1"/>
  <c r="BC368" i="1"/>
  <c r="BD367" i="1"/>
  <c r="BF367" i="1" s="1"/>
  <c r="BI367" i="1" s="1"/>
  <c r="AZ121" i="1"/>
  <c r="BE367" i="1" l="1"/>
  <c r="BC369" i="1"/>
  <c r="BD368" i="1"/>
  <c r="BF368" i="1" s="1"/>
  <c r="BI368" i="1" s="1"/>
  <c r="O158" i="1"/>
  <c r="Q158" i="1" l="1"/>
  <c r="BH122" i="1" s="1"/>
  <c r="P158" i="1"/>
  <c r="BE368" i="1"/>
  <c r="BC370" i="1"/>
  <c r="BD369" i="1"/>
  <c r="BF369" i="1" s="1"/>
  <c r="BI369" i="1" s="1"/>
  <c r="BE369" i="1" l="1"/>
  <c r="BG122" i="1"/>
  <c r="T158" i="1"/>
  <c r="BC371" i="1"/>
  <c r="BD370" i="1"/>
  <c r="BF370" i="1" s="1"/>
  <c r="BI370" i="1" s="1"/>
  <c r="AZ122" i="1"/>
  <c r="BD371" i="1" l="1"/>
  <c r="BF371" i="1" s="1"/>
  <c r="BI371" i="1" s="1"/>
  <c r="BC372" i="1"/>
  <c r="O166" i="1"/>
  <c r="BE370" i="1"/>
  <c r="BE371" i="1" l="1"/>
  <c r="BD372" i="1"/>
  <c r="BF372" i="1" s="1"/>
  <c r="BI372" i="1" s="1"/>
  <c r="BC373" i="1"/>
  <c r="Q166" i="1"/>
  <c r="BH123" i="1" s="1"/>
  <c r="P166" i="1"/>
  <c r="AZ123" i="1" l="1"/>
  <c r="BC374" i="1"/>
  <c r="BD373" i="1"/>
  <c r="BF373" i="1" s="1"/>
  <c r="BI373" i="1" s="1"/>
  <c r="BG123" i="1"/>
  <c r="T166" i="1"/>
  <c r="BE372" i="1"/>
  <c r="BD374" i="1" l="1"/>
  <c r="BF374" i="1" s="1"/>
  <c r="BI374" i="1" s="1"/>
  <c r="BC375" i="1"/>
  <c r="O167" i="1"/>
  <c r="BE373" i="1"/>
  <c r="BC376" i="1" l="1"/>
  <c r="BD375" i="1"/>
  <c r="BF375" i="1" s="1"/>
  <c r="BI375" i="1" s="1"/>
  <c r="Q167" i="1"/>
  <c r="BH124" i="1" s="1"/>
  <c r="P167" i="1"/>
  <c r="BE374" i="1"/>
  <c r="BE375" i="1" l="1"/>
  <c r="BG124" i="1"/>
  <c r="T167" i="1"/>
  <c r="AZ124" i="1"/>
  <c r="BC384" i="1"/>
  <c r="BD376" i="1"/>
  <c r="BF376" i="1" s="1"/>
  <c r="BI376" i="1" s="1"/>
  <c r="BC385" i="1" l="1"/>
  <c r="BD384" i="1"/>
  <c r="BF384" i="1" s="1"/>
  <c r="BI384" i="1" s="1"/>
  <c r="O168" i="1"/>
  <c r="BE376" i="1"/>
  <c r="BE384" i="1" l="1"/>
  <c r="P168" i="1"/>
  <c r="Q168" i="1"/>
  <c r="BH125" i="1" s="1"/>
  <c r="BD385" i="1"/>
  <c r="BF385" i="1" s="1"/>
  <c r="BI385" i="1" s="1"/>
  <c r="BC386" i="1"/>
  <c r="AZ125" i="1" l="1"/>
  <c r="BE385" i="1"/>
  <c r="BD386" i="1"/>
  <c r="BF386" i="1" s="1"/>
  <c r="BI386" i="1" s="1"/>
  <c r="BC387" i="1"/>
  <c r="BG125" i="1"/>
  <c r="T168" i="1"/>
  <c r="BE386" i="1" l="1"/>
  <c r="BC388" i="1"/>
  <c r="BD387" i="1"/>
  <c r="BF387" i="1" s="1"/>
  <c r="BI387" i="1" s="1"/>
  <c r="O169" i="1"/>
  <c r="Q169" i="1" l="1"/>
  <c r="BH126" i="1" s="1"/>
  <c r="P169" i="1"/>
  <c r="BE387" i="1"/>
  <c r="BC389" i="1"/>
  <c r="BD388" i="1"/>
  <c r="BF388" i="1" s="1"/>
  <c r="BI388" i="1" s="1"/>
  <c r="BG126" i="1" l="1"/>
  <c r="T169" i="1"/>
  <c r="BE388" i="1"/>
  <c r="BC390" i="1"/>
  <c r="BD389" i="1"/>
  <c r="BF389" i="1" s="1"/>
  <c r="BI389" i="1" s="1"/>
  <c r="AZ126" i="1"/>
  <c r="BE389" i="1" l="1"/>
  <c r="BC391" i="1"/>
  <c r="BD390" i="1"/>
  <c r="BF390" i="1" s="1"/>
  <c r="BI390" i="1" s="1"/>
  <c r="O170" i="1"/>
  <c r="BE390" i="1" l="1"/>
  <c r="Q170" i="1"/>
  <c r="BH127" i="1" s="1"/>
  <c r="P170" i="1"/>
  <c r="BC392" i="1"/>
  <c r="BD391" i="1"/>
  <c r="BF391" i="1" s="1"/>
  <c r="BI391" i="1" s="1"/>
  <c r="AZ127" i="1" l="1"/>
  <c r="BC393" i="1"/>
  <c r="BD392" i="1"/>
  <c r="BF392" i="1" s="1"/>
  <c r="BI392" i="1" s="1"/>
  <c r="BE391" i="1"/>
  <c r="BG127" i="1"/>
  <c r="T170" i="1"/>
  <c r="BE392" i="1" l="1"/>
  <c r="O171" i="1"/>
  <c r="BC394" i="1"/>
  <c r="BD393" i="1"/>
  <c r="BF393" i="1" s="1"/>
  <c r="BI393" i="1" s="1"/>
  <c r="BC395" i="1" l="1"/>
  <c r="BD394" i="1"/>
  <c r="BF394" i="1" s="1"/>
  <c r="BI394" i="1" s="1"/>
  <c r="Q171" i="1"/>
  <c r="BH135" i="1" s="1"/>
  <c r="P171" i="1"/>
  <c r="BE393" i="1"/>
  <c r="BE394" i="1" l="1"/>
  <c r="BG135" i="1"/>
  <c r="T171" i="1"/>
  <c r="AZ135" i="1"/>
  <c r="BD395" i="1"/>
  <c r="BF395" i="1" s="1"/>
  <c r="BI395" i="1" s="1"/>
  <c r="BC396" i="1"/>
  <c r="BE395" i="1" l="1"/>
  <c r="O172" i="1"/>
  <c r="BC397" i="1"/>
  <c r="BD396" i="1"/>
  <c r="BF396" i="1" s="1"/>
  <c r="BI396" i="1" s="1"/>
  <c r="BE396" i="1" l="1"/>
  <c r="BD397" i="1"/>
  <c r="BF397" i="1" s="1"/>
  <c r="BI397" i="1" s="1"/>
  <c r="BC398" i="1"/>
  <c r="P172" i="1"/>
  <c r="Q172" i="1"/>
  <c r="BH136" i="1" s="1"/>
  <c r="BE397" i="1" l="1"/>
  <c r="BG136" i="1"/>
  <c r="T172" i="1"/>
  <c r="BC399" i="1"/>
  <c r="BD398" i="1"/>
  <c r="BF398" i="1" s="1"/>
  <c r="BI398" i="1" s="1"/>
  <c r="AZ136" i="1"/>
  <c r="O173" i="1" l="1"/>
  <c r="BC400" i="1"/>
  <c r="BD399" i="1"/>
  <c r="BF399" i="1" s="1"/>
  <c r="BI399" i="1" s="1"/>
  <c r="BE398" i="1"/>
  <c r="BD400" i="1" l="1"/>
  <c r="BF400" i="1" s="1"/>
  <c r="BI400" i="1" s="1"/>
  <c r="BC401" i="1"/>
  <c r="BE399" i="1"/>
  <c r="Q173" i="1"/>
  <c r="BH137" i="1" s="1"/>
  <c r="P173" i="1"/>
  <c r="BE400" i="1" l="1"/>
  <c r="BG137" i="1"/>
  <c r="T173" i="1"/>
  <c r="BD401" i="1"/>
  <c r="BF401" i="1" s="1"/>
  <c r="BI401" i="1" s="1"/>
  <c r="BC402" i="1"/>
  <c r="AZ137" i="1"/>
  <c r="BC403" i="1" l="1"/>
  <c r="BD402" i="1"/>
  <c r="BF402" i="1" s="1"/>
  <c r="BI402" i="1" s="1"/>
  <c r="O174" i="1"/>
  <c r="BE401" i="1"/>
  <c r="BE402" i="1" l="1"/>
  <c r="Q174" i="1"/>
  <c r="BH138" i="1" s="1"/>
  <c r="P174" i="1"/>
  <c r="BC404" i="1"/>
  <c r="BD403" i="1"/>
  <c r="BF403" i="1" s="1"/>
  <c r="BI403" i="1" s="1"/>
  <c r="BG138" i="1" l="1"/>
  <c r="T174" i="1"/>
  <c r="BE403" i="1"/>
  <c r="AZ138" i="1"/>
  <c r="BD404" i="1"/>
  <c r="BF404" i="1" s="1"/>
  <c r="BI404" i="1" s="1"/>
  <c r="BC405" i="1"/>
  <c r="BE404" i="1" l="1"/>
  <c r="BD405" i="1"/>
  <c r="BF405" i="1" s="1"/>
  <c r="BI405" i="1" s="1"/>
  <c r="BC406" i="1"/>
  <c r="O175" i="1"/>
  <c r="BE405" i="1" l="1"/>
  <c r="BD406" i="1"/>
  <c r="BF406" i="1" s="1"/>
  <c r="BI406" i="1" s="1"/>
  <c r="BC407" i="1"/>
  <c r="Q175" i="1"/>
  <c r="BH139" i="1" s="1"/>
  <c r="P175" i="1"/>
  <c r="BE406" i="1" l="1"/>
  <c r="BG139" i="1"/>
  <c r="T175" i="1"/>
  <c r="BD407" i="1"/>
  <c r="BF407" i="1" s="1"/>
  <c r="BI407" i="1" s="1"/>
  <c r="BC416" i="1"/>
  <c r="AZ139" i="1"/>
  <c r="BC417" i="1" l="1"/>
  <c r="BD416" i="1"/>
  <c r="BF416" i="1" s="1"/>
  <c r="BI416" i="1" s="1"/>
  <c r="O176" i="1"/>
  <c r="BE407" i="1"/>
  <c r="BE416" i="1" l="1"/>
  <c r="P176" i="1"/>
  <c r="Q176" i="1"/>
  <c r="BH140" i="1" s="1"/>
  <c r="BC418" i="1"/>
  <c r="BD417" i="1"/>
  <c r="BF417" i="1" s="1"/>
  <c r="BI417" i="1" s="1"/>
  <c r="AZ140" i="1" l="1"/>
  <c r="BD418" i="1"/>
  <c r="BF418" i="1" s="1"/>
  <c r="BI418" i="1" s="1"/>
  <c r="BC419" i="1"/>
  <c r="BE417" i="1"/>
  <c r="BG140" i="1"/>
  <c r="T176" i="1"/>
  <c r="BE418" i="1" l="1"/>
  <c r="O177" i="1"/>
  <c r="BD419" i="1"/>
  <c r="BF419" i="1" s="1"/>
  <c r="BI419" i="1" s="1"/>
  <c r="BC420" i="1"/>
  <c r="BC421" i="1" l="1"/>
  <c r="BD420" i="1"/>
  <c r="BF420" i="1" s="1"/>
  <c r="BI420" i="1" s="1"/>
  <c r="BE419" i="1"/>
  <c r="Q177" i="1"/>
  <c r="BH141" i="1" s="1"/>
  <c r="P177" i="1"/>
  <c r="BE420" i="1" l="1"/>
  <c r="BG141" i="1"/>
  <c r="T177" i="1"/>
  <c r="AZ141" i="1"/>
  <c r="BD421" i="1"/>
  <c r="BF421" i="1" s="1"/>
  <c r="BI421" i="1" s="1"/>
  <c r="BC422" i="1"/>
  <c r="BE421" i="1" l="1"/>
  <c r="O178" i="1"/>
  <c r="BC423" i="1"/>
  <c r="BD422" i="1"/>
  <c r="BF422" i="1" s="1"/>
  <c r="BI422" i="1" s="1"/>
  <c r="BE422" i="1" l="1"/>
  <c r="BC424" i="1"/>
  <c r="BD423" i="1"/>
  <c r="BF423" i="1" s="1"/>
  <c r="BI423" i="1" s="1"/>
  <c r="Q178" i="1"/>
  <c r="BH142" i="1" s="1"/>
  <c r="P178" i="1"/>
  <c r="BE423" i="1" l="1"/>
  <c r="BG142" i="1"/>
  <c r="T178" i="1"/>
  <c r="AZ142" i="1"/>
  <c r="BD424" i="1"/>
  <c r="BF424" i="1" s="1"/>
  <c r="BI424" i="1" s="1"/>
  <c r="BC425" i="1"/>
  <c r="BE424" i="1" l="1"/>
  <c r="O179" i="1"/>
  <c r="BD425" i="1"/>
  <c r="BF425" i="1" s="1"/>
  <c r="BI425" i="1" s="1"/>
  <c r="BC426" i="1"/>
  <c r="Q179" i="1" l="1"/>
  <c r="BH143" i="1" s="1"/>
  <c r="P179" i="1"/>
  <c r="BE425" i="1"/>
  <c r="BC427" i="1"/>
  <c r="BD426" i="1"/>
  <c r="BF426" i="1" s="1"/>
  <c r="BI426" i="1" s="1"/>
  <c r="BE426" i="1" l="1"/>
  <c r="BG143" i="1"/>
  <c r="T179" i="1"/>
  <c r="AZ143" i="1"/>
  <c r="BD427" i="1"/>
  <c r="BF427" i="1" s="1"/>
  <c r="BI427" i="1" s="1"/>
  <c r="BC428" i="1"/>
  <c r="O180" i="1" l="1"/>
  <c r="BE427" i="1"/>
  <c r="BC429" i="1"/>
  <c r="BD428" i="1"/>
  <c r="BF428" i="1" s="1"/>
  <c r="BI428" i="1" s="1"/>
  <c r="BC430" i="1" l="1"/>
  <c r="BD429" i="1"/>
  <c r="BF429" i="1" s="1"/>
  <c r="BI429" i="1" s="1"/>
  <c r="BE428" i="1"/>
  <c r="P180" i="1"/>
  <c r="Q180" i="1"/>
  <c r="BH144" i="1" s="1"/>
  <c r="BE429" i="1" l="1"/>
  <c r="AZ144" i="1"/>
  <c r="BG144" i="1"/>
  <c r="T180" i="1"/>
  <c r="BD430" i="1"/>
  <c r="BF430" i="1" s="1"/>
  <c r="BI430" i="1" s="1"/>
  <c r="BC431" i="1"/>
  <c r="BC432" i="1" l="1"/>
  <c r="BD431" i="1"/>
  <c r="BF431" i="1" s="1"/>
  <c r="BI431" i="1" s="1"/>
  <c r="O181" i="1"/>
  <c r="BE430" i="1"/>
  <c r="Q181" i="1" l="1"/>
  <c r="BH145" i="1" s="1"/>
  <c r="P181" i="1"/>
  <c r="BE431" i="1"/>
  <c r="BC433" i="1"/>
  <c r="BD432" i="1"/>
  <c r="BF432" i="1" s="1"/>
  <c r="BI432" i="1" s="1"/>
  <c r="BE432" i="1" l="1"/>
  <c r="BG145" i="1"/>
  <c r="T181" i="1"/>
  <c r="BC434" i="1"/>
  <c r="BD433" i="1"/>
  <c r="BF433" i="1" s="1"/>
  <c r="BI433" i="1" s="1"/>
  <c r="AZ145" i="1"/>
  <c r="BD434" i="1" l="1"/>
  <c r="BF434" i="1" s="1"/>
  <c r="BI434" i="1" s="1"/>
  <c r="BC435" i="1"/>
  <c r="O182" i="1"/>
  <c r="BE433" i="1"/>
  <c r="BE434" i="1" l="1"/>
  <c r="BC436" i="1"/>
  <c r="BD435" i="1"/>
  <c r="BF435" i="1" s="1"/>
  <c r="BI435" i="1" s="1"/>
  <c r="Q182" i="1"/>
  <c r="BH146" i="1" s="1"/>
  <c r="P182" i="1"/>
  <c r="BE435" i="1" l="1"/>
  <c r="BG146" i="1"/>
  <c r="T182" i="1"/>
  <c r="AZ146" i="1"/>
  <c r="BD436" i="1"/>
  <c r="BF436" i="1" s="1"/>
  <c r="BI436" i="1" s="1"/>
  <c r="BC437" i="1"/>
  <c r="BE436" i="1" l="1"/>
  <c r="O183" i="1"/>
  <c r="BC438" i="1"/>
  <c r="BD437" i="1"/>
  <c r="BF437" i="1" s="1"/>
  <c r="BI437" i="1" s="1"/>
  <c r="BE437" i="1" l="1"/>
  <c r="Q183" i="1"/>
  <c r="BH147" i="1" s="1"/>
  <c r="P183" i="1"/>
  <c r="BC439" i="1"/>
  <c r="BD438" i="1"/>
  <c r="BF438" i="1" s="1"/>
  <c r="BI438" i="1" s="1"/>
  <c r="BD439" i="1" l="1"/>
  <c r="BF439" i="1" s="1"/>
  <c r="BI439" i="1" s="1"/>
  <c r="BC447" i="1"/>
  <c r="BE439" i="1"/>
  <c r="BG147" i="1"/>
  <c r="T183" i="1"/>
  <c r="BE438" i="1"/>
  <c r="AZ147" i="1"/>
  <c r="BC448" i="1" l="1"/>
  <c r="BD447" i="1"/>
  <c r="BF447" i="1" s="1"/>
  <c r="BI447" i="1" s="1"/>
  <c r="O184" i="1"/>
  <c r="P184" i="1" l="1"/>
  <c r="Q184" i="1"/>
  <c r="BH148" i="1" s="1"/>
  <c r="BE447" i="1"/>
  <c r="BC449" i="1"/>
  <c r="BD448" i="1"/>
  <c r="BF448" i="1" s="1"/>
  <c r="BI448" i="1" s="1"/>
  <c r="BE448" i="1" l="1"/>
  <c r="AZ148" i="1"/>
  <c r="BD449" i="1"/>
  <c r="BF449" i="1" s="1"/>
  <c r="BI449" i="1" s="1"/>
  <c r="BC450" i="1"/>
  <c r="BG148" i="1"/>
  <c r="T184" i="1"/>
  <c r="BD450" i="1" l="1"/>
  <c r="BF450" i="1" s="1"/>
  <c r="BI450" i="1" s="1"/>
  <c r="BC451" i="1"/>
  <c r="BE449" i="1"/>
  <c r="O185" i="1"/>
  <c r="BD451" i="1" l="1"/>
  <c r="BF451" i="1" s="1"/>
  <c r="BI451" i="1" s="1"/>
  <c r="BC452" i="1"/>
  <c r="Q185" i="1"/>
  <c r="BH149" i="1" s="1"/>
  <c r="P185" i="1"/>
  <c r="BE450" i="1"/>
  <c r="BE451" i="1" l="1"/>
  <c r="AZ149" i="1"/>
  <c r="BC453" i="1"/>
  <c r="BD452" i="1"/>
  <c r="BF452" i="1" s="1"/>
  <c r="BI452" i="1" s="1"/>
  <c r="BG149" i="1"/>
  <c r="T185" i="1"/>
  <c r="BE452" i="1" l="1"/>
  <c r="O186" i="1"/>
  <c r="BC454" i="1"/>
  <c r="BD453" i="1"/>
  <c r="BF453" i="1" s="1"/>
  <c r="BI453" i="1" s="1"/>
  <c r="BD454" i="1" l="1"/>
  <c r="BF454" i="1" s="1"/>
  <c r="BI454" i="1" s="1"/>
  <c r="BC455" i="1"/>
  <c r="Q186" i="1"/>
  <c r="BH150" i="1" s="1"/>
  <c r="P186" i="1"/>
  <c r="BE453" i="1"/>
  <c r="BE454" i="1" l="1"/>
  <c r="BG150" i="1"/>
  <c r="T186" i="1"/>
  <c r="BD455" i="1"/>
  <c r="BF455" i="1" s="1"/>
  <c r="BI455" i="1" s="1"/>
  <c r="BC456" i="1"/>
  <c r="AZ150" i="1"/>
  <c r="BC457" i="1" l="1"/>
  <c r="BD456" i="1"/>
  <c r="BF456" i="1" s="1"/>
  <c r="BI456" i="1" s="1"/>
  <c r="O187" i="1"/>
  <c r="BE455" i="1"/>
  <c r="BE456" i="1" l="1"/>
  <c r="Q187" i="1"/>
  <c r="BH151" i="1" s="1"/>
  <c r="P187" i="1"/>
  <c r="BD457" i="1"/>
  <c r="BF457" i="1" s="1"/>
  <c r="BI457" i="1" s="1"/>
  <c r="BC458" i="1"/>
  <c r="BG151" i="1" l="1"/>
  <c r="T187" i="1"/>
  <c r="BD458" i="1"/>
  <c r="BF458" i="1" s="1"/>
  <c r="BI458" i="1" s="1"/>
  <c r="BC459" i="1"/>
  <c r="BE457" i="1"/>
  <c r="AZ151" i="1"/>
  <c r="BD459" i="1" l="1"/>
  <c r="BF459" i="1" s="1"/>
  <c r="BI459" i="1" s="1"/>
  <c r="BC460" i="1"/>
  <c r="O188" i="1"/>
  <c r="BE458" i="1"/>
  <c r="BE459" i="1" l="1"/>
  <c r="P188" i="1"/>
  <c r="Q188" i="1"/>
  <c r="BH152" i="1" s="1"/>
  <c r="BC461" i="1"/>
  <c r="BD460" i="1"/>
  <c r="BF460" i="1" s="1"/>
  <c r="BI460" i="1" s="1"/>
  <c r="AZ152" i="1" l="1"/>
  <c r="BC462" i="1"/>
  <c r="BD461" i="1"/>
  <c r="BF461" i="1" s="1"/>
  <c r="BI461" i="1" s="1"/>
  <c r="BE460" i="1"/>
  <c r="BG152" i="1"/>
  <c r="T188" i="1"/>
  <c r="BE461" i="1" l="1"/>
  <c r="O189" i="1"/>
  <c r="BC463" i="1"/>
  <c r="BD462" i="1"/>
  <c r="BF462" i="1" s="1"/>
  <c r="BI462" i="1" s="1"/>
  <c r="BE462" i="1" l="1"/>
  <c r="Q189" i="1"/>
  <c r="BH153" i="1" s="1"/>
  <c r="P189" i="1"/>
  <c r="BD463" i="1"/>
  <c r="BF463" i="1" s="1"/>
  <c r="BI463" i="1" s="1"/>
  <c r="BC464" i="1"/>
  <c r="BE463" i="1" l="1"/>
  <c r="BG153" i="1"/>
  <c r="T189" i="1"/>
  <c r="BC465" i="1"/>
  <c r="BD464" i="1"/>
  <c r="BF464" i="1" s="1"/>
  <c r="BI464" i="1" s="1"/>
  <c r="AZ153" i="1"/>
  <c r="U9" i="1" l="1"/>
  <c r="U20" i="1" s="1"/>
  <c r="O197" i="1"/>
  <c r="BC466" i="1"/>
  <c r="BD465" i="1"/>
  <c r="BF465" i="1" s="1"/>
  <c r="BI465" i="1" s="1"/>
  <c r="BE464" i="1"/>
  <c r="BC467" i="1" l="1"/>
  <c r="BD466" i="1"/>
  <c r="BF466" i="1" s="1"/>
  <c r="BI466" i="1" s="1"/>
  <c r="P197" i="1"/>
  <c r="Q197" i="1"/>
  <c r="BH154" i="1" s="1"/>
  <c r="BE465" i="1"/>
  <c r="AZ154" i="1" l="1"/>
  <c r="BE466" i="1"/>
  <c r="BG154" i="1"/>
  <c r="T197" i="1"/>
  <c r="BC468" i="1"/>
  <c r="BD467" i="1"/>
  <c r="BF467" i="1" s="1"/>
  <c r="BI467" i="1" s="1"/>
  <c r="BE467" i="1" l="1"/>
  <c r="BD468" i="1"/>
  <c r="BF468" i="1" s="1"/>
  <c r="BI468" i="1" s="1"/>
  <c r="BC469" i="1"/>
  <c r="O198" i="1"/>
  <c r="BE468" i="1" l="1"/>
  <c r="BD469" i="1"/>
  <c r="BF469" i="1" s="1"/>
  <c r="BI469" i="1" s="1"/>
  <c r="BC470" i="1"/>
  <c r="Q198" i="1"/>
  <c r="BH155" i="1" s="1"/>
  <c r="P198" i="1"/>
  <c r="BE469" i="1" l="1"/>
  <c r="AZ155" i="1"/>
  <c r="BC478" i="1"/>
  <c r="BD470" i="1"/>
  <c r="BF470" i="1" s="1"/>
  <c r="BI470" i="1" s="1"/>
  <c r="BG155" i="1"/>
  <c r="T198" i="1"/>
  <c r="BE470" i="1" l="1"/>
  <c r="O199" i="1"/>
  <c r="BD478" i="1"/>
  <c r="BF478" i="1" s="1"/>
  <c r="BI478" i="1" s="1"/>
  <c r="BC479" i="1"/>
  <c r="P199" i="1" l="1"/>
  <c r="Q199" i="1"/>
  <c r="BH156" i="1" s="1"/>
  <c r="BE478" i="1"/>
  <c r="BC480" i="1"/>
  <c r="BD479" i="1"/>
  <c r="BF479" i="1" s="1"/>
  <c r="BI479" i="1" s="1"/>
  <c r="BE479" i="1" l="1"/>
  <c r="AZ156" i="1"/>
  <c r="BD480" i="1"/>
  <c r="BF480" i="1" s="1"/>
  <c r="BI480" i="1" s="1"/>
  <c r="BC481" i="1"/>
  <c r="BG156" i="1"/>
  <c r="T199" i="1"/>
  <c r="BE480" i="1" l="1"/>
  <c r="BC482" i="1"/>
  <c r="BD481" i="1"/>
  <c r="BF481" i="1" s="1"/>
  <c r="BI481" i="1" s="1"/>
  <c r="O200" i="1"/>
  <c r="BE481" i="1" l="1"/>
  <c r="P200" i="1"/>
  <c r="Q200" i="1"/>
  <c r="BH157" i="1" s="1"/>
  <c r="BC483" i="1"/>
  <c r="BD482" i="1"/>
  <c r="BF482" i="1" s="1"/>
  <c r="BI482" i="1" s="1"/>
  <c r="AZ157" i="1" l="1"/>
  <c r="BD483" i="1"/>
  <c r="BF483" i="1" s="1"/>
  <c r="BI483" i="1" s="1"/>
  <c r="BC484" i="1"/>
  <c r="BE482" i="1"/>
  <c r="BG157" i="1"/>
  <c r="T200" i="1"/>
  <c r="BE483" i="1" l="1"/>
  <c r="BC485" i="1"/>
  <c r="BD484" i="1"/>
  <c r="BF484" i="1" s="1"/>
  <c r="BI484" i="1" s="1"/>
  <c r="O201" i="1"/>
  <c r="P201" i="1" l="1"/>
  <c r="Q201" i="1"/>
  <c r="BH158" i="1" s="1"/>
  <c r="BE484" i="1"/>
  <c r="BC486" i="1"/>
  <c r="BD485" i="1"/>
  <c r="BF485" i="1" s="1"/>
  <c r="BI485" i="1" s="1"/>
  <c r="BE485" i="1" l="1"/>
  <c r="BG158" i="1"/>
  <c r="T201" i="1"/>
  <c r="BC487" i="1"/>
  <c r="BD486" i="1"/>
  <c r="BF486" i="1" s="1"/>
  <c r="BI486" i="1" s="1"/>
  <c r="AZ158" i="1"/>
  <c r="O202" i="1" l="1"/>
  <c r="BD487" i="1"/>
  <c r="BF487" i="1" s="1"/>
  <c r="BI487" i="1" s="1"/>
  <c r="BC488" i="1"/>
  <c r="BE486" i="1"/>
  <c r="BC489" i="1" l="1"/>
  <c r="BD488" i="1"/>
  <c r="BF488" i="1" s="1"/>
  <c r="BI488" i="1" s="1"/>
  <c r="Q202" i="1"/>
  <c r="BH166" i="1" s="1"/>
  <c r="P202" i="1"/>
  <c r="BE487" i="1"/>
  <c r="BG166" i="1" l="1"/>
  <c r="T202" i="1"/>
  <c r="BE488" i="1"/>
  <c r="AZ166" i="1"/>
  <c r="BD489" i="1"/>
  <c r="BF489" i="1" s="1"/>
  <c r="BI489" i="1" s="1"/>
  <c r="BC490" i="1"/>
  <c r="O203" i="1" l="1"/>
  <c r="BD490" i="1"/>
  <c r="BF490" i="1" s="1"/>
  <c r="BI490" i="1" s="1"/>
  <c r="BC491" i="1"/>
  <c r="BE489" i="1"/>
  <c r="BE490" i="1" l="1"/>
  <c r="P203" i="1"/>
  <c r="Q203" i="1"/>
  <c r="BH167" i="1" s="1"/>
  <c r="BC492" i="1"/>
  <c r="BD491" i="1"/>
  <c r="BF491" i="1" s="1"/>
  <c r="BI491" i="1" s="1"/>
  <c r="AZ167" i="1" l="1"/>
  <c r="BE491" i="1"/>
  <c r="BG167" i="1"/>
  <c r="T203" i="1"/>
  <c r="BC493" i="1"/>
  <c r="BD492" i="1"/>
  <c r="BF492" i="1" s="1"/>
  <c r="BI492" i="1" s="1"/>
  <c r="BE492" i="1" l="1"/>
  <c r="BC494" i="1"/>
  <c r="BD493" i="1"/>
  <c r="BF493" i="1" s="1"/>
  <c r="BI493" i="1" s="1"/>
  <c r="O204" i="1"/>
  <c r="P204" i="1" l="1"/>
  <c r="Q204" i="1"/>
  <c r="BH168" i="1" s="1"/>
  <c r="BD494" i="1"/>
  <c r="BF494" i="1" s="1"/>
  <c r="BI494" i="1" s="1"/>
  <c r="BC495" i="1"/>
  <c r="BE493" i="1"/>
  <c r="BE494" i="1" l="1"/>
  <c r="AZ168" i="1"/>
  <c r="BC496" i="1"/>
  <c r="BD495" i="1"/>
  <c r="BF495" i="1" s="1"/>
  <c r="BI495" i="1" s="1"/>
  <c r="BG168" i="1"/>
  <c r="T204" i="1"/>
  <c r="BE495" i="1" l="1"/>
  <c r="O205" i="1"/>
  <c r="BD496" i="1"/>
  <c r="BF496" i="1" s="1"/>
  <c r="BI496" i="1" s="1"/>
  <c r="BC497" i="1"/>
  <c r="BE496" i="1" l="1"/>
  <c r="BC498" i="1"/>
  <c r="BD497" i="1"/>
  <c r="BF497" i="1" s="1"/>
  <c r="BI497" i="1" s="1"/>
  <c r="P205" i="1"/>
  <c r="Q205" i="1"/>
  <c r="BH169" i="1" s="1"/>
  <c r="BE497" i="1" l="1"/>
  <c r="BG169" i="1"/>
  <c r="T205" i="1"/>
  <c r="BD498" i="1"/>
  <c r="BF498" i="1" s="1"/>
  <c r="BI498" i="1" s="1"/>
  <c r="BC499" i="1"/>
  <c r="AZ169" i="1"/>
  <c r="BE498" i="1" l="1"/>
  <c r="O206" i="1"/>
  <c r="BC500" i="1"/>
  <c r="BD499" i="1"/>
  <c r="BF499" i="1" s="1"/>
  <c r="BI499" i="1" s="1"/>
  <c r="BD500" i="1" l="1"/>
  <c r="BF500" i="1" s="1"/>
  <c r="BI500" i="1" s="1"/>
  <c r="BC501" i="1"/>
  <c r="Q206" i="1"/>
  <c r="BH170" i="1" s="1"/>
  <c r="P206" i="1"/>
  <c r="BE499" i="1"/>
  <c r="BE500" i="1" l="1"/>
  <c r="AZ170" i="1"/>
  <c r="BD501" i="1"/>
  <c r="BF501" i="1" s="1"/>
  <c r="BI501" i="1" s="1"/>
  <c r="BC502" i="1"/>
  <c r="BG170" i="1"/>
  <c r="T206" i="1"/>
  <c r="BE501" i="1" l="1"/>
  <c r="BD502" i="1"/>
  <c r="BF502" i="1" s="1"/>
  <c r="BA503" i="1"/>
  <c r="O207" i="1"/>
  <c r="BB503" i="1" l="1"/>
  <c r="BD503" i="1" s="1"/>
  <c r="BG503" i="1" s="1"/>
  <c r="BA504" i="1"/>
  <c r="BE502" i="1"/>
  <c r="BE533" i="1" s="1"/>
  <c r="Q207" i="1"/>
  <c r="BH171" i="1" s="1"/>
  <c r="P207" i="1"/>
  <c r="BI502" i="1"/>
  <c r="BF533" i="1"/>
  <c r="BC503" i="1" l="1"/>
  <c r="BG171" i="1"/>
  <c r="T207" i="1"/>
  <c r="AZ171" i="1"/>
  <c r="BA505" i="1"/>
  <c r="BB504" i="1"/>
  <c r="BD504" i="1" s="1"/>
  <c r="BG504" i="1" s="1"/>
  <c r="BC504" i="1" l="1"/>
  <c r="BB505" i="1"/>
  <c r="BD505" i="1" s="1"/>
  <c r="BG505" i="1" s="1"/>
  <c r="BA506" i="1"/>
  <c r="O208" i="1"/>
  <c r="BC505" i="1" l="1"/>
  <c r="P208" i="1"/>
  <c r="Q208" i="1"/>
  <c r="BH172" i="1" s="1"/>
  <c r="BA507" i="1"/>
  <c r="BB506" i="1"/>
  <c r="BD506" i="1" s="1"/>
  <c r="BG506" i="1" s="1"/>
  <c r="AZ172" i="1" l="1"/>
  <c r="BC506" i="1"/>
  <c r="BB507" i="1"/>
  <c r="BD507" i="1" s="1"/>
  <c r="BG507" i="1" s="1"/>
  <c r="BA508" i="1"/>
  <c r="BG172" i="1"/>
  <c r="T208" i="1"/>
  <c r="BC507" i="1" l="1"/>
  <c r="BB508" i="1"/>
  <c r="BD508" i="1" s="1"/>
  <c r="BG508" i="1" s="1"/>
  <c r="BA509" i="1"/>
  <c r="O209" i="1"/>
  <c r="BC508" i="1" l="1"/>
  <c r="Q209" i="1"/>
  <c r="BH173" i="1" s="1"/>
  <c r="P209" i="1"/>
  <c r="BA510" i="1"/>
  <c r="BB509" i="1"/>
  <c r="BD509" i="1" s="1"/>
  <c r="BG509" i="1" s="1"/>
  <c r="BC509" i="1" l="1"/>
  <c r="BB510" i="1"/>
  <c r="BD510" i="1" s="1"/>
  <c r="BG510" i="1" s="1"/>
  <c r="BA511" i="1"/>
  <c r="BG173" i="1"/>
  <c r="T209" i="1"/>
  <c r="AZ173" i="1"/>
  <c r="BC510" i="1" l="1"/>
  <c r="BA512" i="1"/>
  <c r="BB511" i="1"/>
  <c r="BD511" i="1" s="1"/>
  <c r="BG511" i="1" s="1"/>
  <c r="O210" i="1"/>
  <c r="BC511" i="1" l="1"/>
  <c r="P210" i="1"/>
  <c r="Q210" i="1"/>
  <c r="BH174" i="1" s="1"/>
  <c r="BB512" i="1"/>
  <c r="BD512" i="1" s="1"/>
  <c r="BG512" i="1" s="1"/>
  <c r="BA513" i="1"/>
  <c r="AZ174" i="1" l="1"/>
  <c r="BC512" i="1"/>
  <c r="BG174" i="1"/>
  <c r="T210" i="1"/>
  <c r="BA514" i="1"/>
  <c r="BB513" i="1"/>
  <c r="BD513" i="1" s="1"/>
  <c r="BG513" i="1" s="1"/>
  <c r="BB514" i="1" l="1"/>
  <c r="BD514" i="1" s="1"/>
  <c r="BG514" i="1" s="1"/>
  <c r="BA515" i="1"/>
  <c r="O211" i="1"/>
  <c r="BC513" i="1"/>
  <c r="BC514" i="1" l="1"/>
  <c r="Q211" i="1"/>
  <c r="BH175" i="1" s="1"/>
  <c r="P211" i="1"/>
  <c r="BB515" i="1"/>
  <c r="BD515" i="1" s="1"/>
  <c r="BG515" i="1" s="1"/>
  <c r="BA516" i="1"/>
  <c r="BA517" i="1" l="1"/>
  <c r="BB516" i="1"/>
  <c r="BD516" i="1" s="1"/>
  <c r="BG516" i="1" s="1"/>
  <c r="BG175" i="1"/>
  <c r="T211" i="1"/>
  <c r="BC515" i="1"/>
  <c r="AZ175" i="1"/>
  <c r="BA518" i="1" l="1"/>
  <c r="BB517" i="1"/>
  <c r="BD517" i="1" s="1"/>
  <c r="BG517" i="1" s="1"/>
  <c r="O212" i="1"/>
  <c r="BC516" i="1"/>
  <c r="BC517" i="1" l="1"/>
  <c r="P212" i="1"/>
  <c r="Q212" i="1"/>
  <c r="BH176" i="1" s="1"/>
  <c r="BB518" i="1"/>
  <c r="BD518" i="1" s="1"/>
  <c r="BG518" i="1" s="1"/>
  <c r="BA519" i="1"/>
  <c r="AZ176" i="1" l="1"/>
  <c r="BC518" i="1"/>
  <c r="BA520" i="1"/>
  <c r="BB519" i="1"/>
  <c r="BD519" i="1" s="1"/>
  <c r="BG519" i="1" s="1"/>
  <c r="BG176" i="1"/>
  <c r="T212" i="1"/>
  <c r="BC519" i="1" l="1"/>
  <c r="BB520" i="1"/>
  <c r="BD520" i="1" s="1"/>
  <c r="BG520" i="1" s="1"/>
  <c r="BA521" i="1"/>
  <c r="O213" i="1"/>
  <c r="BC520" i="1" l="1"/>
  <c r="BB521" i="1"/>
  <c r="BD521" i="1" s="1"/>
  <c r="BG521" i="1" s="1"/>
  <c r="BA522" i="1"/>
  <c r="Q213" i="1"/>
  <c r="BH177" i="1" s="1"/>
  <c r="P213" i="1"/>
  <c r="AZ177" i="1" l="1"/>
  <c r="BC521" i="1"/>
  <c r="BG177" i="1"/>
  <c r="T213" i="1"/>
  <c r="BB522" i="1"/>
  <c r="BD522" i="1" s="1"/>
  <c r="BG522" i="1" s="1"/>
  <c r="BA523" i="1"/>
  <c r="BB523" i="1" l="1"/>
  <c r="BD523" i="1" s="1"/>
  <c r="BG523" i="1" s="1"/>
  <c r="BA524" i="1"/>
  <c r="O214" i="1"/>
  <c r="BC522" i="1"/>
  <c r="BC523" i="1" l="1"/>
  <c r="BB524" i="1"/>
  <c r="BD524" i="1" s="1"/>
  <c r="BG524" i="1" s="1"/>
  <c r="BA525" i="1"/>
  <c r="P214" i="1"/>
  <c r="Q214" i="1"/>
  <c r="BH178" i="1" s="1"/>
  <c r="BC524" i="1" l="1"/>
  <c r="BG178" i="1"/>
  <c r="T214" i="1"/>
  <c r="AZ178" i="1"/>
  <c r="BA526" i="1"/>
  <c r="BB525" i="1"/>
  <c r="BD525" i="1" s="1"/>
  <c r="BG525" i="1" s="1"/>
  <c r="BC525" i="1" l="1"/>
  <c r="O215" i="1"/>
  <c r="BB526" i="1"/>
  <c r="BD526" i="1" s="1"/>
  <c r="BG526" i="1" s="1"/>
  <c r="BA527" i="1"/>
  <c r="BC526" i="1" l="1"/>
  <c r="Q215" i="1"/>
  <c r="BH179" i="1" s="1"/>
  <c r="P215" i="1"/>
  <c r="BA528" i="1"/>
  <c r="BB527" i="1"/>
  <c r="BD527" i="1" s="1"/>
  <c r="BG527" i="1" s="1"/>
  <c r="BG179" i="1" l="1"/>
  <c r="T215" i="1"/>
  <c r="BC527" i="1"/>
  <c r="AZ179" i="1"/>
  <c r="BB528" i="1"/>
  <c r="BD528" i="1" s="1"/>
  <c r="BG528" i="1" s="1"/>
  <c r="BA529" i="1"/>
  <c r="BA530" i="1" l="1"/>
  <c r="BB529" i="1"/>
  <c r="BD529" i="1" s="1"/>
  <c r="BG529" i="1" s="1"/>
  <c r="BC528" i="1"/>
  <c r="O216" i="1"/>
  <c r="BC529" i="1" l="1"/>
  <c r="P216" i="1"/>
  <c r="Q216" i="1"/>
  <c r="BH180" i="1" s="1"/>
  <c r="BB530" i="1"/>
  <c r="BD530" i="1" s="1"/>
  <c r="BG530" i="1" s="1"/>
  <c r="BA531" i="1"/>
  <c r="BC530" i="1" l="1"/>
  <c r="AZ180" i="1"/>
  <c r="BB531" i="1"/>
  <c r="BD531" i="1" s="1"/>
  <c r="BG531" i="1" s="1"/>
  <c r="BA532" i="1"/>
  <c r="BG180" i="1"/>
  <c r="T216" i="1"/>
  <c r="BC531" i="1" l="1"/>
  <c r="BB532" i="1"/>
  <c r="BD532" i="1" s="1"/>
  <c r="BG532" i="1" s="1"/>
  <c r="O217" i="1"/>
  <c r="BC532" i="1" l="1"/>
  <c r="Q217" i="1"/>
  <c r="BH181" i="1" s="1"/>
  <c r="P217" i="1"/>
  <c r="BG181" i="1" l="1"/>
  <c r="T217" i="1"/>
  <c r="AZ181" i="1"/>
  <c r="O218" i="1" l="1"/>
  <c r="P218" i="1" l="1"/>
  <c r="Q218" i="1"/>
  <c r="BH182" i="1" s="1"/>
  <c r="AZ182" i="1" l="1"/>
  <c r="BG182" i="1"/>
  <c r="T218" i="1"/>
  <c r="O219" i="1" l="1"/>
  <c r="Q219" i="1" l="1"/>
  <c r="BH183" i="1" s="1"/>
  <c r="P219" i="1"/>
  <c r="BG183" i="1" l="1"/>
  <c r="T219" i="1"/>
  <c r="AZ183" i="1"/>
  <c r="O220" i="1" l="1"/>
  <c r="P220" i="1" l="1"/>
  <c r="Q220" i="1"/>
  <c r="BH184" i="1" s="1"/>
  <c r="AZ184" i="1" l="1"/>
  <c r="BG184" i="1"/>
  <c r="T220" i="1"/>
  <c r="O228" i="1" l="1"/>
  <c r="P228" i="1" l="1"/>
  <c r="Q228" i="1"/>
  <c r="BH185" i="1" s="1"/>
  <c r="BG185" i="1" l="1"/>
  <c r="T228" i="1"/>
  <c r="AZ185" i="1"/>
  <c r="O229" i="1" l="1"/>
  <c r="Q229" i="1" l="1"/>
  <c r="BH186" i="1" s="1"/>
  <c r="P229" i="1"/>
  <c r="AZ186" i="1" l="1"/>
  <c r="BG186" i="1"/>
  <c r="T229" i="1"/>
  <c r="O230" i="1" l="1"/>
  <c r="P230" i="1" l="1"/>
  <c r="Q230" i="1"/>
  <c r="BH187" i="1" s="1"/>
  <c r="AZ187" i="1" l="1"/>
  <c r="BG187" i="1"/>
  <c r="T230" i="1"/>
  <c r="O231" i="1" l="1"/>
  <c r="P231" i="1" l="1"/>
  <c r="Q231" i="1"/>
  <c r="BH188" i="1" s="1"/>
  <c r="AZ188" i="1" l="1"/>
  <c r="BG188" i="1"/>
  <c r="T231" i="1"/>
  <c r="O232" i="1" l="1"/>
  <c r="P232" i="1" l="1"/>
  <c r="Q232" i="1"/>
  <c r="BH189" i="1" s="1"/>
  <c r="BG189" i="1" l="1"/>
  <c r="T232" i="1"/>
  <c r="AZ189" i="1"/>
  <c r="O233" i="1" l="1"/>
  <c r="Q233" i="1" l="1"/>
  <c r="BH197" i="1" s="1"/>
  <c r="P233" i="1"/>
  <c r="AZ197" i="1" s="1"/>
  <c r="BG197" i="1" l="1"/>
  <c r="T233" i="1"/>
  <c r="O234" i="1" l="1"/>
  <c r="P234" i="1" l="1"/>
  <c r="Q234" i="1"/>
  <c r="BH198" i="1" s="1"/>
  <c r="AZ198" i="1" l="1"/>
  <c r="BG198" i="1"/>
  <c r="T234" i="1"/>
  <c r="O235" i="1" l="1"/>
  <c r="P235" i="1" l="1"/>
  <c r="Q235" i="1"/>
  <c r="BH199" i="1" s="1"/>
  <c r="AZ199" i="1" l="1"/>
  <c r="BG199" i="1"/>
  <c r="T235" i="1"/>
  <c r="O236" i="1" l="1"/>
  <c r="P236" i="1" l="1"/>
  <c r="Q236" i="1"/>
  <c r="BH200" i="1" s="1"/>
  <c r="BG200" i="1" l="1"/>
  <c r="T236" i="1"/>
  <c r="AZ200" i="1"/>
  <c r="O237" i="1" l="1"/>
  <c r="Q237" i="1" l="1"/>
  <c r="BH201" i="1" s="1"/>
  <c r="P237" i="1"/>
  <c r="AZ201" i="1" s="1"/>
  <c r="BG201" i="1" l="1"/>
  <c r="T237" i="1"/>
  <c r="O238" i="1" l="1"/>
  <c r="P238" i="1" l="1"/>
  <c r="Q238" i="1"/>
  <c r="BH202" i="1" s="1"/>
  <c r="AZ202" i="1" l="1"/>
  <c r="BG202" i="1"/>
  <c r="T238" i="1"/>
  <c r="O239" i="1" l="1"/>
  <c r="P239" i="1" l="1"/>
  <c r="Q239" i="1"/>
  <c r="BH203" i="1" s="1"/>
  <c r="AZ203" i="1" l="1"/>
  <c r="BG203" i="1"/>
  <c r="T239" i="1"/>
  <c r="O240" i="1" l="1"/>
  <c r="Q240" i="1" l="1"/>
  <c r="BH204" i="1" s="1"/>
  <c r="P240" i="1"/>
  <c r="BG204" i="1" l="1"/>
  <c r="T240" i="1"/>
  <c r="AZ204" i="1"/>
  <c r="O241" i="1" l="1"/>
  <c r="Q241" i="1" l="1"/>
  <c r="BH205" i="1" s="1"/>
  <c r="P241" i="1"/>
  <c r="AZ205" i="1" s="1"/>
  <c r="BG205" i="1" l="1"/>
  <c r="T241" i="1"/>
  <c r="O242" i="1" l="1"/>
  <c r="P242" i="1" l="1"/>
  <c r="Q242" i="1"/>
  <c r="BH206" i="1" s="1"/>
  <c r="BG206" i="1" l="1"/>
  <c r="T242" i="1"/>
  <c r="AZ206" i="1"/>
  <c r="O243" i="1" l="1"/>
  <c r="P243" i="1" l="1"/>
  <c r="Q243" i="1"/>
  <c r="BH207" i="1" s="1"/>
  <c r="AZ207" i="1" l="1"/>
  <c r="BG207" i="1"/>
  <c r="T243" i="1"/>
  <c r="O244" i="1" l="1"/>
  <c r="Q244" i="1" l="1"/>
  <c r="BH208" i="1" s="1"/>
  <c r="P244" i="1"/>
  <c r="BG208" i="1" l="1"/>
  <c r="T244" i="1"/>
  <c r="AZ208" i="1"/>
  <c r="O245" i="1" l="1"/>
  <c r="Q245" i="1" l="1"/>
  <c r="BH209" i="1" s="1"/>
  <c r="P245" i="1"/>
  <c r="AZ209" i="1" s="1"/>
  <c r="BG209" i="1" l="1"/>
  <c r="T245" i="1"/>
  <c r="O246" i="1" l="1"/>
  <c r="Q246" i="1" l="1"/>
  <c r="BH210" i="1" s="1"/>
  <c r="P246" i="1"/>
  <c r="BG210" i="1" l="1"/>
  <c r="T246" i="1"/>
  <c r="AZ210" i="1"/>
  <c r="O247" i="1" l="1"/>
  <c r="P247" i="1" l="1"/>
  <c r="Q247" i="1"/>
  <c r="BH211" i="1" s="1"/>
  <c r="AZ211" i="1" l="1"/>
  <c r="BG211" i="1"/>
  <c r="T247" i="1"/>
  <c r="O248" i="1" l="1"/>
  <c r="Q248" i="1" l="1"/>
  <c r="BH212" i="1" s="1"/>
  <c r="P248" i="1"/>
  <c r="BG212" i="1" l="1"/>
  <c r="T248" i="1"/>
  <c r="AZ212" i="1"/>
  <c r="O249" i="1" l="1"/>
  <c r="Q249" i="1" l="1"/>
  <c r="BH213" i="1" s="1"/>
  <c r="P249" i="1"/>
  <c r="AZ213" i="1" s="1"/>
  <c r="BG213" i="1" l="1"/>
  <c r="T249" i="1"/>
  <c r="O250" i="1" l="1"/>
  <c r="P250" i="1" l="1"/>
  <c r="Q250" i="1"/>
  <c r="BH214" i="1" s="1"/>
  <c r="BG214" i="1" l="1"/>
  <c r="T250" i="1"/>
  <c r="AZ214" i="1"/>
  <c r="O251" i="1" l="1"/>
  <c r="P251" i="1" l="1"/>
  <c r="Q251" i="1"/>
  <c r="BH215" i="1" s="1"/>
  <c r="AZ215" i="1" l="1"/>
  <c r="BG215" i="1"/>
  <c r="T251" i="1"/>
  <c r="O259" i="1" l="1"/>
  <c r="Q259" i="1" l="1"/>
  <c r="BH216" i="1" s="1"/>
  <c r="P259" i="1"/>
  <c r="BG216" i="1" l="1"/>
  <c r="T259" i="1"/>
  <c r="AZ216" i="1"/>
  <c r="O260" i="1" l="1"/>
  <c r="P260" i="1" l="1"/>
  <c r="Q260" i="1"/>
  <c r="BH217" i="1" s="1"/>
  <c r="AZ217" i="1" l="1"/>
  <c r="BG217" i="1"/>
  <c r="T260" i="1"/>
  <c r="O261" i="1" l="1"/>
  <c r="P261" i="1" l="1"/>
  <c r="Q261" i="1"/>
  <c r="BH218" i="1" s="1"/>
  <c r="AZ218" i="1" l="1"/>
  <c r="BG218" i="1"/>
  <c r="T261" i="1"/>
  <c r="O262" i="1" l="1"/>
  <c r="P262" i="1" l="1"/>
  <c r="Q262" i="1"/>
  <c r="BH219" i="1" s="1"/>
  <c r="BG219" i="1" l="1"/>
  <c r="T262" i="1"/>
  <c r="AZ219" i="1"/>
  <c r="O263" i="1" l="1"/>
  <c r="Q263" i="1" l="1"/>
  <c r="BH220" i="1" s="1"/>
  <c r="P263" i="1"/>
  <c r="AZ220" i="1" s="1"/>
  <c r="BG220" i="1" l="1"/>
  <c r="T263" i="1"/>
  <c r="O264" i="1" l="1"/>
  <c r="P264" i="1" l="1"/>
  <c r="Q264" i="1"/>
  <c r="BH228" i="1" s="1"/>
  <c r="BG228" i="1" l="1"/>
  <c r="T264" i="1"/>
  <c r="AZ228" i="1"/>
  <c r="O265" i="1" l="1"/>
  <c r="P265" i="1" l="1"/>
  <c r="Q265" i="1"/>
  <c r="BH229" i="1" s="1"/>
  <c r="AZ229" i="1" l="1"/>
  <c r="BG229" i="1"/>
  <c r="T265" i="1"/>
  <c r="O266" i="1" l="1"/>
  <c r="P266" i="1" l="1"/>
  <c r="Q266" i="1"/>
  <c r="BH230" i="1" s="1"/>
  <c r="BG230" i="1" l="1"/>
  <c r="T266" i="1"/>
  <c r="AZ230" i="1"/>
  <c r="O267" i="1" l="1"/>
  <c r="Q267" i="1" l="1"/>
  <c r="BH231" i="1" s="1"/>
  <c r="P267" i="1"/>
  <c r="BG231" i="1" l="1"/>
  <c r="T267" i="1"/>
  <c r="AZ231" i="1"/>
  <c r="O268" i="1" l="1"/>
  <c r="P268" i="1" l="1"/>
  <c r="Q268" i="1"/>
  <c r="BH232" i="1" s="1"/>
  <c r="BG232" i="1" l="1"/>
  <c r="T268" i="1"/>
  <c r="AZ232" i="1"/>
  <c r="O269" i="1" l="1"/>
  <c r="P269" i="1" l="1"/>
  <c r="Q269" i="1"/>
  <c r="BH233" i="1" s="1"/>
  <c r="AZ233" i="1" l="1"/>
  <c r="BG233" i="1"/>
  <c r="T269" i="1"/>
  <c r="O270" i="1" l="1"/>
  <c r="P270" i="1" l="1"/>
  <c r="Q270" i="1"/>
  <c r="BH234" i="1" s="1"/>
  <c r="BG234" i="1" l="1"/>
  <c r="T270" i="1"/>
  <c r="AZ234" i="1"/>
  <c r="U10" i="1" l="1"/>
  <c r="O271" i="1"/>
  <c r="Q271" i="1" l="1"/>
  <c r="BH235" i="1" s="1"/>
  <c r="P271" i="1"/>
  <c r="BG235" i="1" l="1"/>
  <c r="T271" i="1"/>
  <c r="AZ235" i="1"/>
  <c r="O272" i="1" l="1"/>
  <c r="Q272" i="1" l="1"/>
  <c r="BH236" i="1" s="1"/>
  <c r="P272" i="1"/>
  <c r="BG236" i="1" l="1"/>
  <c r="T272" i="1"/>
  <c r="AZ236" i="1"/>
  <c r="O273" i="1" l="1"/>
  <c r="Q273" i="1" l="1"/>
  <c r="BH237" i="1" s="1"/>
  <c r="P273" i="1"/>
  <c r="BG237" i="1" l="1"/>
  <c r="T273" i="1"/>
  <c r="AZ237" i="1"/>
  <c r="O274" i="1" l="1"/>
  <c r="P274" i="1" l="1"/>
  <c r="Q274" i="1"/>
  <c r="BH238" i="1" s="1"/>
  <c r="AZ238" i="1" l="1"/>
  <c r="BG238" i="1"/>
  <c r="T274" i="1"/>
  <c r="O275" i="1" l="1"/>
  <c r="Q275" i="1" l="1"/>
  <c r="BH239" i="1" s="1"/>
  <c r="P275" i="1"/>
  <c r="BG239" i="1" l="1"/>
  <c r="T275" i="1"/>
  <c r="AZ239" i="1"/>
  <c r="O276" i="1" l="1"/>
  <c r="Q276" i="1" l="1"/>
  <c r="BH240" i="1" s="1"/>
  <c r="P276" i="1"/>
  <c r="AZ240" i="1" s="1"/>
  <c r="BG240" i="1" l="1"/>
  <c r="T276" i="1"/>
  <c r="O277" i="1" l="1"/>
  <c r="Q277" i="1" l="1"/>
  <c r="BH241" i="1" s="1"/>
  <c r="P277" i="1"/>
  <c r="BG241" i="1" l="1"/>
  <c r="T277" i="1"/>
  <c r="AZ241" i="1"/>
  <c r="O278" i="1" l="1"/>
  <c r="P278" i="1" l="1"/>
  <c r="Q278" i="1"/>
  <c r="BH242" i="1" s="1"/>
  <c r="AZ242" i="1" l="1"/>
  <c r="BG242" i="1"/>
  <c r="T278" i="1"/>
  <c r="O279" i="1" l="1"/>
  <c r="Q279" i="1" l="1"/>
  <c r="BH243" i="1" s="1"/>
  <c r="P279" i="1"/>
  <c r="BG243" i="1" l="1"/>
  <c r="T279" i="1"/>
  <c r="AZ243" i="1"/>
  <c r="O280" i="1" l="1"/>
  <c r="P280" i="1" l="1"/>
  <c r="Q280" i="1"/>
  <c r="BH244" i="1" s="1"/>
  <c r="AZ244" i="1" l="1"/>
  <c r="BG244" i="1"/>
  <c r="T280" i="1"/>
  <c r="O281" i="1" l="1"/>
  <c r="Q281" i="1" l="1"/>
  <c r="BH245" i="1" s="1"/>
  <c r="P281" i="1"/>
  <c r="BG245" i="1" l="1"/>
  <c r="T281" i="1"/>
  <c r="AZ245" i="1"/>
  <c r="O282" i="1" l="1"/>
  <c r="P282" i="1" l="1"/>
  <c r="Q282" i="1"/>
  <c r="BH246" i="1" s="1"/>
  <c r="AZ246" i="1" l="1"/>
  <c r="BG246" i="1"/>
  <c r="T282" i="1"/>
  <c r="O290" i="1" l="1"/>
  <c r="P290" i="1" l="1"/>
  <c r="Q290" i="1"/>
  <c r="BH247" i="1" s="1"/>
  <c r="BG247" i="1" l="1"/>
  <c r="T290" i="1"/>
  <c r="AZ247" i="1"/>
  <c r="O291" i="1" l="1"/>
  <c r="P291" i="1" l="1"/>
  <c r="Q291" i="1"/>
  <c r="BH248" i="1" s="1"/>
  <c r="AZ248" i="1" l="1"/>
  <c r="BG248" i="1"/>
  <c r="T291" i="1"/>
  <c r="O292" i="1" l="1"/>
  <c r="P292" i="1" l="1"/>
  <c r="Q292" i="1"/>
  <c r="BH249" i="1" s="1"/>
  <c r="BG249" i="1" l="1"/>
  <c r="T292" i="1"/>
  <c r="AZ249" i="1"/>
  <c r="O293" i="1" l="1"/>
  <c r="P293" i="1" l="1"/>
  <c r="Q293" i="1"/>
  <c r="BH250" i="1" s="1"/>
  <c r="AZ250" i="1" l="1"/>
  <c r="BG250" i="1"/>
  <c r="T293" i="1"/>
  <c r="O294" i="1" l="1"/>
  <c r="P294" i="1" l="1"/>
  <c r="Q294" i="1"/>
  <c r="BH251" i="1" s="1"/>
  <c r="BG251" i="1" l="1"/>
  <c r="T294" i="1"/>
  <c r="AZ251" i="1"/>
  <c r="O295" i="1" l="1"/>
  <c r="Q295" i="1" l="1"/>
  <c r="BH259" i="1" s="1"/>
  <c r="P295" i="1"/>
  <c r="AZ259" i="1" s="1"/>
  <c r="BG259" i="1" l="1"/>
  <c r="T295" i="1"/>
  <c r="O296" i="1" l="1"/>
  <c r="Q296" i="1" l="1"/>
  <c r="BH260" i="1" s="1"/>
  <c r="P296" i="1"/>
  <c r="BG260" i="1" l="1"/>
  <c r="T296" i="1"/>
  <c r="AZ260" i="1"/>
  <c r="O297" i="1" l="1"/>
  <c r="P297" i="1" l="1"/>
  <c r="Q297" i="1"/>
  <c r="BH261" i="1" s="1"/>
  <c r="AZ261" i="1" l="1"/>
  <c r="BG261" i="1"/>
  <c r="T297" i="1"/>
  <c r="O298" i="1" l="1"/>
  <c r="Q298" i="1" l="1"/>
  <c r="BH262" i="1" s="1"/>
  <c r="P298" i="1"/>
  <c r="BG262" i="1" l="1"/>
  <c r="T298" i="1"/>
  <c r="AZ262" i="1"/>
  <c r="O299" i="1" l="1"/>
  <c r="Q299" i="1" l="1"/>
  <c r="BH263" i="1" s="1"/>
  <c r="P299" i="1"/>
  <c r="AZ263" i="1" l="1"/>
  <c r="BG263" i="1"/>
  <c r="T299" i="1"/>
  <c r="O300" i="1" l="1"/>
  <c r="Q300" i="1" l="1"/>
  <c r="BH264" i="1" s="1"/>
  <c r="P300" i="1"/>
  <c r="BG264" i="1" l="1"/>
  <c r="T300" i="1"/>
  <c r="AZ264" i="1"/>
  <c r="O301" i="1" l="1"/>
  <c r="P301" i="1" l="1"/>
  <c r="Q301" i="1"/>
  <c r="BH265" i="1" s="1"/>
  <c r="AZ265" i="1" l="1"/>
  <c r="BG265" i="1"/>
  <c r="T301" i="1"/>
  <c r="O302" i="1" l="1"/>
  <c r="Q302" i="1" l="1"/>
  <c r="BH266" i="1" s="1"/>
  <c r="P302" i="1"/>
  <c r="BG266" i="1" l="1"/>
  <c r="T302" i="1"/>
  <c r="AZ266" i="1"/>
  <c r="O303" i="1" l="1"/>
  <c r="Q303" i="1" l="1"/>
  <c r="BH267" i="1" s="1"/>
  <c r="P303" i="1"/>
  <c r="AZ267" i="1" l="1"/>
  <c r="BG267" i="1"/>
  <c r="T303" i="1"/>
  <c r="O304" i="1" l="1"/>
  <c r="Q304" i="1" l="1"/>
  <c r="BH268" i="1" s="1"/>
  <c r="P304" i="1"/>
  <c r="BG268" i="1" l="1"/>
  <c r="T304" i="1"/>
  <c r="AZ268" i="1"/>
  <c r="O305" i="1" l="1"/>
  <c r="P305" i="1" l="1"/>
  <c r="Q305" i="1"/>
  <c r="BH269" i="1" s="1"/>
  <c r="BG269" i="1" l="1"/>
  <c r="T305" i="1"/>
  <c r="AZ269" i="1"/>
  <c r="O306" i="1" l="1"/>
  <c r="Q306" i="1" l="1"/>
  <c r="BH270" i="1" s="1"/>
  <c r="P306" i="1"/>
  <c r="BG270" i="1" l="1"/>
  <c r="T306" i="1"/>
  <c r="AZ270" i="1"/>
  <c r="O307" i="1" l="1"/>
  <c r="Q307" i="1" l="1"/>
  <c r="BH271" i="1" s="1"/>
  <c r="P307" i="1"/>
  <c r="AZ271" i="1" l="1"/>
  <c r="BG271" i="1"/>
  <c r="T307" i="1"/>
  <c r="O308" i="1" l="1"/>
  <c r="Q308" i="1" l="1"/>
  <c r="BH272" i="1" s="1"/>
  <c r="P308" i="1"/>
  <c r="BG272" i="1" l="1"/>
  <c r="T308" i="1"/>
  <c r="AZ272" i="1"/>
  <c r="O309" i="1" l="1"/>
  <c r="P309" i="1" l="1"/>
  <c r="Q309" i="1"/>
  <c r="BH273" i="1" s="1"/>
  <c r="AZ273" i="1" l="1"/>
  <c r="BG273" i="1"/>
  <c r="T309" i="1"/>
  <c r="O310" i="1" l="1"/>
  <c r="Q310" i="1" l="1"/>
  <c r="BH274" i="1" s="1"/>
  <c r="P310" i="1"/>
  <c r="BG274" i="1" l="1"/>
  <c r="T310" i="1"/>
  <c r="AZ274" i="1"/>
  <c r="O311" i="1" l="1"/>
  <c r="Q311" i="1" l="1"/>
  <c r="BH275" i="1" s="1"/>
  <c r="P311" i="1"/>
  <c r="AZ275" i="1" l="1"/>
  <c r="BG275" i="1"/>
  <c r="T311" i="1"/>
  <c r="O312" i="1" l="1"/>
  <c r="Q312" i="1" l="1"/>
  <c r="BH276" i="1" s="1"/>
  <c r="P312" i="1"/>
  <c r="BG276" i="1" l="1"/>
  <c r="T312" i="1"/>
  <c r="AZ276" i="1"/>
  <c r="O313" i="1" l="1"/>
  <c r="P313" i="1" l="1"/>
  <c r="Q313" i="1"/>
  <c r="BH277" i="1" s="1"/>
  <c r="AZ277" i="1" l="1"/>
  <c r="BG277" i="1"/>
  <c r="T313" i="1"/>
  <c r="O321" i="1" l="1"/>
  <c r="P321" i="1" l="1"/>
  <c r="Q321" i="1"/>
  <c r="BH278" i="1" s="1"/>
  <c r="BG278" i="1" l="1"/>
  <c r="T321" i="1"/>
  <c r="AZ278" i="1"/>
  <c r="O322" i="1" l="1"/>
  <c r="Q322" i="1" l="1"/>
  <c r="BH279" i="1" s="1"/>
  <c r="P322" i="1"/>
  <c r="AZ279" i="1" l="1"/>
  <c r="BG279" i="1"/>
  <c r="T322" i="1"/>
  <c r="O323" i="1" l="1"/>
  <c r="Q323" i="1" l="1"/>
  <c r="BH280" i="1" s="1"/>
  <c r="P323" i="1"/>
  <c r="BG280" i="1" l="1"/>
  <c r="T323" i="1"/>
  <c r="AZ280" i="1"/>
  <c r="O324" i="1" l="1"/>
  <c r="P324" i="1" l="1"/>
  <c r="Q324" i="1"/>
  <c r="BH281" i="1" s="1"/>
  <c r="AZ281" i="1" l="1"/>
  <c r="BG281" i="1"/>
  <c r="T324" i="1"/>
  <c r="O325" i="1" l="1"/>
  <c r="Q325" i="1" l="1"/>
  <c r="BH282" i="1" s="1"/>
  <c r="P325" i="1"/>
  <c r="BG282" i="1" l="1"/>
  <c r="T325" i="1"/>
  <c r="AZ282" i="1"/>
  <c r="O326" i="1" l="1"/>
  <c r="Q326" i="1" l="1"/>
  <c r="BH290" i="1" s="1"/>
  <c r="P326" i="1"/>
  <c r="AZ290" i="1" s="1"/>
  <c r="BG290" i="1" l="1"/>
  <c r="T326" i="1"/>
  <c r="O327" i="1" l="1"/>
  <c r="Q327" i="1" l="1"/>
  <c r="BH291" i="1" s="1"/>
  <c r="P327" i="1"/>
  <c r="BG291" i="1" l="1"/>
  <c r="T327" i="1"/>
  <c r="AZ291" i="1"/>
  <c r="O328" i="1" l="1"/>
  <c r="P328" i="1" l="1"/>
  <c r="Q328" i="1"/>
  <c r="BH292" i="1" s="1"/>
  <c r="AZ292" i="1" l="1"/>
  <c r="BG292" i="1"/>
  <c r="T328" i="1"/>
  <c r="O329" i="1" l="1"/>
  <c r="P329" i="1" l="1"/>
  <c r="Q329" i="1"/>
  <c r="BH293" i="1" s="1"/>
  <c r="BG293" i="1" l="1"/>
  <c r="T329" i="1"/>
  <c r="AZ293" i="1"/>
  <c r="O330" i="1" l="1"/>
  <c r="Q330" i="1" l="1"/>
  <c r="BH294" i="1" s="1"/>
  <c r="P330" i="1"/>
  <c r="AZ294" i="1" s="1"/>
  <c r="BG294" i="1" l="1"/>
  <c r="T330" i="1"/>
  <c r="O331" i="1" l="1"/>
  <c r="Q331" i="1" l="1"/>
  <c r="BH295" i="1" s="1"/>
  <c r="P331" i="1"/>
  <c r="BG295" i="1" l="1"/>
  <c r="T331" i="1"/>
  <c r="AZ295" i="1"/>
  <c r="O332" i="1" l="1"/>
  <c r="P332" i="1" l="1"/>
  <c r="Q332" i="1"/>
  <c r="BH296" i="1" s="1"/>
  <c r="AZ296" i="1" l="1"/>
  <c r="BG296" i="1"/>
  <c r="T332" i="1"/>
  <c r="O333" i="1" l="1"/>
  <c r="Q333" i="1" l="1"/>
  <c r="BH297" i="1" s="1"/>
  <c r="P333" i="1"/>
  <c r="BG297" i="1" l="1"/>
  <c r="T333" i="1"/>
  <c r="AZ297" i="1"/>
  <c r="O334" i="1" l="1"/>
  <c r="Q334" i="1" l="1"/>
  <c r="BH298" i="1" s="1"/>
  <c r="P334" i="1"/>
  <c r="AZ298" i="1" s="1"/>
  <c r="BG298" i="1" l="1"/>
  <c r="T334" i="1"/>
  <c r="O335" i="1" l="1"/>
  <c r="Q335" i="1" l="1"/>
  <c r="BH299" i="1" s="1"/>
  <c r="P335" i="1"/>
  <c r="BG299" i="1" l="1"/>
  <c r="T335" i="1"/>
  <c r="AZ299" i="1"/>
  <c r="O336" i="1" l="1"/>
  <c r="P336" i="1" l="1"/>
  <c r="Q336" i="1"/>
  <c r="BH300" i="1" s="1"/>
  <c r="AZ300" i="1" l="1"/>
  <c r="BG300" i="1"/>
  <c r="T336" i="1"/>
  <c r="O337" i="1" l="1"/>
  <c r="P337" i="1" l="1"/>
  <c r="Q337" i="1"/>
  <c r="BH301" i="1" s="1"/>
  <c r="BG301" i="1" l="1"/>
  <c r="T337" i="1"/>
  <c r="AZ301" i="1"/>
  <c r="O338" i="1" l="1"/>
  <c r="Q338" i="1" l="1"/>
  <c r="BH302" i="1" s="1"/>
  <c r="P338" i="1"/>
  <c r="AZ302" i="1" s="1"/>
  <c r="BG302" i="1" l="1"/>
  <c r="T338" i="1"/>
  <c r="O339" i="1" l="1"/>
  <c r="Q339" i="1" l="1"/>
  <c r="BH303" i="1" s="1"/>
  <c r="P339" i="1"/>
  <c r="BG303" i="1" l="1"/>
  <c r="T339" i="1"/>
  <c r="AZ303" i="1"/>
  <c r="O340" i="1" l="1"/>
  <c r="P340" i="1" l="1"/>
  <c r="Q340" i="1"/>
  <c r="BH304" i="1" s="1"/>
  <c r="AZ304" i="1" l="1"/>
  <c r="BG304" i="1"/>
  <c r="T340" i="1"/>
  <c r="O341" i="1" l="1"/>
  <c r="Q341" i="1" l="1"/>
  <c r="BH305" i="1" s="1"/>
  <c r="P341" i="1"/>
  <c r="AZ305" i="1" l="1"/>
  <c r="BG305" i="1"/>
  <c r="T341" i="1"/>
  <c r="O342" i="1" l="1"/>
  <c r="Q342" i="1" l="1"/>
  <c r="BH306" i="1" s="1"/>
  <c r="P342" i="1"/>
  <c r="AZ306" i="1" s="1"/>
  <c r="BG306" i="1" l="1"/>
  <c r="T342" i="1"/>
  <c r="O343" i="1" l="1"/>
  <c r="P343" i="1" l="1"/>
  <c r="Q343" i="1"/>
  <c r="BH307" i="1" s="1"/>
  <c r="BG307" i="1" l="1"/>
  <c r="T343" i="1"/>
  <c r="AZ307" i="1"/>
  <c r="O344" i="1" l="1"/>
  <c r="P344" i="1" l="1"/>
  <c r="Q344" i="1"/>
  <c r="BH308" i="1" s="1"/>
  <c r="AZ308" i="1" l="1"/>
  <c r="BG308" i="1"/>
  <c r="T344" i="1"/>
  <c r="O353" i="1" l="1"/>
  <c r="U11" i="1"/>
  <c r="U21" i="1" s="1"/>
  <c r="Q353" i="1" l="1"/>
  <c r="BH309" i="1" s="1"/>
  <c r="P353" i="1"/>
  <c r="AZ309" i="1" l="1"/>
  <c r="BG309" i="1"/>
  <c r="T353" i="1"/>
  <c r="O354" i="1" l="1"/>
  <c r="Q354" i="1" l="1"/>
  <c r="BH310" i="1" s="1"/>
  <c r="P354" i="1"/>
  <c r="AZ310" i="1" l="1"/>
  <c r="BG310" i="1"/>
  <c r="T354" i="1"/>
  <c r="O355" i="1" l="1"/>
  <c r="P355" i="1" l="1"/>
  <c r="Q355" i="1"/>
  <c r="BH311" i="1" s="1"/>
  <c r="BG311" i="1" l="1"/>
  <c r="T355" i="1"/>
  <c r="AZ311" i="1"/>
  <c r="O356" i="1" l="1"/>
  <c r="P356" i="1" l="1"/>
  <c r="Q356" i="1"/>
  <c r="BH312" i="1" s="1"/>
  <c r="BG312" i="1" l="1"/>
  <c r="T356" i="1"/>
  <c r="AZ312" i="1"/>
  <c r="O357" i="1" l="1"/>
  <c r="Q357" i="1" l="1"/>
  <c r="BH313" i="1" s="1"/>
  <c r="P357" i="1"/>
  <c r="AZ313" i="1" s="1"/>
  <c r="BG313" i="1" l="1"/>
  <c r="T357" i="1"/>
  <c r="O358" i="1" l="1"/>
  <c r="Q358" i="1" l="1"/>
  <c r="BH321" i="1" s="1"/>
  <c r="P358" i="1"/>
  <c r="BG321" i="1" l="1"/>
  <c r="T358" i="1"/>
  <c r="AZ321" i="1"/>
  <c r="O359" i="1" l="1"/>
  <c r="Q359" i="1" l="1"/>
  <c r="BH322" i="1" s="1"/>
  <c r="P359" i="1"/>
  <c r="AZ322" i="1" s="1"/>
  <c r="BG322" i="1" l="1"/>
  <c r="T359" i="1"/>
  <c r="O360" i="1" l="1"/>
  <c r="Q360" i="1" l="1"/>
  <c r="BH323" i="1" s="1"/>
  <c r="P360" i="1"/>
  <c r="BG323" i="1" l="1"/>
  <c r="T360" i="1"/>
  <c r="AZ323" i="1"/>
  <c r="O361" i="1" l="1"/>
  <c r="Q361" i="1" l="1"/>
  <c r="BH324" i="1" s="1"/>
  <c r="P361" i="1"/>
  <c r="BG324" i="1" l="1"/>
  <c r="T361" i="1"/>
  <c r="AZ324" i="1"/>
  <c r="O362" i="1" l="1"/>
  <c r="Q362" i="1" l="1"/>
  <c r="BH325" i="1" s="1"/>
  <c r="P362" i="1"/>
  <c r="BG325" i="1" l="1"/>
  <c r="T362" i="1"/>
  <c r="AZ325" i="1"/>
  <c r="O363" i="1" l="1"/>
  <c r="P363" i="1" l="1"/>
  <c r="Q363" i="1"/>
  <c r="BH326" i="1" s="1"/>
  <c r="BG326" i="1" l="1"/>
  <c r="T363" i="1"/>
  <c r="AZ326" i="1"/>
  <c r="O364" i="1" l="1"/>
  <c r="Q364" i="1" l="1"/>
  <c r="BH327" i="1" s="1"/>
  <c r="P364" i="1"/>
  <c r="BG327" i="1" l="1"/>
  <c r="T364" i="1"/>
  <c r="AZ327" i="1"/>
  <c r="O365" i="1" l="1"/>
  <c r="Q365" i="1" l="1"/>
  <c r="BH328" i="1" s="1"/>
  <c r="P365" i="1"/>
  <c r="AZ328" i="1" s="1"/>
  <c r="BG328" i="1" l="1"/>
  <c r="T365" i="1"/>
  <c r="O366" i="1" l="1"/>
  <c r="Q366" i="1" l="1"/>
  <c r="BH329" i="1" s="1"/>
  <c r="P366" i="1"/>
  <c r="AZ329" i="1" l="1"/>
  <c r="BG329" i="1"/>
  <c r="T366" i="1"/>
  <c r="O367" i="1" l="1"/>
  <c r="P367" i="1" l="1"/>
  <c r="Q367" i="1"/>
  <c r="BH330" i="1" s="1"/>
  <c r="AZ330" i="1" l="1"/>
  <c r="BG330" i="1"/>
  <c r="T367" i="1"/>
  <c r="O368" i="1" l="1"/>
  <c r="P368" i="1" l="1"/>
  <c r="Q368" i="1"/>
  <c r="BH331" i="1" s="1"/>
  <c r="BG331" i="1" l="1"/>
  <c r="T368" i="1"/>
  <c r="AZ331" i="1"/>
  <c r="O369" i="1" l="1"/>
  <c r="Q369" i="1" l="1"/>
  <c r="BH332" i="1" s="1"/>
  <c r="P369" i="1"/>
  <c r="AZ332" i="1" s="1"/>
  <c r="BG332" i="1" l="1"/>
  <c r="T369" i="1"/>
  <c r="O370" i="1" l="1"/>
  <c r="Q370" i="1" l="1"/>
  <c r="BH333" i="1" s="1"/>
  <c r="P370" i="1"/>
  <c r="AZ333" i="1" s="1"/>
  <c r="BG333" i="1" l="1"/>
  <c r="T370" i="1"/>
  <c r="O371" i="1" l="1"/>
  <c r="P371" i="1" l="1"/>
  <c r="Q371" i="1"/>
  <c r="BH334" i="1" s="1"/>
  <c r="AZ334" i="1" l="1"/>
  <c r="BG334" i="1"/>
  <c r="T371" i="1"/>
  <c r="O372" i="1" l="1"/>
  <c r="P372" i="1" l="1"/>
  <c r="Q372" i="1"/>
  <c r="BH335" i="1" s="1"/>
  <c r="BG335" i="1" l="1"/>
  <c r="T372" i="1"/>
  <c r="AZ335" i="1"/>
  <c r="O373" i="1" l="1"/>
  <c r="Q373" i="1" l="1"/>
  <c r="BH336" i="1" s="1"/>
  <c r="P373" i="1"/>
  <c r="AZ336" i="1" s="1"/>
  <c r="BG336" i="1" l="1"/>
  <c r="T373" i="1"/>
  <c r="O374" i="1" l="1"/>
  <c r="Q374" i="1" l="1"/>
  <c r="BH337" i="1" s="1"/>
  <c r="P374" i="1"/>
  <c r="BG337" i="1" l="1"/>
  <c r="T374" i="1"/>
  <c r="AZ337" i="1"/>
  <c r="O375" i="1" l="1"/>
  <c r="P375" i="1" l="1"/>
  <c r="Q375" i="1"/>
  <c r="BH338" i="1" s="1"/>
  <c r="AZ338" i="1" l="1"/>
  <c r="BG338" i="1"/>
  <c r="T375" i="1"/>
  <c r="O376" i="1" l="1"/>
  <c r="Q376" i="1" l="1"/>
  <c r="BH339" i="1" s="1"/>
  <c r="P376" i="1"/>
  <c r="BG339" i="1" l="1"/>
  <c r="T376" i="1"/>
  <c r="AZ339" i="1"/>
  <c r="O384" i="1" l="1"/>
  <c r="P384" i="1" l="1"/>
  <c r="Q384" i="1"/>
  <c r="BH340" i="1" s="1"/>
  <c r="AZ340" i="1" l="1"/>
  <c r="BG340" i="1"/>
  <c r="T384" i="1"/>
  <c r="O385" i="1" l="1"/>
  <c r="P385" i="1" l="1"/>
  <c r="Q385" i="1"/>
  <c r="BH341" i="1" s="1"/>
  <c r="AZ341" i="1" l="1"/>
  <c r="BG341" i="1"/>
  <c r="T385" i="1"/>
  <c r="O386" i="1" l="1"/>
  <c r="P386" i="1" l="1"/>
  <c r="Q386" i="1"/>
  <c r="BH342" i="1" s="1"/>
  <c r="AZ342" i="1" l="1"/>
  <c r="BG342" i="1"/>
  <c r="T386" i="1"/>
  <c r="O387" i="1" l="1"/>
  <c r="Q387" i="1" l="1"/>
  <c r="BH343" i="1" s="1"/>
  <c r="P387" i="1"/>
  <c r="BG343" i="1" l="1"/>
  <c r="T387" i="1"/>
  <c r="AZ343" i="1"/>
  <c r="O388" i="1" l="1"/>
  <c r="P388" i="1" l="1"/>
  <c r="Q388" i="1"/>
  <c r="BH344" i="1" s="1"/>
  <c r="AZ344" i="1" l="1"/>
  <c r="BG344" i="1"/>
  <c r="T388" i="1"/>
  <c r="O389" i="1" l="1"/>
  <c r="Q389" i="1" l="1"/>
  <c r="BH353" i="1" s="1"/>
  <c r="P389" i="1"/>
  <c r="AZ353" i="1" s="1"/>
  <c r="BG353" i="1" l="1"/>
  <c r="T389" i="1"/>
  <c r="O390" i="1" l="1"/>
  <c r="P390" i="1" l="1"/>
  <c r="Q390" i="1"/>
  <c r="BH354" i="1" s="1"/>
  <c r="AZ354" i="1" l="1"/>
  <c r="BG354" i="1"/>
  <c r="T390" i="1"/>
  <c r="O391" i="1" l="1"/>
  <c r="P391" i="1" l="1"/>
  <c r="Q391" i="1"/>
  <c r="BH355" i="1" s="1"/>
  <c r="AZ355" i="1" l="1"/>
  <c r="BG355" i="1"/>
  <c r="T391" i="1"/>
  <c r="O392" i="1" l="1"/>
  <c r="P392" i="1" l="1"/>
  <c r="Q392" i="1"/>
  <c r="BH356" i="1" s="1"/>
  <c r="AZ356" i="1" l="1"/>
  <c r="BG356" i="1"/>
  <c r="T392" i="1"/>
  <c r="O393" i="1" l="1"/>
  <c r="Q393" i="1" l="1"/>
  <c r="BH357" i="1" s="1"/>
  <c r="P393" i="1"/>
  <c r="BG357" i="1" l="1"/>
  <c r="T393" i="1"/>
  <c r="AZ357" i="1"/>
  <c r="O394" i="1" l="1"/>
  <c r="P394" i="1" l="1"/>
  <c r="Q394" i="1"/>
  <c r="BH358" i="1" s="1"/>
  <c r="AZ358" i="1" l="1"/>
  <c r="BG358" i="1"/>
  <c r="T394" i="1"/>
  <c r="O395" i="1" l="1"/>
  <c r="P395" i="1" l="1"/>
  <c r="Q395" i="1"/>
  <c r="BH359" i="1" s="1"/>
  <c r="BG359" i="1" l="1"/>
  <c r="T395" i="1"/>
  <c r="AZ359" i="1"/>
  <c r="O396" i="1" l="1"/>
  <c r="P396" i="1" l="1"/>
  <c r="Q396" i="1"/>
  <c r="BH360" i="1" s="1"/>
  <c r="AZ360" i="1" l="1"/>
  <c r="BG360" i="1"/>
  <c r="T396" i="1"/>
  <c r="O397" i="1" l="1"/>
  <c r="Q397" i="1" l="1"/>
  <c r="BH361" i="1" s="1"/>
  <c r="P397" i="1"/>
  <c r="BG361" i="1" l="1"/>
  <c r="T397" i="1"/>
  <c r="AZ361" i="1"/>
  <c r="O398" i="1" l="1"/>
  <c r="P398" i="1" l="1"/>
  <c r="Q398" i="1"/>
  <c r="BH362" i="1" s="1"/>
  <c r="AZ362" i="1" l="1"/>
  <c r="BG362" i="1"/>
  <c r="T398" i="1"/>
  <c r="O399" i="1" l="1"/>
  <c r="Q399" i="1" l="1"/>
  <c r="BH363" i="1" s="1"/>
  <c r="P399" i="1"/>
  <c r="BG363" i="1" l="1"/>
  <c r="T399" i="1"/>
  <c r="AZ363" i="1"/>
  <c r="O400" i="1" l="1"/>
  <c r="P400" i="1" l="1"/>
  <c r="Q400" i="1"/>
  <c r="BH364" i="1" s="1"/>
  <c r="AZ364" i="1" l="1"/>
  <c r="BG364" i="1"/>
  <c r="T400" i="1"/>
  <c r="O401" i="1" l="1"/>
  <c r="P401" i="1" l="1"/>
  <c r="Q401" i="1"/>
  <c r="BH365" i="1" s="1"/>
  <c r="BG365" i="1" l="1"/>
  <c r="T401" i="1"/>
  <c r="AZ365" i="1"/>
  <c r="O402" i="1" l="1"/>
  <c r="P402" i="1" l="1"/>
  <c r="Q402" i="1"/>
  <c r="BH366" i="1" s="1"/>
  <c r="AZ366" i="1" l="1"/>
  <c r="BG366" i="1"/>
  <c r="T402" i="1"/>
  <c r="O403" i="1" l="1"/>
  <c r="Q403" i="1" l="1"/>
  <c r="BH367" i="1" s="1"/>
  <c r="P403" i="1"/>
  <c r="BG367" i="1" l="1"/>
  <c r="T403" i="1"/>
  <c r="AZ367" i="1"/>
  <c r="O404" i="1" l="1"/>
  <c r="P404" i="1" l="1"/>
  <c r="Q404" i="1"/>
  <c r="BH368" i="1" s="1"/>
  <c r="AZ368" i="1" l="1"/>
  <c r="BG368" i="1"/>
  <c r="T404" i="1"/>
  <c r="O405" i="1" l="1"/>
  <c r="Q405" i="1" l="1"/>
  <c r="BH369" i="1" s="1"/>
  <c r="P405" i="1"/>
  <c r="BG369" i="1" l="1"/>
  <c r="T405" i="1"/>
  <c r="AZ369" i="1"/>
  <c r="O406" i="1" l="1"/>
  <c r="P406" i="1" l="1"/>
  <c r="Q406" i="1"/>
  <c r="BH370" i="1" s="1"/>
  <c r="AZ370" i="1" l="1"/>
  <c r="BG370" i="1"/>
  <c r="T406" i="1"/>
  <c r="O407" i="1" l="1"/>
  <c r="P407" i="1" l="1"/>
  <c r="Q407" i="1"/>
  <c r="BH371" i="1" s="1"/>
  <c r="AZ371" i="1" l="1"/>
  <c r="BG371" i="1"/>
  <c r="T407" i="1"/>
  <c r="O416" i="1" l="1"/>
  <c r="P416" i="1" l="1"/>
  <c r="Q416" i="1"/>
  <c r="BH372" i="1" s="1"/>
  <c r="AZ372" i="1" l="1"/>
  <c r="BG372" i="1"/>
  <c r="T416" i="1"/>
  <c r="O417" i="1" l="1"/>
  <c r="Q417" i="1" l="1"/>
  <c r="BH373" i="1" s="1"/>
  <c r="P417" i="1"/>
  <c r="AZ373" i="1" s="1"/>
  <c r="BG373" i="1" l="1"/>
  <c r="T417" i="1"/>
  <c r="O418" i="1" l="1"/>
  <c r="P418" i="1" l="1"/>
  <c r="Q418" i="1"/>
  <c r="BH374" i="1" s="1"/>
  <c r="AZ374" i="1" l="1"/>
  <c r="BG374" i="1"/>
  <c r="T418" i="1"/>
  <c r="O419" i="1" l="1"/>
  <c r="P419" i="1" l="1"/>
  <c r="Q419" i="1"/>
  <c r="BH375" i="1" s="1"/>
  <c r="BG375" i="1" l="1"/>
  <c r="T419" i="1"/>
  <c r="AZ375" i="1"/>
  <c r="O420" i="1" l="1"/>
  <c r="P420" i="1" l="1"/>
  <c r="Q420" i="1"/>
  <c r="BH376" i="1" s="1"/>
  <c r="AZ376" i="1" l="1"/>
  <c r="BG376" i="1"/>
  <c r="T420" i="1"/>
  <c r="O421" i="1" l="1"/>
  <c r="Q421" i="1" l="1"/>
  <c r="BH384" i="1" s="1"/>
  <c r="P421" i="1"/>
  <c r="AZ384" i="1" s="1"/>
  <c r="BG384" i="1" l="1"/>
  <c r="T421" i="1"/>
  <c r="O422" i="1" l="1"/>
  <c r="P422" i="1" l="1"/>
  <c r="Q422" i="1"/>
  <c r="BH385" i="1" s="1"/>
  <c r="AZ385" i="1" l="1"/>
  <c r="BG385" i="1"/>
  <c r="T422" i="1"/>
  <c r="O423" i="1" l="1"/>
  <c r="Q423" i="1" l="1"/>
  <c r="BH386" i="1" s="1"/>
  <c r="P423" i="1"/>
  <c r="AZ386" i="1" s="1"/>
  <c r="BG386" i="1" l="1"/>
  <c r="T423" i="1"/>
  <c r="O424" i="1" l="1"/>
  <c r="P424" i="1" l="1"/>
  <c r="Q424" i="1"/>
  <c r="BH387" i="1" s="1"/>
  <c r="AZ387" i="1" l="1"/>
  <c r="BG387" i="1"/>
  <c r="T424" i="1"/>
  <c r="O425" i="1" l="1"/>
  <c r="P425" i="1" l="1"/>
  <c r="Q425" i="1"/>
  <c r="BH388" i="1" s="1"/>
  <c r="AZ388" i="1" l="1"/>
  <c r="BG388" i="1"/>
  <c r="T425" i="1"/>
  <c r="O426" i="1" l="1"/>
  <c r="Q426" i="1" l="1"/>
  <c r="BH389" i="1" s="1"/>
  <c r="P426" i="1"/>
  <c r="AZ389" i="1" s="1"/>
  <c r="BG389" i="1" l="1"/>
  <c r="T426" i="1"/>
  <c r="O427" i="1" l="1"/>
  <c r="P427" i="1" l="1"/>
  <c r="Q427" i="1"/>
  <c r="BH390" i="1" s="1"/>
  <c r="AZ390" i="1" l="1"/>
  <c r="BG390" i="1"/>
  <c r="T427" i="1"/>
  <c r="O428" i="1" l="1"/>
  <c r="U12" i="1"/>
  <c r="Q428" i="1" l="1"/>
  <c r="BH391" i="1" s="1"/>
  <c r="P428" i="1"/>
  <c r="BG391" i="1" l="1"/>
  <c r="T428" i="1"/>
  <c r="AZ391" i="1"/>
  <c r="O429" i="1" l="1"/>
  <c r="P429" i="1" l="1"/>
  <c r="Q429" i="1"/>
  <c r="BH392" i="1" s="1"/>
  <c r="AZ392" i="1" l="1"/>
  <c r="BG392" i="1"/>
  <c r="T429" i="1"/>
  <c r="O430" i="1" l="1"/>
  <c r="Q430" i="1" l="1"/>
  <c r="BH393" i="1" s="1"/>
  <c r="P430" i="1"/>
  <c r="BG393" i="1" l="1"/>
  <c r="T430" i="1"/>
  <c r="AZ393" i="1"/>
  <c r="O431" i="1" l="1"/>
  <c r="Q431" i="1" l="1"/>
  <c r="BH394" i="1" s="1"/>
  <c r="P431" i="1"/>
  <c r="AZ394" i="1" s="1"/>
  <c r="BG394" i="1" l="1"/>
  <c r="T431" i="1"/>
  <c r="O432" i="1" l="1"/>
  <c r="Q432" i="1" l="1"/>
  <c r="BH395" i="1" s="1"/>
  <c r="P432" i="1"/>
  <c r="AZ395" i="1" s="1"/>
  <c r="BG395" i="1" l="1"/>
  <c r="T432" i="1"/>
  <c r="O433" i="1" l="1"/>
  <c r="P433" i="1" l="1"/>
  <c r="Q433" i="1"/>
  <c r="BH396" i="1" s="1"/>
  <c r="AZ396" i="1" l="1"/>
  <c r="BG396" i="1"/>
  <c r="T433" i="1"/>
  <c r="O434" i="1" l="1"/>
  <c r="Q434" i="1" l="1"/>
  <c r="BH397" i="1" s="1"/>
  <c r="P434" i="1"/>
  <c r="AZ397" i="1" s="1"/>
  <c r="BG397" i="1" l="1"/>
  <c r="T434" i="1"/>
  <c r="O435" i="1" l="1"/>
  <c r="Q435" i="1" l="1"/>
  <c r="BH398" i="1" s="1"/>
  <c r="P435" i="1"/>
  <c r="AZ398" i="1" s="1"/>
  <c r="BG398" i="1" l="1"/>
  <c r="T435" i="1"/>
  <c r="O436" i="1" l="1"/>
  <c r="Q436" i="1" l="1"/>
  <c r="BH399" i="1" s="1"/>
  <c r="P436" i="1"/>
  <c r="BG399" i="1" l="1"/>
  <c r="T436" i="1"/>
  <c r="AZ399" i="1"/>
  <c r="O437" i="1" l="1"/>
  <c r="P437" i="1" l="1"/>
  <c r="Q437" i="1"/>
  <c r="BH400" i="1" s="1"/>
  <c r="BG400" i="1" l="1"/>
  <c r="T437" i="1"/>
  <c r="AZ400" i="1"/>
  <c r="O438" i="1" l="1"/>
  <c r="Q438" i="1" l="1"/>
  <c r="BH401" i="1" s="1"/>
  <c r="P438" i="1"/>
  <c r="BG401" i="1" l="1"/>
  <c r="T438" i="1"/>
  <c r="AZ401" i="1"/>
  <c r="O439" i="1" l="1"/>
  <c r="Q439" i="1" l="1"/>
  <c r="BH402" i="1" s="1"/>
  <c r="P439" i="1"/>
  <c r="AZ402" i="1" s="1"/>
  <c r="BG402" i="1" l="1"/>
  <c r="T439" i="1"/>
  <c r="O447" i="1" l="1"/>
  <c r="Q447" i="1" l="1"/>
  <c r="BH403" i="1" s="1"/>
  <c r="P447" i="1"/>
  <c r="BG403" i="1" l="1"/>
  <c r="T447" i="1"/>
  <c r="AZ403" i="1"/>
  <c r="O448" i="1" l="1"/>
  <c r="P448" i="1" l="1"/>
  <c r="Q448" i="1"/>
  <c r="BH404" i="1" s="1"/>
  <c r="AZ404" i="1" l="1"/>
  <c r="BG404" i="1"/>
  <c r="T448" i="1"/>
  <c r="O449" i="1" l="1"/>
  <c r="Q449" i="1" l="1"/>
  <c r="BH405" i="1" s="1"/>
  <c r="P449" i="1"/>
  <c r="BG405" i="1" l="1"/>
  <c r="T449" i="1"/>
  <c r="AZ405" i="1"/>
  <c r="O450" i="1" l="1"/>
  <c r="P450" i="1" l="1"/>
  <c r="Q450" i="1"/>
  <c r="BH406" i="1" s="1"/>
  <c r="BG406" i="1" l="1"/>
  <c r="T450" i="1"/>
  <c r="AZ406" i="1"/>
  <c r="O451" i="1" l="1"/>
  <c r="Q451" i="1" l="1"/>
  <c r="BH407" i="1" s="1"/>
  <c r="P451" i="1"/>
  <c r="BG407" i="1" l="1"/>
  <c r="T451" i="1"/>
  <c r="AZ407" i="1"/>
  <c r="O452" i="1" l="1"/>
  <c r="P452" i="1" l="1"/>
  <c r="Q452" i="1"/>
  <c r="BH416" i="1" s="1"/>
  <c r="BG416" i="1" l="1"/>
  <c r="T452" i="1"/>
  <c r="AZ416" i="1"/>
  <c r="O453" i="1" l="1"/>
  <c r="P453" i="1" l="1"/>
  <c r="Q453" i="1"/>
  <c r="BH417" i="1" s="1"/>
  <c r="BG417" i="1" l="1"/>
  <c r="T453" i="1"/>
  <c r="AZ417" i="1"/>
  <c r="O454" i="1" l="1"/>
  <c r="P454" i="1" l="1"/>
  <c r="Q454" i="1"/>
  <c r="BH418" i="1" s="1"/>
  <c r="BG418" i="1" l="1"/>
  <c r="T454" i="1"/>
  <c r="AZ418" i="1"/>
  <c r="O455" i="1" l="1"/>
  <c r="Q455" i="1" l="1"/>
  <c r="BH419" i="1" s="1"/>
  <c r="P455" i="1"/>
  <c r="AZ419" i="1" l="1"/>
  <c r="BG419" i="1"/>
  <c r="T455" i="1"/>
  <c r="O456" i="1" l="1"/>
  <c r="P456" i="1" l="1"/>
  <c r="Q456" i="1"/>
  <c r="BH420" i="1" s="1"/>
  <c r="BG420" i="1" l="1"/>
  <c r="T456" i="1"/>
  <c r="AZ420" i="1"/>
  <c r="O457" i="1" l="1"/>
  <c r="P457" i="1" l="1"/>
  <c r="Q457" i="1"/>
  <c r="BH421" i="1" s="1"/>
  <c r="BG421" i="1" l="1"/>
  <c r="T457" i="1"/>
  <c r="AZ421" i="1"/>
  <c r="O458" i="1" l="1"/>
  <c r="P458" i="1" l="1"/>
  <c r="Q458" i="1"/>
  <c r="BH422" i="1" s="1"/>
  <c r="BG422" i="1" l="1"/>
  <c r="T458" i="1"/>
  <c r="AZ422" i="1"/>
  <c r="O459" i="1" l="1"/>
  <c r="Q459" i="1" l="1"/>
  <c r="BH423" i="1" s="1"/>
  <c r="P459" i="1"/>
  <c r="BG423" i="1" l="1"/>
  <c r="T459" i="1"/>
  <c r="AZ423" i="1"/>
  <c r="O460" i="1" l="1"/>
  <c r="P460" i="1" l="1"/>
  <c r="Q460" i="1"/>
  <c r="BH424" i="1" s="1"/>
  <c r="AZ424" i="1" l="1"/>
  <c r="BG424" i="1"/>
  <c r="T460" i="1"/>
  <c r="O461" i="1" l="1"/>
  <c r="P461" i="1" l="1"/>
  <c r="Q461" i="1"/>
  <c r="BH425" i="1" s="1"/>
  <c r="AZ425" i="1" l="1"/>
  <c r="BG425" i="1"/>
  <c r="T461" i="1"/>
  <c r="O462" i="1" l="1"/>
  <c r="P462" i="1" l="1"/>
  <c r="Q462" i="1"/>
  <c r="BH426" i="1" s="1"/>
  <c r="BG426" i="1" l="1"/>
  <c r="T462" i="1"/>
  <c r="AZ426" i="1"/>
  <c r="O463" i="1" l="1"/>
  <c r="Q463" i="1" l="1"/>
  <c r="BH427" i="1" s="1"/>
  <c r="P463" i="1"/>
  <c r="AZ427" i="1" s="1"/>
  <c r="BG427" i="1" l="1"/>
  <c r="T463" i="1"/>
  <c r="O464" i="1" l="1"/>
  <c r="P464" i="1" l="1"/>
  <c r="Q464" i="1"/>
  <c r="BH428" i="1" s="1"/>
  <c r="AZ428" i="1" l="1"/>
  <c r="BG428" i="1"/>
  <c r="T464" i="1"/>
  <c r="O465" i="1" l="1"/>
  <c r="P465" i="1" l="1"/>
  <c r="Q465" i="1"/>
  <c r="BH429" i="1" s="1"/>
  <c r="AZ429" i="1" l="1"/>
  <c r="BG429" i="1"/>
  <c r="T465" i="1"/>
  <c r="O466" i="1" l="1"/>
  <c r="P466" i="1" l="1"/>
  <c r="Q466" i="1"/>
  <c r="BH430" i="1" s="1"/>
  <c r="BG430" i="1" l="1"/>
  <c r="T466" i="1"/>
  <c r="AZ430" i="1"/>
  <c r="O467" i="1" l="1"/>
  <c r="Q467" i="1" l="1"/>
  <c r="BH431" i="1" s="1"/>
  <c r="P467" i="1"/>
  <c r="BG431" i="1" l="1"/>
  <c r="T467" i="1"/>
  <c r="AZ431" i="1"/>
  <c r="O468" i="1" l="1"/>
  <c r="P468" i="1" l="1"/>
  <c r="Q468" i="1"/>
  <c r="BH432" i="1" s="1"/>
  <c r="AZ432" i="1" l="1"/>
  <c r="BG432" i="1"/>
  <c r="T468" i="1"/>
  <c r="O469" i="1" l="1"/>
  <c r="P469" i="1" l="1"/>
  <c r="Q469" i="1"/>
  <c r="BH433" i="1" s="1"/>
  <c r="AZ433" i="1" l="1"/>
  <c r="BG433" i="1"/>
  <c r="T469" i="1"/>
  <c r="O470" i="1" l="1"/>
  <c r="P470" i="1" l="1"/>
  <c r="Q470" i="1"/>
  <c r="BH434" i="1" s="1"/>
  <c r="BG434" i="1" l="1"/>
  <c r="T470" i="1"/>
  <c r="AZ434" i="1"/>
  <c r="O478" i="1" l="1"/>
  <c r="Q478" i="1" l="1"/>
  <c r="BH435" i="1" s="1"/>
  <c r="P478" i="1"/>
  <c r="AZ435" i="1" s="1"/>
  <c r="BG435" i="1" l="1"/>
  <c r="T478" i="1"/>
  <c r="O479" i="1" l="1"/>
  <c r="P479" i="1" l="1"/>
  <c r="Q479" i="1"/>
  <c r="BH436" i="1" s="1"/>
  <c r="AZ436" i="1" l="1"/>
  <c r="BG436" i="1"/>
  <c r="T479" i="1"/>
  <c r="O480" i="1" l="1"/>
  <c r="P480" i="1" l="1"/>
  <c r="Q480" i="1"/>
  <c r="BH437" i="1" s="1"/>
  <c r="AZ437" i="1" l="1"/>
  <c r="BG437" i="1"/>
  <c r="T480" i="1"/>
  <c r="O481" i="1" l="1"/>
  <c r="Q481" i="1" l="1"/>
  <c r="BH438" i="1" s="1"/>
  <c r="P481" i="1"/>
  <c r="BG438" i="1" l="1"/>
  <c r="T481" i="1"/>
  <c r="AZ438" i="1"/>
  <c r="O482" i="1" l="1"/>
  <c r="P482" i="1" l="1"/>
  <c r="Q482" i="1"/>
  <c r="BH439" i="1" s="1"/>
  <c r="AZ439" i="1" l="1"/>
  <c r="BG439" i="1"/>
  <c r="T482" i="1"/>
  <c r="O483" i="1" l="1"/>
  <c r="P483" i="1" l="1"/>
  <c r="Q483" i="1"/>
  <c r="BH447" i="1" s="1"/>
  <c r="AZ447" i="1" l="1"/>
  <c r="BG447" i="1"/>
  <c r="T483" i="1"/>
  <c r="O484" i="1" l="1"/>
  <c r="P484" i="1" l="1"/>
  <c r="Q484" i="1"/>
  <c r="BH448" i="1" s="1"/>
  <c r="AZ448" i="1" l="1"/>
  <c r="BG448" i="1"/>
  <c r="T484" i="1"/>
  <c r="O485" i="1" l="1"/>
  <c r="Q485" i="1" l="1"/>
  <c r="BH449" i="1" s="1"/>
  <c r="P485" i="1"/>
  <c r="BG449" i="1" l="1"/>
  <c r="T485" i="1"/>
  <c r="AZ449" i="1"/>
  <c r="O486" i="1" l="1"/>
  <c r="P486" i="1" l="1"/>
  <c r="Q486" i="1"/>
  <c r="BH450" i="1" s="1"/>
  <c r="AZ450" i="1" l="1"/>
  <c r="BG450" i="1"/>
  <c r="T486" i="1"/>
  <c r="O487" i="1" l="1"/>
  <c r="P487" i="1" l="1"/>
  <c r="Q487" i="1"/>
  <c r="BH451" i="1" s="1"/>
  <c r="AZ451" i="1" l="1"/>
  <c r="BG451" i="1"/>
  <c r="T487" i="1"/>
  <c r="O488" i="1" l="1"/>
  <c r="P488" i="1" l="1"/>
  <c r="Q488" i="1"/>
  <c r="BH452" i="1" s="1"/>
  <c r="AZ452" i="1" l="1"/>
  <c r="BG452" i="1"/>
  <c r="T488" i="1"/>
  <c r="O489" i="1" l="1"/>
  <c r="Q489" i="1" l="1"/>
  <c r="BH453" i="1" s="1"/>
  <c r="P489" i="1"/>
  <c r="BG453" i="1" l="1"/>
  <c r="T489" i="1"/>
  <c r="AZ453" i="1"/>
  <c r="O490" i="1" l="1"/>
  <c r="P490" i="1" l="1"/>
  <c r="Q490" i="1"/>
  <c r="BH454" i="1" s="1"/>
  <c r="AZ454" i="1" l="1"/>
  <c r="BG454" i="1"/>
  <c r="T490" i="1"/>
  <c r="O491" i="1" l="1"/>
  <c r="P491" i="1" l="1"/>
  <c r="Q491" i="1"/>
  <c r="BH455" i="1" s="1"/>
  <c r="AZ455" i="1" l="1"/>
  <c r="BG455" i="1"/>
  <c r="T491" i="1"/>
  <c r="O492" i="1" l="1"/>
  <c r="P492" i="1" l="1"/>
  <c r="Q492" i="1"/>
  <c r="BH456" i="1" s="1"/>
  <c r="AZ456" i="1" l="1"/>
  <c r="BG456" i="1"/>
  <c r="T492" i="1"/>
  <c r="O493" i="1" l="1"/>
  <c r="Q493" i="1" l="1"/>
  <c r="BH457" i="1" s="1"/>
  <c r="P493" i="1"/>
  <c r="BG457" i="1" l="1"/>
  <c r="T493" i="1"/>
  <c r="AZ457" i="1"/>
  <c r="O494" i="1" l="1"/>
  <c r="P494" i="1" l="1"/>
  <c r="Q494" i="1"/>
  <c r="BH458" i="1" s="1"/>
  <c r="AZ458" i="1" l="1"/>
  <c r="BG458" i="1"/>
  <c r="T494" i="1"/>
  <c r="O495" i="1" l="1"/>
  <c r="P495" i="1" l="1"/>
  <c r="Q495" i="1"/>
  <c r="BH459" i="1" s="1"/>
  <c r="AZ459" i="1" l="1"/>
  <c r="BG459" i="1"/>
  <c r="T495" i="1"/>
  <c r="O496" i="1" l="1"/>
  <c r="P496" i="1" l="1"/>
  <c r="Q496" i="1"/>
  <c r="BH460" i="1" s="1"/>
  <c r="AZ460" i="1" l="1"/>
  <c r="BG460" i="1"/>
  <c r="T496" i="1"/>
  <c r="O497" i="1" l="1"/>
  <c r="Q497" i="1" l="1"/>
  <c r="BH461" i="1" s="1"/>
  <c r="P497" i="1"/>
  <c r="BG461" i="1" l="1"/>
  <c r="T497" i="1"/>
  <c r="AZ461" i="1"/>
  <c r="O498" i="1" l="1"/>
  <c r="P498" i="1" l="1"/>
  <c r="Q498" i="1"/>
  <c r="BH462" i="1" s="1"/>
  <c r="AZ462" i="1" l="1"/>
  <c r="BG462" i="1"/>
  <c r="T498" i="1"/>
  <c r="O499" i="1" l="1"/>
  <c r="P499" i="1" l="1"/>
  <c r="Q499" i="1"/>
  <c r="BH463" i="1" s="1"/>
  <c r="AZ463" i="1" l="1"/>
  <c r="BG463" i="1"/>
  <c r="T499" i="1"/>
  <c r="O500" i="1" l="1"/>
  <c r="P500" i="1" l="1"/>
  <c r="Q500" i="1"/>
  <c r="BH464" i="1" s="1"/>
  <c r="AZ464" i="1" l="1"/>
  <c r="BG464" i="1"/>
  <c r="T500" i="1"/>
  <c r="O501" i="1" l="1"/>
  <c r="Q501" i="1" l="1"/>
  <c r="BH465" i="1" s="1"/>
  <c r="P501" i="1"/>
  <c r="BG465" i="1" l="1"/>
  <c r="T501" i="1"/>
  <c r="AZ465" i="1"/>
  <c r="U13" i="1" l="1"/>
  <c r="U22" i="1" s="1"/>
  <c r="O509" i="1"/>
  <c r="Q509" i="1" l="1"/>
  <c r="P509" i="1"/>
  <c r="T509" i="1" s="1"/>
  <c r="O510" i="1" l="1"/>
  <c r="Q510" i="1" l="1"/>
  <c r="P510" i="1"/>
  <c r="T510" i="1" s="1"/>
  <c r="O511" i="1" l="1"/>
  <c r="P511" i="1" l="1"/>
  <c r="T511" i="1" s="1"/>
  <c r="Q511" i="1"/>
  <c r="O512" i="1" l="1"/>
  <c r="Q512" i="1" l="1"/>
  <c r="P512" i="1"/>
  <c r="T512" i="1" s="1"/>
  <c r="O513" i="1" l="1"/>
  <c r="Q513" i="1" l="1"/>
  <c r="P513" i="1"/>
  <c r="T513" i="1" s="1"/>
  <c r="O514" i="1" l="1"/>
  <c r="Q514" i="1" l="1"/>
  <c r="P514" i="1"/>
  <c r="T514" i="1" s="1"/>
  <c r="O515" i="1" l="1"/>
  <c r="P515" i="1" l="1"/>
  <c r="T515" i="1" s="1"/>
  <c r="Q515" i="1"/>
  <c r="O516" i="1" l="1"/>
  <c r="Q516" i="1" l="1"/>
  <c r="P516" i="1"/>
  <c r="T516" i="1" s="1"/>
  <c r="O517" i="1" l="1"/>
  <c r="P517" i="1" l="1"/>
  <c r="T517" i="1" s="1"/>
  <c r="Q517" i="1"/>
  <c r="O518" i="1" l="1"/>
  <c r="Q518" i="1" l="1"/>
  <c r="P518" i="1"/>
  <c r="T518" i="1" s="1"/>
  <c r="O519" i="1" l="1"/>
  <c r="Q519" i="1" l="1"/>
  <c r="P519" i="1"/>
  <c r="T519" i="1" s="1"/>
  <c r="O520" i="1" l="1"/>
  <c r="P520" i="1" l="1"/>
  <c r="T520" i="1" s="1"/>
  <c r="Q520" i="1"/>
  <c r="O521" i="1" l="1"/>
  <c r="Q521" i="1" l="1"/>
  <c r="P521" i="1"/>
  <c r="T521" i="1" s="1"/>
  <c r="O522" i="1" l="1"/>
  <c r="Q522" i="1" l="1"/>
  <c r="P522" i="1"/>
  <c r="T522" i="1" s="1"/>
  <c r="O523" i="1" l="1"/>
  <c r="Q523" i="1" l="1"/>
  <c r="P523" i="1"/>
  <c r="T523" i="1" s="1"/>
  <c r="O524" i="1" l="1"/>
  <c r="P524" i="1" l="1"/>
  <c r="T524" i="1" s="1"/>
  <c r="Q524" i="1"/>
  <c r="O525" i="1" l="1"/>
  <c r="Q525" i="1" l="1"/>
  <c r="P525" i="1"/>
  <c r="T525" i="1" s="1"/>
  <c r="O526" i="1" l="1"/>
  <c r="Q526" i="1" l="1"/>
  <c r="P526" i="1"/>
  <c r="T526" i="1" s="1"/>
  <c r="O527" i="1" l="1"/>
  <c r="Q527" i="1" l="1"/>
  <c r="P527" i="1"/>
  <c r="T527" i="1" s="1"/>
  <c r="O528" i="1" l="1"/>
  <c r="P528" i="1" l="1"/>
  <c r="T528" i="1" s="1"/>
  <c r="Q528" i="1"/>
  <c r="O529" i="1" l="1"/>
  <c r="Q529" i="1" l="1"/>
  <c r="P529" i="1"/>
  <c r="T529" i="1" s="1"/>
  <c r="O530" i="1" l="1"/>
  <c r="Q530" i="1" l="1"/>
  <c r="P530" i="1"/>
  <c r="T530" i="1" s="1"/>
  <c r="O538" i="1" l="1"/>
  <c r="O531" i="1"/>
  <c r="P531" i="1" l="1"/>
  <c r="T531" i="1" s="1"/>
  <c r="Q531" i="1"/>
  <c r="Q538" i="1"/>
  <c r="P538" i="1"/>
  <c r="O532" i="1" l="1"/>
  <c r="Q532" i="1" l="1"/>
  <c r="P532" i="1"/>
  <c r="T532" i="1" s="1"/>
  <c r="T538" i="1" s="1"/>
  <c r="O539" i="1" l="1"/>
  <c r="Q539" i="1" l="1"/>
  <c r="P539" i="1"/>
  <c r="T539" i="1" s="1"/>
  <c r="O540" i="1" l="1"/>
  <c r="P540" i="1" l="1"/>
  <c r="T540" i="1" s="1"/>
  <c r="Q540" i="1"/>
  <c r="O541" i="1" l="1"/>
  <c r="P541" i="1" l="1"/>
  <c r="T541" i="1" s="1"/>
  <c r="Q541" i="1"/>
  <c r="O542" i="1" l="1"/>
  <c r="Q542" i="1" l="1"/>
  <c r="P542" i="1"/>
  <c r="T542" i="1" s="1"/>
  <c r="O543" i="1" l="1"/>
  <c r="P543" i="1" l="1"/>
  <c r="T543" i="1" s="1"/>
  <c r="Q543" i="1"/>
  <c r="O544" i="1" l="1"/>
  <c r="P544" i="1" l="1"/>
  <c r="T544" i="1" s="1"/>
  <c r="Q544" i="1"/>
  <c r="O545" i="1" l="1"/>
  <c r="Q545" i="1" l="1"/>
  <c r="P545" i="1"/>
  <c r="T545" i="1" s="1"/>
  <c r="O546" i="1" l="1"/>
  <c r="P546" i="1" l="1"/>
  <c r="T546" i="1" s="1"/>
  <c r="Q546" i="1"/>
  <c r="O547" i="1" l="1"/>
  <c r="Q547" i="1" l="1"/>
  <c r="P547" i="1"/>
  <c r="T547" i="1" s="1"/>
  <c r="O548" i="1" l="1"/>
  <c r="P548" i="1" l="1"/>
  <c r="T548" i="1" s="1"/>
  <c r="Q548" i="1"/>
  <c r="O549" i="1" l="1"/>
  <c r="Q549" i="1" l="1"/>
  <c r="P549" i="1"/>
  <c r="T549" i="1" s="1"/>
  <c r="O550" i="1" l="1"/>
  <c r="P550" i="1" l="1"/>
  <c r="T550" i="1" s="1"/>
  <c r="Q550" i="1"/>
  <c r="O551" i="1" l="1"/>
  <c r="Q551" i="1" l="1"/>
  <c r="P551" i="1"/>
  <c r="T551" i="1" s="1"/>
  <c r="O552" i="1" l="1"/>
  <c r="P552" i="1" l="1"/>
  <c r="T552" i="1" s="1"/>
  <c r="Q552" i="1"/>
  <c r="O553" i="1" l="1"/>
  <c r="P553" i="1" l="1"/>
  <c r="T553" i="1" s="1"/>
  <c r="Q553" i="1"/>
  <c r="O554" i="1" l="1"/>
  <c r="Q554" i="1" l="1"/>
  <c r="P554" i="1"/>
  <c r="T554" i="1" s="1"/>
  <c r="O555" i="1" l="1"/>
  <c r="P555" i="1" l="1"/>
  <c r="T555" i="1" s="1"/>
  <c r="Q555" i="1"/>
  <c r="O556" i="1" l="1"/>
  <c r="Q556" i="1" l="1"/>
  <c r="P556" i="1"/>
  <c r="T556" i="1" s="1"/>
  <c r="O557" i="1" l="1"/>
  <c r="O567" i="1"/>
  <c r="Q557" i="1" l="1"/>
  <c r="P557" i="1"/>
  <c r="T557" i="1" s="1"/>
  <c r="P567" i="1"/>
  <c r="Q567" i="1"/>
  <c r="O558" i="1" l="1"/>
  <c r="Q558" i="1" l="1"/>
  <c r="P558" i="1"/>
  <c r="T558" i="1" s="1"/>
  <c r="O559" i="1" l="1"/>
  <c r="Q559" i="1" l="1"/>
  <c r="P559" i="1"/>
  <c r="T559" i="1" s="1"/>
  <c r="O560" i="1" l="1"/>
  <c r="Q560" i="1" l="1"/>
  <c r="P560" i="1"/>
  <c r="T560" i="1" s="1"/>
  <c r="O561" i="1" l="1"/>
  <c r="Q561" i="1" l="1"/>
  <c r="P561" i="1"/>
  <c r="T561" i="1" s="1"/>
  <c r="T567" i="1" s="1"/>
  <c r="O568" i="1" l="1"/>
  <c r="P568" i="1" l="1"/>
  <c r="T568" i="1" s="1"/>
  <c r="Q568" i="1"/>
  <c r="O569" i="1" l="1"/>
  <c r="Q569" i="1" l="1"/>
  <c r="P569" i="1"/>
  <c r="T569" i="1" s="1"/>
  <c r="O570" i="1" l="1"/>
  <c r="P570" i="1" l="1"/>
  <c r="T570" i="1" s="1"/>
  <c r="Q570" i="1"/>
  <c r="O571" i="1" l="1"/>
  <c r="P571" i="1" l="1"/>
  <c r="T571" i="1" s="1"/>
  <c r="Q571" i="1"/>
  <c r="O572" i="1" l="1"/>
  <c r="P572" i="1" l="1"/>
  <c r="T572" i="1" s="1"/>
  <c r="Q572" i="1"/>
  <c r="O573" i="1" l="1"/>
  <c r="Q573" i="1" l="1"/>
  <c r="P573" i="1"/>
  <c r="T573" i="1" s="1"/>
  <c r="O574" i="1" l="1"/>
  <c r="P574" i="1" l="1"/>
  <c r="T574" i="1" s="1"/>
  <c r="Q574" i="1"/>
  <c r="O575" i="1" l="1"/>
  <c r="Q575" i="1" l="1"/>
  <c r="P575" i="1"/>
  <c r="T575" i="1" s="1"/>
  <c r="O576" i="1" l="1"/>
  <c r="P576" i="1" l="1"/>
  <c r="T576" i="1" s="1"/>
  <c r="Q576" i="1"/>
  <c r="O577" i="1" l="1"/>
  <c r="P577" i="1" l="1"/>
  <c r="T577" i="1" s="1"/>
  <c r="Q577" i="1"/>
  <c r="O578" i="1" l="1"/>
  <c r="P578" i="1" l="1"/>
  <c r="Q578" i="1"/>
  <c r="Q579" i="1" s="1"/>
  <c r="O579" i="1"/>
  <c r="P579" i="1" l="1"/>
  <c r="T578" i="1"/>
  <c r="U14" i="1" s="1"/>
  <c r="U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atsushi</author>
  </authors>
  <commentList>
    <comment ref="F19" authorId="0" shapeId="0" xr:uid="{3F074092-3035-4D23-94D1-FF8292618B3B}">
      <text>
        <r>
          <rPr>
            <b/>
            <sz val="9"/>
            <color indexed="8"/>
            <rFont val="MS P ゴシック"/>
            <family val="3"/>
            <charset val="128"/>
          </rPr>
          <t>atsushi:</t>
        </r>
        <r>
          <rPr>
            <sz val="9"/>
            <color indexed="8"/>
            <rFont val="MS P ゴシック"/>
            <family val="3"/>
            <charset val="128"/>
          </rPr>
          <t xml:space="preserve">
</t>
        </r>
        <r>
          <rPr>
            <sz val="9"/>
            <color indexed="8"/>
            <rFont val="HGP明朝E"/>
            <family val="1"/>
            <charset val="128"/>
          </rPr>
          <t>自動計算</t>
        </r>
      </text>
    </comment>
    <comment ref="F20" authorId="0" shapeId="0" xr:uid="{59D62655-F549-4876-A39B-5021B05CFEE2}">
      <text>
        <r>
          <rPr>
            <b/>
            <sz val="9"/>
            <color indexed="8"/>
            <rFont val="MS P ゴシック"/>
            <family val="3"/>
            <charset val="128"/>
          </rPr>
          <t>atsushi:</t>
        </r>
        <r>
          <rPr>
            <sz val="9"/>
            <color indexed="8"/>
            <rFont val="MS P ゴシック"/>
            <family val="3"/>
            <charset val="128"/>
          </rPr>
          <t xml:space="preserve">
</t>
        </r>
        <r>
          <rPr>
            <sz val="9"/>
            <color indexed="8"/>
            <rFont val="HGP明朝E"/>
            <family val="1"/>
            <charset val="128"/>
          </rPr>
          <t>自動計算</t>
        </r>
      </text>
    </comment>
    <comment ref="F21" authorId="0" shapeId="0" xr:uid="{9EB20827-EF66-44B0-8799-BCB977AC0D11}">
      <text>
        <r>
          <rPr>
            <b/>
            <sz val="9"/>
            <color indexed="8"/>
            <rFont val="MS P ゴシック"/>
            <family val="3"/>
            <charset val="128"/>
          </rPr>
          <t>atsushi:</t>
        </r>
        <r>
          <rPr>
            <sz val="9"/>
            <color indexed="8"/>
            <rFont val="MS P ゴシック"/>
            <family val="3"/>
            <charset val="128"/>
          </rPr>
          <t xml:space="preserve">
</t>
        </r>
        <r>
          <rPr>
            <sz val="9"/>
            <color indexed="8"/>
            <rFont val="MS P ゴシック"/>
            <family val="3"/>
            <charset val="128"/>
          </rPr>
          <t>自動計算</t>
        </r>
      </text>
    </comment>
    <comment ref="M38" authorId="0" shapeId="0" xr:uid="{797DFB55-9DAF-4932-98A0-C845BCE97441}">
      <text>
        <r>
          <rPr>
            <b/>
            <sz val="9"/>
            <color indexed="81"/>
            <rFont val="MS P ゴシック"/>
            <family val="3"/>
            <charset val="128"/>
          </rPr>
          <t>atsushi:</t>
        </r>
        <r>
          <rPr>
            <sz val="9"/>
            <color indexed="81"/>
            <rFont val="MS P ゴシック"/>
            <family val="3"/>
            <charset val="128"/>
          </rPr>
          <t xml:space="preserve">
自動計算</t>
        </r>
      </text>
    </comment>
  </commentList>
</comments>
</file>

<file path=xl/sharedStrings.xml><?xml version="1.0" encoding="utf-8"?>
<sst xmlns="http://schemas.openxmlformats.org/spreadsheetml/2006/main" count="157" uniqueCount="143">
  <si>
    <t>●運用内訳</t>
    <rPh sb="1" eb="3">
      <t>ウンヨウ</t>
    </rPh>
    <rPh sb="3" eb="5">
      <t>ウチワケ</t>
    </rPh>
    <phoneticPr fontId="3"/>
  </si>
  <si>
    <t>物件名</t>
    <rPh sb="0" eb="2">
      <t>ブッケン</t>
    </rPh>
    <rPh sb="2" eb="3">
      <t>メイ</t>
    </rPh>
    <phoneticPr fontId="3"/>
  </si>
  <si>
    <t>経過　　　年数</t>
    <rPh sb="0" eb="2">
      <t>ケイカ</t>
    </rPh>
    <rPh sb="5" eb="7">
      <t>ネンスウ</t>
    </rPh>
    <phoneticPr fontId="3"/>
  </si>
  <si>
    <t>西暦</t>
    <rPh sb="0" eb="2">
      <t>セイレキ</t>
    </rPh>
    <phoneticPr fontId="3"/>
  </si>
  <si>
    <t>実収入累計（2020/3～）</t>
    <phoneticPr fontId="3"/>
  </si>
  <si>
    <t>備考</t>
    <rPh sb="0" eb="2">
      <t>ビコウ</t>
    </rPh>
    <phoneticPr fontId="3"/>
  </si>
  <si>
    <t>残債額</t>
    <rPh sb="0" eb="2">
      <t>ザンサイ</t>
    </rPh>
    <rPh sb="2" eb="3">
      <t>ガク</t>
    </rPh>
    <phoneticPr fontId="3"/>
  </si>
  <si>
    <t>住戸数・ルームタイプ</t>
    <rPh sb="0" eb="2">
      <t>ジュウコ</t>
    </rPh>
    <rPh sb="2" eb="3">
      <t>スウ</t>
    </rPh>
    <phoneticPr fontId="3"/>
  </si>
  <si>
    <t>*1</t>
    <phoneticPr fontId="3"/>
  </si>
  <si>
    <t>購入金額（土地+建物）</t>
    <rPh sb="5" eb="7">
      <t>トチ</t>
    </rPh>
    <rPh sb="8" eb="10">
      <t>タテモノ</t>
    </rPh>
    <phoneticPr fontId="3"/>
  </si>
  <si>
    <t>-</t>
    <phoneticPr fontId="3"/>
  </si>
  <si>
    <t>諸費用（登記、取得税、保険等）</t>
    <rPh sb="0" eb="1">
      <t>ショ</t>
    </rPh>
    <rPh sb="1" eb="3">
      <t>ヒヨウ</t>
    </rPh>
    <rPh sb="2" eb="3">
      <t>ケイヒ</t>
    </rPh>
    <rPh sb="4" eb="6">
      <t>トウキ</t>
    </rPh>
    <rPh sb="7" eb="9">
      <t>シュトク</t>
    </rPh>
    <rPh sb="9" eb="10">
      <t>ゼイ</t>
    </rPh>
    <rPh sb="11" eb="13">
      <t>ホケン</t>
    </rPh>
    <rPh sb="13" eb="14">
      <t>トウ</t>
    </rPh>
    <phoneticPr fontId="3"/>
  </si>
  <si>
    <t>原家賃収入90％</t>
    <rPh sb="0" eb="1">
      <t>ゲン</t>
    </rPh>
    <rPh sb="1" eb="3">
      <t>ヤチン</t>
    </rPh>
    <rPh sb="3" eb="5">
      <t>シュウニュウ</t>
    </rPh>
    <phoneticPr fontId="3"/>
  </si>
  <si>
    <t>購入時自己資金Ⓐ</t>
    <rPh sb="0" eb="3">
      <t>コウニュウジ</t>
    </rPh>
    <rPh sb="3" eb="5">
      <t>ジコ</t>
    </rPh>
    <rPh sb="5" eb="7">
      <t>シキン</t>
    </rPh>
    <phoneticPr fontId="3"/>
  </si>
  <si>
    <t>〃</t>
    <phoneticPr fontId="3"/>
  </si>
  <si>
    <t>査定賃料（月額）</t>
    <rPh sb="0" eb="2">
      <t>サテイ</t>
    </rPh>
    <rPh sb="2" eb="4">
      <t>チンリョウ</t>
    </rPh>
    <rPh sb="5" eb="7">
      <t>ゲツガク</t>
    </rPh>
    <phoneticPr fontId="3"/>
  </si>
  <si>
    <t>原家賃収入85％</t>
    <rPh sb="0" eb="1">
      <t>ゲン</t>
    </rPh>
    <rPh sb="1" eb="3">
      <t>ヤチン</t>
    </rPh>
    <rPh sb="3" eb="5">
      <t>シュウニュウ</t>
    </rPh>
    <phoneticPr fontId="3"/>
  </si>
  <si>
    <t>査定賃料（年額）</t>
    <rPh sb="0" eb="2">
      <t>サテイ</t>
    </rPh>
    <rPh sb="2" eb="4">
      <t>チンリョウ</t>
    </rPh>
    <rPh sb="5" eb="7">
      <t>ネンガク</t>
    </rPh>
    <phoneticPr fontId="3"/>
  </si>
  <si>
    <t>　　　　　〃　　 　　*2</t>
    <phoneticPr fontId="3"/>
  </si>
  <si>
    <t>サブリース料率</t>
    <rPh sb="5" eb="6">
      <t>リョウ</t>
    </rPh>
    <rPh sb="6" eb="7">
      <t>リツ</t>
    </rPh>
    <phoneticPr fontId="3"/>
  </si>
  <si>
    <t>サブリース免責期間</t>
    <rPh sb="5" eb="7">
      <t>メンセキ</t>
    </rPh>
    <rPh sb="7" eb="9">
      <t>キカン</t>
    </rPh>
    <phoneticPr fontId="3"/>
  </si>
  <si>
    <t>ヶ月</t>
    <rPh sb="1" eb="2">
      <t>ゲツ</t>
    </rPh>
    <phoneticPr fontId="3"/>
  </si>
  <si>
    <t xml:space="preserve">*1　サブリース免責期間を加味した累計としています。　　　　　　　　　　　　　　　                                      　　　　　　*2　家賃下落率85％にて下止まり想定としています。   </t>
    <phoneticPr fontId="3"/>
  </si>
  <si>
    <t>*返済方法＝元利均等型にて概略算出しております。</t>
    <phoneticPr fontId="3"/>
  </si>
  <si>
    <t xml:space="preserve">*サブリース賃料(月額) </t>
    <rPh sb="6" eb="8">
      <t>チンリョウ</t>
    </rPh>
    <rPh sb="9" eb="11">
      <t>ゲツガク</t>
    </rPh>
    <phoneticPr fontId="3"/>
  </si>
  <si>
    <t>OPパック差引後（月額）</t>
    <rPh sb="5" eb="7">
      <t>サシヒキ</t>
    </rPh>
    <rPh sb="7" eb="8">
      <t>ゴ</t>
    </rPh>
    <rPh sb="9" eb="11">
      <t>ゲツガク</t>
    </rPh>
    <phoneticPr fontId="3"/>
  </si>
  <si>
    <t>固都税（月額概算）</t>
    <rPh sb="0" eb="3">
      <t>コトゼイ</t>
    </rPh>
    <rPh sb="4" eb="6">
      <t>ゲツガク</t>
    </rPh>
    <rPh sb="6" eb="8">
      <t>ガイサン</t>
    </rPh>
    <phoneticPr fontId="3"/>
  </si>
  <si>
    <t>表面利回り</t>
    <rPh sb="0" eb="2">
      <t>ヒョウメン</t>
    </rPh>
    <rPh sb="2" eb="4">
      <t>リマワ</t>
    </rPh>
    <phoneticPr fontId="3"/>
  </si>
  <si>
    <t>想定売却価格</t>
    <rPh sb="0" eb="2">
      <t>ソウテイ</t>
    </rPh>
    <rPh sb="2" eb="4">
      <t>バイキャク</t>
    </rPh>
    <rPh sb="4" eb="6">
      <t>カカク</t>
    </rPh>
    <phoneticPr fontId="3"/>
  </si>
  <si>
    <t>実収入累計</t>
    <rPh sb="0" eb="3">
      <t>ジツシュウニュウ</t>
    </rPh>
    <rPh sb="3" eb="5">
      <t>ルイケイ</t>
    </rPh>
    <phoneticPr fontId="3"/>
  </si>
  <si>
    <t>駐車場月額収入</t>
    <rPh sb="0" eb="3">
      <t>チュウシャジョウ</t>
    </rPh>
    <rPh sb="3" eb="5">
      <t>ゲツガク</t>
    </rPh>
    <rPh sb="5" eb="7">
      <t>シュウニュウ</t>
    </rPh>
    <phoneticPr fontId="3"/>
  </si>
  <si>
    <t>-</t>
  </si>
  <si>
    <t>実収入（月額）</t>
    <rPh sb="0" eb="1">
      <t>ジツ</t>
    </rPh>
    <rPh sb="1" eb="3">
      <t>シュウニュウ</t>
    </rPh>
    <rPh sb="4" eb="6">
      <t>ゲツガク</t>
    </rPh>
    <phoneticPr fontId="3"/>
  </si>
  <si>
    <t>実収入（年額）</t>
    <rPh sb="0" eb="3">
      <t>ジツシュウニュウ</t>
    </rPh>
    <rPh sb="4" eb="6">
      <t>ネンガク</t>
    </rPh>
    <phoneticPr fontId="3"/>
  </si>
  <si>
    <t>●借入金内訳</t>
    <rPh sb="1" eb="3">
      <t>カリイレ</t>
    </rPh>
    <rPh sb="3" eb="4">
      <t>キン</t>
    </rPh>
    <rPh sb="4" eb="6">
      <t>ウチワケ</t>
    </rPh>
    <phoneticPr fontId="3"/>
  </si>
  <si>
    <t>借入金額（諸込）</t>
    <rPh sb="0" eb="2">
      <t>カリイレ</t>
    </rPh>
    <rPh sb="2" eb="4">
      <t>キンガク</t>
    </rPh>
    <rPh sb="5" eb="6">
      <t>ショ</t>
    </rPh>
    <rPh sb="6" eb="7">
      <t>コ</t>
    </rPh>
    <phoneticPr fontId="3"/>
  </si>
  <si>
    <t>※年間家賃査定＝10年～20年迄で約90％、20年～30年迄で約85％の想定</t>
    <rPh sb="1" eb="3">
      <t>ネンカン</t>
    </rPh>
    <rPh sb="10" eb="11">
      <t>ネン</t>
    </rPh>
    <rPh sb="36" eb="38">
      <t>ソウテイ</t>
    </rPh>
    <phoneticPr fontId="3"/>
  </si>
  <si>
    <r>
      <t>Ⓒ</t>
    </r>
    <r>
      <rPr>
        <b/>
        <sz val="10"/>
        <color indexed="8"/>
        <rFont val="ＭＳ Ｐゴシック"/>
        <family val="3"/>
        <charset val="128"/>
      </rPr>
      <t>想定売却価格</t>
    </r>
    <r>
      <rPr>
        <b/>
        <sz val="14"/>
        <color indexed="8"/>
        <rFont val="ＭＳ Ｐゴシック"/>
        <family val="3"/>
        <charset val="128"/>
      </rPr>
      <t>-Ⓓ</t>
    </r>
    <r>
      <rPr>
        <b/>
        <sz val="10"/>
        <color indexed="8"/>
        <rFont val="ＭＳ Ｐゴシック"/>
        <family val="3"/>
        <charset val="128"/>
      </rPr>
      <t>借入残債</t>
    </r>
    <r>
      <rPr>
        <b/>
        <sz val="14"/>
        <color indexed="8"/>
        <rFont val="ＭＳ Ｐゴシック"/>
        <family val="3"/>
        <charset val="128"/>
      </rPr>
      <t>+Ⓑ</t>
    </r>
    <r>
      <rPr>
        <b/>
        <sz val="10"/>
        <color indexed="8"/>
        <rFont val="ＭＳ Ｐゴシック"/>
        <family val="3"/>
        <charset val="128"/>
      </rPr>
      <t>実収入累計</t>
    </r>
    <r>
      <rPr>
        <b/>
        <sz val="14"/>
        <color indexed="8"/>
        <rFont val="ＭＳ Ｐゴシック"/>
        <family val="3"/>
        <charset val="128"/>
      </rPr>
      <t>-Ⓐ</t>
    </r>
    <r>
      <rPr>
        <b/>
        <sz val="10"/>
        <color indexed="8"/>
        <rFont val="ＭＳ Ｐゴシック"/>
        <family val="3"/>
        <charset val="128"/>
      </rPr>
      <t>自己資金</t>
    </r>
    <phoneticPr fontId="3"/>
  </si>
  <si>
    <t>毎月返済借入分</t>
    <rPh sb="0" eb="2">
      <t>マイツキ</t>
    </rPh>
    <rPh sb="2" eb="4">
      <t>ヘンサイ</t>
    </rPh>
    <rPh sb="4" eb="5">
      <t>カ</t>
    </rPh>
    <rPh sb="5" eb="6">
      <t>イ</t>
    </rPh>
    <rPh sb="6" eb="7">
      <t>ブン</t>
    </rPh>
    <phoneticPr fontId="3"/>
  </si>
  <si>
    <t>借入期間</t>
  </si>
  <si>
    <t>*金利</t>
    <phoneticPr fontId="3"/>
  </si>
  <si>
    <t>借入返済（月額）</t>
    <rPh sb="0" eb="2">
      <t>カリイ</t>
    </rPh>
    <rPh sb="2" eb="4">
      <t>ヘンサイ</t>
    </rPh>
    <rPh sb="5" eb="7">
      <t>ゲツガク</t>
    </rPh>
    <phoneticPr fontId="3"/>
  </si>
  <si>
    <t>借入返済（年額）</t>
    <rPh sb="0" eb="2">
      <t>カリイ</t>
    </rPh>
    <rPh sb="2" eb="4">
      <t>ヘンサイ</t>
    </rPh>
    <rPh sb="5" eb="7">
      <t>ネンガク</t>
    </rPh>
    <phoneticPr fontId="3"/>
  </si>
  <si>
    <t>この目安返済表は毎月の返済額の概算を確認するものであり、返済額を保証するものではありません。実際の返済額は金融機関等にてご確認ください。　*金利は想定となります。</t>
    <phoneticPr fontId="3"/>
  </si>
  <si>
    <t>　　　資産運用最適化レポート　償還表①</t>
    <rPh sb="3" eb="5">
      <t>シサン</t>
    </rPh>
    <rPh sb="5" eb="7">
      <t>ウンヨウ</t>
    </rPh>
    <rPh sb="7" eb="10">
      <t>サイテキカ</t>
    </rPh>
    <rPh sb="15" eb="17">
      <t>ショウカン</t>
    </rPh>
    <rPh sb="17" eb="18">
      <t>ヒョウ</t>
    </rPh>
    <phoneticPr fontId="3"/>
  </si>
  <si>
    <t>●毎月返済予定表（元利均等）</t>
    <phoneticPr fontId="3"/>
  </si>
  <si>
    <t>単位：円</t>
    <phoneticPr fontId="3"/>
  </si>
  <si>
    <t>年数</t>
  </si>
  <si>
    <t>返済回数</t>
  </si>
  <si>
    <t>毎月返済</t>
  </si>
  <si>
    <t>元金</t>
  </si>
  <si>
    <t>金利</t>
  </si>
  <si>
    <t>残高</t>
  </si>
  <si>
    <t>１年目</t>
  </si>
  <si>
    <t>２年目</t>
  </si>
  <si>
    <t>　　　資産運用最適化レポート　償還表②</t>
    <rPh sb="3" eb="5">
      <t>シサン</t>
    </rPh>
    <rPh sb="5" eb="7">
      <t>ウンヨウ</t>
    </rPh>
    <rPh sb="7" eb="10">
      <t>サイテキカ</t>
    </rPh>
    <rPh sb="15" eb="17">
      <t>ショウカン</t>
    </rPh>
    <rPh sb="17" eb="18">
      <t>ヒョウ</t>
    </rPh>
    <phoneticPr fontId="3"/>
  </si>
  <si>
    <t>３年目</t>
  </si>
  <si>
    <t>４年目</t>
  </si>
  <si>
    <t>　　　資産運用最適化レポート　償還表③</t>
    <rPh sb="3" eb="5">
      <t>シサン</t>
    </rPh>
    <rPh sb="5" eb="7">
      <t>ウンヨウ</t>
    </rPh>
    <rPh sb="7" eb="10">
      <t>サイテキカ</t>
    </rPh>
    <rPh sb="15" eb="17">
      <t>ショウカン</t>
    </rPh>
    <rPh sb="17" eb="18">
      <t>ヒョウ</t>
    </rPh>
    <phoneticPr fontId="3"/>
  </si>
  <si>
    <t>５年目</t>
  </si>
  <si>
    <t>６年目</t>
  </si>
  <si>
    <t>　　　資産運用最適化レポート　償還表④</t>
    <rPh sb="3" eb="5">
      <t>シサン</t>
    </rPh>
    <rPh sb="5" eb="7">
      <t>ウンヨウ</t>
    </rPh>
    <rPh sb="7" eb="10">
      <t>サイテキカ</t>
    </rPh>
    <rPh sb="15" eb="17">
      <t>ショウカン</t>
    </rPh>
    <rPh sb="17" eb="18">
      <t>ヒョウ</t>
    </rPh>
    <phoneticPr fontId="3"/>
  </si>
  <si>
    <t>７年目</t>
  </si>
  <si>
    <t>８年目</t>
  </si>
  <si>
    <t>　　　資産運用最適化レポート　償還表⑤</t>
    <rPh sb="3" eb="5">
      <t>シサン</t>
    </rPh>
    <rPh sb="5" eb="7">
      <t>ウンヨウ</t>
    </rPh>
    <rPh sb="7" eb="10">
      <t>サイテキカ</t>
    </rPh>
    <rPh sb="15" eb="17">
      <t>ショウカン</t>
    </rPh>
    <rPh sb="17" eb="18">
      <t>ヒョウ</t>
    </rPh>
    <phoneticPr fontId="3"/>
  </si>
  <si>
    <t>９年目</t>
  </si>
  <si>
    <t>１０年目</t>
  </si>
  <si>
    <t>　　　資産運用最適化レポート　償還表⑥</t>
    <rPh sb="3" eb="5">
      <t>シサン</t>
    </rPh>
    <rPh sb="5" eb="7">
      <t>ウンヨウ</t>
    </rPh>
    <rPh sb="7" eb="10">
      <t>サイテキカ</t>
    </rPh>
    <rPh sb="15" eb="17">
      <t>ショウカン</t>
    </rPh>
    <rPh sb="17" eb="18">
      <t>ヒョウ</t>
    </rPh>
    <phoneticPr fontId="3"/>
  </si>
  <si>
    <t>１１年目</t>
  </si>
  <si>
    <t>１２年目</t>
  </si>
  <si>
    <t>　　　資産運用最適化レポート　償還表⑦</t>
    <rPh sb="3" eb="5">
      <t>シサン</t>
    </rPh>
    <rPh sb="5" eb="7">
      <t>ウンヨウ</t>
    </rPh>
    <rPh sb="7" eb="10">
      <t>サイテキカ</t>
    </rPh>
    <rPh sb="15" eb="17">
      <t>ショウカン</t>
    </rPh>
    <rPh sb="17" eb="18">
      <t>ヒョウ</t>
    </rPh>
    <phoneticPr fontId="3"/>
  </si>
  <si>
    <t>１３年目</t>
  </si>
  <si>
    <t>１４年目</t>
  </si>
  <si>
    <t>　　　資産運用最適化レポート　償還表⑧</t>
    <rPh sb="3" eb="5">
      <t>シサン</t>
    </rPh>
    <rPh sb="5" eb="7">
      <t>ウンヨウ</t>
    </rPh>
    <rPh sb="7" eb="10">
      <t>サイテキカ</t>
    </rPh>
    <rPh sb="15" eb="17">
      <t>ショウカン</t>
    </rPh>
    <rPh sb="17" eb="18">
      <t>ヒョウ</t>
    </rPh>
    <phoneticPr fontId="3"/>
  </si>
  <si>
    <t>１５年目</t>
  </si>
  <si>
    <t>１６年目</t>
    <phoneticPr fontId="3"/>
  </si>
  <si>
    <t>　　　資産運用最適化レポート　償還表⑨</t>
    <rPh sb="3" eb="5">
      <t>シサン</t>
    </rPh>
    <rPh sb="5" eb="7">
      <t>ウンヨウ</t>
    </rPh>
    <rPh sb="7" eb="10">
      <t>サイテキカ</t>
    </rPh>
    <rPh sb="15" eb="17">
      <t>ショウカン</t>
    </rPh>
    <rPh sb="17" eb="18">
      <t>ヒョウ</t>
    </rPh>
    <phoneticPr fontId="3"/>
  </si>
  <si>
    <t>１７年目</t>
  </si>
  <si>
    <t>１８年目</t>
    <phoneticPr fontId="3"/>
  </si>
  <si>
    <t>　　　資産運用最適化レポート　償還表⑩</t>
    <rPh sb="3" eb="5">
      <t>シサン</t>
    </rPh>
    <rPh sb="5" eb="7">
      <t>ウンヨウ</t>
    </rPh>
    <rPh sb="7" eb="10">
      <t>サイテキカ</t>
    </rPh>
    <rPh sb="15" eb="17">
      <t>ショウカン</t>
    </rPh>
    <rPh sb="17" eb="18">
      <t>ヒョウ</t>
    </rPh>
    <phoneticPr fontId="3"/>
  </si>
  <si>
    <t>１９年目</t>
  </si>
  <si>
    <t>２０年目</t>
  </si>
  <si>
    <t>　　　資産運用最適化レポート　償還表⑪</t>
    <rPh sb="3" eb="5">
      <t>シサン</t>
    </rPh>
    <rPh sb="5" eb="7">
      <t>ウンヨウ</t>
    </rPh>
    <rPh sb="7" eb="10">
      <t>サイテキカ</t>
    </rPh>
    <rPh sb="15" eb="17">
      <t>ショウカン</t>
    </rPh>
    <rPh sb="17" eb="18">
      <t>ヒョウ</t>
    </rPh>
    <phoneticPr fontId="3"/>
  </si>
  <si>
    <t>２１年目</t>
  </si>
  <si>
    <t>２２年目</t>
  </si>
  <si>
    <t>　　　資産運用最適化レポート　償還表⑫</t>
    <rPh sb="3" eb="5">
      <t>シサン</t>
    </rPh>
    <rPh sb="5" eb="7">
      <t>ウンヨウ</t>
    </rPh>
    <rPh sb="7" eb="10">
      <t>サイテキカ</t>
    </rPh>
    <rPh sb="15" eb="17">
      <t>ショウカン</t>
    </rPh>
    <rPh sb="17" eb="18">
      <t>ヒョウ</t>
    </rPh>
    <phoneticPr fontId="3"/>
  </si>
  <si>
    <t>２３年目</t>
    <phoneticPr fontId="3"/>
  </si>
  <si>
    <t>２４年目</t>
  </si>
  <si>
    <t>　　　資産運用最適化レポート　償還表⑬</t>
    <rPh sb="3" eb="5">
      <t>シサン</t>
    </rPh>
    <rPh sb="5" eb="7">
      <t>ウンヨウ</t>
    </rPh>
    <rPh sb="7" eb="10">
      <t>サイテキカ</t>
    </rPh>
    <rPh sb="15" eb="17">
      <t>ショウカン</t>
    </rPh>
    <rPh sb="17" eb="18">
      <t>ヒョウ</t>
    </rPh>
    <phoneticPr fontId="3"/>
  </si>
  <si>
    <t>２５年目</t>
    <phoneticPr fontId="3"/>
  </si>
  <si>
    <t>２６年目</t>
  </si>
  <si>
    <t>　　　資産運用最適化レポート　償還表⑭</t>
    <rPh sb="3" eb="5">
      <t>シサン</t>
    </rPh>
    <rPh sb="5" eb="7">
      <t>ウンヨウ</t>
    </rPh>
    <rPh sb="7" eb="10">
      <t>サイテキカ</t>
    </rPh>
    <rPh sb="15" eb="17">
      <t>ショウカン</t>
    </rPh>
    <rPh sb="17" eb="18">
      <t>ヒョウ</t>
    </rPh>
    <phoneticPr fontId="3"/>
  </si>
  <si>
    <t>２７年目</t>
    <phoneticPr fontId="3"/>
  </si>
  <si>
    <t>２８年目</t>
  </si>
  <si>
    <t>　　　資産運用最適化レポート　償還表⑮</t>
    <rPh sb="3" eb="5">
      <t>シサン</t>
    </rPh>
    <rPh sb="5" eb="7">
      <t>ウンヨウ</t>
    </rPh>
    <rPh sb="7" eb="10">
      <t>サイテキカ</t>
    </rPh>
    <rPh sb="15" eb="17">
      <t>ショウカン</t>
    </rPh>
    <rPh sb="17" eb="18">
      <t>ヒョウ</t>
    </rPh>
    <phoneticPr fontId="3"/>
  </si>
  <si>
    <t>２９年目</t>
  </si>
  <si>
    <t>３０年目</t>
  </si>
  <si>
    <t>　　　資産運用最適化レポート　償還表⑯</t>
    <rPh sb="3" eb="5">
      <t>シサン</t>
    </rPh>
    <rPh sb="5" eb="7">
      <t>ウンヨウ</t>
    </rPh>
    <rPh sb="7" eb="10">
      <t>サイテキカ</t>
    </rPh>
    <rPh sb="15" eb="17">
      <t>ショウカン</t>
    </rPh>
    <rPh sb="17" eb="18">
      <t>ヒョウ</t>
    </rPh>
    <phoneticPr fontId="3"/>
  </si>
  <si>
    <t>31年目</t>
    <phoneticPr fontId="3"/>
  </si>
  <si>
    <t>32年目</t>
    <phoneticPr fontId="3"/>
  </si>
  <si>
    <t>33年目</t>
    <phoneticPr fontId="3"/>
  </si>
  <si>
    <t>34年目</t>
    <phoneticPr fontId="3"/>
  </si>
  <si>
    <t>　　　資産運用最適化レポート　償還表⑰</t>
    <rPh sb="3" eb="5">
      <t>シサン</t>
    </rPh>
    <rPh sb="5" eb="7">
      <t>ウンヨウ</t>
    </rPh>
    <rPh sb="7" eb="10">
      <t>サイテキカ</t>
    </rPh>
    <rPh sb="15" eb="17">
      <t>ショウカン</t>
    </rPh>
    <rPh sb="17" eb="18">
      <t>ヒョウ</t>
    </rPh>
    <phoneticPr fontId="3"/>
  </si>
  <si>
    <t>35年目</t>
    <phoneticPr fontId="3"/>
  </si>
  <si>
    <t>合計</t>
  </si>
  <si>
    <t>様</t>
    <rPh sb="0" eb="1">
      <t>サマ</t>
    </rPh>
    <phoneticPr fontId="3"/>
  </si>
  <si>
    <t>①御契約時</t>
    <rPh sb="1" eb="4">
      <t>ゴケイヤク</t>
    </rPh>
    <rPh sb="4" eb="5">
      <t>ジ</t>
    </rPh>
    <phoneticPr fontId="3"/>
  </si>
  <si>
    <t>②御決済時</t>
    <rPh sb="1" eb="2">
      <t>ゴ</t>
    </rPh>
    <rPh sb="2" eb="4">
      <t>ケッサイ</t>
    </rPh>
    <rPh sb="4" eb="5">
      <t>ジ</t>
    </rPh>
    <phoneticPr fontId="3"/>
  </si>
  <si>
    <t>日時</t>
    <rPh sb="0" eb="2">
      <t>ニチジ</t>
    </rPh>
    <phoneticPr fontId="3"/>
  </si>
  <si>
    <t>時間</t>
    <rPh sb="0" eb="2">
      <t>ジカン</t>
    </rPh>
    <phoneticPr fontId="3"/>
  </si>
  <si>
    <t>未定</t>
    <rPh sb="0" eb="2">
      <t>ミテイ</t>
    </rPh>
    <phoneticPr fontId="3"/>
  </si>
  <si>
    <t>場所</t>
    <rPh sb="0" eb="2">
      <t>バショ</t>
    </rPh>
    <phoneticPr fontId="3"/>
  </si>
  <si>
    <t>お借入先金融機関</t>
    <rPh sb="1" eb="3">
      <t>カリイレ</t>
    </rPh>
    <rPh sb="3" eb="4">
      <t>サキ</t>
    </rPh>
    <rPh sb="4" eb="6">
      <t>キンユウ</t>
    </rPh>
    <rPh sb="6" eb="8">
      <t>キカン</t>
    </rPh>
    <phoneticPr fontId="3"/>
  </si>
  <si>
    <t>ご契約時諸経費　内訳</t>
    <rPh sb="1" eb="3">
      <t>ケイヤク</t>
    </rPh>
    <rPh sb="3" eb="4">
      <t>ジ</t>
    </rPh>
    <rPh sb="4" eb="5">
      <t>ショ</t>
    </rPh>
    <rPh sb="5" eb="7">
      <t>ケイヒ</t>
    </rPh>
    <rPh sb="8" eb="10">
      <t>ウチワケ</t>
    </rPh>
    <phoneticPr fontId="3"/>
  </si>
  <si>
    <t>ご決済時諸費用　内訳</t>
    <rPh sb="1" eb="3">
      <t>ケッサイ</t>
    </rPh>
    <rPh sb="3" eb="4">
      <t>ジ</t>
    </rPh>
    <rPh sb="4" eb="5">
      <t>ショ</t>
    </rPh>
    <rPh sb="5" eb="7">
      <t>ヒヨウ</t>
    </rPh>
    <rPh sb="8" eb="10">
      <t>ウチワケ</t>
    </rPh>
    <phoneticPr fontId="3"/>
  </si>
  <si>
    <t>御手付金</t>
    <rPh sb="0" eb="3">
      <t>オテツケ</t>
    </rPh>
    <rPh sb="3" eb="4">
      <t>キン</t>
    </rPh>
    <phoneticPr fontId="3"/>
  </si>
  <si>
    <t>不動産残代金</t>
    <rPh sb="0" eb="3">
      <t>フドウサン</t>
    </rPh>
    <rPh sb="3" eb="4">
      <t>ザン</t>
    </rPh>
    <rPh sb="4" eb="6">
      <t>ダイキン</t>
    </rPh>
    <phoneticPr fontId="3"/>
  </si>
  <si>
    <t>印紙代（売買契約書貼付）</t>
    <rPh sb="0" eb="2">
      <t>インシ</t>
    </rPh>
    <rPh sb="2" eb="3">
      <t>ダイ</t>
    </rPh>
    <rPh sb="4" eb="6">
      <t>バイバイ</t>
    </rPh>
    <rPh sb="6" eb="8">
      <t>ケイヤク</t>
    </rPh>
    <rPh sb="8" eb="9">
      <t>ショ</t>
    </rPh>
    <rPh sb="9" eb="11">
      <t>チョウフ</t>
    </rPh>
    <phoneticPr fontId="3"/>
  </si>
  <si>
    <t>移転、設定等登記（司法書士）</t>
    <rPh sb="0" eb="2">
      <t>イテン</t>
    </rPh>
    <rPh sb="3" eb="5">
      <t>セッテイ</t>
    </rPh>
    <rPh sb="5" eb="6">
      <t>トウ</t>
    </rPh>
    <rPh sb="6" eb="8">
      <t>トウキ</t>
    </rPh>
    <rPh sb="9" eb="11">
      <t>シホウ</t>
    </rPh>
    <rPh sb="11" eb="13">
      <t>ショシ</t>
    </rPh>
    <phoneticPr fontId="3"/>
  </si>
  <si>
    <t>仲介手数料</t>
    <rPh sb="0" eb="2">
      <t>チュウカイ</t>
    </rPh>
    <rPh sb="2" eb="5">
      <t>テスウリョウ</t>
    </rPh>
    <phoneticPr fontId="3"/>
  </si>
  <si>
    <t>建物表題登記（土地家屋調査士）</t>
    <rPh sb="0" eb="2">
      <t>タテモノ</t>
    </rPh>
    <rPh sb="2" eb="4">
      <t>ヒョウダイ</t>
    </rPh>
    <rPh sb="4" eb="6">
      <t>トウキ</t>
    </rPh>
    <rPh sb="7" eb="9">
      <t>トチ</t>
    </rPh>
    <rPh sb="9" eb="11">
      <t>カオク</t>
    </rPh>
    <rPh sb="11" eb="14">
      <t>チョウサシ</t>
    </rPh>
    <phoneticPr fontId="3"/>
  </si>
  <si>
    <t>・御手付金は前日お振込み頂きます。　　　　　　　　　　・御契約日当日は印紙代の60,000円をご用意ください。</t>
    <rPh sb="1" eb="4">
      <t>オテツケ</t>
    </rPh>
    <rPh sb="4" eb="5">
      <t>キン</t>
    </rPh>
    <rPh sb="6" eb="8">
      <t>ゼンジツ</t>
    </rPh>
    <rPh sb="9" eb="11">
      <t>フリコ</t>
    </rPh>
    <rPh sb="12" eb="13">
      <t>イタダ</t>
    </rPh>
    <rPh sb="28" eb="32">
      <t>ゴケイヤクビ</t>
    </rPh>
    <rPh sb="32" eb="34">
      <t>トウジツ</t>
    </rPh>
    <rPh sb="35" eb="37">
      <t>インシ</t>
    </rPh>
    <rPh sb="37" eb="38">
      <t>ダイ</t>
    </rPh>
    <rPh sb="45" eb="46">
      <t>エン</t>
    </rPh>
    <rPh sb="48" eb="50">
      <t>ヨウイ</t>
    </rPh>
    <phoneticPr fontId="3"/>
  </si>
  <si>
    <t>固都税清算金（2020年度分）</t>
    <rPh sb="0" eb="3">
      <t>コトゼイ</t>
    </rPh>
    <rPh sb="3" eb="6">
      <t>セイサンキン</t>
    </rPh>
    <rPh sb="11" eb="13">
      <t>ネンド</t>
    </rPh>
    <rPh sb="13" eb="14">
      <t>ブン</t>
    </rPh>
    <phoneticPr fontId="3"/>
  </si>
  <si>
    <t>火災保険料</t>
    <rPh sb="0" eb="2">
      <t>カサイ</t>
    </rPh>
    <rPh sb="2" eb="4">
      <t>ホケン</t>
    </rPh>
    <rPh sb="4" eb="5">
      <t>リョウ</t>
    </rPh>
    <phoneticPr fontId="3"/>
  </si>
  <si>
    <t>金融機関諸費用</t>
    <rPh sb="0" eb="2">
      <t>キンユウ</t>
    </rPh>
    <rPh sb="2" eb="4">
      <t>キカン</t>
    </rPh>
    <rPh sb="4" eb="5">
      <t>ショ</t>
    </rPh>
    <rPh sb="5" eb="7">
      <t>ヒヨウ</t>
    </rPh>
    <phoneticPr fontId="3"/>
  </si>
  <si>
    <t>不動産取得税</t>
    <rPh sb="0" eb="3">
      <t>フドウサン</t>
    </rPh>
    <rPh sb="3" eb="5">
      <t>シュトク</t>
    </rPh>
    <rPh sb="5" eb="6">
      <t>ゼイ</t>
    </rPh>
    <phoneticPr fontId="3"/>
  </si>
  <si>
    <t>備考</t>
    <phoneticPr fontId="3"/>
  </si>
  <si>
    <t>・現段階での概算でございます。　　　　　　　　　　　　　　　　　　　　　　　・御決済日が近づきましたら、改めまして詳細をご案内申し上げます。</t>
    <rPh sb="1" eb="4">
      <t>ゲンダンカイ</t>
    </rPh>
    <rPh sb="6" eb="8">
      <t>ガイサン</t>
    </rPh>
    <rPh sb="39" eb="43">
      <t>ゴケッサイビ</t>
    </rPh>
    <rPh sb="44" eb="45">
      <t>チカ</t>
    </rPh>
    <rPh sb="52" eb="53">
      <t>アラタ</t>
    </rPh>
    <rPh sb="57" eb="59">
      <t>ショウサイ</t>
    </rPh>
    <rPh sb="61" eb="63">
      <t>アンナイ</t>
    </rPh>
    <rPh sb="63" eb="64">
      <t>モウ</t>
    </rPh>
    <rPh sb="65" eb="66">
      <t>ア</t>
    </rPh>
    <phoneticPr fontId="3"/>
  </si>
  <si>
    <r>
      <t>　　　　　　</t>
    </r>
    <r>
      <rPr>
        <sz val="16"/>
        <color indexed="9"/>
        <rFont val="ＭＳ Ｐゴシック"/>
        <family val="3"/>
        <charset val="128"/>
      </rPr>
      <t>【サブリース】　資産運用レポート　明細資料</t>
    </r>
    <rPh sb="0" eb="2">
      <t>マサkサマ</t>
    </rPh>
    <phoneticPr fontId="3"/>
  </si>
  <si>
    <t>*当賃料は2021年3月13日付、住友林業レジデンシャル株式会社交付のサブリース賃料査定書に基づくものです。</t>
    <rPh sb="17" eb="19">
      <t>スミトモ</t>
    </rPh>
    <rPh sb="19" eb="21">
      <t>リンギョウ</t>
    </rPh>
    <rPh sb="28" eb="32">
      <t>カブシキガイシャ</t>
    </rPh>
    <phoneticPr fontId="3"/>
  </si>
  <si>
    <t>全8戸・1Rタイプ</t>
    <rPh sb="0" eb="1">
      <t>ゼンコ</t>
    </rPh>
    <phoneticPr fontId="3"/>
  </si>
  <si>
    <t>Ⓑ2024年以降 年別シミュレーション（５年毎）</t>
    <rPh sb="5" eb="6">
      <t>ネン</t>
    </rPh>
    <rPh sb="6" eb="8">
      <t>イコウ</t>
    </rPh>
    <rPh sb="9" eb="10">
      <t>ネン</t>
    </rPh>
    <rPh sb="10" eb="11">
      <t>ベツ</t>
    </rPh>
    <rPh sb="21" eb="22">
      <t>ネン</t>
    </rPh>
    <rPh sb="22" eb="23">
      <t>ゴト</t>
    </rPh>
    <phoneticPr fontId="3"/>
  </si>
  <si>
    <t>Ⓓ2024年以降 年別残債額（５年毎）</t>
    <rPh sb="11" eb="13">
      <t>ザンサイ</t>
    </rPh>
    <rPh sb="13" eb="14">
      <t>ガク</t>
    </rPh>
    <phoneticPr fontId="3"/>
  </si>
  <si>
    <t>　　　Ⓒ2024年以降　売却時の想定価格</t>
    <rPh sb="8" eb="11">
      <t>ネンイコウ</t>
    </rPh>
    <rPh sb="12" eb="14">
      <t>バイキャク</t>
    </rPh>
    <rPh sb="14" eb="15">
      <t>ジ</t>
    </rPh>
    <rPh sb="16" eb="18">
      <t>ソウテイ</t>
    </rPh>
    <rPh sb="18" eb="20">
      <t>カカク</t>
    </rPh>
    <phoneticPr fontId="3"/>
  </si>
  <si>
    <t>　　　　　　●2024年以降　売却益想定</t>
    <rPh sb="11" eb="14">
      <t>ネンイコウ</t>
    </rPh>
    <rPh sb="15" eb="17">
      <t>バイキャク</t>
    </rPh>
    <rPh sb="17" eb="18">
      <t>エキ</t>
    </rPh>
    <rPh sb="18" eb="20">
      <t>ソウテイ</t>
    </rPh>
    <phoneticPr fontId="3"/>
  </si>
  <si>
    <t>1.運用物件&lt;（仮称）霞ヶ丘&gt;</t>
    <rPh sb="0" eb="1">
      <t>ヒガs</t>
    </rPh>
    <rPh sb="2" eb="4">
      <t>ウンヨウ</t>
    </rPh>
    <rPh sb="4" eb="6">
      <t>ブッケン</t>
    </rPh>
    <rPh sb="8" eb="10">
      <t>カショウ</t>
    </rPh>
    <rPh sb="11" eb="14">
      <t>カスミガオカ</t>
    </rPh>
    <phoneticPr fontId="3"/>
  </si>
  <si>
    <t>2.実収入想定&lt;（仮称）霞ヶ丘&gt;</t>
    <rPh sb="0" eb="1">
      <t>ヒガs</t>
    </rPh>
    <rPh sb="2" eb="5">
      <t>ジツシュウニュウ</t>
    </rPh>
    <rPh sb="5" eb="7">
      <t>ソウテイ</t>
    </rPh>
    <rPh sb="12" eb="15">
      <t>カスミガオカ</t>
    </rPh>
    <phoneticPr fontId="3"/>
  </si>
  <si>
    <t>4.残債想定&lt;（仮称）霞ヶ丘&gt;</t>
    <rPh sb="0" eb="1">
      <t>ヒガs</t>
    </rPh>
    <rPh sb="2" eb="4">
      <t>ザンサイ</t>
    </rPh>
    <rPh sb="4" eb="6">
      <t>ソウテイ</t>
    </rPh>
    <rPh sb="11" eb="14">
      <t>カスミガオカ</t>
    </rPh>
    <phoneticPr fontId="3"/>
  </si>
  <si>
    <t>5.トータル事業収支&lt;（仮称）霞ヶ丘&gt;</t>
    <rPh sb="0" eb="1">
      <t>ル</t>
    </rPh>
    <rPh sb="6" eb="8">
      <t>ジギョウ</t>
    </rPh>
    <rPh sb="8" eb="10">
      <t>シュウシ</t>
    </rPh>
    <rPh sb="15" eb="18">
      <t>カスミガオカ</t>
    </rPh>
    <phoneticPr fontId="3"/>
  </si>
  <si>
    <t>3.売却想定&lt;（仮称）霞ヶ丘&gt;</t>
    <rPh sb="0" eb="1">
      <t>ヒガs</t>
    </rPh>
    <rPh sb="2" eb="4">
      <t>バイキャク</t>
    </rPh>
    <rPh sb="4" eb="6">
      <t>ソウテイ</t>
    </rPh>
    <rPh sb="11" eb="14">
      <t>カスミガオカ</t>
    </rPh>
    <phoneticPr fontId="3"/>
  </si>
  <si>
    <t>6.&lt;（仮称）霞ヶ丘&gt;売却想定時の勘案事項</t>
    <rPh sb="7" eb="10">
      <t>カスミガオカ</t>
    </rPh>
    <rPh sb="11" eb="13">
      <t>バイキャク</t>
    </rPh>
    <rPh sb="13" eb="15">
      <t>ソウテイ</t>
    </rPh>
    <rPh sb="15" eb="16">
      <t>ジ</t>
    </rPh>
    <rPh sb="17" eb="19">
      <t>カンアン</t>
    </rPh>
    <rPh sb="19" eb="21">
      <t>ジコウ</t>
    </rPh>
    <phoneticPr fontId="3"/>
  </si>
  <si>
    <t>７.&lt;（仮称）霞ヶ丘&gt;想定償還表</t>
    <rPh sb="7" eb="10">
      <t>カスミガオカ</t>
    </rPh>
    <rPh sb="11" eb="13">
      <t>ソウテイ</t>
    </rPh>
    <rPh sb="13" eb="15">
      <t>ショウカン</t>
    </rPh>
    <rPh sb="15" eb="16">
      <t>ヒョウ</t>
    </rPh>
    <phoneticPr fontId="3"/>
  </si>
  <si>
    <t>（仮称）霞ヶ丘</t>
    <rPh sb="1" eb="3">
      <t>カショウ</t>
    </rPh>
    <rPh sb="4" eb="7">
      <t>カスミガオカ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</si>
</sst>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#&quot;円&quot;"/>
    <numFmt numFmtId="177" formatCode="##&quot;年&quot;"/>
    <numFmt numFmtId="178" formatCode="##&quot;年目&quot;"/>
    <numFmt numFmtId="179" formatCode="0.0%"/>
    <numFmt numFmtId="180" formatCode="0.000%"/>
    <numFmt numFmtId="181" formatCode="#,###&quot;万円&quot;"/>
    <numFmt numFmtId="182" formatCode="[$-411]ggge&quot;年&quot;m&quot;月&quot;d&quot;日&quot;;@"/>
  </numFmts>
  <fonts count="34">
    <font>
      <sz val="11"/>
      <color indexed="8"/>
      <name val="HGP明朝E"/>
      <family val="1"/>
      <charset val="128"/>
    </font>
    <font>
      <sz val="11"/>
      <color indexed="8"/>
      <name val="HGP明朝E"/>
      <family val="1"/>
      <charset val="128"/>
    </font>
    <font>
      <b/>
      <sz val="10"/>
      <color indexed="8"/>
      <name val="游ゴシック"/>
      <family val="3"/>
      <charset val="128"/>
      <scheme val="minor"/>
    </font>
    <font>
      <sz val="6"/>
      <name val="HGP明朝E"/>
      <family val="1"/>
      <charset val="128"/>
    </font>
    <font>
      <sz val="12"/>
      <color indexed="8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20"/>
      <color indexed="8"/>
      <name val="HGP明朝E"/>
      <family val="1"/>
      <charset val="128"/>
    </font>
    <font>
      <sz val="16"/>
      <color indexed="9"/>
      <name val="ＭＳ Ｐゴシック"/>
      <family val="3"/>
      <charset val="128"/>
    </font>
    <font>
      <sz val="8"/>
      <color rgb="FFFF0000"/>
      <name val="游ゴシック"/>
      <family val="3"/>
      <charset val="128"/>
      <scheme val="minor"/>
    </font>
    <font>
      <b/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9"/>
      <color indexed="8"/>
      <name val="HGP明朝E"/>
      <family val="1"/>
      <charset val="128"/>
    </font>
    <font>
      <b/>
      <sz val="9"/>
      <color indexed="8"/>
      <name val="MS P ゴシック"/>
      <family val="3"/>
      <charset val="128"/>
    </font>
    <font>
      <sz val="9"/>
      <color indexed="8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8"/>
      <color theme="0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b/>
      <sz val="7"/>
      <color indexed="8"/>
      <name val="ＭＳ Ｐゴシック"/>
      <family val="3"/>
      <charset val="128"/>
    </font>
    <font>
      <b/>
      <sz val="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6"/>
      <color theme="0"/>
      <name val="ＭＳ Ｐゴシック"/>
      <family val="3"/>
      <charset val="128"/>
    </font>
    <font>
      <sz val="14"/>
      <color indexed="8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rgb="FF144076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ECFF"/>
        <bgColor indexed="4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3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26"/>
      </patternFill>
    </fill>
    <fill>
      <patternFill patternType="solid">
        <fgColor theme="4" tint="0.39997558519241921"/>
        <bgColor indexed="2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7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theme="4"/>
      </bottom>
      <diagonal/>
    </border>
    <border>
      <left/>
      <right/>
      <top/>
      <bottom style="thin">
        <color indexed="8"/>
      </bottom>
      <diagonal/>
    </border>
    <border>
      <left/>
      <right/>
      <top style="double">
        <color theme="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/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double">
        <color theme="4"/>
      </bottom>
      <diagonal/>
    </border>
    <border>
      <left/>
      <right/>
      <top style="thin">
        <color rgb="FFFF0000"/>
      </top>
      <bottom style="double">
        <color theme="4"/>
      </bottom>
      <diagonal/>
    </border>
    <border>
      <left/>
      <right style="thin">
        <color rgb="FFFF0000"/>
      </right>
      <top style="thin">
        <color rgb="FFFF0000"/>
      </top>
      <bottom style="double">
        <color theme="4"/>
      </bottom>
      <diagonal/>
    </border>
    <border>
      <left/>
      <right/>
      <top style="double">
        <color theme="4"/>
      </top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0000"/>
      </right>
      <top style="thin">
        <color indexed="64"/>
      </top>
      <bottom style="thin">
        <color indexed="64"/>
      </bottom>
      <diagonal/>
    </border>
    <border diagonalDown="1">
      <left style="thin">
        <color indexed="8"/>
      </left>
      <right/>
      <top style="thin">
        <color indexed="8"/>
      </top>
      <bottom style="thin">
        <color indexed="8"/>
      </bottom>
      <diagonal style="hair">
        <color indexed="8"/>
      </diagonal>
    </border>
    <border diagonalDown="1">
      <left/>
      <right/>
      <top style="thin">
        <color indexed="8"/>
      </top>
      <bottom style="thin">
        <color indexed="8"/>
      </bottom>
      <diagonal style="hair">
        <color indexed="8"/>
      </diagonal>
    </border>
    <border diagonalDown="1">
      <left/>
      <right style="thin">
        <color indexed="8"/>
      </right>
      <top style="thin">
        <color indexed="8"/>
      </top>
      <bottom style="thin">
        <color indexed="8"/>
      </bottom>
      <diagonal style="hair">
        <color indexed="8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FF0000"/>
      </left>
      <right/>
      <top style="thin">
        <color indexed="64"/>
      </top>
      <bottom style="thin">
        <color rgb="FFFF0000"/>
      </bottom>
      <diagonal/>
    </border>
    <border>
      <left/>
      <right/>
      <top style="thin">
        <color indexed="64"/>
      </top>
      <bottom style="thin">
        <color rgb="FFFF0000"/>
      </bottom>
      <diagonal/>
    </border>
    <border>
      <left/>
      <right style="thin">
        <color rgb="FFFF0000"/>
      </right>
      <top style="thin">
        <color indexed="64"/>
      </top>
      <bottom style="thin">
        <color rgb="FFFF0000"/>
      </bottom>
      <diagonal/>
    </border>
    <border>
      <left style="thin">
        <color theme="4"/>
      </left>
      <right/>
      <top style="thin">
        <color theme="4"/>
      </top>
      <bottom style="double">
        <color theme="4"/>
      </bottom>
      <diagonal/>
    </border>
    <border>
      <left/>
      <right style="thin">
        <color theme="4"/>
      </right>
      <top style="thin">
        <color theme="4"/>
      </top>
      <bottom style="double">
        <color theme="4"/>
      </bottom>
      <diagonal/>
    </border>
    <border>
      <left style="thin">
        <color theme="4"/>
      </left>
      <right/>
      <top style="double">
        <color theme="4"/>
      </top>
      <bottom style="hair">
        <color theme="0" tint="-0.24994659260841701"/>
      </bottom>
      <diagonal/>
    </border>
    <border>
      <left/>
      <right/>
      <top style="double">
        <color theme="4"/>
      </top>
      <bottom style="hair">
        <color theme="0" tint="-0.24994659260841701"/>
      </bottom>
      <diagonal/>
    </border>
    <border>
      <left/>
      <right style="thin">
        <color theme="4"/>
      </right>
      <top style="double">
        <color theme="4"/>
      </top>
      <bottom style="hair">
        <color theme="0" tint="-0.24994659260841701"/>
      </bottom>
      <diagonal/>
    </border>
    <border>
      <left style="thin">
        <color theme="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theme="4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thin">
        <color indexed="8"/>
      </top>
      <bottom/>
      <diagonal/>
    </border>
    <border>
      <left style="thin">
        <color theme="4"/>
      </left>
      <right/>
      <top style="hair">
        <color theme="0" tint="-0.24994659260841701"/>
      </top>
      <bottom style="thin">
        <color theme="4"/>
      </bottom>
      <diagonal/>
    </border>
    <border>
      <left/>
      <right/>
      <top style="hair">
        <color theme="0" tint="-0.24994659260841701"/>
      </top>
      <bottom style="thin">
        <color theme="4"/>
      </bottom>
      <diagonal/>
    </border>
    <border>
      <left/>
      <right style="thin">
        <color theme="4"/>
      </right>
      <top style="hair">
        <color theme="0" tint="-0.24994659260841701"/>
      </top>
      <bottom style="thin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theme="4"/>
      </left>
      <right/>
      <top style="double">
        <color theme="4"/>
      </top>
      <bottom/>
      <diagonal/>
    </border>
    <border>
      <left/>
      <right style="double">
        <color theme="4"/>
      </right>
      <top style="double">
        <color theme="4"/>
      </top>
      <bottom/>
      <diagonal/>
    </border>
    <border>
      <left style="double">
        <color theme="4"/>
      </left>
      <right/>
      <top/>
      <bottom style="double">
        <color theme="4"/>
      </bottom>
      <diagonal/>
    </border>
    <border>
      <left/>
      <right style="double">
        <color theme="4"/>
      </right>
      <top/>
      <bottom style="double">
        <color theme="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 diagonalDown="1">
      <left style="thin">
        <color indexed="8"/>
      </left>
      <right/>
      <top style="thin">
        <color indexed="8"/>
      </top>
      <bottom style="thin">
        <color indexed="8"/>
      </bottom>
      <diagonal style="thin">
        <color indexed="8"/>
      </diagonal>
    </border>
    <border diagonalDown="1">
      <left/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/>
      <right/>
      <top/>
      <bottom style="double">
        <color theme="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ill="0" applyBorder="0" applyProtection="0">
      <alignment vertical="center"/>
    </xf>
  </cellStyleXfs>
  <cellXfs count="335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176" fontId="4" fillId="0" borderId="0" xfId="0" applyNumberFormat="1" applyFont="1" applyAlignment="1">
      <alignment horizontal="right" vertical="center"/>
    </xf>
    <xf numFmtId="0" fontId="5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6" fillId="0" borderId="0" xfId="0" applyFont="1" applyAlignment="1">
      <alignment vertical="center" shrinkToFit="1"/>
    </xf>
    <xf numFmtId="38" fontId="5" fillId="0" borderId="0" xfId="0" applyNumberFormat="1" applyFont="1">
      <alignment vertical="center"/>
    </xf>
    <xf numFmtId="177" fontId="5" fillId="0" borderId="0" xfId="0" applyNumberFormat="1" applyFont="1">
      <alignment vertical="center"/>
    </xf>
    <xf numFmtId="0" fontId="5" fillId="0" borderId="2" xfId="0" applyFont="1" applyBorder="1">
      <alignment vertical="center"/>
    </xf>
    <xf numFmtId="38" fontId="5" fillId="0" borderId="2" xfId="1" applyFont="1" applyBorder="1">
      <alignment vertical="center"/>
    </xf>
    <xf numFmtId="38" fontId="5" fillId="0" borderId="2" xfId="0" applyNumberFormat="1" applyFont="1" applyBorder="1">
      <alignment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38" fontId="5" fillId="3" borderId="2" xfId="1" applyFont="1" applyFill="1" applyBorder="1">
      <alignment vertical="center"/>
    </xf>
    <xf numFmtId="0" fontId="19" fillId="2" borderId="0" xfId="0" applyFont="1" applyFill="1">
      <alignment vertical="center"/>
    </xf>
    <xf numFmtId="14" fontId="19" fillId="2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20" fillId="0" borderId="0" xfId="0" applyNumberFormat="1" applyFont="1" applyAlignment="1">
      <alignment horizontal="right" vertical="center"/>
    </xf>
    <xf numFmtId="0" fontId="18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178" fontId="24" fillId="0" borderId="9" xfId="0" applyNumberFormat="1" applyFont="1" applyBorder="1" applyAlignment="1">
      <alignment horizontal="center" vertical="center" wrapText="1" shrinkToFit="1"/>
    </xf>
    <xf numFmtId="0" fontId="26" fillId="0" borderId="9" xfId="0" applyFont="1" applyBorder="1" applyAlignment="1">
      <alignment horizontal="right" vertical="center"/>
    </xf>
    <xf numFmtId="0" fontId="26" fillId="0" borderId="9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right" vertical="center" shrinkToFit="1"/>
    </xf>
    <xf numFmtId="0" fontId="20" fillId="0" borderId="0" xfId="0" applyFont="1" applyAlignment="1">
      <alignment horizontal="center" vertical="center" wrapText="1"/>
    </xf>
    <xf numFmtId="0" fontId="18" fillId="0" borderId="20" xfId="0" applyFont="1" applyBorder="1">
      <alignment vertical="center"/>
    </xf>
    <xf numFmtId="176" fontId="20" fillId="0" borderId="0" xfId="1" applyNumberFormat="1" applyFont="1" applyAlignment="1">
      <alignment horizontal="right" vertical="center" shrinkToFit="1"/>
    </xf>
    <xf numFmtId="0" fontId="18" fillId="0" borderId="0" xfId="0" applyFont="1" applyAlignment="1">
      <alignment horizontal="right" vertical="center" shrinkToFit="1"/>
    </xf>
    <xf numFmtId="0" fontId="23" fillId="0" borderId="21" xfId="0" applyFont="1" applyBorder="1">
      <alignment vertical="center"/>
    </xf>
    <xf numFmtId="0" fontId="23" fillId="0" borderId="0" xfId="0" applyFont="1">
      <alignment vertical="center"/>
    </xf>
    <xf numFmtId="0" fontId="23" fillId="0" borderId="20" xfId="0" applyFont="1" applyBorder="1">
      <alignment vertical="center"/>
    </xf>
    <xf numFmtId="176" fontId="22" fillId="0" borderId="0" xfId="1" applyNumberFormat="1" applyFont="1" applyAlignment="1">
      <alignment horizontal="right" vertical="center" shrinkToFit="1"/>
    </xf>
    <xf numFmtId="0" fontId="23" fillId="0" borderId="22" xfId="0" applyFont="1" applyBorder="1" applyAlignment="1">
      <alignment horizontal="right" vertical="center" shrinkToFit="1"/>
    </xf>
    <xf numFmtId="0" fontId="28" fillId="9" borderId="23" xfId="0" applyFont="1" applyFill="1" applyBorder="1" applyAlignment="1">
      <alignment horizontal="center" vertical="center" wrapText="1" shrinkToFit="1"/>
    </xf>
    <xf numFmtId="0" fontId="23" fillId="9" borderId="9" xfId="0" applyFont="1" applyFill="1" applyBorder="1" applyAlignment="1">
      <alignment horizontal="center" vertical="center" shrinkToFit="1"/>
    </xf>
    <xf numFmtId="0" fontId="26" fillId="0" borderId="28" xfId="0" applyFont="1" applyBorder="1" applyAlignment="1">
      <alignment horizontal="center" vertical="center" wrapText="1" shrinkToFit="1"/>
    </xf>
    <xf numFmtId="177" fontId="18" fillId="0" borderId="9" xfId="0" applyNumberFormat="1" applyFont="1" applyBorder="1" applyAlignment="1">
      <alignment vertical="center" shrinkToFit="1"/>
    </xf>
    <xf numFmtId="0" fontId="18" fillId="0" borderId="9" xfId="0" applyFont="1" applyBorder="1" applyAlignment="1">
      <alignment horizontal="center" vertical="center"/>
    </xf>
    <xf numFmtId="176" fontId="20" fillId="0" borderId="0" xfId="1" applyNumberFormat="1" applyFont="1" applyAlignment="1">
      <alignment horizontal="right" vertical="center"/>
    </xf>
    <xf numFmtId="0" fontId="29" fillId="0" borderId="29" xfId="0" applyFont="1" applyBorder="1" applyAlignment="1">
      <alignment horizontal="center" vertical="center" wrapText="1" shrinkToFit="1"/>
    </xf>
    <xf numFmtId="177" fontId="23" fillId="0" borderId="9" xfId="0" applyNumberFormat="1" applyFont="1" applyBorder="1" applyAlignment="1">
      <alignment vertical="center" shrinkToFit="1"/>
    </xf>
    <xf numFmtId="177" fontId="18" fillId="0" borderId="9" xfId="0" applyNumberFormat="1" applyFont="1" applyBorder="1">
      <alignment vertical="center"/>
    </xf>
    <xf numFmtId="179" fontId="18" fillId="0" borderId="9" xfId="0" applyNumberFormat="1" applyFont="1" applyBorder="1" applyAlignment="1">
      <alignment horizontal="center" vertical="center"/>
    </xf>
    <xf numFmtId="178" fontId="28" fillId="10" borderId="23" xfId="0" applyNumberFormat="1" applyFont="1" applyFill="1" applyBorder="1" applyAlignment="1">
      <alignment horizontal="center" vertical="center" wrapText="1" shrinkToFit="1"/>
    </xf>
    <xf numFmtId="177" fontId="23" fillId="0" borderId="9" xfId="0" applyNumberFormat="1" applyFont="1" applyBorder="1">
      <alignment vertical="center"/>
    </xf>
    <xf numFmtId="0" fontId="21" fillId="0" borderId="38" xfId="0" applyFont="1" applyBorder="1">
      <alignment vertical="center"/>
    </xf>
    <xf numFmtId="0" fontId="21" fillId="0" borderId="41" xfId="0" applyFont="1" applyBorder="1">
      <alignment vertical="center"/>
    </xf>
    <xf numFmtId="0" fontId="18" fillId="0" borderId="41" xfId="0" applyFont="1" applyBorder="1" applyAlignment="1">
      <alignment vertical="center" shrinkToFit="1"/>
    </xf>
    <xf numFmtId="0" fontId="21" fillId="0" borderId="45" xfId="0" applyFont="1" applyBorder="1">
      <alignment vertical="center"/>
    </xf>
    <xf numFmtId="0" fontId="32" fillId="2" borderId="0" xfId="0" applyFont="1" applyFill="1" applyAlignment="1">
      <alignment horizontal="center" vertical="center" shrinkToFit="1"/>
    </xf>
    <xf numFmtId="38" fontId="18" fillId="0" borderId="0" xfId="0" applyNumberFormat="1" applyFont="1">
      <alignment vertical="center"/>
    </xf>
    <xf numFmtId="0" fontId="23" fillId="0" borderId="0" xfId="0" applyFont="1" applyAlignment="1">
      <alignment horizontal="center" vertical="center" shrinkToFit="1"/>
    </xf>
    <xf numFmtId="0" fontId="18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26" fillId="0" borderId="0" xfId="0" applyFont="1" applyAlignment="1">
      <alignment horizontal="right"/>
    </xf>
    <xf numFmtId="0" fontId="18" fillId="0" borderId="0" xfId="0" applyFont="1" applyAlignment="1">
      <alignment horizontal="right" vertical="center"/>
    </xf>
    <xf numFmtId="0" fontId="18" fillId="13" borderId="2" xfId="0" applyFont="1" applyFill="1" applyBorder="1" applyAlignment="1">
      <alignment horizontal="center" vertical="center" shrinkToFit="1"/>
    </xf>
    <xf numFmtId="0" fontId="26" fillId="13" borderId="2" xfId="0" applyFont="1" applyFill="1" applyBorder="1" applyAlignment="1">
      <alignment horizontal="center" vertical="center" wrapText="1" shrinkToFit="1"/>
    </xf>
    <xf numFmtId="38" fontId="18" fillId="13" borderId="2" xfId="1" applyFont="1" applyFill="1" applyBorder="1" applyAlignment="1">
      <alignment horizontal="center" vertical="center"/>
    </xf>
    <xf numFmtId="38" fontId="18" fillId="13" borderId="47" xfId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38" fontId="18" fillId="0" borderId="6" xfId="1" applyFont="1" applyBorder="1">
      <alignment vertical="center"/>
    </xf>
    <xf numFmtId="38" fontId="18" fillId="0" borderId="2" xfId="0" applyNumberFormat="1" applyFont="1" applyBorder="1">
      <alignment vertical="center"/>
    </xf>
    <xf numFmtId="0" fontId="18" fillId="0" borderId="0" xfId="0" applyFont="1" applyAlignment="1">
      <alignment horizontal="center" vertical="center" textRotation="255"/>
    </xf>
    <xf numFmtId="0" fontId="18" fillId="0" borderId="0" xfId="0" applyFont="1" applyAlignment="1">
      <alignment horizontal="center" vertical="center"/>
    </xf>
    <xf numFmtId="38" fontId="18" fillId="0" borderId="0" xfId="0" applyNumberFormat="1" applyFont="1" applyAlignment="1">
      <alignment horizontal="right" vertical="center" shrinkToFit="1"/>
    </xf>
    <xf numFmtId="3" fontId="18" fillId="0" borderId="0" xfId="0" applyNumberFormat="1" applyFont="1" applyAlignment="1">
      <alignment horizontal="right" vertical="center"/>
    </xf>
    <xf numFmtId="0" fontId="18" fillId="0" borderId="4" xfId="0" applyFont="1" applyBorder="1" applyAlignment="1">
      <alignment horizontal="center" vertical="center" textRotation="255"/>
    </xf>
    <xf numFmtId="0" fontId="18" fillId="0" borderId="4" xfId="0" applyFont="1" applyBorder="1" applyAlignment="1">
      <alignment horizontal="center" vertical="center"/>
    </xf>
    <xf numFmtId="38" fontId="18" fillId="0" borderId="4" xfId="0" applyNumberFormat="1" applyFont="1" applyBorder="1">
      <alignment vertical="center"/>
    </xf>
    <xf numFmtId="38" fontId="18" fillId="0" borderId="4" xfId="0" applyNumberFormat="1" applyFont="1" applyBorder="1" applyAlignment="1">
      <alignment horizontal="right" vertical="center" shrinkToFit="1"/>
    </xf>
    <xf numFmtId="0" fontId="18" fillId="0" borderId="4" xfId="0" applyFont="1" applyBorder="1" applyAlignment="1">
      <alignment horizontal="right" vertical="center" shrinkToFit="1"/>
    </xf>
    <xf numFmtId="3" fontId="18" fillId="0" borderId="4" xfId="0" applyNumberFormat="1" applyFont="1" applyBorder="1" applyAlignment="1">
      <alignment horizontal="right" vertical="center"/>
    </xf>
    <xf numFmtId="0" fontId="32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left" vertical="center" shrinkToFit="1"/>
    </xf>
    <xf numFmtId="14" fontId="19" fillId="0" borderId="0" xfId="0" applyNumberFormat="1" applyFont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38" fontId="18" fillId="0" borderId="49" xfId="0" applyNumberFormat="1" applyFont="1" applyBorder="1">
      <alignment vertical="center"/>
    </xf>
    <xf numFmtId="0" fontId="18" fillId="8" borderId="2" xfId="0" applyFont="1" applyFill="1" applyBorder="1" applyAlignment="1">
      <alignment horizontal="center" vertical="center"/>
    </xf>
    <xf numFmtId="38" fontId="18" fillId="8" borderId="2" xfId="0" applyNumberFormat="1" applyFont="1" applyFill="1" applyBorder="1">
      <alignment vertical="center"/>
    </xf>
    <xf numFmtId="0" fontId="32" fillId="2" borderId="50" xfId="0" applyFont="1" applyFill="1" applyBorder="1" applyAlignment="1">
      <alignment horizontal="center" vertical="center" shrinkToFit="1"/>
    </xf>
    <xf numFmtId="0" fontId="32" fillId="2" borderId="5" xfId="0" applyFont="1" applyFill="1" applyBorder="1" applyAlignment="1">
      <alignment horizontal="center" vertical="center" shrinkToFit="1"/>
    </xf>
    <xf numFmtId="0" fontId="19" fillId="2" borderId="5" xfId="0" applyFont="1" applyFill="1" applyBorder="1">
      <alignment vertical="center"/>
    </xf>
    <xf numFmtId="0" fontId="32" fillId="2" borderId="52" xfId="0" applyFont="1" applyFill="1" applyBorder="1" applyAlignment="1">
      <alignment horizontal="center" vertical="center" shrinkToFit="1"/>
    </xf>
    <xf numFmtId="0" fontId="32" fillId="2" borderId="3" xfId="0" applyFont="1" applyFill="1" applyBorder="1" applyAlignment="1">
      <alignment horizontal="center" vertical="center" shrinkToFit="1"/>
    </xf>
    <xf numFmtId="14" fontId="19" fillId="2" borderId="3" xfId="0" applyNumberFormat="1" applyFont="1" applyFill="1" applyBorder="1" applyAlignment="1">
      <alignment horizontal="center" vertical="center"/>
    </xf>
    <xf numFmtId="0" fontId="32" fillId="0" borderId="5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left" vertical="center" shrinkToFit="1"/>
    </xf>
    <xf numFmtId="14" fontId="19" fillId="0" borderId="20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vertical="center" shrinkToFit="1"/>
    </xf>
    <xf numFmtId="0" fontId="18" fillId="15" borderId="2" xfId="0" applyFont="1" applyFill="1" applyBorder="1" applyAlignment="1">
      <alignment horizontal="center" vertical="center"/>
    </xf>
    <xf numFmtId="38" fontId="18" fillId="15" borderId="2" xfId="0" applyNumberFormat="1" applyFont="1" applyFill="1" applyBorder="1">
      <alignment vertical="center"/>
    </xf>
    <xf numFmtId="0" fontId="18" fillId="0" borderId="0" xfId="0" applyFont="1" applyAlignment="1">
      <alignment horizontal="center" vertical="center" textRotation="255" shrinkToFit="1"/>
    </xf>
    <xf numFmtId="177" fontId="20" fillId="0" borderId="0" xfId="0" applyNumberFormat="1" applyFont="1" applyAlignment="1">
      <alignment horizontal="right" vertical="center"/>
    </xf>
    <xf numFmtId="180" fontId="20" fillId="0" borderId="0" xfId="0" applyNumberFormat="1" applyFont="1" applyAlignment="1">
      <alignment horizontal="right" vertical="center"/>
    </xf>
    <xf numFmtId="181" fontId="20" fillId="0" borderId="0" xfId="0" applyNumberFormat="1" applyFont="1" applyAlignment="1">
      <alignment horizontal="right" vertical="center"/>
    </xf>
    <xf numFmtId="0" fontId="18" fillId="0" borderId="47" xfId="0" applyFont="1" applyBorder="1" applyAlignment="1">
      <alignment horizontal="center" vertical="center"/>
    </xf>
    <xf numFmtId="38" fontId="18" fillId="0" borderId="47" xfId="0" applyNumberFormat="1" applyFont="1" applyBorder="1">
      <alignment vertical="center"/>
    </xf>
    <xf numFmtId="0" fontId="18" fillId="0" borderId="31" xfId="0" applyFont="1" applyBorder="1" applyAlignment="1">
      <alignment horizontal="center" vertical="center" textRotation="255"/>
    </xf>
    <xf numFmtId="0" fontId="18" fillId="0" borderId="31" xfId="0" applyFont="1" applyBorder="1" applyAlignment="1">
      <alignment horizontal="center" vertical="center"/>
    </xf>
    <xf numFmtId="38" fontId="18" fillId="0" borderId="31" xfId="0" applyNumberFormat="1" applyFont="1" applyBorder="1">
      <alignment vertical="center"/>
    </xf>
    <xf numFmtId="38" fontId="18" fillId="0" borderId="31" xfId="0" applyNumberFormat="1" applyFont="1" applyBorder="1" applyAlignment="1">
      <alignment horizontal="right" vertical="center" shrinkToFit="1"/>
    </xf>
    <xf numFmtId="0" fontId="18" fillId="0" borderId="31" xfId="0" applyFont="1" applyBorder="1" applyAlignment="1">
      <alignment horizontal="right" vertical="center" shrinkToFit="1"/>
    </xf>
    <xf numFmtId="3" fontId="18" fillId="0" borderId="31" xfId="0" applyNumberFormat="1" applyFont="1" applyBorder="1" applyAlignment="1">
      <alignment horizontal="right" vertical="center"/>
    </xf>
    <xf numFmtId="0" fontId="18" fillId="16" borderId="2" xfId="0" applyFont="1" applyFill="1" applyBorder="1" applyAlignment="1">
      <alignment horizontal="center" vertical="center"/>
    </xf>
    <xf numFmtId="38" fontId="18" fillId="16" borderId="2" xfId="0" applyNumberFormat="1" applyFont="1" applyFill="1" applyBorder="1">
      <alignment vertical="center"/>
    </xf>
    <xf numFmtId="38" fontId="31" fillId="6" borderId="2" xfId="0" applyNumberFormat="1" applyFont="1" applyFill="1" applyBorder="1">
      <alignment vertical="center"/>
    </xf>
    <xf numFmtId="0" fontId="24" fillId="21" borderId="9" xfId="0" applyFont="1" applyFill="1" applyBorder="1" applyAlignment="1">
      <alignment horizontal="center" vertical="center" wrapText="1" shrinkToFit="1"/>
    </xf>
    <xf numFmtId="0" fontId="18" fillId="21" borderId="9" xfId="0" applyFont="1" applyFill="1" applyBorder="1" applyAlignment="1">
      <alignment horizontal="center" vertical="center" shrinkToFit="1"/>
    </xf>
    <xf numFmtId="0" fontId="18" fillId="21" borderId="9" xfId="0" applyFont="1" applyFill="1" applyBorder="1" applyAlignment="1">
      <alignment horizontal="center" vertical="center"/>
    </xf>
    <xf numFmtId="0" fontId="24" fillId="24" borderId="9" xfId="0" applyFont="1" applyFill="1" applyBorder="1" applyAlignment="1">
      <alignment horizontal="center" vertical="center" wrapText="1" shrinkToFit="1"/>
    </xf>
    <xf numFmtId="0" fontId="18" fillId="24" borderId="9" xfId="0" applyFont="1" applyFill="1" applyBorder="1" applyAlignment="1">
      <alignment horizontal="center" vertical="center" shrinkToFit="1"/>
    </xf>
    <xf numFmtId="0" fontId="18" fillId="24" borderId="9" xfId="0" applyFont="1" applyFill="1" applyBorder="1" applyAlignment="1">
      <alignment horizontal="center" vertical="center"/>
    </xf>
    <xf numFmtId="178" fontId="24" fillId="25" borderId="9" xfId="0" applyNumberFormat="1" applyFont="1" applyFill="1" applyBorder="1" applyAlignment="1">
      <alignment horizontal="center" vertical="center" wrapText="1" shrinkToFit="1"/>
    </xf>
    <xf numFmtId="177" fontId="18" fillId="19" borderId="9" xfId="0" applyNumberFormat="1" applyFont="1" applyFill="1" applyBorder="1">
      <alignment vertical="center"/>
    </xf>
    <xf numFmtId="0" fontId="26" fillId="19" borderId="9" xfId="0" applyFont="1" applyFill="1" applyBorder="1" applyAlignment="1">
      <alignment horizontal="center" vertical="center"/>
    </xf>
    <xf numFmtId="0" fontId="26" fillId="19" borderId="9" xfId="0" applyFont="1" applyFill="1" applyBorder="1" applyAlignment="1">
      <alignment horizontal="right" vertical="center"/>
    </xf>
    <xf numFmtId="0" fontId="23" fillId="18" borderId="63" xfId="0" applyFont="1" applyFill="1" applyBorder="1" applyAlignment="1">
      <alignment horizontal="center" vertical="center" shrinkToFit="1"/>
    </xf>
    <xf numFmtId="0" fontId="23" fillId="18" borderId="31" xfId="0" applyFont="1" applyFill="1" applyBorder="1" applyAlignment="1">
      <alignment horizontal="center" vertical="center" shrinkToFit="1"/>
    </xf>
    <xf numFmtId="0" fontId="23" fillId="18" borderId="64" xfId="0" applyFont="1" applyFill="1" applyBorder="1" applyAlignment="1">
      <alignment horizontal="center" vertical="center" shrinkToFit="1"/>
    </xf>
    <xf numFmtId="0" fontId="23" fillId="18" borderId="65" xfId="0" applyFont="1" applyFill="1" applyBorder="1" applyAlignment="1">
      <alignment horizontal="center" vertical="center" shrinkToFit="1"/>
    </xf>
    <xf numFmtId="0" fontId="23" fillId="18" borderId="0" xfId="0" applyFont="1" applyFill="1" applyAlignment="1">
      <alignment horizontal="center" vertical="center" shrinkToFit="1"/>
    </xf>
    <xf numFmtId="0" fontId="23" fillId="18" borderId="66" xfId="0" applyFont="1" applyFill="1" applyBorder="1" applyAlignment="1">
      <alignment horizontal="center" vertical="center" shrinkToFit="1"/>
    </xf>
    <xf numFmtId="0" fontId="23" fillId="18" borderId="67" xfId="0" applyFont="1" applyFill="1" applyBorder="1" applyAlignment="1">
      <alignment horizontal="center" vertical="center" shrinkToFit="1"/>
    </xf>
    <xf numFmtId="0" fontId="23" fillId="18" borderId="68" xfId="0" applyFont="1" applyFill="1" applyBorder="1" applyAlignment="1">
      <alignment horizontal="center" vertical="center" shrinkToFit="1"/>
    </xf>
    <xf numFmtId="0" fontId="23" fillId="18" borderId="69" xfId="0" applyFont="1" applyFill="1" applyBorder="1" applyAlignment="1">
      <alignment horizontal="center" vertical="center" shrinkToFit="1"/>
    </xf>
    <xf numFmtId="0" fontId="25" fillId="0" borderId="63" xfId="0" applyFont="1" applyBorder="1" applyAlignment="1">
      <alignment vertical="top" wrapText="1"/>
    </xf>
    <xf numFmtId="0" fontId="25" fillId="0" borderId="31" xfId="0" applyFont="1" applyBorder="1" applyAlignment="1">
      <alignment vertical="top" wrapText="1"/>
    </xf>
    <xf numFmtId="0" fontId="25" fillId="0" borderId="64" xfId="0" applyFont="1" applyBorder="1" applyAlignment="1">
      <alignment vertical="top" wrapText="1"/>
    </xf>
    <xf numFmtId="0" fontId="25" fillId="0" borderId="65" xfId="0" applyFont="1" applyBorder="1" applyAlignment="1">
      <alignment vertical="top" wrapText="1"/>
    </xf>
    <xf numFmtId="0" fontId="25" fillId="0" borderId="0" xfId="0" applyFont="1" applyAlignment="1">
      <alignment vertical="top" wrapText="1"/>
    </xf>
    <xf numFmtId="0" fontId="25" fillId="0" borderId="66" xfId="0" applyFont="1" applyBorder="1" applyAlignment="1">
      <alignment vertical="top" wrapText="1"/>
    </xf>
    <xf numFmtId="0" fontId="25" fillId="0" borderId="67" xfId="0" applyFont="1" applyBorder="1" applyAlignment="1">
      <alignment vertical="top" wrapText="1"/>
    </xf>
    <xf numFmtId="0" fontId="25" fillId="0" borderId="68" xfId="0" applyFont="1" applyBorder="1" applyAlignment="1">
      <alignment vertical="top" wrapText="1"/>
    </xf>
    <xf numFmtId="0" fontId="25" fillId="0" borderId="69" xfId="0" applyFont="1" applyBorder="1" applyAlignment="1">
      <alignment vertical="top" wrapText="1"/>
    </xf>
    <xf numFmtId="0" fontId="23" fillId="19" borderId="63" xfId="0" applyFont="1" applyFill="1" applyBorder="1" applyAlignment="1">
      <alignment horizontal="center" vertical="center" shrinkToFit="1"/>
    </xf>
    <xf numFmtId="0" fontId="23" fillId="19" borderId="31" xfId="0" applyFont="1" applyFill="1" applyBorder="1" applyAlignment="1">
      <alignment horizontal="center" vertical="center" shrinkToFit="1"/>
    </xf>
    <xf numFmtId="0" fontId="23" fillId="19" borderId="64" xfId="0" applyFont="1" applyFill="1" applyBorder="1" applyAlignment="1">
      <alignment horizontal="center" vertical="center" shrinkToFit="1"/>
    </xf>
    <xf numFmtId="0" fontId="23" fillId="19" borderId="65" xfId="0" applyFont="1" applyFill="1" applyBorder="1" applyAlignment="1">
      <alignment horizontal="center" vertical="center" shrinkToFit="1"/>
    </xf>
    <xf numFmtId="0" fontId="23" fillId="19" borderId="0" xfId="0" applyFont="1" applyFill="1" applyAlignment="1">
      <alignment horizontal="center" vertical="center" shrinkToFit="1"/>
    </xf>
    <xf numFmtId="0" fontId="23" fillId="19" borderId="66" xfId="0" applyFont="1" applyFill="1" applyBorder="1" applyAlignment="1">
      <alignment horizontal="center" vertical="center" shrinkToFit="1"/>
    </xf>
    <xf numFmtId="0" fontId="23" fillId="19" borderId="67" xfId="0" applyFont="1" applyFill="1" applyBorder="1" applyAlignment="1">
      <alignment horizontal="center" vertical="center" shrinkToFit="1"/>
    </xf>
    <xf numFmtId="0" fontId="23" fillId="19" borderId="68" xfId="0" applyFont="1" applyFill="1" applyBorder="1" applyAlignment="1">
      <alignment horizontal="center" vertical="center" shrinkToFit="1"/>
    </xf>
    <xf numFmtId="0" fontId="23" fillId="19" borderId="69" xfId="0" applyFont="1" applyFill="1" applyBorder="1" applyAlignment="1">
      <alignment horizontal="center" vertical="center" shrinkToFit="1"/>
    </xf>
    <xf numFmtId="0" fontId="23" fillId="18" borderId="10" xfId="0" applyFont="1" applyFill="1" applyBorder="1" applyAlignment="1">
      <alignment horizontal="center" vertical="center" shrinkToFit="1"/>
    </xf>
    <xf numFmtId="0" fontId="23" fillId="18" borderId="12" xfId="0" applyFont="1" applyFill="1" applyBorder="1" applyAlignment="1">
      <alignment horizontal="center" vertical="center" shrinkToFit="1"/>
    </xf>
    <xf numFmtId="0" fontId="23" fillId="18" borderId="11" xfId="0" applyFont="1" applyFill="1" applyBorder="1" applyAlignment="1">
      <alignment horizontal="center" vertical="center" shrinkToFit="1"/>
    </xf>
    <xf numFmtId="176" fontId="23" fillId="0" borderId="10" xfId="0" applyNumberFormat="1" applyFont="1" applyBorder="1" applyAlignment="1">
      <alignment vertical="center" shrinkToFit="1"/>
    </xf>
    <xf numFmtId="176" fontId="23" fillId="0" borderId="12" xfId="0" applyNumberFormat="1" applyFont="1" applyBorder="1" applyAlignment="1">
      <alignment vertical="center" shrinkToFit="1"/>
    </xf>
    <xf numFmtId="176" fontId="23" fillId="0" borderId="11" xfId="0" applyNumberFormat="1" applyFont="1" applyBorder="1" applyAlignment="1">
      <alignment vertical="center" shrinkToFit="1"/>
    </xf>
    <xf numFmtId="0" fontId="23" fillId="19" borderId="10" xfId="0" applyFont="1" applyFill="1" applyBorder="1" applyAlignment="1">
      <alignment horizontal="center" vertical="center" shrinkToFit="1"/>
    </xf>
    <xf numFmtId="0" fontId="23" fillId="19" borderId="12" xfId="0" applyFont="1" applyFill="1" applyBorder="1" applyAlignment="1">
      <alignment horizontal="center" vertical="center" shrinkToFit="1"/>
    </xf>
    <xf numFmtId="176" fontId="23" fillId="0" borderId="13" xfId="0" applyNumberFormat="1" applyFont="1" applyBorder="1" applyAlignment="1">
      <alignment vertical="center" shrinkToFit="1"/>
    </xf>
    <xf numFmtId="176" fontId="23" fillId="0" borderId="14" xfId="0" applyNumberFormat="1" applyFont="1" applyBorder="1" applyAlignment="1">
      <alignment vertical="center" shrinkToFit="1"/>
    </xf>
    <xf numFmtId="176" fontId="23" fillId="0" borderId="15" xfId="0" applyNumberFormat="1" applyFont="1" applyBorder="1" applyAlignment="1">
      <alignment vertical="center" shrinkToFit="1"/>
    </xf>
    <xf numFmtId="0" fontId="18" fillId="19" borderId="12" xfId="0" applyFont="1" applyFill="1" applyBorder="1" applyAlignment="1">
      <alignment vertical="center" shrinkToFit="1"/>
    </xf>
    <xf numFmtId="0" fontId="18" fillId="19" borderId="11" xfId="0" applyFont="1" applyFill="1" applyBorder="1" applyAlignment="1">
      <alignment vertical="center" shrinkToFit="1"/>
    </xf>
    <xf numFmtId="0" fontId="22" fillId="19" borderId="10" xfId="0" applyFont="1" applyFill="1" applyBorder="1" applyAlignment="1">
      <alignment horizontal="center" vertical="center" shrinkToFit="1"/>
    </xf>
    <xf numFmtId="0" fontId="22" fillId="19" borderId="12" xfId="0" applyFont="1" applyFill="1" applyBorder="1" applyAlignment="1">
      <alignment horizontal="center" vertical="center" shrinkToFit="1"/>
    </xf>
    <xf numFmtId="182" fontId="23" fillId="0" borderId="10" xfId="0" applyNumberFormat="1" applyFont="1" applyBorder="1" applyAlignment="1">
      <alignment horizontal="right" vertical="center" shrinkToFit="1"/>
    </xf>
    <xf numFmtId="182" fontId="23" fillId="0" borderId="12" xfId="0" applyNumberFormat="1" applyFont="1" applyBorder="1" applyAlignment="1">
      <alignment horizontal="right" vertical="center" shrinkToFit="1"/>
    </xf>
    <xf numFmtId="182" fontId="23" fillId="0" borderId="11" xfId="0" applyNumberFormat="1" applyFont="1" applyBorder="1" applyAlignment="1">
      <alignment horizontal="right" vertical="center" shrinkToFit="1"/>
    </xf>
    <xf numFmtId="0" fontId="22" fillId="18" borderId="10" xfId="0" applyFont="1" applyFill="1" applyBorder="1" applyAlignment="1">
      <alignment horizontal="center" vertical="center" shrinkToFit="1"/>
    </xf>
    <xf numFmtId="0" fontId="22" fillId="18" borderId="12" xfId="0" applyFont="1" applyFill="1" applyBorder="1" applyAlignment="1">
      <alignment horizontal="center" vertical="center" shrinkToFit="1"/>
    </xf>
    <xf numFmtId="0" fontId="22" fillId="18" borderId="11" xfId="0" applyFont="1" applyFill="1" applyBorder="1" applyAlignment="1">
      <alignment horizontal="center" vertical="center" shrinkToFit="1"/>
    </xf>
    <xf numFmtId="0" fontId="23" fillId="0" borderId="10" xfId="0" applyFont="1" applyBorder="1" applyAlignment="1">
      <alignment horizontal="right" vertical="center" shrinkToFit="1"/>
    </xf>
    <xf numFmtId="0" fontId="23" fillId="0" borderId="12" xfId="0" applyFont="1" applyBorder="1" applyAlignment="1">
      <alignment horizontal="right" vertical="center" shrinkToFit="1"/>
    </xf>
    <xf numFmtId="0" fontId="23" fillId="0" borderId="11" xfId="0" applyFont="1" applyBorder="1" applyAlignment="1">
      <alignment horizontal="right" vertical="center" shrinkToFit="1"/>
    </xf>
    <xf numFmtId="0" fontId="18" fillId="2" borderId="0" xfId="0" applyFont="1" applyFill="1" applyAlignment="1">
      <alignment vertical="center" shrinkToFit="1"/>
    </xf>
    <xf numFmtId="0" fontId="10" fillId="17" borderId="62" xfId="0" applyFont="1" applyFill="1" applyBorder="1" applyAlignment="1">
      <alignment horizontal="center" vertical="center" shrinkToFit="1"/>
    </xf>
    <xf numFmtId="0" fontId="10" fillId="18" borderId="62" xfId="0" applyFont="1" applyFill="1" applyBorder="1" applyAlignment="1">
      <alignment horizontal="center" vertical="center" shrinkToFit="1"/>
    </xf>
    <xf numFmtId="182" fontId="23" fillId="0" borderId="10" xfId="0" applyNumberFormat="1" applyFont="1" applyBorder="1" applyAlignment="1">
      <alignment vertical="center" shrinkToFit="1"/>
    </xf>
    <xf numFmtId="182" fontId="23" fillId="0" borderId="12" xfId="0" applyNumberFormat="1" applyFont="1" applyBorder="1" applyAlignment="1">
      <alignment vertical="center" shrinkToFit="1"/>
    </xf>
    <xf numFmtId="182" fontId="23" fillId="0" borderId="11" xfId="0" applyNumberFormat="1" applyFont="1" applyBorder="1" applyAlignment="1">
      <alignment vertical="center" shrinkToFit="1"/>
    </xf>
    <xf numFmtId="38" fontId="18" fillId="16" borderId="6" xfId="0" applyNumberFormat="1" applyFont="1" applyFill="1" applyBorder="1" applyAlignment="1">
      <alignment horizontal="right" vertical="center" shrinkToFit="1"/>
    </xf>
    <xf numFmtId="38" fontId="18" fillId="16" borderId="7" xfId="0" applyNumberFormat="1" applyFont="1" applyFill="1" applyBorder="1" applyAlignment="1">
      <alignment horizontal="right" vertical="center" shrinkToFit="1"/>
    </xf>
    <xf numFmtId="38" fontId="18" fillId="16" borderId="8" xfId="0" applyNumberFormat="1" applyFont="1" applyFill="1" applyBorder="1" applyAlignment="1">
      <alignment horizontal="right" vertical="center" shrinkToFit="1"/>
    </xf>
    <xf numFmtId="3" fontId="18" fillId="16" borderId="2" xfId="0" applyNumberFormat="1" applyFont="1" applyFill="1" applyBorder="1" applyAlignment="1">
      <alignment horizontal="right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38" fontId="31" fillId="6" borderId="6" xfId="0" applyNumberFormat="1" applyFont="1" applyFill="1" applyBorder="1" applyAlignment="1">
      <alignment vertical="center" shrinkToFit="1"/>
    </xf>
    <xf numFmtId="38" fontId="31" fillId="6" borderId="7" xfId="0" applyNumberFormat="1" applyFont="1" applyFill="1" applyBorder="1" applyAlignment="1">
      <alignment vertical="center" shrinkToFit="1"/>
    </xf>
    <xf numFmtId="38" fontId="31" fillId="6" borderId="8" xfId="0" applyNumberFormat="1" applyFont="1" applyFill="1" applyBorder="1" applyAlignment="1">
      <alignment vertical="center" shrinkToFit="1"/>
    </xf>
    <xf numFmtId="38" fontId="18" fillId="6" borderId="60" xfId="0" applyNumberFormat="1" applyFont="1" applyFill="1" applyBorder="1" applyAlignment="1">
      <alignment vertical="center" shrinkToFit="1"/>
    </xf>
    <xf numFmtId="0" fontId="18" fillId="6" borderId="61" xfId="0" applyFont="1" applyFill="1" applyBorder="1" applyAlignment="1">
      <alignment vertical="center" shrinkToFit="1"/>
    </xf>
    <xf numFmtId="0" fontId="16" fillId="2" borderId="0" xfId="0" applyFont="1" applyFill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6" fillId="2" borderId="0" xfId="0" applyFont="1" applyFill="1" applyAlignment="1">
      <alignment horizontal="left" vertical="center" shrinkToFit="1"/>
    </xf>
    <xf numFmtId="38" fontId="18" fillId="0" borderId="6" xfId="0" applyNumberFormat="1" applyFont="1" applyBorder="1" applyAlignment="1">
      <alignment horizontal="right" vertical="center" shrinkToFit="1"/>
    </xf>
    <xf numFmtId="38" fontId="18" fillId="0" borderId="7" xfId="0" applyNumberFormat="1" applyFont="1" applyBorder="1" applyAlignment="1">
      <alignment horizontal="right" vertical="center" shrinkToFit="1"/>
    </xf>
    <xf numFmtId="38" fontId="18" fillId="0" borderId="8" xfId="0" applyNumberFormat="1" applyFont="1" applyBorder="1" applyAlignment="1">
      <alignment horizontal="right" vertical="center" shrinkToFit="1"/>
    </xf>
    <xf numFmtId="3" fontId="18" fillId="0" borderId="2" xfId="0" applyNumberFormat="1" applyFont="1" applyBorder="1" applyAlignment="1">
      <alignment horizontal="right" vertical="center"/>
    </xf>
    <xf numFmtId="0" fontId="18" fillId="13" borderId="47" xfId="0" applyFont="1" applyFill="1" applyBorder="1" applyAlignment="1">
      <alignment horizontal="center" vertical="center" textRotation="255" shrinkToFit="1"/>
    </xf>
    <xf numFmtId="0" fontId="18" fillId="13" borderId="48" xfId="0" applyFont="1" applyFill="1" applyBorder="1" applyAlignment="1">
      <alignment horizontal="center" vertical="center" textRotation="255" shrinkToFit="1"/>
    </xf>
    <xf numFmtId="0" fontId="18" fillId="13" borderId="49" xfId="0" applyFont="1" applyFill="1" applyBorder="1" applyAlignment="1">
      <alignment horizontal="center" vertical="center" textRotation="255" shrinkToFit="1"/>
    </xf>
    <xf numFmtId="38" fontId="18" fillId="0" borderId="57" xfId="0" applyNumberFormat="1" applyFont="1" applyBorder="1" applyAlignment="1">
      <alignment horizontal="right" vertical="center" shrinkToFit="1"/>
    </xf>
    <xf numFmtId="38" fontId="18" fillId="0" borderId="58" xfId="0" applyNumberFormat="1" applyFont="1" applyBorder="1" applyAlignment="1">
      <alignment horizontal="right" vertical="center" shrinkToFit="1"/>
    </xf>
    <xf numFmtId="38" fontId="18" fillId="0" borderId="59" xfId="0" applyNumberFormat="1" applyFont="1" applyBorder="1" applyAlignment="1">
      <alignment horizontal="right" vertical="center" shrinkToFit="1"/>
    </xf>
    <xf numFmtId="3" fontId="18" fillId="0" borderId="47" xfId="0" applyNumberFormat="1" applyFont="1" applyBorder="1" applyAlignment="1">
      <alignment horizontal="right" vertical="center"/>
    </xf>
    <xf numFmtId="0" fontId="18" fillId="14" borderId="2" xfId="0" applyFont="1" applyFill="1" applyBorder="1" applyAlignment="1">
      <alignment horizontal="center" vertical="center" textRotation="255"/>
    </xf>
    <xf numFmtId="0" fontId="18" fillId="14" borderId="47" xfId="0" applyFont="1" applyFill="1" applyBorder="1" applyAlignment="1">
      <alignment horizontal="center" vertical="center" textRotation="255"/>
    </xf>
    <xf numFmtId="38" fontId="18" fillId="15" borderId="6" xfId="0" applyNumberFormat="1" applyFont="1" applyFill="1" applyBorder="1" applyAlignment="1">
      <alignment horizontal="right" vertical="center" shrinkToFit="1"/>
    </xf>
    <xf numFmtId="38" fontId="18" fillId="15" borderId="7" xfId="0" applyNumberFormat="1" applyFont="1" applyFill="1" applyBorder="1" applyAlignment="1">
      <alignment horizontal="right" vertical="center" shrinkToFit="1"/>
    </xf>
    <xf numFmtId="38" fontId="18" fillId="15" borderId="8" xfId="0" applyNumberFormat="1" applyFont="1" applyFill="1" applyBorder="1" applyAlignment="1">
      <alignment horizontal="right" vertical="center" shrinkToFit="1"/>
    </xf>
    <xf numFmtId="3" fontId="18" fillId="15" borderId="2" xfId="0" applyNumberFormat="1" applyFont="1" applyFill="1" applyBorder="1" applyAlignment="1">
      <alignment horizontal="right" vertical="center"/>
    </xf>
    <xf numFmtId="0" fontId="18" fillId="13" borderId="2" xfId="0" applyFont="1" applyFill="1" applyBorder="1" applyAlignment="1">
      <alignment horizontal="center" vertical="center" textRotation="255"/>
    </xf>
    <xf numFmtId="38" fontId="18" fillId="8" borderId="6" xfId="0" applyNumberFormat="1" applyFont="1" applyFill="1" applyBorder="1" applyAlignment="1">
      <alignment horizontal="right" vertical="center" shrinkToFit="1"/>
    </xf>
    <xf numFmtId="38" fontId="18" fillId="8" borderId="7" xfId="0" applyNumberFormat="1" applyFont="1" applyFill="1" applyBorder="1" applyAlignment="1">
      <alignment horizontal="right" vertical="center" shrinkToFit="1"/>
    </xf>
    <xf numFmtId="38" fontId="18" fillId="8" borderId="8" xfId="0" applyNumberFormat="1" applyFont="1" applyFill="1" applyBorder="1" applyAlignment="1">
      <alignment horizontal="right" vertical="center" shrinkToFit="1"/>
    </xf>
    <xf numFmtId="3" fontId="18" fillId="8" borderId="2" xfId="0" applyNumberFormat="1" applyFont="1" applyFill="1" applyBorder="1" applyAlignment="1">
      <alignment horizontal="right" vertical="center"/>
    </xf>
    <xf numFmtId="0" fontId="18" fillId="14" borderId="47" xfId="0" applyFont="1" applyFill="1" applyBorder="1" applyAlignment="1">
      <alignment horizontal="center" vertical="center" textRotation="255" shrinkToFit="1"/>
    </xf>
    <xf numFmtId="0" fontId="18" fillId="0" borderId="48" xfId="0" applyFont="1" applyBorder="1" applyAlignment="1">
      <alignment horizontal="center" vertical="center" textRotation="255" shrinkToFit="1"/>
    </xf>
    <xf numFmtId="0" fontId="18" fillId="0" borderId="49" xfId="0" applyFont="1" applyBorder="1" applyAlignment="1">
      <alignment horizontal="center" vertical="center" textRotation="255" shrinkToFit="1"/>
    </xf>
    <xf numFmtId="0" fontId="18" fillId="14" borderId="48" xfId="0" applyFont="1" applyFill="1" applyBorder="1" applyAlignment="1">
      <alignment horizontal="center" vertical="center" textRotation="255"/>
    </xf>
    <xf numFmtId="0" fontId="18" fillId="14" borderId="49" xfId="0" applyFont="1" applyFill="1" applyBorder="1" applyAlignment="1">
      <alignment horizontal="center" vertical="center" textRotation="255"/>
    </xf>
    <xf numFmtId="0" fontId="18" fillId="14" borderId="48" xfId="0" applyFont="1" applyFill="1" applyBorder="1" applyAlignment="1">
      <alignment horizontal="center" vertical="center" textRotation="255" shrinkToFit="1"/>
    </xf>
    <xf numFmtId="0" fontId="18" fillId="14" borderId="49" xfId="0" applyFont="1" applyFill="1" applyBorder="1" applyAlignment="1">
      <alignment horizontal="center" vertical="center" textRotation="255" shrinkToFit="1"/>
    </xf>
    <xf numFmtId="38" fontId="18" fillId="0" borderId="54" xfId="0" applyNumberFormat="1" applyFont="1" applyBorder="1" applyAlignment="1">
      <alignment horizontal="right" vertical="center" shrinkToFit="1"/>
    </xf>
    <xf numFmtId="38" fontId="18" fillId="0" borderId="55" xfId="0" applyNumberFormat="1" applyFont="1" applyBorder="1" applyAlignment="1">
      <alignment horizontal="right" vertical="center" shrinkToFit="1"/>
    </xf>
    <xf numFmtId="38" fontId="18" fillId="0" borderId="56" xfId="0" applyNumberFormat="1" applyFont="1" applyBorder="1" applyAlignment="1">
      <alignment horizontal="right" vertical="center" shrinkToFit="1"/>
    </xf>
    <xf numFmtId="3" fontId="18" fillId="0" borderId="49" xfId="0" applyNumberFormat="1" applyFont="1" applyBorder="1" applyAlignment="1">
      <alignment horizontal="right" vertical="center"/>
    </xf>
    <xf numFmtId="0" fontId="16" fillId="2" borderId="5" xfId="0" applyFont="1" applyFill="1" applyBorder="1" applyAlignment="1">
      <alignment horizontal="left" vertical="center" shrinkToFit="1"/>
    </xf>
    <xf numFmtId="0" fontId="16" fillId="2" borderId="3" xfId="0" applyFont="1" applyFill="1" applyBorder="1" applyAlignment="1">
      <alignment horizontal="left" vertical="center" shrinkToFit="1"/>
    </xf>
    <xf numFmtId="0" fontId="18" fillId="2" borderId="5" xfId="0" applyFont="1" applyFill="1" applyBorder="1" applyAlignment="1">
      <alignment vertical="center" shrinkToFit="1"/>
    </xf>
    <xf numFmtId="0" fontId="18" fillId="2" borderId="51" xfId="0" applyFont="1" applyFill="1" applyBorder="1" applyAlignment="1">
      <alignment vertical="center" shrinkToFit="1"/>
    </xf>
    <xf numFmtId="0" fontId="18" fillId="2" borderId="3" xfId="0" applyFont="1" applyFill="1" applyBorder="1" applyAlignment="1">
      <alignment vertical="center" shrinkToFit="1"/>
    </xf>
    <xf numFmtId="0" fontId="18" fillId="2" borderId="53" xfId="0" applyFont="1" applyFill="1" applyBorder="1" applyAlignment="1">
      <alignment vertical="center" shrinkToFit="1"/>
    </xf>
    <xf numFmtId="0" fontId="18" fillId="13" borderId="47" xfId="0" applyFont="1" applyFill="1" applyBorder="1" applyAlignment="1">
      <alignment horizontal="center" vertical="center" textRotation="255"/>
    </xf>
    <xf numFmtId="0" fontId="18" fillId="13" borderId="48" xfId="0" applyFont="1" applyFill="1" applyBorder="1" applyAlignment="1">
      <alignment horizontal="center" vertical="center" textRotation="255"/>
    </xf>
    <xf numFmtId="0" fontId="18" fillId="13" borderId="49" xfId="0" applyFont="1" applyFill="1" applyBorder="1" applyAlignment="1">
      <alignment horizontal="center" vertical="center" textRotation="255"/>
    </xf>
    <xf numFmtId="3" fontId="18" fillId="0" borderId="2" xfId="0" applyNumberFormat="1" applyFont="1" applyBorder="1" applyAlignment="1">
      <alignment horizontal="right" vertical="center" shrinkToFit="1"/>
    </xf>
    <xf numFmtId="0" fontId="18" fillId="0" borderId="2" xfId="0" applyFont="1" applyBorder="1" applyAlignment="1">
      <alignment horizontal="right" vertical="center" shrinkToFit="1"/>
    </xf>
    <xf numFmtId="0" fontId="22" fillId="0" borderId="3" xfId="0" applyFont="1" applyBorder="1" applyAlignment="1">
      <alignment horizontal="center" vertical="center" shrinkToFit="1"/>
    </xf>
    <xf numFmtId="0" fontId="18" fillId="0" borderId="4" xfId="0" applyFont="1" applyBorder="1" applyAlignment="1">
      <alignment vertical="center" shrinkToFit="1"/>
    </xf>
    <xf numFmtId="38" fontId="18" fillId="13" borderId="6" xfId="1" applyFont="1" applyFill="1" applyBorder="1" applyAlignment="1">
      <alignment horizontal="right" vertical="center" shrinkToFit="1"/>
    </xf>
    <xf numFmtId="38" fontId="18" fillId="13" borderId="7" xfId="1" applyFont="1" applyFill="1" applyBorder="1" applyAlignment="1">
      <alignment horizontal="right" vertical="center" shrinkToFit="1"/>
    </xf>
    <xf numFmtId="38" fontId="18" fillId="13" borderId="8" xfId="1" applyFont="1" applyFill="1" applyBorder="1" applyAlignment="1">
      <alignment horizontal="right" vertical="center" shrinkToFit="1"/>
    </xf>
    <xf numFmtId="0" fontId="18" fillId="13" borderId="2" xfId="0" applyFont="1" applyFill="1" applyBorder="1" applyAlignment="1">
      <alignment horizontal="right" vertical="center" shrinkToFit="1"/>
    </xf>
    <xf numFmtId="0" fontId="23" fillId="23" borderId="6" xfId="0" applyFont="1" applyFill="1" applyBorder="1" applyAlignment="1">
      <alignment horizontal="center" vertical="center" shrinkToFit="1"/>
    </xf>
    <xf numFmtId="0" fontId="23" fillId="23" borderId="7" xfId="0" applyFont="1" applyFill="1" applyBorder="1" applyAlignment="1">
      <alignment horizontal="center" vertical="center" shrinkToFit="1"/>
    </xf>
    <xf numFmtId="0" fontId="23" fillId="21" borderId="8" xfId="0" applyFont="1" applyFill="1" applyBorder="1" applyAlignment="1">
      <alignment horizontal="center" vertical="center" shrinkToFit="1"/>
    </xf>
    <xf numFmtId="176" fontId="20" fillId="0" borderId="6" xfId="0" applyNumberFormat="1" applyFont="1" applyBorder="1" applyAlignment="1">
      <alignment horizontal="right" vertical="center" shrinkToFit="1"/>
    </xf>
    <xf numFmtId="0" fontId="20" fillId="0" borderId="7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right" vertical="center" shrinkToFit="1"/>
    </xf>
    <xf numFmtId="0" fontId="31" fillId="0" borderId="40" xfId="0" applyFont="1" applyBorder="1" applyAlignment="1">
      <alignment vertical="center" shrinkToFit="1"/>
    </xf>
    <xf numFmtId="0" fontId="31" fillId="0" borderId="41" xfId="0" applyFont="1" applyBorder="1" applyAlignment="1">
      <alignment vertical="center" shrinkToFit="1"/>
    </xf>
    <xf numFmtId="0" fontId="31" fillId="0" borderId="42" xfId="0" applyFont="1" applyBorder="1" applyAlignment="1">
      <alignment vertical="center" shrinkToFit="1"/>
    </xf>
    <xf numFmtId="0" fontId="27" fillId="0" borderId="43" xfId="0" applyFont="1" applyBorder="1" applyAlignment="1">
      <alignment vertical="top" wrapText="1"/>
    </xf>
    <xf numFmtId="0" fontId="27" fillId="0" borderId="0" xfId="0" applyFont="1" applyAlignment="1">
      <alignment vertical="top" wrapText="1"/>
    </xf>
    <xf numFmtId="0" fontId="18" fillId="0" borderId="41" xfId="0" applyFont="1" applyBorder="1" applyAlignment="1">
      <alignment vertical="center" shrinkToFit="1"/>
    </xf>
    <xf numFmtId="0" fontId="31" fillId="0" borderId="44" xfId="0" applyFont="1" applyBorder="1" applyAlignment="1">
      <alignment vertical="center" shrinkToFit="1"/>
    </xf>
    <xf numFmtId="0" fontId="31" fillId="0" borderId="45" xfId="0" applyFont="1" applyBorder="1" applyAlignment="1">
      <alignment vertical="center" shrinkToFit="1"/>
    </xf>
    <xf numFmtId="0" fontId="31" fillId="0" borderId="46" xfId="0" applyFont="1" applyBorder="1" applyAlignment="1">
      <alignment vertical="center" shrinkToFit="1"/>
    </xf>
    <xf numFmtId="0" fontId="9" fillId="22" borderId="2" xfId="0" applyFont="1" applyFill="1" applyBorder="1" applyAlignment="1">
      <alignment horizontal="center" vertical="center"/>
    </xf>
    <xf numFmtId="180" fontId="20" fillId="12" borderId="2" xfId="0" applyNumberFormat="1" applyFont="1" applyFill="1" applyBorder="1" applyAlignment="1">
      <alignment horizontal="right" vertical="center"/>
    </xf>
    <xf numFmtId="0" fontId="9" fillId="22" borderId="2" xfId="0" applyFont="1" applyFill="1" applyBorder="1" applyAlignment="1">
      <alignment horizontal="center" vertical="center" shrinkToFit="1"/>
    </xf>
    <xf numFmtId="176" fontId="20" fillId="11" borderId="6" xfId="1" applyNumberFormat="1" applyFont="1" applyFill="1" applyBorder="1" applyAlignment="1">
      <alignment horizontal="right" vertical="center" shrinkToFit="1"/>
    </xf>
    <xf numFmtId="0" fontId="18" fillId="0" borderId="7" xfId="0" applyFont="1" applyBorder="1" applyAlignment="1">
      <alignment horizontal="right" vertical="center" shrinkToFit="1"/>
    </xf>
    <xf numFmtId="0" fontId="18" fillId="0" borderId="8" xfId="0" applyFont="1" applyBorder="1" applyAlignment="1">
      <alignment horizontal="right" vertical="center" shrinkToFit="1"/>
    </xf>
    <xf numFmtId="0" fontId="22" fillId="0" borderId="35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36" xfId="0" applyFont="1" applyBorder="1" applyAlignment="1">
      <alignment horizontal="center" vertical="center" shrinkToFit="1"/>
    </xf>
    <xf numFmtId="177" fontId="20" fillId="7" borderId="2" xfId="0" applyNumberFormat="1" applyFont="1" applyFill="1" applyBorder="1" applyAlignment="1">
      <alignment horizontal="right" vertical="center"/>
    </xf>
    <xf numFmtId="0" fontId="31" fillId="0" borderId="37" xfId="0" applyFont="1" applyBorder="1" applyAlignment="1">
      <alignment vertical="center" shrinkToFit="1"/>
    </xf>
    <xf numFmtId="0" fontId="31" fillId="0" borderId="38" xfId="0" applyFont="1" applyBorder="1" applyAlignment="1">
      <alignment vertical="center" shrinkToFit="1"/>
    </xf>
    <xf numFmtId="0" fontId="31" fillId="0" borderId="39" xfId="0" applyFont="1" applyBorder="1" applyAlignment="1">
      <alignment vertical="center" shrinkToFit="1"/>
    </xf>
    <xf numFmtId="0" fontId="18" fillId="0" borderId="4" xfId="0" applyFont="1" applyBorder="1" applyAlignment="1">
      <alignment horizontal="center" vertical="center" shrinkToFit="1"/>
    </xf>
    <xf numFmtId="176" fontId="20" fillId="0" borderId="10" xfId="1" applyNumberFormat="1" applyFont="1" applyBorder="1" applyAlignment="1">
      <alignment horizontal="right" vertical="center" shrinkToFit="1"/>
    </xf>
    <xf numFmtId="176" fontId="18" fillId="0" borderId="11" xfId="0" applyNumberFormat="1" applyFont="1" applyBorder="1" applyAlignment="1">
      <alignment horizontal="right" vertical="center" shrinkToFit="1"/>
    </xf>
    <xf numFmtId="176" fontId="22" fillId="0" borderId="10" xfId="0" applyNumberFormat="1" applyFont="1" applyBorder="1" applyAlignment="1">
      <alignment horizontal="right" vertical="center" shrinkToFit="1"/>
    </xf>
    <xf numFmtId="176" fontId="22" fillId="0" borderId="30" xfId="0" applyNumberFormat="1" applyFont="1" applyBorder="1" applyAlignment="1">
      <alignment horizontal="right" vertical="center" shrinkToFit="1"/>
    </xf>
    <xf numFmtId="0" fontId="26" fillId="0" borderId="31" xfId="0" applyFont="1" applyBorder="1" applyAlignment="1">
      <alignment horizontal="right" vertical="center" shrinkToFit="1"/>
    </xf>
    <xf numFmtId="0" fontId="10" fillId="0" borderId="32" xfId="0" applyFont="1" applyBorder="1" applyAlignment="1">
      <alignment horizontal="right" vertical="center" shrinkToFit="1"/>
    </xf>
    <xf numFmtId="0" fontId="10" fillId="0" borderId="33" xfId="0" applyFont="1" applyBorder="1" applyAlignment="1">
      <alignment horizontal="right" vertical="center" shrinkToFit="1"/>
    </xf>
    <xf numFmtId="0" fontId="10" fillId="0" borderId="34" xfId="0" applyFont="1" applyBorder="1" applyAlignment="1">
      <alignment horizontal="right" vertical="center" shrinkToFit="1"/>
    </xf>
    <xf numFmtId="0" fontId="23" fillId="22" borderId="6" xfId="0" applyFont="1" applyFill="1" applyBorder="1" applyAlignment="1">
      <alignment horizontal="center" vertical="center" shrinkToFit="1"/>
    </xf>
    <xf numFmtId="0" fontId="18" fillId="21" borderId="7" xfId="0" applyFont="1" applyFill="1" applyBorder="1" applyAlignment="1">
      <alignment horizontal="center" vertical="center" shrinkToFit="1"/>
    </xf>
    <xf numFmtId="0" fontId="18" fillId="21" borderId="8" xfId="0" applyFont="1" applyFill="1" applyBorder="1" applyAlignment="1">
      <alignment horizontal="center" vertical="center" shrinkToFit="1"/>
    </xf>
    <xf numFmtId="176" fontId="20" fillId="19" borderId="6" xfId="0" applyNumberFormat="1" applyFont="1" applyFill="1" applyBorder="1" applyAlignment="1">
      <alignment horizontal="right" vertical="center" shrinkToFit="1"/>
    </xf>
    <xf numFmtId="0" fontId="18" fillId="19" borderId="7" xfId="0" applyFont="1" applyFill="1" applyBorder="1" applyAlignment="1">
      <alignment horizontal="right" vertical="center" shrinkToFit="1"/>
    </xf>
    <xf numFmtId="0" fontId="18" fillId="19" borderId="8" xfId="0" applyFont="1" applyFill="1" applyBorder="1" applyAlignment="1">
      <alignment horizontal="right" vertical="center" shrinkToFit="1"/>
    </xf>
    <xf numFmtId="0" fontId="23" fillId="0" borderId="24" xfId="0" applyFont="1" applyBorder="1" applyAlignment="1">
      <alignment horizontal="right" vertical="center" shrinkToFit="1"/>
    </xf>
    <xf numFmtId="0" fontId="30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0" fontId="23" fillId="22" borderId="7" xfId="0" applyFont="1" applyFill="1" applyBorder="1" applyAlignment="1">
      <alignment horizontal="center" vertical="center" shrinkToFit="1"/>
    </xf>
    <xf numFmtId="176" fontId="20" fillId="0" borderId="25" xfId="1" applyNumberFormat="1" applyFont="1" applyBorder="1" applyAlignment="1">
      <alignment horizontal="right" vertical="center" shrinkToFit="1"/>
    </xf>
    <xf numFmtId="0" fontId="20" fillId="0" borderId="26" xfId="0" applyFont="1" applyBorder="1" applyAlignment="1">
      <alignment horizontal="right" vertical="center" shrinkToFit="1"/>
    </xf>
    <xf numFmtId="0" fontId="20" fillId="0" borderId="27" xfId="0" applyFont="1" applyBorder="1" applyAlignment="1">
      <alignment horizontal="right" vertical="center" shrinkToFit="1"/>
    </xf>
    <xf numFmtId="176" fontId="20" fillId="0" borderId="10" xfId="1" applyNumberFormat="1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176" fontId="22" fillId="0" borderId="12" xfId="0" applyNumberFormat="1" applyFont="1" applyBorder="1" applyAlignment="1">
      <alignment horizontal="right" vertical="center" shrinkToFit="1"/>
    </xf>
    <xf numFmtId="176" fontId="22" fillId="0" borderId="24" xfId="0" applyNumberFormat="1" applyFont="1" applyBorder="1" applyAlignment="1">
      <alignment horizontal="right" vertical="center" shrinkToFit="1"/>
    </xf>
    <xf numFmtId="176" fontId="20" fillId="19" borderId="6" xfId="1" applyNumberFormat="1" applyFont="1" applyFill="1" applyBorder="1" applyAlignment="1">
      <alignment horizontal="right" vertical="center" shrinkToFit="1"/>
    </xf>
    <xf numFmtId="0" fontId="20" fillId="19" borderId="7" xfId="0" applyFont="1" applyFill="1" applyBorder="1" applyAlignment="1">
      <alignment horizontal="right" vertical="center" shrinkToFit="1"/>
    </xf>
    <xf numFmtId="0" fontId="20" fillId="19" borderId="8" xfId="0" applyFont="1" applyFill="1" applyBorder="1" applyAlignment="1">
      <alignment horizontal="right" vertical="center" shrinkToFit="1"/>
    </xf>
    <xf numFmtId="176" fontId="20" fillId="0" borderId="9" xfId="1" applyNumberFormat="1" applyFont="1" applyBorder="1" applyAlignment="1">
      <alignment horizontal="right" vertical="center" shrinkToFit="1"/>
    </xf>
    <xf numFmtId="176" fontId="20" fillId="24" borderId="10" xfId="1" applyNumberFormat="1" applyFont="1" applyFill="1" applyBorder="1" applyAlignment="1">
      <alignment horizontal="center" vertical="center" shrinkToFit="1"/>
    </xf>
    <xf numFmtId="0" fontId="18" fillId="24" borderId="11" xfId="0" applyFont="1" applyFill="1" applyBorder="1" applyAlignment="1">
      <alignment horizontal="center" vertical="center" shrinkToFit="1"/>
    </xf>
    <xf numFmtId="0" fontId="23" fillId="9" borderId="10" xfId="0" applyFont="1" applyFill="1" applyBorder="1" applyAlignment="1">
      <alignment horizontal="center" vertical="center" shrinkToFit="1"/>
    </xf>
    <xf numFmtId="0" fontId="23" fillId="9" borderId="12" xfId="0" applyFont="1" applyFill="1" applyBorder="1" applyAlignment="1">
      <alignment horizontal="center" vertical="center" shrinkToFit="1"/>
    </xf>
    <xf numFmtId="0" fontId="23" fillId="9" borderId="24" xfId="0" applyFont="1" applyFill="1" applyBorder="1" applyAlignment="1">
      <alignment horizontal="center" vertical="center" shrinkToFit="1"/>
    </xf>
    <xf numFmtId="0" fontId="20" fillId="0" borderId="6" xfId="0" applyFont="1" applyBorder="1" applyAlignment="1">
      <alignment horizontal="right" vertical="center" shrinkToFi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6" fillId="0" borderId="16" xfId="0" applyFont="1" applyBorder="1" applyAlignment="1">
      <alignment horizontal="right" vertical="top" wrapText="1"/>
    </xf>
    <xf numFmtId="0" fontId="18" fillId="0" borderId="16" xfId="0" applyFont="1" applyBorder="1" applyAlignment="1">
      <alignment horizontal="right" vertical="top" wrapText="1"/>
    </xf>
    <xf numFmtId="0" fontId="22" fillId="0" borderId="17" xfId="0" applyFont="1" applyBorder="1" applyAlignment="1">
      <alignment horizontal="center" vertical="center" shrinkToFit="1"/>
    </xf>
    <xf numFmtId="0" fontId="22" fillId="0" borderId="18" xfId="0" applyFont="1" applyBorder="1" applyAlignment="1">
      <alignment horizontal="center" vertical="center" shrinkToFit="1"/>
    </xf>
    <xf numFmtId="0" fontId="22" fillId="0" borderId="19" xfId="0" applyFont="1" applyBorder="1" applyAlignment="1">
      <alignment horizontal="center" vertical="center" shrinkToFit="1"/>
    </xf>
    <xf numFmtId="10" fontId="20" fillId="8" borderId="6" xfId="0" applyNumberFormat="1" applyFont="1" applyFill="1" applyBorder="1" applyAlignment="1">
      <alignment horizontal="right" vertical="center" shrinkToFit="1"/>
    </xf>
    <xf numFmtId="0" fontId="20" fillId="8" borderId="7" xfId="0" applyFont="1" applyFill="1" applyBorder="1" applyAlignment="1">
      <alignment horizontal="right" vertical="center" shrinkToFit="1"/>
    </xf>
    <xf numFmtId="0" fontId="20" fillId="8" borderId="8" xfId="0" applyFont="1" applyFill="1" applyBorder="1" applyAlignment="1">
      <alignment horizontal="right" vertical="center" shrinkToFit="1"/>
    </xf>
    <xf numFmtId="176" fontId="20" fillId="0" borderId="10" xfId="0" applyNumberFormat="1" applyFont="1" applyBorder="1" applyAlignment="1">
      <alignment vertical="center" shrinkToFit="1"/>
    </xf>
    <xf numFmtId="0" fontId="20" fillId="0" borderId="11" xfId="0" applyFont="1" applyBorder="1" applyAlignment="1">
      <alignment vertical="center" shrinkToFit="1"/>
    </xf>
    <xf numFmtId="0" fontId="20" fillId="0" borderId="12" xfId="0" applyFont="1" applyBorder="1" applyAlignment="1">
      <alignment vertical="center" shrinkToFit="1"/>
    </xf>
    <xf numFmtId="0" fontId="18" fillId="0" borderId="11" xfId="0" applyFont="1" applyBorder="1" applyAlignment="1">
      <alignment vertical="center" shrinkToFit="1"/>
    </xf>
    <xf numFmtId="176" fontId="20" fillId="7" borderId="2" xfId="1" applyNumberFormat="1" applyFont="1" applyFill="1" applyBorder="1" applyAlignment="1">
      <alignment horizontal="right" vertical="center"/>
    </xf>
    <xf numFmtId="176" fontId="20" fillId="19" borderId="10" xfId="0" applyNumberFormat="1" applyFont="1" applyFill="1" applyBorder="1" applyAlignment="1">
      <alignment vertical="center" shrinkToFit="1"/>
    </xf>
    <xf numFmtId="0" fontId="20" fillId="19" borderId="12" xfId="0" applyFont="1" applyFill="1" applyBorder="1" applyAlignment="1">
      <alignment vertical="center" shrinkToFit="1"/>
    </xf>
    <xf numFmtId="0" fontId="20" fillId="19" borderId="11" xfId="0" applyFont="1" applyFill="1" applyBorder="1" applyAlignment="1">
      <alignment vertical="center" shrinkToFit="1"/>
    </xf>
    <xf numFmtId="176" fontId="20" fillId="7" borderId="2" xfId="0" applyNumberFormat="1" applyFont="1" applyFill="1" applyBorder="1" applyAlignment="1">
      <alignment horizontal="right" vertical="center"/>
    </xf>
    <xf numFmtId="0" fontId="23" fillId="20" borderId="6" xfId="0" applyFont="1" applyFill="1" applyBorder="1" applyAlignment="1">
      <alignment horizontal="center" vertical="center" shrinkToFit="1"/>
    </xf>
    <xf numFmtId="0" fontId="23" fillId="21" borderId="7" xfId="0" applyFont="1" applyFill="1" applyBorder="1" applyAlignment="1">
      <alignment horizontal="center" vertical="center" shrinkToFit="1"/>
    </xf>
    <xf numFmtId="0" fontId="23" fillId="20" borderId="7" xfId="0" applyFont="1" applyFill="1" applyBorder="1" applyAlignment="1">
      <alignment horizontal="center" vertical="center" shrinkToFit="1"/>
    </xf>
    <xf numFmtId="0" fontId="18" fillId="21" borderId="10" xfId="0" applyFont="1" applyFill="1" applyBorder="1" applyAlignment="1">
      <alignment horizontal="center" vertical="center" shrinkToFit="1"/>
    </xf>
    <xf numFmtId="0" fontId="18" fillId="21" borderId="11" xfId="0" applyFont="1" applyFill="1" applyBorder="1" applyAlignment="1">
      <alignment horizontal="center" vertical="center" shrinkToFit="1"/>
    </xf>
    <xf numFmtId="0" fontId="18" fillId="21" borderId="12" xfId="0" applyFont="1" applyFill="1" applyBorder="1" applyAlignment="1">
      <alignment horizontal="center" vertical="center" shrinkToFit="1"/>
    </xf>
    <xf numFmtId="0" fontId="25" fillId="5" borderId="7" xfId="0" applyFont="1" applyFill="1" applyBorder="1" applyAlignment="1">
      <alignment horizontal="right" vertical="center" shrinkToFit="1"/>
    </xf>
    <xf numFmtId="0" fontId="9" fillId="5" borderId="7" xfId="0" applyFont="1" applyFill="1" applyBorder="1" applyAlignment="1">
      <alignment horizontal="right" vertical="center" shrinkToFit="1"/>
    </xf>
    <xf numFmtId="0" fontId="9" fillId="5" borderId="8" xfId="0" applyFont="1" applyFill="1" applyBorder="1" applyAlignment="1">
      <alignment horizontal="right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22</xdr:row>
      <xdr:rowOff>247650</xdr:rowOff>
    </xdr:from>
    <xdr:to>
      <xdr:col>12</xdr:col>
      <xdr:colOff>66675</xdr:colOff>
      <xdr:row>22</xdr:row>
      <xdr:rowOff>247650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1E76D1BC-A586-F33B-AFCA-0214432F391B}"/>
            </a:ext>
          </a:extLst>
        </xdr:cNvPr>
        <xdr:cNvCxnSpPr/>
      </xdr:nvCxnSpPr>
      <xdr:spPr>
        <a:xfrm>
          <a:off x="3019425" y="5324475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4F73A-CABF-4E21-907F-AAC5296A35A7}">
  <dimension ref="A1:BI612"/>
  <sheetViews>
    <sheetView tabSelected="1" view="pageLayout" zoomScaleNormal="100" workbookViewId="0">
      <selection activeCell="F25" sqref="F25:I25"/>
    </sheetView>
  </sheetViews>
  <sheetFormatPr defaultColWidth="8.625" defaultRowHeight="20.25" customHeight="1"/>
  <cols>
    <col min="1" max="5" width="3.125" style="3" customWidth="1"/>
    <col min="6" max="8" width="3.625" style="3" customWidth="1"/>
    <col min="9" max="9" width="5.5" style="3" customWidth="1"/>
    <col min="10" max="10" width="1.375" style="3" customWidth="1"/>
    <col min="11" max="11" width="2.125" style="3" customWidth="1"/>
    <col min="12" max="12" width="4.875" style="3" customWidth="1"/>
    <col min="13" max="13" width="8.875" style="3" customWidth="1"/>
    <col min="14" max="14" width="9.625" style="3" customWidth="1"/>
    <col min="15" max="15" width="10.125" style="3" customWidth="1"/>
    <col min="16" max="16" width="12.875" style="3" customWidth="1"/>
    <col min="17" max="17" width="1.625" style="3" customWidth="1"/>
    <col min="18" max="18" width="3.625" style="3" customWidth="1"/>
    <col min="19" max="19" width="5.375" style="3" customWidth="1"/>
    <col min="20" max="20" width="10.5" style="3" customWidth="1"/>
    <col min="21" max="21" width="11.5" style="3" customWidth="1"/>
    <col min="22" max="22" width="13.125" style="3" customWidth="1"/>
    <col min="23" max="23" width="12" style="3" customWidth="1"/>
    <col min="24" max="24" width="1.375" style="3" customWidth="1"/>
    <col min="25" max="33" width="3.625" style="3" customWidth="1"/>
    <col min="34" max="34" width="10.625" style="3" customWidth="1"/>
    <col min="35" max="36" width="8.625" style="3"/>
    <col min="37" max="37" width="14.5" style="3" customWidth="1"/>
    <col min="38" max="38" width="8.625" style="3" customWidth="1"/>
    <col min="39" max="39" width="11.625" style="3" customWidth="1"/>
    <col min="40" max="40" width="8.625" style="3"/>
    <col min="41" max="41" width="9.375" style="3" customWidth="1"/>
    <col min="42" max="42" width="11.375" style="3" customWidth="1"/>
    <col min="43" max="43" width="8.625" style="3"/>
    <col min="44" max="44" width="9.375" style="3" customWidth="1"/>
    <col min="45" max="45" width="10.5" style="3" customWidth="1"/>
    <col min="46" max="49" width="0" style="3" hidden="1" customWidth="1"/>
    <col min="50" max="50" width="13.375" style="3" hidden="1" customWidth="1"/>
    <col min="51" max="52" width="0" style="3" hidden="1" customWidth="1"/>
    <col min="53" max="53" width="10.5" style="3" hidden="1" customWidth="1"/>
    <col min="54" max="56" width="9.625" style="3" hidden="1" customWidth="1"/>
    <col min="57" max="57" width="10.5" style="3" hidden="1" customWidth="1"/>
    <col min="58" max="58" width="9.5" style="3" hidden="1" customWidth="1"/>
    <col min="59" max="60" width="9.125" style="3" hidden="1" customWidth="1"/>
    <col min="61" max="64" width="0" style="3" hidden="1" customWidth="1"/>
    <col min="65" max="16384" width="8.625" style="3"/>
  </cols>
  <sheetData>
    <row r="1" spans="1:59" ht="1.5" customHeight="1">
      <c r="A1" s="1"/>
      <c r="B1" s="1"/>
      <c r="C1" s="1"/>
      <c r="D1" s="1"/>
      <c r="E1" s="1"/>
      <c r="F1" s="2"/>
      <c r="G1" s="2"/>
      <c r="H1" s="2"/>
      <c r="I1" s="2"/>
      <c r="L1" s="4"/>
      <c r="M1" s="4"/>
      <c r="N1" s="4"/>
      <c r="O1" s="5"/>
      <c r="P1" s="5"/>
      <c r="Q1" s="6"/>
      <c r="R1" s="6"/>
      <c r="S1" s="6"/>
      <c r="T1" s="6"/>
      <c r="U1" s="6"/>
      <c r="V1" s="6"/>
      <c r="W1" s="6"/>
      <c r="X1" s="7"/>
      <c r="AU1" s="8"/>
      <c r="AX1" s="7"/>
      <c r="AY1" s="9"/>
      <c r="AZ1" s="9"/>
      <c r="BA1" s="10"/>
      <c r="BB1" s="10"/>
      <c r="BC1" s="11"/>
      <c r="BD1" s="10"/>
      <c r="BE1" s="11"/>
      <c r="BF1" s="11"/>
      <c r="BG1" s="9"/>
    </row>
    <row r="2" spans="1:59" ht="18.95" customHeight="1">
      <c r="A2" s="188" t="s">
        <v>128</v>
      </c>
      <c r="B2" s="189"/>
      <c r="C2" s="189"/>
      <c r="D2" s="189"/>
      <c r="E2" s="189"/>
      <c r="F2" s="189"/>
      <c r="G2" s="189"/>
      <c r="H2" s="189"/>
      <c r="I2" s="189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16"/>
      <c r="V2" s="171"/>
      <c r="W2" s="171"/>
      <c r="X2" s="7"/>
      <c r="AU2" s="8"/>
      <c r="AX2" s="7"/>
      <c r="AY2" s="9"/>
      <c r="AZ2" s="9"/>
      <c r="BA2" s="10"/>
      <c r="BB2" s="10"/>
      <c r="BC2" s="11"/>
      <c r="BD2" s="10"/>
      <c r="BE2" s="11"/>
      <c r="BF2" s="11"/>
      <c r="BG2" s="9"/>
    </row>
    <row r="3" spans="1:59" ht="18.95" customHeight="1">
      <c r="A3" s="189"/>
      <c r="B3" s="189"/>
      <c r="C3" s="189"/>
      <c r="D3" s="189"/>
      <c r="E3" s="189"/>
      <c r="F3" s="189"/>
      <c r="G3" s="189"/>
      <c r="H3" s="189"/>
      <c r="I3" s="189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17">
        <f ca="1">TODAY()</f>
        <v>45397</v>
      </c>
      <c r="V3" s="171"/>
      <c r="W3" s="171"/>
      <c r="X3" s="7"/>
      <c r="AU3" s="8"/>
      <c r="AX3" s="7"/>
      <c r="AY3" s="9"/>
      <c r="AZ3" s="9"/>
      <c r="BA3" s="10"/>
      <c r="BB3" s="10"/>
      <c r="BC3" s="11"/>
      <c r="BD3" s="10"/>
      <c r="BE3" s="11"/>
      <c r="BF3" s="11"/>
      <c r="BG3" s="9"/>
    </row>
    <row r="4" spans="1:59" ht="9.9499999999999993" customHeight="1">
      <c r="A4" s="18"/>
      <c r="B4" s="18"/>
      <c r="C4" s="18"/>
      <c r="D4" s="18"/>
      <c r="E4" s="18"/>
      <c r="F4" s="19"/>
      <c r="G4" s="19"/>
      <c r="H4" s="19"/>
      <c r="I4" s="19"/>
      <c r="J4" s="20"/>
      <c r="K4" s="20"/>
      <c r="L4" s="21"/>
      <c r="M4" s="21"/>
      <c r="N4" s="21"/>
      <c r="O4" s="20"/>
      <c r="P4" s="20"/>
      <c r="Q4" s="22"/>
      <c r="R4" s="22"/>
      <c r="S4" s="22"/>
      <c r="T4" s="22"/>
      <c r="U4" s="22"/>
      <c r="V4" s="22"/>
      <c r="W4" s="22"/>
      <c r="X4" s="7"/>
      <c r="Y4" s="12"/>
      <c r="Z4" s="13"/>
      <c r="AA4" s="13"/>
      <c r="AB4" s="13"/>
      <c r="AC4" s="13"/>
      <c r="AD4" s="14"/>
      <c r="AE4" s="14"/>
      <c r="AF4" s="14"/>
      <c r="AG4" s="14"/>
      <c r="AU4" s="8"/>
      <c r="AX4" s="7"/>
      <c r="AY4" s="9"/>
      <c r="AZ4" s="9"/>
      <c r="BA4" s="10"/>
      <c r="BB4" s="10"/>
      <c r="BC4" s="11"/>
      <c r="BD4" s="10"/>
      <c r="BE4" s="11"/>
      <c r="BF4" s="11"/>
      <c r="BG4" s="9"/>
    </row>
    <row r="5" spans="1:59" ht="18.95" customHeight="1" thickBot="1">
      <c r="A5" s="235" t="s">
        <v>135</v>
      </c>
      <c r="B5" s="235"/>
      <c r="C5" s="235"/>
      <c r="D5" s="235"/>
      <c r="E5" s="235"/>
      <c r="F5" s="235"/>
      <c r="G5" s="235"/>
      <c r="H5" s="235"/>
      <c r="I5" s="235"/>
      <c r="J5" s="20"/>
      <c r="K5" s="20"/>
      <c r="L5" s="235" t="s">
        <v>136</v>
      </c>
      <c r="M5" s="235"/>
      <c r="N5" s="235"/>
      <c r="O5" s="235"/>
      <c r="P5" s="235"/>
      <c r="Q5" s="20"/>
      <c r="R5" s="20"/>
      <c r="S5" s="235" t="s">
        <v>137</v>
      </c>
      <c r="T5" s="235"/>
      <c r="U5" s="235"/>
      <c r="V5" s="235"/>
      <c r="W5" s="235"/>
      <c r="X5" s="7"/>
      <c r="Y5" s="12"/>
      <c r="Z5" s="13"/>
      <c r="AA5" s="13"/>
      <c r="AB5" s="13"/>
      <c r="AC5" s="13"/>
      <c r="AD5" s="14"/>
      <c r="AE5" s="14"/>
      <c r="AF5" s="14"/>
      <c r="AG5" s="14"/>
      <c r="AU5" s="8"/>
      <c r="AX5" s="7"/>
      <c r="AY5" s="9"/>
      <c r="AZ5" s="9"/>
      <c r="BA5" s="10"/>
      <c r="BB5" s="10"/>
      <c r="BC5" s="11"/>
      <c r="BD5" s="10"/>
      <c r="BE5" s="11"/>
      <c r="BF5" s="11"/>
      <c r="BG5" s="9"/>
    </row>
    <row r="6" spans="1:59" ht="18.95" customHeight="1" thickTop="1">
      <c r="A6" s="269" t="s">
        <v>0</v>
      </c>
      <c r="B6" s="269"/>
      <c r="C6" s="269"/>
      <c r="D6" s="269"/>
      <c r="E6" s="269"/>
      <c r="F6" s="269"/>
      <c r="G6" s="269"/>
      <c r="H6" s="269"/>
      <c r="I6" s="269"/>
      <c r="J6" s="20"/>
      <c r="K6" s="20"/>
      <c r="L6" s="334" t="s">
        <v>131</v>
      </c>
      <c r="M6" s="334"/>
      <c r="N6" s="334"/>
      <c r="O6" s="334"/>
      <c r="P6" s="334"/>
      <c r="Q6" s="20"/>
      <c r="R6" s="20"/>
      <c r="S6" s="334" t="s">
        <v>132</v>
      </c>
      <c r="T6" s="334"/>
      <c r="U6" s="334"/>
      <c r="V6" s="334"/>
      <c r="W6" s="334"/>
      <c r="X6" s="7"/>
      <c r="Y6" s="12"/>
      <c r="Z6" s="13"/>
      <c r="AA6" s="13"/>
      <c r="AB6" s="13"/>
      <c r="AC6" s="13"/>
      <c r="AD6" s="14"/>
      <c r="AE6" s="14"/>
      <c r="AF6" s="14"/>
      <c r="AG6" s="14"/>
      <c r="AU6" s="8"/>
      <c r="AX6" s="7"/>
      <c r="AY6" s="9"/>
      <c r="AZ6" s="9"/>
      <c r="BA6" s="10"/>
      <c r="BB6" s="10"/>
      <c r="BC6" s="11"/>
      <c r="BD6" s="10"/>
      <c r="BE6" s="11"/>
      <c r="BF6" s="11"/>
      <c r="BG6" s="9"/>
    </row>
    <row r="7" spans="1:59" ht="18.95" customHeight="1">
      <c r="A7" s="324" t="s">
        <v>1</v>
      </c>
      <c r="B7" s="325"/>
      <c r="C7" s="325"/>
      <c r="D7" s="325"/>
      <c r="E7" s="243"/>
      <c r="F7" s="326" t="s">
        <v>142</v>
      </c>
      <c r="G7" s="325"/>
      <c r="H7" s="325"/>
      <c r="I7" s="243"/>
      <c r="J7" s="20"/>
      <c r="K7" s="20"/>
      <c r="L7" s="110" t="s">
        <v>2</v>
      </c>
      <c r="M7" s="111" t="s">
        <v>3</v>
      </c>
      <c r="N7" s="327" t="s">
        <v>4</v>
      </c>
      <c r="O7" s="328"/>
      <c r="P7" s="112" t="s">
        <v>5</v>
      </c>
      <c r="Q7" s="20"/>
      <c r="R7" s="20"/>
      <c r="S7" s="110" t="s">
        <v>2</v>
      </c>
      <c r="T7" s="111" t="s">
        <v>3</v>
      </c>
      <c r="U7" s="327" t="s">
        <v>6</v>
      </c>
      <c r="V7" s="329"/>
      <c r="W7" s="328"/>
      <c r="X7" s="7"/>
      <c r="Y7" s="12"/>
      <c r="Z7" s="13"/>
      <c r="AA7" s="13"/>
      <c r="AB7" s="13"/>
      <c r="AC7" s="13"/>
      <c r="AD7" s="14"/>
      <c r="AE7" s="14"/>
      <c r="AF7" s="14"/>
      <c r="AG7" s="14"/>
      <c r="AU7" s="8"/>
      <c r="AX7" s="7"/>
      <c r="AY7" s="9"/>
      <c r="AZ7" s="9"/>
      <c r="BA7" s="10"/>
      <c r="BB7" s="10"/>
      <c r="BC7" s="11"/>
      <c r="BD7" s="10"/>
      <c r="BE7" s="11"/>
      <c r="BF7" s="11"/>
      <c r="BG7" s="9"/>
    </row>
    <row r="8" spans="1:59" ht="19.5" customHeight="1">
      <c r="A8" s="324" t="s">
        <v>7</v>
      </c>
      <c r="B8" s="325"/>
      <c r="C8" s="325"/>
      <c r="D8" s="325"/>
      <c r="E8" s="243"/>
      <c r="F8" s="330" t="s">
        <v>130</v>
      </c>
      <c r="G8" s="331"/>
      <c r="H8" s="331"/>
      <c r="I8" s="332"/>
      <c r="J8" s="20"/>
      <c r="K8" s="20"/>
      <c r="L8" s="23">
        <v>5</v>
      </c>
      <c r="M8" s="117">
        <v>2029</v>
      </c>
      <c r="N8" s="315">
        <f>F20*(60-F15)</f>
        <v>10209011.492602821</v>
      </c>
      <c r="O8" s="316"/>
      <c r="P8" s="24" t="s">
        <v>8</v>
      </c>
      <c r="Q8" s="20"/>
      <c r="R8" s="20"/>
      <c r="S8" s="23">
        <v>5</v>
      </c>
      <c r="T8" s="117">
        <v>2029</v>
      </c>
      <c r="U8" s="315">
        <f>T115</f>
        <v>74345851.87930274</v>
      </c>
      <c r="V8" s="317"/>
      <c r="W8" s="318"/>
      <c r="X8" s="7"/>
      <c r="Y8" s="12"/>
      <c r="Z8" s="13"/>
      <c r="AA8" s="13"/>
      <c r="AB8" s="13"/>
      <c r="AC8" s="13"/>
      <c r="AD8" s="14"/>
      <c r="AE8" s="14"/>
      <c r="AF8" s="14"/>
      <c r="AG8" s="14"/>
      <c r="AU8" s="8"/>
      <c r="AX8" s="7"/>
      <c r="AY8" s="9"/>
      <c r="AZ8" s="9"/>
      <c r="BA8" s="10"/>
      <c r="BB8" s="10"/>
      <c r="BC8" s="11"/>
      <c r="BD8" s="10"/>
      <c r="BE8" s="11"/>
      <c r="BF8" s="11"/>
      <c r="BG8" s="9"/>
    </row>
    <row r="9" spans="1:59" ht="19.5" customHeight="1">
      <c r="A9" s="258" t="s">
        <v>9</v>
      </c>
      <c r="B9" s="258"/>
      <c r="C9" s="258"/>
      <c r="D9" s="258"/>
      <c r="E9" s="258"/>
      <c r="F9" s="319">
        <v>99800000</v>
      </c>
      <c r="G9" s="319"/>
      <c r="H9" s="319"/>
      <c r="I9" s="319"/>
      <c r="J9" s="20"/>
      <c r="K9" s="20"/>
      <c r="L9" s="23">
        <v>10</v>
      </c>
      <c r="M9" s="117">
        <v>2034</v>
      </c>
      <c r="N9" s="320">
        <f>N8+F21*5</f>
        <v>20770057.864260912</v>
      </c>
      <c r="O9" s="322"/>
      <c r="P9" s="118" t="s">
        <v>10</v>
      </c>
      <c r="Q9" s="20"/>
      <c r="R9" s="20"/>
      <c r="S9" s="23">
        <v>10</v>
      </c>
      <c r="T9" s="117">
        <v>2034</v>
      </c>
      <c r="U9" s="320">
        <f>T189</f>
        <v>64155852.729600109</v>
      </c>
      <c r="V9" s="321"/>
      <c r="W9" s="159"/>
      <c r="X9" s="7"/>
      <c r="Y9" s="12"/>
      <c r="Z9" s="13"/>
      <c r="AA9" s="13"/>
      <c r="AB9" s="13"/>
      <c r="AC9" s="13"/>
      <c r="AD9" s="14"/>
      <c r="AE9" s="14"/>
      <c r="AF9" s="14"/>
      <c r="AG9" s="14"/>
      <c r="AU9" s="8"/>
      <c r="AX9" s="7"/>
      <c r="AY9" s="9"/>
      <c r="AZ9" s="9"/>
      <c r="BA9" s="10"/>
      <c r="BB9" s="10"/>
      <c r="BC9" s="11"/>
      <c r="BD9" s="10"/>
      <c r="BE9" s="11"/>
      <c r="BF9" s="11"/>
      <c r="BG9" s="9"/>
    </row>
    <row r="10" spans="1:59" ht="19.5" customHeight="1">
      <c r="A10" s="258" t="s">
        <v>11</v>
      </c>
      <c r="B10" s="258"/>
      <c r="C10" s="258"/>
      <c r="D10" s="258"/>
      <c r="E10" s="258"/>
      <c r="F10" s="323">
        <v>4000000</v>
      </c>
      <c r="G10" s="323"/>
      <c r="H10" s="323"/>
      <c r="I10" s="323"/>
      <c r="J10" s="20"/>
      <c r="K10" s="20"/>
      <c r="L10" s="23">
        <v>15</v>
      </c>
      <c r="M10" s="117">
        <v>2039</v>
      </c>
      <c r="N10" s="315">
        <f>N9+(F21*5*90%)</f>
        <v>30274999.598753192</v>
      </c>
      <c r="O10" s="316"/>
      <c r="P10" s="25" t="s">
        <v>12</v>
      </c>
      <c r="Q10" s="20"/>
      <c r="R10" s="20"/>
      <c r="S10" s="23">
        <v>15</v>
      </c>
      <c r="T10" s="117">
        <v>2039</v>
      </c>
      <c r="U10" s="315">
        <f>T270</f>
        <v>53172728.565973021</v>
      </c>
      <c r="V10" s="317"/>
      <c r="W10" s="318"/>
      <c r="X10" s="7"/>
      <c r="Y10" s="12"/>
      <c r="Z10" s="13"/>
      <c r="AA10" s="13"/>
      <c r="AB10" s="13"/>
      <c r="AC10" s="13"/>
      <c r="AD10" s="14"/>
      <c r="AE10" s="14"/>
      <c r="AF10" s="14"/>
      <c r="AG10" s="14"/>
      <c r="AU10" s="8"/>
      <c r="AX10" s="7"/>
      <c r="AY10" s="9"/>
      <c r="AZ10" s="9"/>
      <c r="BA10" s="10"/>
      <c r="BB10" s="10"/>
      <c r="BC10" s="11"/>
      <c r="BD10" s="10"/>
      <c r="BE10" s="11"/>
      <c r="BF10" s="11"/>
      <c r="BG10" s="9"/>
    </row>
    <row r="11" spans="1:59" ht="19.5" customHeight="1">
      <c r="A11" s="256" t="s">
        <v>13</v>
      </c>
      <c r="B11" s="256"/>
      <c r="C11" s="256"/>
      <c r="D11" s="256"/>
      <c r="E11" s="256"/>
      <c r="F11" s="319">
        <v>20000000</v>
      </c>
      <c r="G11" s="319"/>
      <c r="H11" s="319"/>
      <c r="I11" s="319"/>
      <c r="J11" s="20"/>
      <c r="K11" s="20"/>
      <c r="L11" s="23">
        <v>20</v>
      </c>
      <c r="M11" s="117">
        <v>2044</v>
      </c>
      <c r="N11" s="320">
        <f>N10+(F21*5*90%)</f>
        <v>39779941.333245471</v>
      </c>
      <c r="O11" s="320"/>
      <c r="P11" s="118" t="s">
        <v>14</v>
      </c>
      <c r="Q11" s="20"/>
      <c r="R11" s="20"/>
      <c r="S11" s="23">
        <v>20</v>
      </c>
      <c r="T11" s="117">
        <v>2044</v>
      </c>
      <c r="U11" s="320">
        <f>T344</f>
        <v>41334747.55915717</v>
      </c>
      <c r="V11" s="321"/>
      <c r="W11" s="159"/>
      <c r="X11" s="7"/>
      <c r="Y11" s="12"/>
      <c r="Z11" s="13"/>
      <c r="AA11" s="13"/>
      <c r="AB11" s="13"/>
      <c r="AC11" s="13"/>
      <c r="AD11" s="14"/>
      <c r="AE11" s="14"/>
      <c r="AF11" s="14"/>
      <c r="AG11" s="14"/>
      <c r="AU11" s="8"/>
      <c r="AX11" s="7"/>
      <c r="AY11" s="9"/>
      <c r="AZ11" s="9"/>
      <c r="BA11" s="10"/>
      <c r="BB11" s="10"/>
      <c r="BC11" s="11"/>
      <c r="BD11" s="10"/>
      <c r="BE11" s="11"/>
      <c r="BF11" s="11"/>
      <c r="BG11" s="9"/>
    </row>
    <row r="12" spans="1:59" ht="19.5" customHeight="1">
      <c r="A12" s="241" t="s">
        <v>15</v>
      </c>
      <c r="B12" s="242"/>
      <c r="C12" s="242"/>
      <c r="D12" s="242"/>
      <c r="E12" s="243"/>
      <c r="F12" s="244">
        <v>514000</v>
      </c>
      <c r="G12" s="245"/>
      <c r="H12" s="245"/>
      <c r="I12" s="246"/>
      <c r="J12" s="20"/>
      <c r="K12" s="20"/>
      <c r="L12" s="23">
        <v>25</v>
      </c>
      <c r="M12" s="117">
        <v>2049</v>
      </c>
      <c r="N12" s="315">
        <f>N11+(F21*5*85%)</f>
        <v>48756830.749154851</v>
      </c>
      <c r="O12" s="316"/>
      <c r="P12" s="25" t="s">
        <v>16</v>
      </c>
      <c r="Q12" s="22"/>
      <c r="R12" s="20"/>
      <c r="S12" s="23">
        <v>25</v>
      </c>
      <c r="T12" s="117">
        <v>2049</v>
      </c>
      <c r="U12" s="315">
        <f>T427</f>
        <v>28575373.065164924</v>
      </c>
      <c r="V12" s="317"/>
      <c r="W12" s="318"/>
      <c r="X12" s="7"/>
      <c r="Y12" s="12"/>
      <c r="Z12" s="13"/>
      <c r="AA12" s="13"/>
      <c r="AB12" s="13"/>
      <c r="AC12" s="13"/>
      <c r="AD12" s="14"/>
      <c r="AE12" s="14"/>
      <c r="AF12" s="14"/>
      <c r="AG12" s="14"/>
      <c r="AU12" s="8"/>
      <c r="AX12" s="7"/>
      <c r="AY12" s="9"/>
      <c r="AZ12" s="9"/>
      <c r="BA12" s="10"/>
      <c r="BB12" s="10"/>
      <c r="BC12" s="11"/>
      <c r="BD12" s="10"/>
      <c r="BE12" s="11"/>
      <c r="BF12" s="11"/>
      <c r="BG12" s="9"/>
    </row>
    <row r="13" spans="1:59" ht="19.5" customHeight="1">
      <c r="A13" s="241" t="s">
        <v>17</v>
      </c>
      <c r="B13" s="242"/>
      <c r="C13" s="242"/>
      <c r="D13" s="242"/>
      <c r="E13" s="243"/>
      <c r="F13" s="244">
        <f>F12*12</f>
        <v>6168000</v>
      </c>
      <c r="G13" s="245"/>
      <c r="H13" s="245"/>
      <c r="I13" s="246"/>
      <c r="J13" s="20"/>
      <c r="K13" s="20"/>
      <c r="L13" s="23">
        <v>30</v>
      </c>
      <c r="M13" s="117">
        <v>2054</v>
      </c>
      <c r="N13" s="320">
        <f>N12+(F21*5*85%)</f>
        <v>57733720.165064231</v>
      </c>
      <c r="O13" s="322"/>
      <c r="P13" s="119" t="s">
        <v>18</v>
      </c>
      <c r="Q13" s="22"/>
      <c r="R13" s="20"/>
      <c r="S13" s="23">
        <v>30</v>
      </c>
      <c r="T13" s="117">
        <v>2054</v>
      </c>
      <c r="U13" s="320">
        <f>T501</f>
        <v>14822889.648929952</v>
      </c>
      <c r="V13" s="321"/>
      <c r="W13" s="159"/>
      <c r="X13" s="7"/>
      <c r="Y13" s="12"/>
      <c r="Z13" s="13"/>
      <c r="AA13" s="13"/>
      <c r="AB13" s="13"/>
      <c r="AC13" s="13"/>
      <c r="AD13" s="14"/>
      <c r="AE13" s="14"/>
      <c r="AF13" s="14"/>
      <c r="AG13" s="14"/>
      <c r="AU13" s="8"/>
      <c r="AX13" s="7"/>
      <c r="AY13" s="9"/>
      <c r="AZ13" s="9"/>
      <c r="BA13" s="10"/>
      <c r="BB13" s="10"/>
      <c r="BC13" s="11"/>
      <c r="BD13" s="10"/>
      <c r="BE13" s="11"/>
      <c r="BF13" s="11"/>
      <c r="BG13" s="9"/>
    </row>
    <row r="14" spans="1:59" ht="19.5" customHeight="1">
      <c r="A14" s="241" t="s">
        <v>19</v>
      </c>
      <c r="B14" s="242"/>
      <c r="C14" s="242"/>
      <c r="D14" s="242"/>
      <c r="E14" s="243"/>
      <c r="F14" s="312">
        <v>0.9</v>
      </c>
      <c r="G14" s="313"/>
      <c r="H14" s="313"/>
      <c r="I14" s="314"/>
      <c r="J14" s="20"/>
      <c r="K14" s="20"/>
      <c r="L14" s="23">
        <v>35</v>
      </c>
      <c r="M14" s="117">
        <v>2059</v>
      </c>
      <c r="N14" s="315">
        <f>N13+(F21*5*85%)</f>
        <v>66710609.58097361</v>
      </c>
      <c r="O14" s="316"/>
      <c r="P14" s="24" t="s">
        <v>18</v>
      </c>
      <c r="Q14" s="22"/>
      <c r="R14" s="20"/>
      <c r="S14" s="23">
        <v>35</v>
      </c>
      <c r="T14" s="117">
        <v>2059</v>
      </c>
      <c r="U14" s="315">
        <f>T578</f>
        <v>6.7753717303276062E-8</v>
      </c>
      <c r="V14" s="317"/>
      <c r="W14" s="318"/>
      <c r="X14" s="7"/>
      <c r="Y14" s="12"/>
      <c r="Z14" s="13"/>
      <c r="AA14" s="13"/>
      <c r="AB14" s="13"/>
      <c r="AC14" s="13"/>
      <c r="AD14" s="14"/>
      <c r="AE14" s="14"/>
      <c r="AF14" s="14"/>
      <c r="AG14" s="14"/>
      <c r="AU14" s="8"/>
      <c r="AX14" s="7"/>
      <c r="AY14" s="9"/>
      <c r="AZ14" s="9"/>
      <c r="BA14" s="10"/>
      <c r="BB14" s="10"/>
      <c r="BC14" s="11"/>
      <c r="BD14" s="10"/>
      <c r="BE14" s="11"/>
      <c r="BF14" s="11"/>
      <c r="BG14" s="9"/>
    </row>
    <row r="15" spans="1:59" ht="19.5" customHeight="1">
      <c r="A15" s="241" t="s">
        <v>20</v>
      </c>
      <c r="B15" s="242"/>
      <c r="C15" s="242"/>
      <c r="D15" s="242"/>
      <c r="E15" s="243"/>
      <c r="F15" s="304">
        <v>2</v>
      </c>
      <c r="G15" s="260"/>
      <c r="H15" s="260"/>
      <c r="I15" s="26" t="s">
        <v>21</v>
      </c>
      <c r="J15" s="20"/>
      <c r="K15" s="20"/>
      <c r="L15" s="305" t="s">
        <v>22</v>
      </c>
      <c r="M15" s="306"/>
      <c r="N15" s="306"/>
      <c r="O15" s="306"/>
      <c r="P15" s="306"/>
      <c r="Q15" s="22"/>
      <c r="R15" s="20"/>
      <c r="S15" s="27"/>
      <c r="T15" s="307" t="s">
        <v>23</v>
      </c>
      <c r="U15" s="308"/>
      <c r="V15" s="308"/>
      <c r="W15" s="308"/>
      <c r="X15" s="7"/>
      <c r="Y15" s="12"/>
      <c r="Z15" s="13"/>
      <c r="AA15" s="13"/>
      <c r="AB15" s="13"/>
      <c r="AC15" s="13"/>
      <c r="AD15" s="14"/>
      <c r="AE15" s="14"/>
      <c r="AF15" s="14"/>
      <c r="AG15" s="14"/>
      <c r="AU15" s="8"/>
      <c r="AX15" s="7"/>
      <c r="AY15" s="9"/>
      <c r="AZ15" s="9"/>
      <c r="BA15" s="10"/>
      <c r="BB15" s="10"/>
      <c r="BC15" s="11"/>
      <c r="BD15" s="10"/>
      <c r="BE15" s="11"/>
      <c r="BF15" s="11"/>
      <c r="BG15" s="9"/>
    </row>
    <row r="16" spans="1:59" ht="19.5" customHeight="1" thickBot="1">
      <c r="A16" s="241" t="s">
        <v>24</v>
      </c>
      <c r="B16" s="242"/>
      <c r="C16" s="242"/>
      <c r="D16" s="242"/>
      <c r="E16" s="243"/>
      <c r="F16" s="244">
        <v>462600</v>
      </c>
      <c r="G16" s="245"/>
      <c r="H16" s="245"/>
      <c r="I16" s="246"/>
      <c r="J16" s="20"/>
      <c r="K16" s="20"/>
      <c r="L16" s="235" t="s">
        <v>139</v>
      </c>
      <c r="M16" s="235"/>
      <c r="N16" s="235"/>
      <c r="O16" s="235"/>
      <c r="P16" s="235"/>
      <c r="Q16" s="22"/>
      <c r="R16" s="20"/>
      <c r="S16" s="309" t="s">
        <v>138</v>
      </c>
      <c r="T16" s="310"/>
      <c r="U16" s="310"/>
      <c r="V16" s="310"/>
      <c r="W16" s="311"/>
      <c r="X16" s="7"/>
      <c r="Y16" s="12"/>
      <c r="Z16" s="13"/>
      <c r="AA16" s="13"/>
      <c r="AB16" s="13"/>
      <c r="AC16" s="13"/>
      <c r="AD16" s="14"/>
      <c r="AE16" s="14"/>
      <c r="AF16" s="14"/>
      <c r="AG16" s="14"/>
      <c r="AU16" s="8"/>
      <c r="AX16" s="7"/>
      <c r="AY16" s="9"/>
      <c r="AZ16" s="9"/>
      <c r="BA16" s="10"/>
      <c r="BB16" s="10"/>
      <c r="BC16" s="11"/>
      <c r="BD16" s="10"/>
      <c r="BE16" s="11"/>
      <c r="BF16" s="11"/>
      <c r="BG16" s="9"/>
    </row>
    <row r="17" spans="1:59" ht="19.5" customHeight="1" thickTop="1">
      <c r="A17" s="241" t="s">
        <v>25</v>
      </c>
      <c r="B17" s="242"/>
      <c r="C17" s="242"/>
      <c r="D17" s="242"/>
      <c r="E17" s="243"/>
      <c r="F17" s="244">
        <v>462600</v>
      </c>
      <c r="G17" s="245"/>
      <c r="H17" s="245"/>
      <c r="I17" s="246"/>
      <c r="J17" s="20"/>
      <c r="K17" s="20"/>
      <c r="L17" s="20"/>
      <c r="M17" s="20" t="s">
        <v>133</v>
      </c>
      <c r="N17" s="28"/>
      <c r="O17" s="29"/>
      <c r="P17" s="30"/>
      <c r="Q17" s="22"/>
      <c r="R17" s="20"/>
      <c r="S17" s="31"/>
      <c r="T17" s="32" t="s">
        <v>134</v>
      </c>
      <c r="U17" s="33"/>
      <c r="V17" s="34"/>
      <c r="W17" s="35"/>
      <c r="X17" s="7"/>
      <c r="Y17" s="12"/>
      <c r="Z17" s="13"/>
      <c r="AA17" s="13"/>
      <c r="AB17" s="13"/>
      <c r="AC17" s="13"/>
      <c r="AD17" s="14"/>
      <c r="AE17" s="14"/>
      <c r="AF17" s="14"/>
      <c r="AG17" s="14"/>
      <c r="AU17" s="8"/>
      <c r="AX17" s="7"/>
      <c r="AY17" s="9"/>
      <c r="AZ17" s="9"/>
      <c r="BA17" s="10"/>
      <c r="BB17" s="10"/>
      <c r="BC17" s="11"/>
      <c r="BD17" s="10"/>
      <c r="BE17" s="11"/>
      <c r="BF17" s="11"/>
      <c r="BG17" s="9"/>
    </row>
    <row r="18" spans="1:59" ht="19.5" customHeight="1">
      <c r="A18" s="241" t="s">
        <v>26</v>
      </c>
      <c r="B18" s="242"/>
      <c r="C18" s="242"/>
      <c r="D18" s="242"/>
      <c r="E18" s="243"/>
      <c r="F18" s="244">
        <v>30000</v>
      </c>
      <c r="G18" s="245"/>
      <c r="H18" s="245"/>
      <c r="I18" s="246"/>
      <c r="J18" s="20"/>
      <c r="K18" s="21"/>
      <c r="L18" s="113" t="s">
        <v>2</v>
      </c>
      <c r="M18" s="114" t="s">
        <v>3</v>
      </c>
      <c r="N18" s="115" t="s">
        <v>27</v>
      </c>
      <c r="O18" s="299" t="s">
        <v>28</v>
      </c>
      <c r="P18" s="300"/>
      <c r="Q18" s="22"/>
      <c r="R18" s="20"/>
      <c r="S18" s="36" t="s">
        <v>2</v>
      </c>
      <c r="T18" s="37" t="s">
        <v>3</v>
      </c>
      <c r="U18" s="301" t="s">
        <v>29</v>
      </c>
      <c r="V18" s="302"/>
      <c r="W18" s="303"/>
      <c r="X18" s="7"/>
      <c r="Y18" s="12"/>
      <c r="Z18" s="13"/>
      <c r="AA18" s="13"/>
      <c r="AB18" s="13"/>
      <c r="AC18" s="13"/>
      <c r="AD18" s="14"/>
      <c r="AE18" s="14"/>
      <c r="AF18" s="14"/>
      <c r="AG18" s="14"/>
      <c r="AU18" s="8"/>
      <c r="AX18" s="7"/>
      <c r="AY18" s="9"/>
      <c r="AZ18" s="9"/>
      <c r="BA18" s="10"/>
      <c r="BB18" s="10"/>
      <c r="BC18" s="11"/>
      <c r="BD18" s="10"/>
      <c r="BE18" s="11"/>
      <c r="BF18" s="11"/>
      <c r="BG18" s="9"/>
    </row>
    <row r="19" spans="1:59" ht="19.5" customHeight="1">
      <c r="A19" s="278" t="s">
        <v>30</v>
      </c>
      <c r="B19" s="287"/>
      <c r="C19" s="287"/>
      <c r="D19" s="287"/>
      <c r="E19" s="243"/>
      <c r="F19" s="288"/>
      <c r="G19" s="289"/>
      <c r="H19" s="289"/>
      <c r="I19" s="290"/>
      <c r="J19" s="20"/>
      <c r="K19" s="21"/>
      <c r="L19" s="38"/>
      <c r="M19" s="39">
        <v>2024</v>
      </c>
      <c r="N19" s="40" t="s">
        <v>10</v>
      </c>
      <c r="O19" s="291" t="s">
        <v>10</v>
      </c>
      <c r="P19" s="292"/>
      <c r="Q19" s="41"/>
      <c r="R19" s="20"/>
      <c r="S19" s="42"/>
      <c r="T19" s="43">
        <v>2024</v>
      </c>
      <c r="U19" s="272" t="s">
        <v>31</v>
      </c>
      <c r="V19" s="293"/>
      <c r="W19" s="294"/>
      <c r="X19" s="7"/>
      <c r="Y19" s="12"/>
      <c r="Z19" s="13"/>
      <c r="AA19" s="13"/>
      <c r="AB19" s="13"/>
      <c r="AC19" s="13"/>
      <c r="AD19" s="14"/>
      <c r="AE19" s="14"/>
      <c r="AF19" s="14"/>
      <c r="AG19" s="14"/>
      <c r="AU19" s="8"/>
      <c r="AX19" s="7"/>
      <c r="AY19" s="9"/>
      <c r="AZ19" s="9"/>
      <c r="BA19" s="10"/>
      <c r="BB19" s="10"/>
      <c r="BC19" s="11"/>
      <c r="BD19" s="10"/>
      <c r="BE19" s="11"/>
      <c r="BF19" s="11"/>
      <c r="BG19" s="9"/>
    </row>
    <row r="20" spans="1:59" ht="20.25" customHeight="1">
      <c r="A20" s="278" t="s">
        <v>32</v>
      </c>
      <c r="B20" s="287"/>
      <c r="C20" s="287"/>
      <c r="D20" s="287"/>
      <c r="E20" s="243"/>
      <c r="F20" s="295">
        <f>F17-F18-F28+F19</f>
        <v>176017.43952763485</v>
      </c>
      <c r="G20" s="296"/>
      <c r="H20" s="296"/>
      <c r="I20" s="297"/>
      <c r="J20" s="20"/>
      <c r="K20" s="21"/>
      <c r="L20" s="116">
        <v>10</v>
      </c>
      <c r="M20" s="44">
        <v>2034</v>
      </c>
      <c r="N20" s="45">
        <v>0.06</v>
      </c>
      <c r="O20" s="270">
        <f>F13/N20</f>
        <v>102800000</v>
      </c>
      <c r="P20" s="298"/>
      <c r="Q20" s="41"/>
      <c r="R20" s="20"/>
      <c r="S20" s="46">
        <v>10</v>
      </c>
      <c r="T20" s="47">
        <v>2034</v>
      </c>
      <c r="U20" s="272">
        <f>O20-U9+N9-F11</f>
        <v>39414205.134660803</v>
      </c>
      <c r="V20" s="293"/>
      <c r="W20" s="294"/>
      <c r="X20" s="7"/>
      <c r="Y20" s="12"/>
      <c r="Z20" s="13"/>
      <c r="AA20" s="13"/>
      <c r="AB20" s="13"/>
      <c r="AC20" s="13"/>
      <c r="AD20" s="14"/>
      <c r="AE20" s="14"/>
      <c r="AF20" s="14"/>
      <c r="AG20" s="14"/>
      <c r="AU20" s="8"/>
      <c r="AX20" s="7"/>
      <c r="AY20" s="9"/>
      <c r="AZ20" s="9"/>
      <c r="BA20" s="10"/>
      <c r="BB20" s="10"/>
      <c r="BC20" s="11"/>
      <c r="BD20" s="10"/>
      <c r="BE20" s="11"/>
      <c r="BF20" s="11"/>
      <c r="BG20" s="9"/>
    </row>
    <row r="21" spans="1:59" ht="20.25" customHeight="1">
      <c r="A21" s="278" t="s">
        <v>33</v>
      </c>
      <c r="B21" s="279"/>
      <c r="C21" s="279"/>
      <c r="D21" s="279"/>
      <c r="E21" s="280"/>
      <c r="F21" s="281">
        <f>F20*12</f>
        <v>2112209.2743316181</v>
      </c>
      <c r="G21" s="282"/>
      <c r="H21" s="282"/>
      <c r="I21" s="283"/>
      <c r="J21" s="20"/>
      <c r="K21" s="21"/>
      <c r="L21" s="116">
        <v>20</v>
      </c>
      <c r="M21" s="44">
        <v>2044</v>
      </c>
      <c r="N21" s="45">
        <v>7.0000000000000007E-2</v>
      </c>
      <c r="O21" s="270">
        <f>F13*90%/N21</f>
        <v>79302857.142857134</v>
      </c>
      <c r="P21" s="271"/>
      <c r="Q21" s="21"/>
      <c r="R21" s="21"/>
      <c r="S21" s="46">
        <v>20</v>
      </c>
      <c r="T21" s="47">
        <v>2044</v>
      </c>
      <c r="U21" s="272">
        <f>O21-U11+N11-F11</f>
        <v>57748050.916945428</v>
      </c>
      <c r="V21" s="169"/>
      <c r="W21" s="284"/>
      <c r="X21" s="7"/>
      <c r="Y21" s="12"/>
      <c r="Z21" s="13"/>
      <c r="AA21" s="13"/>
      <c r="AB21" s="13"/>
      <c r="AC21" s="13"/>
      <c r="AD21" s="14"/>
      <c r="AE21" s="14"/>
      <c r="AF21" s="14"/>
      <c r="AG21" s="14"/>
      <c r="AU21" s="8"/>
      <c r="AX21" s="7"/>
      <c r="AY21" s="9"/>
      <c r="AZ21" s="9"/>
      <c r="BA21" s="10"/>
      <c r="BB21" s="10"/>
      <c r="BC21" s="11"/>
      <c r="BD21" s="10"/>
      <c r="BE21" s="11"/>
      <c r="BF21" s="11"/>
      <c r="BG21" s="9"/>
    </row>
    <row r="22" spans="1:59" ht="20.25" customHeight="1">
      <c r="A22" s="285" t="s">
        <v>129</v>
      </c>
      <c r="B22" s="286"/>
      <c r="C22" s="286"/>
      <c r="D22" s="286"/>
      <c r="E22" s="286"/>
      <c r="F22" s="286"/>
      <c r="G22" s="286"/>
      <c r="H22" s="286"/>
      <c r="I22" s="286"/>
      <c r="J22" s="20"/>
      <c r="K22" s="21"/>
      <c r="L22" s="116">
        <v>30</v>
      </c>
      <c r="M22" s="44">
        <v>2054</v>
      </c>
      <c r="N22" s="45">
        <v>0.08</v>
      </c>
      <c r="O22" s="270">
        <f>F13*85%/N22</f>
        <v>65535000</v>
      </c>
      <c r="P22" s="271"/>
      <c r="Q22" s="21"/>
      <c r="R22" s="20"/>
      <c r="S22" s="46">
        <v>30</v>
      </c>
      <c r="T22" s="47">
        <v>2054</v>
      </c>
      <c r="U22" s="272">
        <f>O22-U13+N13-F11</f>
        <v>88445830.516134277</v>
      </c>
      <c r="V22" s="272"/>
      <c r="W22" s="273"/>
      <c r="X22" s="7"/>
      <c r="Y22" s="12"/>
      <c r="Z22" s="13"/>
      <c r="AA22" s="13"/>
      <c r="AB22" s="13"/>
      <c r="AC22" s="13"/>
      <c r="AD22" s="14"/>
      <c r="AE22" s="14"/>
      <c r="AF22" s="14"/>
      <c r="AG22" s="14"/>
      <c r="AU22" s="8"/>
      <c r="AX22" s="7"/>
      <c r="AY22" s="9"/>
      <c r="AZ22" s="9"/>
      <c r="BA22" s="10"/>
      <c r="BB22" s="10"/>
      <c r="BC22" s="11"/>
      <c r="BD22" s="10"/>
      <c r="BE22" s="11"/>
      <c r="BF22" s="11"/>
      <c r="BG22" s="9"/>
    </row>
    <row r="23" spans="1:59" ht="20.25" customHeight="1">
      <c r="A23" s="269" t="s">
        <v>34</v>
      </c>
      <c r="B23" s="269"/>
      <c r="C23" s="269"/>
      <c r="D23" s="269"/>
      <c r="E23" s="269"/>
      <c r="F23" s="269"/>
      <c r="G23" s="269"/>
      <c r="H23" s="269"/>
      <c r="I23" s="269"/>
      <c r="J23" s="20"/>
      <c r="K23" s="20"/>
      <c r="L23" s="116">
        <v>35</v>
      </c>
      <c r="M23" s="44">
        <v>2059</v>
      </c>
      <c r="N23" s="45">
        <v>0.08</v>
      </c>
      <c r="O23" s="270">
        <f>F13*85%/N23</f>
        <v>65535000</v>
      </c>
      <c r="P23" s="271"/>
      <c r="Q23" s="21"/>
      <c r="R23" s="20"/>
      <c r="S23" s="46">
        <v>35</v>
      </c>
      <c r="T23" s="47">
        <v>2059</v>
      </c>
      <c r="U23" s="272">
        <f>O23-U14+N14-F12</f>
        <v>131731609.58097354</v>
      </c>
      <c r="V23" s="272"/>
      <c r="W23" s="273"/>
      <c r="X23" s="7"/>
      <c r="Y23" s="12"/>
      <c r="Z23" s="13"/>
      <c r="AA23" s="13"/>
      <c r="AB23" s="13"/>
      <c r="AC23" s="13"/>
      <c r="AD23" s="14"/>
      <c r="AE23" s="14"/>
      <c r="AF23" s="14"/>
      <c r="AG23" s="14"/>
      <c r="AU23" s="8"/>
      <c r="AX23" s="7"/>
      <c r="AY23" s="9"/>
      <c r="AZ23" s="9"/>
      <c r="BA23" s="10"/>
      <c r="BB23" s="10"/>
      <c r="BC23" s="11"/>
      <c r="BD23" s="10"/>
      <c r="BE23" s="11"/>
      <c r="BF23" s="11"/>
      <c r="BG23" s="9"/>
    </row>
    <row r="24" spans="1:59" ht="18.95" customHeight="1">
      <c r="A24" s="256" t="s">
        <v>35</v>
      </c>
      <c r="B24" s="256"/>
      <c r="C24" s="256"/>
      <c r="D24" s="256"/>
      <c r="E24" s="256"/>
      <c r="F24" s="259">
        <v>83800000</v>
      </c>
      <c r="G24" s="260"/>
      <c r="H24" s="260"/>
      <c r="I24" s="261"/>
      <c r="J24" s="20"/>
      <c r="K24" s="20"/>
      <c r="L24" s="274" t="s">
        <v>36</v>
      </c>
      <c r="M24" s="274"/>
      <c r="N24" s="274"/>
      <c r="O24" s="274"/>
      <c r="P24" s="274"/>
      <c r="Q24" s="22"/>
      <c r="R24" s="20"/>
      <c r="S24" s="275" t="s">
        <v>37</v>
      </c>
      <c r="T24" s="276"/>
      <c r="U24" s="276"/>
      <c r="V24" s="276"/>
      <c r="W24" s="277"/>
      <c r="X24" s="7"/>
      <c r="Y24" s="12"/>
      <c r="Z24" s="13"/>
      <c r="AA24" s="13"/>
      <c r="AB24" s="13"/>
      <c r="AC24" s="13"/>
      <c r="AD24" s="14"/>
      <c r="AE24" s="14"/>
      <c r="AF24" s="14"/>
      <c r="AG24" s="14"/>
      <c r="AU24" s="8"/>
      <c r="AX24" s="7"/>
      <c r="AY24" s="9"/>
      <c r="AZ24" s="9"/>
      <c r="BA24" s="10"/>
      <c r="BB24" s="10"/>
      <c r="BC24" s="11"/>
      <c r="BD24" s="10"/>
      <c r="BE24" s="11"/>
      <c r="BF24" s="11"/>
      <c r="BG24" s="9"/>
    </row>
    <row r="25" spans="1:59" ht="18.95" customHeight="1" thickBot="1">
      <c r="A25" s="258" t="s">
        <v>38</v>
      </c>
      <c r="B25" s="258"/>
      <c r="C25" s="258"/>
      <c r="D25" s="258"/>
      <c r="E25" s="258"/>
      <c r="F25" s="259">
        <f>F24</f>
        <v>83800000</v>
      </c>
      <c r="G25" s="260"/>
      <c r="H25" s="260"/>
      <c r="I25" s="261"/>
      <c r="J25" s="20"/>
      <c r="K25" s="20"/>
      <c r="L25" s="262" t="s">
        <v>140</v>
      </c>
      <c r="M25" s="263"/>
      <c r="N25" s="263"/>
      <c r="O25" s="263"/>
      <c r="P25" s="263"/>
      <c r="Q25" s="263"/>
      <c r="R25" s="263"/>
      <c r="S25" s="263"/>
      <c r="T25" s="263"/>
      <c r="U25" s="263"/>
      <c r="V25" s="263"/>
      <c r="W25" s="264"/>
      <c r="X25" s="7"/>
      <c r="Y25" s="12"/>
      <c r="Z25" s="13"/>
      <c r="AA25" s="13"/>
      <c r="AB25" s="13"/>
      <c r="AC25" s="13"/>
      <c r="AD25" s="14"/>
      <c r="AE25" s="14"/>
      <c r="AF25" s="14"/>
      <c r="AG25" s="14"/>
      <c r="AU25" s="8"/>
      <c r="AX25" s="7"/>
      <c r="AY25" s="9"/>
      <c r="AZ25" s="9"/>
      <c r="BA25" s="10"/>
      <c r="BB25" s="10"/>
      <c r="BC25" s="11"/>
      <c r="BD25" s="10"/>
      <c r="BE25" s="11"/>
      <c r="BF25" s="11"/>
      <c r="BG25" s="9"/>
    </row>
    <row r="26" spans="1:59" ht="17.25" customHeight="1" thickTop="1">
      <c r="A26" s="256" t="s">
        <v>39</v>
      </c>
      <c r="B26" s="256"/>
      <c r="C26" s="256"/>
      <c r="D26" s="256"/>
      <c r="E26" s="256"/>
      <c r="F26" s="265">
        <v>35</v>
      </c>
      <c r="G26" s="265"/>
      <c r="H26" s="265"/>
      <c r="I26" s="265"/>
      <c r="J26" s="20"/>
      <c r="K26" s="20"/>
      <c r="L26" s="266"/>
      <c r="M26" s="267"/>
      <c r="N26" s="267"/>
      <c r="O26" s="267"/>
      <c r="P26" s="267"/>
      <c r="Q26" s="48"/>
      <c r="R26" s="267"/>
      <c r="S26" s="267"/>
      <c r="T26" s="267"/>
      <c r="U26" s="267"/>
      <c r="V26" s="267"/>
      <c r="W26" s="268"/>
      <c r="X26" s="7"/>
      <c r="Y26" s="12"/>
      <c r="Z26" s="13"/>
      <c r="AA26" s="13"/>
      <c r="AB26" s="13"/>
      <c r="AC26" s="13"/>
      <c r="AD26" s="14"/>
      <c r="AE26" s="14"/>
      <c r="AF26" s="14"/>
      <c r="AG26" s="14"/>
      <c r="AU26" s="8"/>
      <c r="AX26" s="7"/>
      <c r="AY26" s="9"/>
      <c r="AZ26" s="9"/>
      <c r="BA26" s="10"/>
      <c r="BB26" s="10"/>
      <c r="BC26" s="11"/>
      <c r="BD26" s="10"/>
      <c r="BE26" s="11"/>
      <c r="BF26" s="11"/>
      <c r="BG26" s="9"/>
    </row>
    <row r="27" spans="1:59" ht="17.25" customHeight="1">
      <c r="A27" s="256" t="s">
        <v>40</v>
      </c>
      <c r="B27" s="256"/>
      <c r="C27" s="256"/>
      <c r="D27" s="256"/>
      <c r="E27" s="256"/>
      <c r="F27" s="257">
        <v>1.4999999999999999E-2</v>
      </c>
      <c r="G27" s="257"/>
      <c r="H27" s="257"/>
      <c r="I27" s="257"/>
      <c r="J27" s="20"/>
      <c r="K27" s="20"/>
      <c r="L27" s="247"/>
      <c r="M27" s="248"/>
      <c r="N27" s="248"/>
      <c r="O27" s="248"/>
      <c r="P27" s="248"/>
      <c r="Q27" s="49"/>
      <c r="R27" s="248"/>
      <c r="S27" s="248"/>
      <c r="T27" s="248"/>
      <c r="U27" s="248"/>
      <c r="V27" s="248"/>
      <c r="W27" s="249"/>
      <c r="X27" s="7"/>
      <c r="Y27" s="12"/>
      <c r="Z27" s="13"/>
      <c r="AA27" s="13"/>
      <c r="AB27" s="13"/>
      <c r="AC27" s="13"/>
      <c r="AD27" s="14"/>
      <c r="AE27" s="14"/>
      <c r="AF27" s="14"/>
      <c r="AG27" s="14"/>
      <c r="AU27" s="8"/>
      <c r="AX27" s="7"/>
      <c r="AY27" s="9"/>
      <c r="AZ27" s="9"/>
      <c r="BA27" s="10"/>
      <c r="BB27" s="10"/>
      <c r="BC27" s="11"/>
      <c r="BD27" s="10"/>
      <c r="BE27" s="11"/>
      <c r="BF27" s="11"/>
      <c r="BG27" s="9"/>
    </row>
    <row r="28" spans="1:59" ht="17.25" customHeight="1">
      <c r="A28" s="241" t="s">
        <v>41</v>
      </c>
      <c r="B28" s="242"/>
      <c r="C28" s="242"/>
      <c r="D28" s="242"/>
      <c r="E28" s="243"/>
      <c r="F28" s="244">
        <f>O40</f>
        <v>256582.56047236515</v>
      </c>
      <c r="G28" s="245"/>
      <c r="H28" s="245"/>
      <c r="I28" s="246"/>
      <c r="J28" s="20"/>
      <c r="K28" s="20"/>
      <c r="L28" s="247"/>
      <c r="M28" s="248"/>
      <c r="N28" s="248"/>
      <c r="O28" s="248"/>
      <c r="P28" s="248"/>
      <c r="Q28" s="49"/>
      <c r="R28" s="248"/>
      <c r="S28" s="248"/>
      <c r="T28" s="248"/>
      <c r="U28" s="248"/>
      <c r="V28" s="248"/>
      <c r="W28" s="249"/>
      <c r="X28" s="7"/>
      <c r="Y28" s="12"/>
      <c r="Z28" s="13"/>
      <c r="AA28" s="13"/>
      <c r="AB28" s="13"/>
      <c r="AC28" s="13"/>
      <c r="AD28" s="14"/>
      <c r="AE28" s="14"/>
      <c r="AF28" s="14"/>
      <c r="AG28" s="14"/>
      <c r="AU28" s="8"/>
      <c r="AX28" s="7"/>
      <c r="AY28" s="9"/>
      <c r="AZ28" s="9"/>
      <c r="BA28" s="10"/>
      <c r="BB28" s="10"/>
      <c r="BC28" s="11"/>
      <c r="BD28" s="10"/>
      <c r="BE28" s="11"/>
      <c r="BF28" s="11"/>
      <c r="BG28" s="9"/>
    </row>
    <row r="29" spans="1:59" ht="17.25" customHeight="1">
      <c r="A29" s="241" t="s">
        <v>42</v>
      </c>
      <c r="B29" s="242"/>
      <c r="C29" s="242"/>
      <c r="D29" s="242"/>
      <c r="E29" s="243"/>
      <c r="F29" s="244">
        <f>F28*12</f>
        <v>3078990.7256683819</v>
      </c>
      <c r="G29" s="245"/>
      <c r="H29" s="245"/>
      <c r="I29" s="246"/>
      <c r="J29" s="20"/>
      <c r="K29" s="20"/>
      <c r="L29" s="247"/>
      <c r="M29" s="248"/>
      <c r="N29" s="248"/>
      <c r="O29" s="248"/>
      <c r="P29" s="248"/>
      <c r="Q29" s="49"/>
      <c r="R29" s="248"/>
      <c r="S29" s="248"/>
      <c r="T29" s="248"/>
      <c r="U29" s="248"/>
      <c r="V29" s="248"/>
      <c r="W29" s="249"/>
      <c r="X29" s="7"/>
      <c r="Y29" s="12"/>
      <c r="Z29" s="13"/>
      <c r="AA29" s="13"/>
      <c r="AB29" s="13"/>
      <c r="AC29" s="13"/>
      <c r="AD29" s="14"/>
      <c r="AE29" s="14"/>
      <c r="AF29" s="14"/>
      <c r="AG29" s="14"/>
      <c r="AU29" s="8"/>
      <c r="AX29" s="7"/>
      <c r="AY29" s="9"/>
      <c r="AZ29" s="9"/>
      <c r="BA29" s="10"/>
      <c r="BB29" s="10"/>
      <c r="BC29" s="11"/>
      <c r="BD29" s="10"/>
      <c r="BE29" s="11"/>
      <c r="BF29" s="11"/>
      <c r="BG29" s="9"/>
    </row>
    <row r="30" spans="1:59" ht="17.25" customHeight="1">
      <c r="A30" s="250" t="s">
        <v>43</v>
      </c>
      <c r="B30" s="250"/>
      <c r="C30" s="250"/>
      <c r="D30" s="250"/>
      <c r="E30" s="250"/>
      <c r="F30" s="250"/>
      <c r="G30" s="250"/>
      <c r="H30" s="250"/>
      <c r="I30" s="250"/>
      <c r="J30" s="20"/>
      <c r="K30" s="20"/>
      <c r="L30" s="247"/>
      <c r="M30" s="252"/>
      <c r="N30" s="252"/>
      <c r="O30" s="252"/>
      <c r="P30" s="252"/>
      <c r="Q30" s="50"/>
      <c r="R30" s="248"/>
      <c r="S30" s="248"/>
      <c r="T30" s="248"/>
      <c r="U30" s="248"/>
      <c r="V30" s="248"/>
      <c r="W30" s="249"/>
      <c r="X30" s="7"/>
      <c r="Y30" s="12"/>
      <c r="Z30" s="13"/>
      <c r="AA30" s="13"/>
      <c r="AB30" s="13"/>
      <c r="AC30" s="13"/>
      <c r="AD30" s="14"/>
      <c r="AE30" s="14"/>
      <c r="AF30" s="14"/>
      <c r="AG30" s="14"/>
      <c r="AU30" s="8"/>
      <c r="AX30" s="7"/>
      <c r="AY30" s="9"/>
      <c r="AZ30" s="9"/>
      <c r="BA30" s="10"/>
      <c r="BB30" s="10"/>
      <c r="BC30" s="11"/>
      <c r="BD30" s="10"/>
      <c r="BE30" s="11"/>
      <c r="BF30" s="11"/>
      <c r="BG30" s="9"/>
    </row>
    <row r="31" spans="1:59" ht="17.25" customHeight="1">
      <c r="A31" s="251"/>
      <c r="B31" s="251"/>
      <c r="C31" s="251"/>
      <c r="D31" s="251"/>
      <c r="E31" s="251"/>
      <c r="F31" s="251"/>
      <c r="G31" s="251"/>
      <c r="H31" s="251"/>
      <c r="I31" s="251"/>
      <c r="J31" s="20"/>
      <c r="K31" s="20"/>
      <c r="L31" s="253"/>
      <c r="M31" s="254"/>
      <c r="N31" s="254"/>
      <c r="O31" s="254"/>
      <c r="P31" s="254"/>
      <c r="Q31" s="51"/>
      <c r="R31" s="254"/>
      <c r="S31" s="254"/>
      <c r="T31" s="254"/>
      <c r="U31" s="254"/>
      <c r="V31" s="254"/>
      <c r="W31" s="255"/>
      <c r="X31" s="7"/>
      <c r="Y31" s="12"/>
      <c r="Z31" s="13"/>
      <c r="AA31" s="13"/>
      <c r="AB31" s="13"/>
      <c r="AC31" s="13"/>
      <c r="AD31" s="14"/>
      <c r="AE31" s="14"/>
      <c r="AF31" s="14"/>
      <c r="AG31" s="14"/>
      <c r="AU31" s="8"/>
      <c r="AX31" s="7"/>
      <c r="AY31" s="9"/>
      <c r="AZ31" s="9"/>
      <c r="BA31" s="10"/>
      <c r="BB31" s="10"/>
      <c r="BC31" s="11"/>
      <c r="BD31" s="10"/>
      <c r="BE31" s="11"/>
      <c r="BF31" s="11"/>
      <c r="BG31" s="9"/>
    </row>
    <row r="32" spans="1:59" ht="20.25" customHeight="1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190" t="s">
        <v>44</v>
      </c>
      <c r="N32" s="190"/>
      <c r="O32" s="190"/>
      <c r="P32" s="190"/>
      <c r="Q32" s="190"/>
      <c r="R32" s="190"/>
      <c r="S32" s="190"/>
      <c r="T32" s="190"/>
      <c r="U32" s="16"/>
      <c r="V32" s="171"/>
      <c r="W32" s="171"/>
      <c r="AU32" s="8">
        <v>31</v>
      </c>
      <c r="AV32" s="3">
        <v>19737</v>
      </c>
      <c r="AW32" s="3">
        <f>IF($F$26=AU32,AV32,0)</f>
        <v>0</v>
      </c>
      <c r="AX32" s="7" t="e">
        <f>O63-P63-Q63+#REF!-#REF!-#REF!</f>
        <v>#REF!</v>
      </c>
      <c r="AY32" s="9">
        <v>24</v>
      </c>
      <c r="AZ32" s="9">
        <f>IF($F$20=AY32,1,0)</f>
        <v>0</v>
      </c>
      <c r="BA32" s="10" t="e">
        <f>IF(AZ32=1,$F$19,IF(#REF!&gt;0,#REF!,0))</f>
        <v>#REF!</v>
      </c>
      <c r="BB32" s="10" t="e">
        <f>IF(AZ32=1,BE32,IF(BA32&gt;0,BE32,0))</f>
        <v>#REF!</v>
      </c>
      <c r="BC32" s="11" t="e">
        <f>BA32-BB32</f>
        <v>#REF!</v>
      </c>
      <c r="BD32" s="10" t="e">
        <f>IF(BB32&gt;0,BF32,0)</f>
        <v>#REF!</v>
      </c>
      <c r="BE32" s="11">
        <f>P63</f>
        <v>156258.29637952711</v>
      </c>
      <c r="BF32" s="11">
        <f>Q63</f>
        <v>100324.26409283804</v>
      </c>
      <c r="BG32" s="9" t="e">
        <f>IF(BD32&gt;0,1,0)</f>
        <v>#REF!</v>
      </c>
    </row>
    <row r="33" spans="1:61" ht="20.25" customHeight="1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190"/>
      <c r="N33" s="190"/>
      <c r="O33" s="190"/>
      <c r="P33" s="190"/>
      <c r="Q33" s="190"/>
      <c r="R33" s="190"/>
      <c r="S33" s="190"/>
      <c r="T33" s="190"/>
      <c r="U33" s="17">
        <f ca="1">TODAY()</f>
        <v>45397</v>
      </c>
      <c r="V33" s="171"/>
      <c r="W33" s="171"/>
      <c r="AU33" s="8">
        <v>32</v>
      </c>
      <c r="AV33" s="3">
        <v>20166</v>
      </c>
      <c r="AW33" s="3">
        <f>IF($F$26=AU33,AV33,0)</f>
        <v>0</v>
      </c>
      <c r="AX33" s="7" t="e">
        <f>O74-P74-Q74+#REF!-#REF!-#REF!</f>
        <v>#REF!</v>
      </c>
      <c r="AY33" s="9">
        <v>25</v>
      </c>
      <c r="AZ33" s="9">
        <f>IF($F$20=AY33,1,0)</f>
        <v>0</v>
      </c>
      <c r="BA33" s="10" t="e">
        <f>IF(AZ33=1,$F$19,IF(BA32&gt;0,BC32,0))</f>
        <v>#REF!</v>
      </c>
      <c r="BB33" s="10" t="e">
        <f>IF(AZ33=1,BE33,IF(BA33&gt;0,BE33,0))</f>
        <v>#REF!</v>
      </c>
      <c r="BC33" s="11" t="e">
        <f>BA33-BB33</f>
        <v>#REF!</v>
      </c>
      <c r="BD33" s="10" t="e">
        <f>IF(BB33&gt;0,BF33,0)</f>
        <v>#REF!</v>
      </c>
      <c r="BE33" s="11">
        <f>P74</f>
        <v>156453.61925000153</v>
      </c>
      <c r="BF33" s="11">
        <f>Q74</f>
        <v>100128.94122236362</v>
      </c>
      <c r="BG33" s="9" t="e">
        <f>IF(BD33&gt;0,1,0)</f>
        <v>#REF!</v>
      </c>
    </row>
    <row r="34" spans="1:61" ht="3.75" customHeight="1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1"/>
      <c r="M34" s="21"/>
      <c r="N34" s="21"/>
      <c r="O34" s="20"/>
      <c r="P34" s="20"/>
      <c r="Q34" s="53"/>
      <c r="R34" s="20"/>
      <c r="S34" s="20"/>
      <c r="T34" s="20"/>
      <c r="U34" s="20"/>
      <c r="V34" s="20"/>
      <c r="W34" s="20"/>
      <c r="AU34" s="8">
        <v>33</v>
      </c>
      <c r="AV34" s="3">
        <v>20582</v>
      </c>
      <c r="AW34" s="3">
        <f>IF($F$26=AU34,AV34,0)</f>
        <v>0</v>
      </c>
      <c r="AX34" s="7" t="e">
        <f>O75-P75-Q75+#REF!-#REF!-#REF!</f>
        <v>#REF!</v>
      </c>
      <c r="AY34" s="9">
        <v>26</v>
      </c>
      <c r="AZ34" s="9">
        <f>IF($F$20=AY34,1,0)</f>
        <v>0</v>
      </c>
      <c r="BA34" s="10" t="e">
        <f>IF(AZ34=1,$F$19,IF(BA33&gt;0,BC33,0))</f>
        <v>#REF!</v>
      </c>
      <c r="BB34" s="10" t="e">
        <f>IF(AZ34=1,BE34,IF(BA34&gt;0,BE34,0))</f>
        <v>#REF!</v>
      </c>
      <c r="BC34" s="11" t="e">
        <f>BA34-BB34</f>
        <v>#REF!</v>
      </c>
      <c r="BD34" s="10" t="e">
        <f>IF(BB34&gt;0,BF34,0)</f>
        <v>#REF!</v>
      </c>
      <c r="BE34" s="11">
        <f>P75</f>
        <v>156649.18627406404</v>
      </c>
      <c r="BF34" s="11">
        <f>Q75</f>
        <v>99933.374198301113</v>
      </c>
      <c r="BG34" s="9" t="e">
        <f>IF(BD34&gt;0,1,0)</f>
        <v>#REF!</v>
      </c>
    </row>
    <row r="35" spans="1:61" ht="15.95" customHeight="1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1"/>
      <c r="M35" s="21"/>
      <c r="N35" s="21"/>
      <c r="O35" s="20"/>
      <c r="P35" s="20"/>
      <c r="Q35" s="53"/>
      <c r="R35" s="20"/>
      <c r="S35" s="20"/>
      <c r="T35" s="20"/>
      <c r="U35" s="20"/>
      <c r="V35" s="20"/>
      <c r="W35" s="20"/>
      <c r="AU35" s="8"/>
      <c r="AX35" s="7"/>
      <c r="AY35" s="9"/>
      <c r="AZ35" s="9"/>
      <c r="BA35" s="10"/>
      <c r="BB35" s="10"/>
      <c r="BC35" s="11"/>
      <c r="BD35" s="10"/>
      <c r="BE35" s="11"/>
      <c r="BF35" s="11"/>
      <c r="BG35" s="9"/>
    </row>
    <row r="36" spans="1:61" ht="20.25" customHeight="1" thickBot="1">
      <c r="A36" s="20"/>
      <c r="B36" s="20"/>
      <c r="C36" s="20"/>
      <c r="D36" s="20"/>
      <c r="E36" s="20"/>
      <c r="F36" s="20"/>
      <c r="G36" s="20"/>
      <c r="H36" s="20"/>
      <c r="I36" s="235" t="s">
        <v>141</v>
      </c>
      <c r="J36" s="235"/>
      <c r="K36" s="235"/>
      <c r="L36" s="235"/>
      <c r="M36" s="235"/>
      <c r="N36" s="235"/>
      <c r="O36" s="235"/>
      <c r="P36" s="235"/>
      <c r="Q36" s="235"/>
      <c r="R36" s="235"/>
      <c r="S36" s="235"/>
      <c r="T36" s="235"/>
      <c r="U36" s="235"/>
      <c r="V36" s="235"/>
      <c r="W36" s="20"/>
      <c r="AU36" s="8">
        <v>34</v>
      </c>
      <c r="AV36" s="3">
        <v>20986</v>
      </c>
      <c r="AW36" s="3">
        <f>IF($F$26=AU36,AV36,0)</f>
        <v>0</v>
      </c>
      <c r="AX36" s="7" t="e">
        <f>O76-P76-Q76+#REF!-#REF!-#REF!</f>
        <v>#REF!</v>
      </c>
      <c r="AY36" s="9">
        <v>27</v>
      </c>
      <c r="AZ36" s="9">
        <f>IF($F$20=AY36,1,0)</f>
        <v>0</v>
      </c>
      <c r="BA36" s="10" t="e">
        <f>IF(AZ36=1,$F$19,IF(BA34&gt;0,BC34,0))</f>
        <v>#REF!</v>
      </c>
      <c r="BB36" s="10" t="e">
        <f>IF(AZ36=1,BE36,IF(BA36&gt;0,BE36,0))</f>
        <v>#REF!</v>
      </c>
      <c r="BC36" s="11" t="e">
        <f>BA36-BB36</f>
        <v>#REF!</v>
      </c>
      <c r="BD36" s="10" t="e">
        <f>IF(BB36&gt;0,BF36,0)</f>
        <v>#REF!</v>
      </c>
      <c r="BE36" s="11">
        <f>P76</f>
        <v>156844.99775690658</v>
      </c>
      <c r="BF36" s="11">
        <f>Q76</f>
        <v>99737.562715458553</v>
      </c>
      <c r="BG36" s="9" t="e">
        <f>IF(BD36&gt;0,1,0)</f>
        <v>#REF!</v>
      </c>
    </row>
    <row r="37" spans="1:61" ht="3.95" customHeight="1" thickTop="1">
      <c r="A37" s="20"/>
      <c r="B37" s="20"/>
      <c r="C37" s="20"/>
      <c r="D37" s="20"/>
      <c r="E37" s="20"/>
      <c r="F37" s="20"/>
      <c r="G37" s="20"/>
      <c r="H37" s="20"/>
      <c r="I37" s="54"/>
      <c r="J37" s="54"/>
      <c r="K37" s="54"/>
      <c r="L37" s="54"/>
      <c r="M37" s="54"/>
      <c r="N37" s="55"/>
      <c r="O37" s="55"/>
      <c r="P37" s="55"/>
      <c r="Q37" s="55"/>
      <c r="R37" s="55"/>
      <c r="S37" s="55"/>
      <c r="T37" s="55"/>
      <c r="U37" s="20"/>
      <c r="V37" s="20"/>
      <c r="W37" s="20"/>
      <c r="AU37" s="8"/>
      <c r="AX37" s="7"/>
      <c r="AY37" s="9"/>
      <c r="AZ37" s="9"/>
      <c r="BA37" s="10"/>
      <c r="BB37" s="10"/>
      <c r="BC37" s="11"/>
      <c r="BD37" s="10"/>
      <c r="BE37" s="11"/>
      <c r="BF37" s="11"/>
      <c r="BG37" s="9"/>
    </row>
    <row r="38" spans="1:61" ht="20.25" customHeight="1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36" t="s">
        <v>45</v>
      </c>
      <c r="N38" s="236"/>
      <c r="O38" s="236"/>
      <c r="P38" s="236"/>
      <c r="Q38" s="56"/>
      <c r="R38" s="57"/>
      <c r="S38" s="53"/>
      <c r="T38" s="20"/>
      <c r="U38" s="58" t="s">
        <v>46</v>
      </c>
      <c r="V38" s="20"/>
      <c r="W38" s="20"/>
      <c r="AW38" s="8">
        <v>35</v>
      </c>
      <c r="AX38" s="3">
        <v>21378</v>
      </c>
      <c r="AY38" s="3">
        <f>IF($F$26=AW38,AX38,0)</f>
        <v>21378</v>
      </c>
      <c r="AZ38" s="7" t="e">
        <f>O77-P77-Q77+#REF!-#REF!-#REF!</f>
        <v>#REF!</v>
      </c>
      <c r="BA38" s="9">
        <v>28</v>
      </c>
      <c r="BB38" s="9">
        <f t="shared" ref="BB38:BB117" si="0">IF($F$20=BA38,1,0)</f>
        <v>0</v>
      </c>
      <c r="BC38" s="10" t="e">
        <f>IF(BB38=1,$F$19,IF(BA36&gt;0,BC36,0))</f>
        <v>#REF!</v>
      </c>
      <c r="BD38" s="10" t="e">
        <f>IF(BB38=1,BG38,IF(BC38&gt;0,BG38,0))</f>
        <v>#REF!</v>
      </c>
      <c r="BE38" s="11" t="e">
        <f>BC38-BD38</f>
        <v>#REF!</v>
      </c>
      <c r="BF38" s="10" t="e">
        <f>IF(BD38&gt;0,BH38,0)</f>
        <v>#REF!</v>
      </c>
      <c r="BG38" s="11">
        <f t="shared" ref="BG38:BH58" si="1">P77</f>
        <v>157041.05400410271</v>
      </c>
      <c r="BH38" s="11">
        <f t="shared" si="1"/>
        <v>99541.506468262407</v>
      </c>
      <c r="BI38" s="9" t="e">
        <f t="shared" ref="BI38:BI106" si="2">IF(BF38&gt;0,1,0)</f>
        <v>#REF!</v>
      </c>
    </row>
    <row r="39" spans="1:61" ht="18.95" customHeight="1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59" t="s">
        <v>47</v>
      </c>
      <c r="N39" s="60" t="s">
        <v>48</v>
      </c>
      <c r="O39" s="61" t="s">
        <v>49</v>
      </c>
      <c r="P39" s="62" t="s">
        <v>50</v>
      </c>
      <c r="Q39" s="237" t="s">
        <v>51</v>
      </c>
      <c r="R39" s="238"/>
      <c r="S39" s="239"/>
      <c r="T39" s="240" t="s">
        <v>52</v>
      </c>
      <c r="U39" s="234"/>
      <c r="V39" s="20"/>
      <c r="W39" s="20"/>
      <c r="Z39" s="7"/>
      <c r="AY39" s="3">
        <f>SUM(AW1:AW38)</f>
        <v>35</v>
      </c>
      <c r="AZ39" s="7" t="e">
        <f>O78-P78-Q78+#REF!-#REF!-#REF!</f>
        <v>#REF!</v>
      </c>
      <c r="BA39" s="9">
        <v>29</v>
      </c>
      <c r="BB39" s="9">
        <f t="shared" si="0"/>
        <v>0</v>
      </c>
      <c r="BC39" s="10" t="e">
        <f t="shared" ref="BC39:BC106" si="3">IF(BB39=1,$F$19,IF(BC38&gt;0,BE38,0))</f>
        <v>#REF!</v>
      </c>
      <c r="BD39" s="10" t="e">
        <f>IF(BB39=1,BG39,IF(BC39&gt;0,BG39,0))</f>
        <v>#REF!</v>
      </c>
      <c r="BE39" s="11" t="e">
        <f>BC39-BD39</f>
        <v>#REF!</v>
      </c>
      <c r="BF39" s="10" t="e">
        <f>IF(BD39&gt;0,BH39,0)</f>
        <v>#REF!</v>
      </c>
      <c r="BG39" s="11">
        <f t="shared" si="1"/>
        <v>157237.35532160784</v>
      </c>
      <c r="BH39" s="11">
        <f t="shared" si="1"/>
        <v>99345.205150757291</v>
      </c>
      <c r="BI39" s="9" t="e">
        <f t="shared" si="2"/>
        <v>#REF!</v>
      </c>
    </row>
    <row r="40" spans="1:61" ht="18.95" customHeight="1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30" t="s">
        <v>53</v>
      </c>
      <c r="N40" s="63">
        <v>1</v>
      </c>
      <c r="O40" s="64">
        <f>PMT(元利金等!F27/12,元利金等!F26*12,-元利金等!F25)</f>
        <v>256582.56047236515</v>
      </c>
      <c r="P40" s="65">
        <f t="shared" ref="P40:P119" si="4">IF(O40=0,0,-PPMT($F$27/12,N40,MAX($F$26*12),$F$25))</f>
        <v>151832.56047236512</v>
      </c>
      <c r="Q40" s="191">
        <f t="shared" ref="Q40:Q119" si="5">IF(O40=0,0,-IPMT($F$27/12,N40,MAX($F$26*12),$F$25))</f>
        <v>104750</v>
      </c>
      <c r="R40" s="192"/>
      <c r="S40" s="193"/>
      <c r="T40" s="233">
        <f>元利金等!F25-P40</f>
        <v>83648167.439527631</v>
      </c>
      <c r="U40" s="234"/>
      <c r="V40" s="20"/>
      <c r="W40" s="20"/>
      <c r="AZ40" s="7" t="e">
        <f>O79-P79-Q79+#REF!-#REF!-#REF!</f>
        <v>#REF!</v>
      </c>
      <c r="BA40" s="9">
        <v>30</v>
      </c>
      <c r="BB40" s="9">
        <f t="shared" si="0"/>
        <v>0</v>
      </c>
      <c r="BC40" s="10" t="e">
        <f t="shared" si="3"/>
        <v>#REF!</v>
      </c>
      <c r="BD40" s="10" t="e">
        <f>IF(BB40=1,BG40,IF(BC40&gt;0,BG40,0))</f>
        <v>#REF!</v>
      </c>
      <c r="BE40" s="11" t="e">
        <f>BC40-BD40</f>
        <v>#REF!</v>
      </c>
      <c r="BF40" s="10" t="e">
        <f>IF(BD40&gt;0,BH40,0)</f>
        <v>#REF!</v>
      </c>
      <c r="BG40" s="11">
        <f t="shared" si="1"/>
        <v>157433.90201575987</v>
      </c>
      <c r="BH40" s="11">
        <f t="shared" si="1"/>
        <v>99148.658456605262</v>
      </c>
      <c r="BI40" s="9" t="e">
        <f t="shared" si="2"/>
        <v>#REF!</v>
      </c>
    </row>
    <row r="41" spans="1:61" ht="18.9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31"/>
      <c r="N41" s="63">
        <v>2</v>
      </c>
      <c r="O41" s="65">
        <f t="shared" ref="O41:O51" si="6">IF(T40&lt;1,0,O40)</f>
        <v>256582.56047236515</v>
      </c>
      <c r="P41" s="65">
        <f t="shared" si="4"/>
        <v>152022.35117295559</v>
      </c>
      <c r="Q41" s="191">
        <f t="shared" si="5"/>
        <v>104560.20929940956</v>
      </c>
      <c r="R41" s="192"/>
      <c r="S41" s="193"/>
      <c r="T41" s="233">
        <f t="shared" ref="T41:T62" si="7">IF(T40&lt;0,0,T40-P41)</f>
        <v>83496145.088354677</v>
      </c>
      <c r="U41" s="234"/>
      <c r="V41" s="20"/>
      <c r="W41" s="20"/>
      <c r="AZ41" s="7" t="e">
        <f>O80-P80-Q80+#REF!-#REF!-#REF!</f>
        <v>#REF!</v>
      </c>
      <c r="BA41" s="9">
        <v>31</v>
      </c>
      <c r="BB41" s="9">
        <f t="shared" si="0"/>
        <v>0</v>
      </c>
      <c r="BC41" s="10" t="e">
        <f t="shared" si="3"/>
        <v>#REF!</v>
      </c>
      <c r="BD41" s="10" t="e">
        <f>IF(BB41=1,BG41,IF(BC41&gt;0,BG41,0))</f>
        <v>#REF!</v>
      </c>
      <c r="BE41" s="11" t="e">
        <f t="shared" ref="BE41:BE120" si="8">BC41-BD41</f>
        <v>#REF!</v>
      </c>
      <c r="BF41" s="10" t="e">
        <f t="shared" ref="BF41:BF120" si="9">IF(BD41&gt;0,BH41,0)</f>
        <v>#REF!</v>
      </c>
      <c r="BG41" s="11">
        <f t="shared" si="1"/>
        <v>157630.69439327958</v>
      </c>
      <c r="BH41" s="11">
        <f t="shared" si="1"/>
        <v>98951.866079085579</v>
      </c>
      <c r="BI41" s="9" t="e">
        <f t="shared" si="2"/>
        <v>#REF!</v>
      </c>
    </row>
    <row r="42" spans="1:61" ht="18.95" customHeight="1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31"/>
      <c r="N42" s="63">
        <v>3</v>
      </c>
      <c r="O42" s="65">
        <f t="shared" si="6"/>
        <v>256582.56047236515</v>
      </c>
      <c r="P42" s="65">
        <f t="shared" si="4"/>
        <v>152212.37911192176</v>
      </c>
      <c r="Q42" s="191">
        <f t="shared" si="5"/>
        <v>104370.18136044337</v>
      </c>
      <c r="R42" s="192"/>
      <c r="S42" s="193"/>
      <c r="T42" s="194">
        <f t="shared" si="7"/>
        <v>83343932.709242761</v>
      </c>
      <c r="U42" s="194"/>
      <c r="V42" s="20"/>
      <c r="W42" s="20"/>
      <c r="AZ42" s="7" t="e">
        <f>O81-P81-Q81+#REF!-#REF!-#REF!</f>
        <v>#REF!</v>
      </c>
      <c r="BA42" s="9">
        <v>32</v>
      </c>
      <c r="BB42" s="9">
        <f t="shared" si="0"/>
        <v>0</v>
      </c>
      <c r="BC42" s="10" t="e">
        <f t="shared" si="3"/>
        <v>#REF!</v>
      </c>
      <c r="BD42" s="10" t="e">
        <f t="shared" ref="BD42:BD121" si="10">IF(BB42=1,BG42,IF(BC42&gt;0,BG42,0))</f>
        <v>#REF!</v>
      </c>
      <c r="BE42" s="11" t="e">
        <f t="shared" si="8"/>
        <v>#REF!</v>
      </c>
      <c r="BF42" s="10" t="e">
        <f t="shared" si="9"/>
        <v>#REF!</v>
      </c>
      <c r="BG42" s="11">
        <f t="shared" si="1"/>
        <v>157827.73276127115</v>
      </c>
      <c r="BH42" s="11">
        <f t="shared" si="1"/>
        <v>98754.827711093967</v>
      </c>
      <c r="BI42" s="9" t="e">
        <f t="shared" si="2"/>
        <v>#REF!</v>
      </c>
    </row>
    <row r="43" spans="1:61" ht="18.95" customHeight="1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31"/>
      <c r="N43" s="63">
        <v>4</v>
      </c>
      <c r="O43" s="65">
        <f t="shared" si="6"/>
        <v>256582.56047236515</v>
      </c>
      <c r="P43" s="65">
        <f t="shared" si="4"/>
        <v>152402.64458581168</v>
      </c>
      <c r="Q43" s="191">
        <f t="shared" si="5"/>
        <v>104179.91588655346</v>
      </c>
      <c r="R43" s="192"/>
      <c r="S43" s="193"/>
      <c r="T43" s="194">
        <f t="shared" si="7"/>
        <v>83191530.064656943</v>
      </c>
      <c r="U43" s="194"/>
      <c r="V43" s="20"/>
      <c r="W43" s="20"/>
      <c r="AZ43" s="7" t="e">
        <f>O82-P82-Q82+#REF!-#REF!-#REF!</f>
        <v>#REF!</v>
      </c>
      <c r="BA43" s="9">
        <v>33</v>
      </c>
      <c r="BB43" s="9">
        <f t="shared" si="0"/>
        <v>0</v>
      </c>
      <c r="BC43" s="10" t="e">
        <f t="shared" si="3"/>
        <v>#REF!</v>
      </c>
      <c r="BD43" s="10" t="e">
        <f t="shared" si="10"/>
        <v>#REF!</v>
      </c>
      <c r="BE43" s="11" t="e">
        <f t="shared" si="8"/>
        <v>#REF!</v>
      </c>
      <c r="BF43" s="10" t="e">
        <f t="shared" si="9"/>
        <v>#REF!</v>
      </c>
      <c r="BG43" s="11">
        <f t="shared" si="1"/>
        <v>158025.01742722275</v>
      </c>
      <c r="BH43" s="11">
        <f t="shared" si="1"/>
        <v>98557.543045142374</v>
      </c>
      <c r="BI43" s="9" t="e">
        <f t="shared" si="2"/>
        <v>#REF!</v>
      </c>
    </row>
    <row r="44" spans="1:61" ht="18.95" customHeight="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31"/>
      <c r="N44" s="63">
        <v>5</v>
      </c>
      <c r="O44" s="65">
        <f t="shared" si="6"/>
        <v>256582.56047236515</v>
      </c>
      <c r="P44" s="65">
        <f t="shared" si="4"/>
        <v>152593.14789154395</v>
      </c>
      <c r="Q44" s="191">
        <f t="shared" si="5"/>
        <v>103989.4125808212</v>
      </c>
      <c r="R44" s="192"/>
      <c r="S44" s="193"/>
      <c r="T44" s="194">
        <f t="shared" si="7"/>
        <v>83038936.916765392</v>
      </c>
      <c r="U44" s="194"/>
      <c r="V44" s="20"/>
      <c r="W44" s="20"/>
      <c r="AZ44" s="7" t="e">
        <f>O83-P83-Q83+#REF!-#REF!-#REF!</f>
        <v>#REF!</v>
      </c>
      <c r="BA44" s="9">
        <v>34</v>
      </c>
      <c r="BB44" s="9">
        <f t="shared" si="0"/>
        <v>0</v>
      </c>
      <c r="BC44" s="10" t="e">
        <f t="shared" si="3"/>
        <v>#REF!</v>
      </c>
      <c r="BD44" s="10" t="e">
        <f t="shared" si="10"/>
        <v>#REF!</v>
      </c>
      <c r="BE44" s="11" t="e">
        <f t="shared" si="8"/>
        <v>#REF!</v>
      </c>
      <c r="BF44" s="10" t="e">
        <f t="shared" si="9"/>
        <v>#REF!</v>
      </c>
      <c r="BG44" s="11">
        <f t="shared" si="1"/>
        <v>158222.54869900679</v>
      </c>
      <c r="BH44" s="11">
        <f t="shared" si="1"/>
        <v>98360.011773358361</v>
      </c>
      <c r="BI44" s="9" t="e">
        <f t="shared" si="2"/>
        <v>#REF!</v>
      </c>
    </row>
    <row r="45" spans="1:61" ht="18.95" customHeight="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31"/>
      <c r="N45" s="63">
        <v>6</v>
      </c>
      <c r="O45" s="65">
        <f t="shared" si="6"/>
        <v>256582.56047236515</v>
      </c>
      <c r="P45" s="65">
        <f t="shared" si="4"/>
        <v>152783.88932640836</v>
      </c>
      <c r="Q45" s="191">
        <f t="shared" si="5"/>
        <v>103798.67114595677</v>
      </c>
      <c r="R45" s="192"/>
      <c r="S45" s="193"/>
      <c r="T45" s="194">
        <f t="shared" si="7"/>
        <v>82886153.027438983</v>
      </c>
      <c r="U45" s="194"/>
      <c r="V45" s="20"/>
      <c r="W45" s="20"/>
      <c r="Z45" s="7"/>
      <c r="AZ45" s="7" t="e">
        <f>O84-P84-Q84+#REF!-#REF!-#REF!</f>
        <v>#REF!</v>
      </c>
      <c r="BA45" s="9">
        <v>35</v>
      </c>
      <c r="BB45" s="9">
        <f t="shared" si="0"/>
        <v>0</v>
      </c>
      <c r="BC45" s="10" t="e">
        <f t="shared" si="3"/>
        <v>#REF!</v>
      </c>
      <c r="BD45" s="10" t="e">
        <f t="shared" si="10"/>
        <v>#REF!</v>
      </c>
      <c r="BE45" s="11" t="e">
        <f t="shared" si="8"/>
        <v>#REF!</v>
      </c>
      <c r="BF45" s="10" t="e">
        <f t="shared" si="9"/>
        <v>#REF!</v>
      </c>
      <c r="BG45" s="11">
        <f t="shared" si="1"/>
        <v>158420.32688488055</v>
      </c>
      <c r="BH45" s="11">
        <f t="shared" si="1"/>
        <v>98162.233587484603</v>
      </c>
      <c r="BI45" s="9" t="e">
        <f t="shared" si="2"/>
        <v>#REF!</v>
      </c>
    </row>
    <row r="46" spans="1:61" ht="18.9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31"/>
      <c r="N46" s="63">
        <v>7</v>
      </c>
      <c r="O46" s="65">
        <f t="shared" si="6"/>
        <v>256582.56047236515</v>
      </c>
      <c r="P46" s="65">
        <f t="shared" si="4"/>
        <v>152974.86918806637</v>
      </c>
      <c r="Q46" s="191">
        <f t="shared" si="5"/>
        <v>103607.69128429877</v>
      </c>
      <c r="R46" s="192"/>
      <c r="S46" s="193"/>
      <c r="T46" s="194">
        <f t="shared" si="7"/>
        <v>82733178.158250913</v>
      </c>
      <c r="U46" s="194"/>
      <c r="V46" s="20"/>
      <c r="W46" s="20"/>
      <c r="AZ46" s="7" t="e">
        <f>O85-P85-Q85+#REF!-#REF!-#REF!</f>
        <v>#REF!</v>
      </c>
      <c r="BA46" s="9">
        <v>36</v>
      </c>
      <c r="BB46" s="9">
        <f t="shared" si="0"/>
        <v>0</v>
      </c>
      <c r="BC46" s="10" t="e">
        <f t="shared" si="3"/>
        <v>#REF!</v>
      </c>
      <c r="BD46" s="10" t="e">
        <f t="shared" si="10"/>
        <v>#REF!</v>
      </c>
      <c r="BE46" s="11" t="e">
        <f t="shared" si="8"/>
        <v>#REF!</v>
      </c>
      <c r="BF46" s="10" t="e">
        <f t="shared" si="9"/>
        <v>#REF!</v>
      </c>
      <c r="BG46" s="11">
        <f t="shared" si="1"/>
        <v>158618.35229348662</v>
      </c>
      <c r="BH46" s="11">
        <f t="shared" si="1"/>
        <v>97964.2081788785</v>
      </c>
      <c r="BI46" s="9" t="e">
        <f t="shared" si="2"/>
        <v>#REF!</v>
      </c>
    </row>
    <row r="47" spans="1:61" ht="18.9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31"/>
      <c r="N47" s="63">
        <v>8</v>
      </c>
      <c r="O47" s="65">
        <f t="shared" si="6"/>
        <v>256582.56047236515</v>
      </c>
      <c r="P47" s="65">
        <f t="shared" si="4"/>
        <v>153166.08777455147</v>
      </c>
      <c r="Q47" s="191">
        <f t="shared" si="5"/>
        <v>103416.47269781366</v>
      </c>
      <c r="R47" s="192"/>
      <c r="S47" s="193"/>
      <c r="T47" s="194">
        <f t="shared" si="7"/>
        <v>82580012.070476368</v>
      </c>
      <c r="U47" s="194"/>
      <c r="V47" s="20"/>
      <c r="W47" s="20"/>
      <c r="AZ47" s="7" t="e">
        <f>O86-P86-Q86+#REF!-#REF!-#REF!</f>
        <v>#REF!</v>
      </c>
      <c r="BA47" s="9">
        <v>37</v>
      </c>
      <c r="BB47" s="9">
        <f t="shared" si="0"/>
        <v>0</v>
      </c>
      <c r="BC47" s="10" t="e">
        <f t="shared" si="3"/>
        <v>#REF!</v>
      </c>
      <c r="BD47" s="10" t="e">
        <f t="shared" si="10"/>
        <v>#REF!</v>
      </c>
      <c r="BE47" s="11" t="e">
        <f t="shared" si="8"/>
        <v>#REF!</v>
      </c>
      <c r="BF47" s="10" t="e">
        <f t="shared" si="9"/>
        <v>#REF!</v>
      </c>
      <c r="BG47" s="11">
        <f t="shared" si="1"/>
        <v>158816.6252338535</v>
      </c>
      <c r="BH47" s="11">
        <f t="shared" si="1"/>
        <v>97765.935238511636</v>
      </c>
      <c r="BI47" s="9" t="e">
        <f t="shared" si="2"/>
        <v>#REF!</v>
      </c>
    </row>
    <row r="48" spans="1:61" ht="18.9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31"/>
      <c r="N48" s="63">
        <v>9</v>
      </c>
      <c r="O48" s="65">
        <f t="shared" si="6"/>
        <v>256582.56047236515</v>
      </c>
      <c r="P48" s="65">
        <f t="shared" si="4"/>
        <v>153357.54538426964</v>
      </c>
      <c r="Q48" s="191">
        <f t="shared" si="5"/>
        <v>103225.0150880955</v>
      </c>
      <c r="R48" s="192"/>
      <c r="S48" s="193"/>
      <c r="T48" s="194">
        <f t="shared" si="7"/>
        <v>82426654.525092095</v>
      </c>
      <c r="U48" s="194"/>
      <c r="V48" s="20"/>
      <c r="W48" s="20"/>
      <c r="AZ48" s="7" t="e">
        <f>O87-P87-Q87+#REF!-#REF!-#REF!</f>
        <v>#REF!</v>
      </c>
      <c r="BA48" s="9">
        <v>38</v>
      </c>
      <c r="BB48" s="9">
        <f t="shared" si="0"/>
        <v>0</v>
      </c>
      <c r="BC48" s="10" t="e">
        <f t="shared" si="3"/>
        <v>#REF!</v>
      </c>
      <c r="BD48" s="10" t="e">
        <f t="shared" si="10"/>
        <v>#REF!</v>
      </c>
      <c r="BE48" s="11" t="e">
        <f t="shared" si="8"/>
        <v>#REF!</v>
      </c>
      <c r="BF48" s="10" t="e">
        <f t="shared" si="9"/>
        <v>#REF!</v>
      </c>
      <c r="BG48" s="11">
        <f t="shared" si="1"/>
        <v>159015.14601539582</v>
      </c>
      <c r="BH48" s="11">
        <f t="shared" si="1"/>
        <v>97567.414456969331</v>
      </c>
      <c r="BI48" s="9" t="e">
        <f t="shared" si="2"/>
        <v>#REF!</v>
      </c>
    </row>
    <row r="49" spans="1:61" ht="18.9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31"/>
      <c r="N49" s="63">
        <v>10</v>
      </c>
      <c r="O49" s="65">
        <f t="shared" si="6"/>
        <v>256582.56047236515</v>
      </c>
      <c r="P49" s="65">
        <f t="shared" si="4"/>
        <v>153549.24231599999</v>
      </c>
      <c r="Q49" s="191">
        <f t="shared" si="5"/>
        <v>103033.31815636515</v>
      </c>
      <c r="R49" s="192"/>
      <c r="S49" s="193"/>
      <c r="T49" s="194">
        <f t="shared" si="7"/>
        <v>82273105.282776102</v>
      </c>
      <c r="U49" s="194"/>
      <c r="V49" s="20"/>
      <c r="W49" s="20"/>
      <c r="AZ49" s="7" t="e">
        <f>O88-P88-Q88+#REF!-#REF!-#REF!</f>
        <v>#REF!</v>
      </c>
      <c r="BA49" s="9">
        <v>39</v>
      </c>
      <c r="BB49" s="9">
        <f t="shared" si="0"/>
        <v>0</v>
      </c>
      <c r="BC49" s="10" t="e">
        <f t="shared" si="3"/>
        <v>#REF!</v>
      </c>
      <c r="BD49" s="10" t="e">
        <f t="shared" si="10"/>
        <v>#REF!</v>
      </c>
      <c r="BE49" s="11" t="e">
        <f t="shared" si="8"/>
        <v>#REF!</v>
      </c>
      <c r="BF49" s="10" t="e">
        <f t="shared" si="9"/>
        <v>#REF!</v>
      </c>
      <c r="BG49" s="11">
        <f t="shared" si="1"/>
        <v>159213.91494791507</v>
      </c>
      <c r="BH49" s="11">
        <f t="shared" si="1"/>
        <v>97368.645524450083</v>
      </c>
      <c r="BI49" s="9" t="e">
        <f t="shared" si="2"/>
        <v>#REF!</v>
      </c>
    </row>
    <row r="50" spans="1:61" ht="18.9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31"/>
      <c r="N50" s="63">
        <v>11</v>
      </c>
      <c r="O50" s="65">
        <f t="shared" si="6"/>
        <v>256582.56047236515</v>
      </c>
      <c r="P50" s="65">
        <f t="shared" si="4"/>
        <v>153741.17886889502</v>
      </c>
      <c r="Q50" s="191">
        <f t="shared" si="5"/>
        <v>102841.38160347013</v>
      </c>
      <c r="R50" s="192"/>
      <c r="S50" s="193"/>
      <c r="T50" s="194">
        <f t="shared" si="7"/>
        <v>82119364.103907213</v>
      </c>
      <c r="U50" s="194"/>
      <c r="V50" s="20"/>
      <c r="W50" s="20"/>
      <c r="AZ50" s="7" t="e">
        <f>O89-P89-Q89+#REF!-#REF!-#REF!</f>
        <v>#REF!</v>
      </c>
      <c r="BA50" s="9">
        <v>40</v>
      </c>
      <c r="BB50" s="9">
        <f t="shared" si="0"/>
        <v>0</v>
      </c>
      <c r="BC50" s="10" t="e">
        <f t="shared" si="3"/>
        <v>#REF!</v>
      </c>
      <c r="BD50" s="10" t="e">
        <f t="shared" si="10"/>
        <v>#REF!</v>
      </c>
      <c r="BE50" s="11" t="e">
        <f t="shared" si="8"/>
        <v>#REF!</v>
      </c>
      <c r="BF50" s="10" t="e">
        <f t="shared" si="9"/>
        <v>#REF!</v>
      </c>
      <c r="BG50" s="11">
        <f t="shared" si="1"/>
        <v>159412.93234159998</v>
      </c>
      <c r="BH50" s="11">
        <f t="shared" si="1"/>
        <v>97169.628130765181</v>
      </c>
      <c r="BI50" s="9" t="e">
        <f t="shared" si="2"/>
        <v>#REF!</v>
      </c>
    </row>
    <row r="51" spans="1:61" ht="18.9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32"/>
      <c r="N51" s="63">
        <v>12</v>
      </c>
      <c r="O51" s="65">
        <f t="shared" si="6"/>
        <v>256582.56047236515</v>
      </c>
      <c r="P51" s="65">
        <f t="shared" si="4"/>
        <v>153933.35534248111</v>
      </c>
      <c r="Q51" s="191">
        <f t="shared" si="5"/>
        <v>102649.20512988404</v>
      </c>
      <c r="R51" s="192"/>
      <c r="S51" s="193"/>
      <c r="T51" s="194">
        <f t="shared" si="7"/>
        <v>81965430.748564735</v>
      </c>
      <c r="U51" s="194"/>
      <c r="V51" s="20"/>
      <c r="W51" s="20"/>
      <c r="Z51" s="7"/>
      <c r="AZ51" s="7" t="e">
        <f>O90-P90-Q90+#REF!-#REF!-#REF!</f>
        <v>#REF!</v>
      </c>
      <c r="BA51" s="9">
        <v>41</v>
      </c>
      <c r="BB51" s="9">
        <f t="shared" si="0"/>
        <v>0</v>
      </c>
      <c r="BC51" s="10" t="e">
        <f t="shared" si="3"/>
        <v>#REF!</v>
      </c>
      <c r="BD51" s="10" t="e">
        <f t="shared" si="10"/>
        <v>#REF!</v>
      </c>
      <c r="BE51" s="11" t="e">
        <f t="shared" si="8"/>
        <v>#REF!</v>
      </c>
      <c r="BF51" s="10" t="e">
        <f t="shared" si="9"/>
        <v>#REF!</v>
      </c>
      <c r="BG51" s="11">
        <f t="shared" si="1"/>
        <v>159612.19850702694</v>
      </c>
      <c r="BH51" s="11">
        <f t="shared" si="1"/>
        <v>96970.361965338176</v>
      </c>
      <c r="BI51" s="9" t="e">
        <f t="shared" si="2"/>
        <v>#REF!</v>
      </c>
    </row>
    <row r="52" spans="1:61" ht="18.9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2" t="s">
        <v>54</v>
      </c>
      <c r="N52" s="63">
        <f>IF(F26*12=12,0,13)</f>
        <v>13</v>
      </c>
      <c r="O52" s="65">
        <f>IF(T51&lt;0.01,0,O51)</f>
        <v>256582.56047236515</v>
      </c>
      <c r="P52" s="65">
        <f t="shared" si="4"/>
        <v>154125.77203665921</v>
      </c>
      <c r="Q52" s="191">
        <f t="shared" si="5"/>
        <v>102456.78843570592</v>
      </c>
      <c r="R52" s="192"/>
      <c r="S52" s="193"/>
      <c r="T52" s="194">
        <f t="shared" si="7"/>
        <v>81811304.976528078</v>
      </c>
      <c r="U52" s="194"/>
      <c r="V52" s="20"/>
      <c r="W52" s="20"/>
      <c r="AZ52" s="7" t="e">
        <f>O91-P91-Q91+#REF!-#REF!-#REF!</f>
        <v>#REF!</v>
      </c>
      <c r="BA52" s="9">
        <v>42</v>
      </c>
      <c r="BB52" s="9">
        <f t="shared" si="0"/>
        <v>0</v>
      </c>
      <c r="BC52" s="10" t="e">
        <f t="shared" si="3"/>
        <v>#REF!</v>
      </c>
      <c r="BD52" s="10" t="e">
        <f t="shared" si="10"/>
        <v>#REF!</v>
      </c>
      <c r="BE52" s="11" t="e">
        <f t="shared" si="8"/>
        <v>#REF!</v>
      </c>
      <c r="BF52" s="10" t="e">
        <f t="shared" si="9"/>
        <v>#REF!</v>
      </c>
      <c r="BG52" s="11">
        <f t="shared" si="1"/>
        <v>159811.71375516074</v>
      </c>
      <c r="BH52" s="11">
        <f t="shared" si="1"/>
        <v>96770.846717204404</v>
      </c>
      <c r="BI52" s="9" t="e">
        <f t="shared" si="2"/>
        <v>#REF!</v>
      </c>
    </row>
    <row r="53" spans="1:61" ht="18.9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2"/>
      <c r="N53" s="63">
        <v>14</v>
      </c>
      <c r="O53" s="65">
        <f t="shared" ref="O53:O62" si="11">IF(T52&lt;1,0,O52)</f>
        <v>256582.56047236515</v>
      </c>
      <c r="P53" s="65">
        <f t="shared" si="4"/>
        <v>154318.42925170503</v>
      </c>
      <c r="Q53" s="191">
        <f t="shared" si="5"/>
        <v>102264.1312206601</v>
      </c>
      <c r="R53" s="192"/>
      <c r="S53" s="193"/>
      <c r="T53" s="194">
        <f t="shared" si="7"/>
        <v>81656986.547276378</v>
      </c>
      <c r="U53" s="194"/>
      <c r="V53" s="20"/>
      <c r="W53" s="20"/>
      <c r="AZ53" s="7" t="e">
        <f>O92-P92-Q92+#REF!-#REF!-#REF!</f>
        <v>#REF!</v>
      </c>
      <c r="BA53" s="9">
        <v>43</v>
      </c>
      <c r="BB53" s="9">
        <f t="shared" si="0"/>
        <v>0</v>
      </c>
      <c r="BC53" s="10" t="e">
        <f t="shared" si="3"/>
        <v>#REF!</v>
      </c>
      <c r="BD53" s="10" t="e">
        <f t="shared" si="10"/>
        <v>#REF!</v>
      </c>
      <c r="BE53" s="11" t="e">
        <f t="shared" si="8"/>
        <v>#REF!</v>
      </c>
      <c r="BF53" s="10" t="e">
        <f t="shared" si="9"/>
        <v>#REF!</v>
      </c>
      <c r="BG53" s="11">
        <f t="shared" si="1"/>
        <v>160011.47839735469</v>
      </c>
      <c r="BH53" s="11">
        <f t="shared" si="1"/>
        <v>96571.082075010447</v>
      </c>
      <c r="BI53" s="9" t="e">
        <f t="shared" si="2"/>
        <v>#REF!</v>
      </c>
    </row>
    <row r="54" spans="1:61" ht="18.9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2"/>
      <c r="N54" s="63">
        <v>15</v>
      </c>
      <c r="O54" s="65">
        <f t="shared" si="11"/>
        <v>256582.56047236515</v>
      </c>
      <c r="P54" s="65">
        <f t="shared" si="4"/>
        <v>154511.32728826968</v>
      </c>
      <c r="Q54" s="191">
        <f t="shared" si="5"/>
        <v>102071.23318409546</v>
      </c>
      <c r="R54" s="192"/>
      <c r="S54" s="193"/>
      <c r="T54" s="194">
        <f t="shared" si="7"/>
        <v>81502475.219988108</v>
      </c>
      <c r="U54" s="194"/>
      <c r="V54" s="20"/>
      <c r="W54" s="20"/>
      <c r="AZ54" s="7" t="e">
        <f>O93-P93-Q93+#REF!-#REF!-#REF!</f>
        <v>#REF!</v>
      </c>
      <c r="BA54" s="9">
        <v>44</v>
      </c>
      <c r="BB54" s="9">
        <f t="shared" si="0"/>
        <v>0</v>
      </c>
      <c r="BC54" s="10" t="e">
        <f t="shared" si="3"/>
        <v>#REF!</v>
      </c>
      <c r="BD54" s="10" t="e">
        <f t="shared" si="10"/>
        <v>#REF!</v>
      </c>
      <c r="BE54" s="11" t="e">
        <f t="shared" si="8"/>
        <v>#REF!</v>
      </c>
      <c r="BF54" s="10" t="e">
        <f t="shared" si="9"/>
        <v>#REF!</v>
      </c>
      <c r="BG54" s="11">
        <f t="shared" si="1"/>
        <v>160211.4927453514</v>
      </c>
      <c r="BH54" s="11">
        <f t="shared" si="1"/>
        <v>96371.067727013753</v>
      </c>
      <c r="BI54" s="9" t="e">
        <f t="shared" si="2"/>
        <v>#REF!</v>
      </c>
    </row>
    <row r="55" spans="1:61" ht="18.9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2"/>
      <c r="N55" s="63">
        <v>16</v>
      </c>
      <c r="O55" s="65">
        <f t="shared" si="11"/>
        <v>256582.56047236515</v>
      </c>
      <c r="P55" s="65">
        <f t="shared" si="4"/>
        <v>154704.46644737999</v>
      </c>
      <c r="Q55" s="191">
        <f t="shared" si="5"/>
        <v>101878.09402498511</v>
      </c>
      <c r="R55" s="192"/>
      <c r="S55" s="193"/>
      <c r="T55" s="194">
        <f t="shared" si="7"/>
        <v>81347770.753540725</v>
      </c>
      <c r="U55" s="194"/>
      <c r="V55" s="20"/>
      <c r="W55" s="20"/>
      <c r="AZ55" s="7" t="e">
        <f>O94-P94-Q94+#REF!-#REF!-#REF!</f>
        <v>#REF!</v>
      </c>
      <c r="BA55" s="9">
        <v>45</v>
      </c>
      <c r="BB55" s="9">
        <f t="shared" si="0"/>
        <v>0</v>
      </c>
      <c r="BC55" s="10" t="e">
        <f t="shared" si="3"/>
        <v>#REF!</v>
      </c>
      <c r="BD55" s="10" t="e">
        <f t="shared" si="10"/>
        <v>#REF!</v>
      </c>
      <c r="BE55" s="11" t="e">
        <f t="shared" si="8"/>
        <v>#REF!</v>
      </c>
      <c r="BF55" s="10" t="e">
        <f t="shared" si="9"/>
        <v>#REF!</v>
      </c>
      <c r="BG55" s="11">
        <f t="shared" si="1"/>
        <v>160411.75711128305</v>
      </c>
      <c r="BH55" s="11">
        <f t="shared" si="1"/>
        <v>96170.803361082057</v>
      </c>
      <c r="BI55" s="9" t="e">
        <f t="shared" si="2"/>
        <v>#REF!</v>
      </c>
    </row>
    <row r="56" spans="1:61" ht="18.9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2"/>
      <c r="N56" s="63">
        <v>17</v>
      </c>
      <c r="O56" s="65">
        <f t="shared" si="11"/>
        <v>256582.56047236515</v>
      </c>
      <c r="P56" s="65">
        <f t="shared" si="4"/>
        <v>154897.84703043924</v>
      </c>
      <c r="Q56" s="191">
        <f t="shared" si="5"/>
        <v>101684.71344192591</v>
      </c>
      <c r="R56" s="192"/>
      <c r="S56" s="193"/>
      <c r="T56" s="194">
        <f t="shared" si="7"/>
        <v>81192872.906510279</v>
      </c>
      <c r="U56" s="194"/>
      <c r="V56" s="20"/>
      <c r="W56" s="20"/>
      <c r="AZ56" s="7" t="e">
        <f>O95-P95-Q95+#REF!-#REF!-#REF!</f>
        <v>#REF!</v>
      </c>
      <c r="BA56" s="9">
        <v>46</v>
      </c>
      <c r="BB56" s="9">
        <f t="shared" si="0"/>
        <v>0</v>
      </c>
      <c r="BC56" s="10" t="e">
        <f t="shared" si="3"/>
        <v>#REF!</v>
      </c>
      <c r="BD56" s="10" t="e">
        <f t="shared" si="10"/>
        <v>#REF!</v>
      </c>
      <c r="BE56" s="11" t="e">
        <f t="shared" si="8"/>
        <v>#REF!</v>
      </c>
      <c r="BF56" s="10" t="e">
        <f t="shared" si="9"/>
        <v>#REF!</v>
      </c>
      <c r="BG56" s="11">
        <f t="shared" si="1"/>
        <v>160612.27180767219</v>
      </c>
      <c r="BH56" s="11">
        <f t="shared" si="1"/>
        <v>95970.288664692955</v>
      </c>
      <c r="BI56" s="9" t="e">
        <f t="shared" si="2"/>
        <v>#REF!</v>
      </c>
    </row>
    <row r="57" spans="1:61" ht="18.9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2"/>
      <c r="N57" s="63">
        <v>18</v>
      </c>
      <c r="O57" s="65">
        <f t="shared" si="11"/>
        <v>256582.56047236515</v>
      </c>
      <c r="P57" s="65">
        <f t="shared" si="4"/>
        <v>155091.46933922727</v>
      </c>
      <c r="Q57" s="191">
        <f t="shared" si="5"/>
        <v>101491.09113313787</v>
      </c>
      <c r="R57" s="192"/>
      <c r="S57" s="193"/>
      <c r="T57" s="194">
        <f t="shared" si="7"/>
        <v>81037781.437171057</v>
      </c>
      <c r="U57" s="194"/>
      <c r="V57" s="20"/>
      <c r="W57" s="20"/>
      <c r="Z57" s="7"/>
      <c r="AZ57" s="7" t="e">
        <f>O96-P96-Q96+#REF!-#REF!-#REF!</f>
        <v>#REF!</v>
      </c>
      <c r="BA57" s="9">
        <v>47</v>
      </c>
      <c r="BB57" s="9">
        <f t="shared" si="0"/>
        <v>0</v>
      </c>
      <c r="BC57" s="10" t="e">
        <f t="shared" si="3"/>
        <v>#REF!</v>
      </c>
      <c r="BD57" s="10" t="e">
        <f t="shared" si="10"/>
        <v>#REF!</v>
      </c>
      <c r="BE57" s="11" t="e">
        <f t="shared" si="8"/>
        <v>#REF!</v>
      </c>
      <c r="BF57" s="10" t="e">
        <f t="shared" si="9"/>
        <v>#REF!</v>
      </c>
      <c r="BG57" s="11">
        <f t="shared" si="1"/>
        <v>160813.03714743178</v>
      </c>
      <c r="BH57" s="11">
        <f t="shared" si="1"/>
        <v>95769.523324933383</v>
      </c>
      <c r="BI57" s="9" t="e">
        <f t="shared" si="2"/>
        <v>#REF!</v>
      </c>
    </row>
    <row r="58" spans="1:61" ht="18.9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2"/>
      <c r="N58" s="63">
        <v>19</v>
      </c>
      <c r="O58" s="65">
        <f t="shared" si="11"/>
        <v>256582.56047236515</v>
      </c>
      <c r="P58" s="65">
        <f t="shared" si="4"/>
        <v>155285.33367590129</v>
      </c>
      <c r="Q58" s="191">
        <f t="shared" si="5"/>
        <v>101297.22679646383</v>
      </c>
      <c r="R58" s="192"/>
      <c r="S58" s="193"/>
      <c r="T58" s="194">
        <f t="shared" si="7"/>
        <v>80882496.103495151</v>
      </c>
      <c r="U58" s="194"/>
      <c r="V58" s="20"/>
      <c r="W58" s="20"/>
      <c r="AZ58" s="7" t="e">
        <f>O97-P97-Q97+#REF!-#REF!-#REF!</f>
        <v>#REF!</v>
      </c>
      <c r="BA58" s="9">
        <v>48</v>
      </c>
      <c r="BB58" s="9">
        <f t="shared" si="0"/>
        <v>0</v>
      </c>
      <c r="BC58" s="10" t="e">
        <f t="shared" si="3"/>
        <v>#REF!</v>
      </c>
      <c r="BD58" s="10" t="e">
        <f t="shared" si="10"/>
        <v>#REF!</v>
      </c>
      <c r="BE58" s="11" t="e">
        <f t="shared" si="8"/>
        <v>#REF!</v>
      </c>
      <c r="BF58" s="10" t="e">
        <f t="shared" si="9"/>
        <v>#REF!</v>
      </c>
      <c r="BG58" s="11">
        <f t="shared" si="1"/>
        <v>161014.05344386605</v>
      </c>
      <c r="BH58" s="11">
        <f t="shared" si="1"/>
        <v>95568.50702849908</v>
      </c>
      <c r="BI58" s="9" t="e">
        <f t="shared" si="2"/>
        <v>#REF!</v>
      </c>
    </row>
    <row r="59" spans="1:61" ht="18.9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2"/>
      <c r="N59" s="63">
        <v>20</v>
      </c>
      <c r="O59" s="65">
        <f t="shared" si="11"/>
        <v>256582.56047236515</v>
      </c>
      <c r="P59" s="65">
        <f t="shared" si="4"/>
        <v>155479.44034299618</v>
      </c>
      <c r="Q59" s="191">
        <f t="shared" si="5"/>
        <v>101103.12012936892</v>
      </c>
      <c r="R59" s="192"/>
      <c r="S59" s="193"/>
      <c r="T59" s="194">
        <f t="shared" si="7"/>
        <v>80727016.663152158</v>
      </c>
      <c r="U59" s="194"/>
      <c r="V59" s="20"/>
      <c r="W59" s="20"/>
      <c r="AZ59" s="7" t="e">
        <f>O104-P104-Q104+#REF!-#REF!-#REF!</f>
        <v>#REF!</v>
      </c>
      <c r="BA59" s="9">
        <v>49</v>
      </c>
      <c r="BB59" s="9">
        <f t="shared" si="0"/>
        <v>0</v>
      </c>
      <c r="BC59" s="10" t="e">
        <f t="shared" si="3"/>
        <v>#REF!</v>
      </c>
      <c r="BD59" s="10" t="e">
        <f t="shared" si="10"/>
        <v>#REF!</v>
      </c>
      <c r="BE59" s="11" t="e">
        <f t="shared" si="8"/>
        <v>#REF!</v>
      </c>
      <c r="BF59" s="10" t="e">
        <f t="shared" si="9"/>
        <v>#REF!</v>
      </c>
      <c r="BG59" s="11">
        <f t="shared" ref="BG59:BH62" si="12">P104</f>
        <v>161215.32101067089</v>
      </c>
      <c r="BH59" s="11">
        <f t="shared" si="12"/>
        <v>95367.239461694262</v>
      </c>
      <c r="BI59" s="9" t="e">
        <f t="shared" si="2"/>
        <v>#REF!</v>
      </c>
    </row>
    <row r="60" spans="1:61" ht="18.9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2"/>
      <c r="N60" s="63">
        <v>21</v>
      </c>
      <c r="O60" s="65">
        <f t="shared" si="11"/>
        <v>256582.56047236515</v>
      </c>
      <c r="P60" s="65">
        <f t="shared" si="4"/>
        <v>155673.78964342491</v>
      </c>
      <c r="Q60" s="191">
        <f t="shared" si="5"/>
        <v>100908.77082894021</v>
      </c>
      <c r="R60" s="192"/>
      <c r="S60" s="193"/>
      <c r="T60" s="194">
        <f t="shared" si="7"/>
        <v>80571342.873508736</v>
      </c>
      <c r="U60" s="194"/>
      <c r="V60" s="20"/>
      <c r="W60" s="20"/>
      <c r="AZ60" s="7" t="e">
        <f>O105-P105-Q105+#REF!-#REF!-#REF!</f>
        <v>#REF!</v>
      </c>
      <c r="BA60" s="9">
        <v>50</v>
      </c>
      <c r="BB60" s="9">
        <f t="shared" si="0"/>
        <v>0</v>
      </c>
      <c r="BC60" s="10" t="e">
        <f t="shared" si="3"/>
        <v>#REF!</v>
      </c>
      <c r="BD60" s="10" t="e">
        <f t="shared" si="10"/>
        <v>#REF!</v>
      </c>
      <c r="BE60" s="11" t="e">
        <f t="shared" si="8"/>
        <v>#REF!</v>
      </c>
      <c r="BF60" s="10" t="e">
        <f t="shared" si="9"/>
        <v>#REF!</v>
      </c>
      <c r="BG60" s="11">
        <f t="shared" si="12"/>
        <v>161416.84016193423</v>
      </c>
      <c r="BH60" s="11">
        <f t="shared" si="12"/>
        <v>95165.720310430916</v>
      </c>
      <c r="BI60" s="9" t="e">
        <f t="shared" si="2"/>
        <v>#REF!</v>
      </c>
    </row>
    <row r="61" spans="1:61" ht="18.9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2"/>
      <c r="N61" s="63">
        <v>22</v>
      </c>
      <c r="O61" s="65">
        <f t="shared" si="11"/>
        <v>256582.56047236515</v>
      </c>
      <c r="P61" s="65">
        <f t="shared" si="4"/>
        <v>155868.38188047922</v>
      </c>
      <c r="Q61" s="191">
        <f t="shared" si="5"/>
        <v>100714.17859188592</v>
      </c>
      <c r="R61" s="192"/>
      <c r="S61" s="193"/>
      <c r="T61" s="194">
        <f t="shared" si="7"/>
        <v>80415474.491628259</v>
      </c>
      <c r="U61" s="194"/>
      <c r="V61" s="20"/>
      <c r="W61" s="20"/>
      <c r="AZ61" s="7" t="e">
        <f>O106-P106-Q106+#REF!-#REF!-#REF!</f>
        <v>#REF!</v>
      </c>
      <c r="BA61" s="9">
        <v>51</v>
      </c>
      <c r="BB61" s="9">
        <f t="shared" si="0"/>
        <v>0</v>
      </c>
      <c r="BC61" s="10" t="e">
        <f t="shared" si="3"/>
        <v>#REF!</v>
      </c>
      <c r="BD61" s="10" t="e">
        <f t="shared" si="10"/>
        <v>#REF!</v>
      </c>
      <c r="BE61" s="11" t="e">
        <f t="shared" si="8"/>
        <v>#REF!</v>
      </c>
      <c r="BF61" s="10" t="e">
        <f t="shared" si="9"/>
        <v>#REF!</v>
      </c>
      <c r="BG61" s="11">
        <f t="shared" si="12"/>
        <v>161618.61121213666</v>
      </c>
      <c r="BH61" s="11">
        <f t="shared" si="12"/>
        <v>94963.949260228488</v>
      </c>
      <c r="BI61" s="9" t="e">
        <f t="shared" si="2"/>
        <v>#REF!</v>
      </c>
    </row>
    <row r="62" spans="1:61" ht="18.9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2"/>
      <c r="N62" s="63">
        <v>23</v>
      </c>
      <c r="O62" s="65">
        <f t="shared" si="11"/>
        <v>256582.56047236515</v>
      </c>
      <c r="P62" s="65">
        <f t="shared" si="4"/>
        <v>156063.21735782982</v>
      </c>
      <c r="Q62" s="191">
        <f t="shared" si="5"/>
        <v>100519.34311453532</v>
      </c>
      <c r="R62" s="192"/>
      <c r="S62" s="193"/>
      <c r="T62" s="194">
        <f t="shared" si="7"/>
        <v>80259411.27427043</v>
      </c>
      <c r="U62" s="194"/>
      <c r="V62" s="20"/>
      <c r="W62" s="20"/>
      <c r="AZ62" s="7" t="e">
        <f>O107-P107-Q107+#REF!-#REF!-#REF!</f>
        <v>#REF!</v>
      </c>
      <c r="BA62" s="9">
        <v>52</v>
      </c>
      <c r="BB62" s="9">
        <f t="shared" si="0"/>
        <v>0</v>
      </c>
      <c r="BC62" s="10" t="e">
        <f t="shared" si="3"/>
        <v>#REF!</v>
      </c>
      <c r="BD62" s="10" t="e">
        <f t="shared" si="10"/>
        <v>#REF!</v>
      </c>
      <c r="BE62" s="11" t="e">
        <f t="shared" si="8"/>
        <v>#REF!</v>
      </c>
      <c r="BF62" s="10" t="e">
        <f t="shared" si="9"/>
        <v>#REF!</v>
      </c>
      <c r="BG62" s="11">
        <f t="shared" si="12"/>
        <v>161820.63447615181</v>
      </c>
      <c r="BH62" s="11">
        <f t="shared" si="12"/>
        <v>94761.925996213336</v>
      </c>
      <c r="BI62" s="9" t="e">
        <f t="shared" si="2"/>
        <v>#REF!</v>
      </c>
    </row>
    <row r="63" spans="1:61" ht="26.2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2"/>
      <c r="N63" s="63">
        <v>24</v>
      </c>
      <c r="O63" s="65">
        <f>IF(T62&lt;1,0,O62)</f>
        <v>256582.56047236515</v>
      </c>
      <c r="P63" s="65">
        <f t="shared" si="4"/>
        <v>156258.29637952711</v>
      </c>
      <c r="Q63" s="191">
        <f t="shared" si="5"/>
        <v>100324.26409283804</v>
      </c>
      <c r="R63" s="192"/>
      <c r="S63" s="193"/>
      <c r="T63" s="194">
        <f>IF(T62&lt;0,0,T62-P63)</f>
        <v>80103152.977890909</v>
      </c>
      <c r="U63" s="194"/>
      <c r="V63" s="20"/>
      <c r="W63" s="20"/>
      <c r="Z63" s="7"/>
      <c r="AZ63" s="7" t="e">
        <f>O108-P108-Q108+#REF!-#REF!-#REF!</f>
        <v>#REF!</v>
      </c>
      <c r="BA63" s="9">
        <v>53</v>
      </c>
      <c r="BB63" s="9">
        <f t="shared" si="0"/>
        <v>0</v>
      </c>
      <c r="BC63" s="10" t="e">
        <f>IF(BB63=1,$F$19,IF(BC62&gt;0,BE62,0))</f>
        <v>#REF!</v>
      </c>
      <c r="BD63" s="10" t="e">
        <f t="shared" si="10"/>
        <v>#REF!</v>
      </c>
      <c r="BE63" s="11" t="e">
        <f t="shared" si="8"/>
        <v>#REF!</v>
      </c>
      <c r="BF63" s="10" t="e">
        <f t="shared" si="9"/>
        <v>#REF!</v>
      </c>
      <c r="BG63" s="11">
        <f t="shared" ref="BG63:BH63" si="13">P108</f>
        <v>162022.91026924699</v>
      </c>
      <c r="BH63" s="11">
        <f t="shared" si="13"/>
        <v>94559.650203118144</v>
      </c>
      <c r="BI63" s="9" t="e">
        <f t="shared" si="2"/>
        <v>#REF!</v>
      </c>
    </row>
    <row r="64" spans="1:61" ht="0.9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66"/>
      <c r="N64" s="67"/>
      <c r="O64" s="53"/>
      <c r="P64" s="53"/>
      <c r="Q64" s="68"/>
      <c r="R64" s="30"/>
      <c r="S64" s="30"/>
      <c r="T64" s="69"/>
      <c r="U64" s="69"/>
      <c r="V64" s="20"/>
      <c r="W64" s="20"/>
      <c r="Z64" s="7"/>
      <c r="AZ64" s="7"/>
      <c r="BA64" s="9"/>
      <c r="BB64" s="9"/>
      <c r="BC64" s="10"/>
      <c r="BD64" s="10"/>
      <c r="BE64" s="11"/>
      <c r="BF64" s="10"/>
      <c r="BG64" s="11"/>
      <c r="BH64" s="11"/>
      <c r="BI64" s="9"/>
    </row>
    <row r="65" spans="1:61" ht="0.9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66"/>
      <c r="N65" s="67"/>
      <c r="O65" s="53"/>
      <c r="P65" s="53"/>
      <c r="Q65" s="68"/>
      <c r="R65" s="30"/>
      <c r="S65" s="30"/>
      <c r="T65" s="69"/>
      <c r="U65" s="69"/>
      <c r="V65" s="20"/>
      <c r="W65" s="20"/>
      <c r="Z65" s="7"/>
      <c r="AZ65" s="7"/>
      <c r="BA65" s="9"/>
      <c r="BB65" s="9"/>
      <c r="BC65" s="10"/>
      <c r="BD65" s="10"/>
      <c r="BE65" s="11"/>
      <c r="BF65" s="10"/>
      <c r="BG65" s="11"/>
      <c r="BH65" s="11"/>
      <c r="BI65" s="9"/>
    </row>
    <row r="66" spans="1:61" ht="0.9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66"/>
      <c r="N66" s="67"/>
      <c r="O66" s="53"/>
      <c r="P66" s="53"/>
      <c r="Q66" s="68"/>
      <c r="R66" s="30"/>
      <c r="S66" s="30"/>
      <c r="T66" s="69"/>
      <c r="U66" s="69"/>
      <c r="V66" s="20"/>
      <c r="W66" s="20"/>
      <c r="Z66" s="7"/>
      <c r="AZ66" s="7"/>
      <c r="BA66" s="9"/>
      <c r="BB66" s="9"/>
      <c r="BC66" s="10"/>
      <c r="BD66" s="10"/>
      <c r="BE66" s="11"/>
      <c r="BF66" s="10"/>
      <c r="BG66" s="11"/>
      <c r="BH66" s="11"/>
      <c r="BI66" s="9"/>
    </row>
    <row r="67" spans="1:61" ht="0.9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66"/>
      <c r="N67" s="67"/>
      <c r="O67" s="53"/>
      <c r="P67" s="53"/>
      <c r="Q67" s="68"/>
      <c r="R67" s="30"/>
      <c r="S67" s="30"/>
      <c r="T67" s="69"/>
      <c r="U67" s="69"/>
      <c r="V67" s="20"/>
      <c r="W67" s="20"/>
      <c r="Z67" s="7"/>
      <c r="AZ67" s="7"/>
      <c r="BA67" s="9"/>
      <c r="BB67" s="9"/>
      <c r="BC67" s="10"/>
      <c r="BD67" s="10"/>
      <c r="BE67" s="11"/>
      <c r="BF67" s="10"/>
      <c r="BG67" s="11"/>
      <c r="BH67" s="11"/>
      <c r="BI67" s="9"/>
    </row>
    <row r="68" spans="1:61" ht="31.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66"/>
      <c r="N68" s="67"/>
      <c r="O68" s="53"/>
      <c r="P68" s="53"/>
      <c r="Q68" s="68"/>
      <c r="R68" s="30"/>
      <c r="S68" s="30"/>
      <c r="T68" s="69"/>
      <c r="U68" s="69"/>
      <c r="V68" s="20"/>
      <c r="W68" s="20"/>
      <c r="Z68" s="7"/>
      <c r="AZ68" s="7"/>
      <c r="BA68" s="9"/>
      <c r="BB68" s="9"/>
      <c r="BC68" s="10"/>
      <c r="BD68" s="10"/>
      <c r="BE68" s="11"/>
      <c r="BF68" s="10"/>
      <c r="BG68" s="11"/>
      <c r="BH68" s="11"/>
      <c r="BI68" s="9"/>
    </row>
    <row r="69" spans="1:61" ht="0.9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66"/>
      <c r="N69" s="67"/>
      <c r="O69" s="53"/>
      <c r="P69" s="53"/>
      <c r="Q69" s="68"/>
      <c r="R69" s="30"/>
      <c r="S69" s="30"/>
      <c r="T69" s="69"/>
      <c r="U69" s="69"/>
      <c r="V69" s="20"/>
      <c r="W69" s="20"/>
      <c r="Z69" s="7"/>
      <c r="AZ69" s="7"/>
      <c r="BA69" s="9"/>
      <c r="BB69" s="9"/>
      <c r="BC69" s="10"/>
      <c r="BD69" s="10"/>
      <c r="BE69" s="11"/>
      <c r="BF69" s="10"/>
      <c r="BG69" s="11"/>
      <c r="BH69" s="11"/>
      <c r="BI69" s="9"/>
    </row>
    <row r="70" spans="1:61" ht="0.9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66"/>
      <c r="N70" s="67"/>
      <c r="O70" s="53"/>
      <c r="P70" s="53"/>
      <c r="Q70" s="68"/>
      <c r="R70" s="30"/>
      <c r="S70" s="30"/>
      <c r="T70" s="69"/>
      <c r="U70" s="69"/>
      <c r="V70" s="20"/>
      <c r="W70" s="20"/>
      <c r="Z70" s="7"/>
      <c r="AZ70" s="7"/>
      <c r="BA70" s="9"/>
      <c r="BB70" s="9"/>
      <c r="BC70" s="10"/>
      <c r="BD70" s="10"/>
      <c r="BE70" s="11"/>
      <c r="BF70" s="10"/>
      <c r="BG70" s="11"/>
      <c r="BH70" s="11"/>
      <c r="BI70" s="9"/>
    </row>
    <row r="71" spans="1:61" ht="18.95" customHeight="1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190" t="s">
        <v>55</v>
      </c>
      <c r="N71" s="190"/>
      <c r="O71" s="190"/>
      <c r="P71" s="190"/>
      <c r="Q71" s="190"/>
      <c r="R71" s="190"/>
      <c r="S71" s="190"/>
      <c r="T71" s="190"/>
      <c r="U71" s="16"/>
      <c r="V71" s="171"/>
      <c r="W71" s="171"/>
      <c r="Z71" s="7"/>
      <c r="AZ71" s="7"/>
      <c r="BA71" s="9"/>
      <c r="BB71" s="9"/>
      <c r="BC71" s="10"/>
      <c r="BD71" s="10"/>
      <c r="BE71" s="11"/>
      <c r="BF71" s="10"/>
      <c r="BG71" s="11"/>
      <c r="BH71" s="11"/>
      <c r="BI71" s="9"/>
    </row>
    <row r="72" spans="1:61" ht="18.95" customHeight="1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190"/>
      <c r="N72" s="190"/>
      <c r="O72" s="190"/>
      <c r="P72" s="190"/>
      <c r="Q72" s="190"/>
      <c r="R72" s="190"/>
      <c r="S72" s="190"/>
      <c r="T72" s="190"/>
      <c r="U72" s="17">
        <f ca="1">TODAY()</f>
        <v>45397</v>
      </c>
      <c r="V72" s="171"/>
      <c r="W72" s="171"/>
      <c r="Z72" s="7"/>
      <c r="AZ72" s="7"/>
      <c r="BA72" s="9"/>
      <c r="BB72" s="9"/>
      <c r="BC72" s="10"/>
      <c r="BD72" s="10"/>
      <c r="BE72" s="11"/>
      <c r="BF72" s="10"/>
      <c r="BG72" s="11"/>
      <c r="BH72" s="11"/>
      <c r="BI72" s="9"/>
    </row>
    <row r="73" spans="1:61" ht="9.9499999999999993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70"/>
      <c r="N73" s="71"/>
      <c r="O73" s="72"/>
      <c r="P73" s="72"/>
      <c r="Q73" s="73"/>
      <c r="R73" s="74"/>
      <c r="S73" s="74"/>
      <c r="T73" s="75"/>
      <c r="U73" s="75"/>
      <c r="V73" s="20"/>
      <c r="W73" s="20"/>
      <c r="Z73" s="7"/>
      <c r="AZ73" s="7"/>
      <c r="BA73" s="9"/>
      <c r="BB73" s="9"/>
      <c r="BC73" s="10"/>
      <c r="BD73" s="10"/>
      <c r="BE73" s="11"/>
      <c r="BF73" s="10"/>
      <c r="BG73" s="11"/>
      <c r="BH73" s="11"/>
      <c r="BI73" s="9"/>
    </row>
    <row r="74" spans="1:61" ht="18.9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8" t="s">
        <v>56</v>
      </c>
      <c r="N74" s="63">
        <v>25</v>
      </c>
      <c r="O74" s="65">
        <f>IF(T63&lt;1,0,O63)</f>
        <v>256582.56047236515</v>
      </c>
      <c r="P74" s="65">
        <f t="shared" si="4"/>
        <v>156453.61925000153</v>
      </c>
      <c r="Q74" s="191">
        <f t="shared" si="5"/>
        <v>100128.94122236362</v>
      </c>
      <c r="R74" s="192"/>
      <c r="S74" s="193"/>
      <c r="T74" s="194">
        <f>IF(T63&lt;0,0,T63-P74)</f>
        <v>79946699.358640909</v>
      </c>
      <c r="U74" s="194"/>
      <c r="V74" s="20"/>
      <c r="W74" s="20"/>
      <c r="AZ74" s="7" t="e">
        <f>O109-P109-Q109+#REF!-#REF!-#REF!</f>
        <v>#REF!</v>
      </c>
      <c r="BA74" s="9">
        <v>54</v>
      </c>
      <c r="BB74" s="9">
        <f t="shared" si="0"/>
        <v>0</v>
      </c>
      <c r="BC74" s="10" t="e">
        <f>IF(BB74=1,$F$19,IF(BC63&gt;0,BE63,0))</f>
        <v>#REF!</v>
      </c>
      <c r="BD74" s="10" t="e">
        <f t="shared" si="10"/>
        <v>#REF!</v>
      </c>
      <c r="BE74" s="11" t="e">
        <f t="shared" si="8"/>
        <v>#REF!</v>
      </c>
      <c r="BF74" s="10" t="e">
        <f t="shared" si="9"/>
        <v>#REF!</v>
      </c>
      <c r="BG74" s="11">
        <f t="shared" ref="BG74:BH92" si="14">P109</f>
        <v>162225.43890708356</v>
      </c>
      <c r="BH74" s="11">
        <f t="shared" si="14"/>
        <v>94357.121565281559</v>
      </c>
      <c r="BI74" s="9" t="e">
        <f t="shared" si="2"/>
        <v>#REF!</v>
      </c>
    </row>
    <row r="75" spans="1:61" ht="18.9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8"/>
      <c r="N75" s="63">
        <v>26</v>
      </c>
      <c r="O75" s="65">
        <f t="shared" ref="O75:O97" si="15">IF(T74&lt;1,0,O74)</f>
        <v>256582.56047236515</v>
      </c>
      <c r="P75" s="65">
        <f t="shared" si="4"/>
        <v>156649.18627406404</v>
      </c>
      <c r="Q75" s="191">
        <f t="shared" si="5"/>
        <v>99933.374198301113</v>
      </c>
      <c r="R75" s="192"/>
      <c r="S75" s="193"/>
      <c r="T75" s="194">
        <f t="shared" ref="T75:T97" si="16">IF(T74&lt;0,0,T74-P75)</f>
        <v>79790050.172366843</v>
      </c>
      <c r="U75" s="194"/>
      <c r="V75" s="20"/>
      <c r="W75" s="20"/>
      <c r="AZ75" s="7" t="e">
        <f>O110-P110-Q110+#REF!-#REF!-#REF!</f>
        <v>#REF!</v>
      </c>
      <c r="BA75" s="9">
        <v>55</v>
      </c>
      <c r="BB75" s="9">
        <f t="shared" si="0"/>
        <v>0</v>
      </c>
      <c r="BC75" s="10" t="e">
        <f t="shared" si="3"/>
        <v>#REF!</v>
      </c>
      <c r="BD75" s="10" t="e">
        <f t="shared" si="10"/>
        <v>#REF!</v>
      </c>
      <c r="BE75" s="11" t="e">
        <f t="shared" si="8"/>
        <v>#REF!</v>
      </c>
      <c r="BF75" s="10" t="e">
        <f t="shared" si="9"/>
        <v>#REF!</v>
      </c>
      <c r="BG75" s="11">
        <f t="shared" si="14"/>
        <v>162428.22070571742</v>
      </c>
      <c r="BH75" s="11">
        <f t="shared" si="14"/>
        <v>94154.33976664771</v>
      </c>
      <c r="BI75" s="9" t="e">
        <f t="shared" si="2"/>
        <v>#REF!</v>
      </c>
    </row>
    <row r="76" spans="1:61" ht="18.9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8"/>
      <c r="N76" s="63">
        <v>27</v>
      </c>
      <c r="O76" s="65">
        <f t="shared" si="15"/>
        <v>256582.56047236515</v>
      </c>
      <c r="P76" s="65">
        <f t="shared" si="4"/>
        <v>156844.99775690658</v>
      </c>
      <c r="Q76" s="191">
        <f t="shared" si="5"/>
        <v>99737.562715458553</v>
      </c>
      <c r="R76" s="192"/>
      <c r="S76" s="193"/>
      <c r="T76" s="194">
        <f t="shared" si="16"/>
        <v>79633205.174609929</v>
      </c>
      <c r="U76" s="194"/>
      <c r="V76" s="20"/>
      <c r="W76" s="20"/>
      <c r="AZ76" s="7" t="e">
        <f>O111-P111-Q111+#REF!-#REF!-#REF!</f>
        <v>#REF!</v>
      </c>
      <c r="BA76" s="9">
        <v>56</v>
      </c>
      <c r="BB76" s="9">
        <f t="shared" si="0"/>
        <v>0</v>
      </c>
      <c r="BC76" s="10" t="e">
        <f t="shared" si="3"/>
        <v>#REF!</v>
      </c>
      <c r="BD76" s="10" t="e">
        <f t="shared" si="10"/>
        <v>#REF!</v>
      </c>
      <c r="BE76" s="11" t="e">
        <f t="shared" si="8"/>
        <v>#REF!</v>
      </c>
      <c r="BF76" s="10" t="e">
        <f t="shared" si="9"/>
        <v>#REF!</v>
      </c>
      <c r="BG76" s="11">
        <f t="shared" si="14"/>
        <v>162631.25598159959</v>
      </c>
      <c r="BH76" s="11">
        <f t="shared" si="14"/>
        <v>93951.304490765571</v>
      </c>
      <c r="BI76" s="9" t="e">
        <f t="shared" si="2"/>
        <v>#REF!</v>
      </c>
    </row>
    <row r="77" spans="1:61" ht="18.9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8"/>
      <c r="N77" s="63">
        <v>28</v>
      </c>
      <c r="O77" s="65">
        <f t="shared" si="15"/>
        <v>256582.56047236515</v>
      </c>
      <c r="P77" s="65">
        <f t="shared" si="4"/>
        <v>157041.05400410271</v>
      </c>
      <c r="Q77" s="191">
        <f t="shared" si="5"/>
        <v>99541.506468262407</v>
      </c>
      <c r="R77" s="192"/>
      <c r="S77" s="193"/>
      <c r="T77" s="194">
        <f t="shared" si="16"/>
        <v>79476164.120605826</v>
      </c>
      <c r="U77" s="194"/>
      <c r="V77" s="20"/>
      <c r="W77" s="20"/>
      <c r="AZ77" s="7" t="e">
        <f>O112-P112-Q112+#REF!-#REF!-#REF!</f>
        <v>#REF!</v>
      </c>
      <c r="BA77" s="9">
        <v>57</v>
      </c>
      <c r="BB77" s="9">
        <f t="shared" si="0"/>
        <v>0</v>
      </c>
      <c r="BC77" s="10" t="e">
        <f t="shared" si="3"/>
        <v>#REF!</v>
      </c>
      <c r="BD77" s="10" t="e">
        <f t="shared" si="10"/>
        <v>#REF!</v>
      </c>
      <c r="BE77" s="11" t="e">
        <f t="shared" si="8"/>
        <v>#REF!</v>
      </c>
      <c r="BF77" s="10" t="e">
        <f t="shared" si="9"/>
        <v>#REF!</v>
      </c>
      <c r="BG77" s="11">
        <f t="shared" si="14"/>
        <v>162834.54505157657</v>
      </c>
      <c r="BH77" s="11">
        <f t="shared" si="14"/>
        <v>93748.015420788579</v>
      </c>
      <c r="BI77" s="9" t="e">
        <f t="shared" si="2"/>
        <v>#REF!</v>
      </c>
    </row>
    <row r="78" spans="1:61" ht="18.9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8"/>
      <c r="N78" s="63">
        <v>29</v>
      </c>
      <c r="O78" s="65">
        <f t="shared" si="15"/>
        <v>256582.56047236515</v>
      </c>
      <c r="P78" s="65">
        <f t="shared" si="4"/>
        <v>157237.35532160784</v>
      </c>
      <c r="Q78" s="191">
        <f t="shared" si="5"/>
        <v>99345.205150757291</v>
      </c>
      <c r="R78" s="192"/>
      <c r="S78" s="193"/>
      <c r="T78" s="194">
        <f t="shared" si="16"/>
        <v>79318926.765284225</v>
      </c>
      <c r="U78" s="194"/>
      <c r="V78" s="20"/>
      <c r="W78" s="20"/>
      <c r="AZ78" s="7" t="e">
        <f>O113-P113-Q113+#REF!-#REF!-#REF!</f>
        <v>#REF!</v>
      </c>
      <c r="BA78" s="9">
        <v>58</v>
      </c>
      <c r="BB78" s="9">
        <f t="shared" si="0"/>
        <v>0</v>
      </c>
      <c r="BC78" s="10" t="e">
        <f t="shared" si="3"/>
        <v>#REF!</v>
      </c>
      <c r="BD78" s="10" t="e">
        <f t="shared" si="10"/>
        <v>#REF!</v>
      </c>
      <c r="BE78" s="11" t="e">
        <f t="shared" si="8"/>
        <v>#REF!</v>
      </c>
      <c r="BF78" s="10" t="e">
        <f t="shared" si="9"/>
        <v>#REF!</v>
      </c>
      <c r="BG78" s="11">
        <f t="shared" si="14"/>
        <v>163038.08823289105</v>
      </c>
      <c r="BH78" s="11">
        <f t="shared" si="14"/>
        <v>93544.472239474097</v>
      </c>
      <c r="BI78" s="9" t="e">
        <f t="shared" si="2"/>
        <v>#REF!</v>
      </c>
    </row>
    <row r="79" spans="1:61" ht="18.9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8"/>
      <c r="N79" s="63">
        <v>30</v>
      </c>
      <c r="O79" s="65">
        <f t="shared" si="15"/>
        <v>256582.56047236515</v>
      </c>
      <c r="P79" s="65">
        <f t="shared" si="4"/>
        <v>157433.90201575987</v>
      </c>
      <c r="Q79" s="191">
        <f t="shared" si="5"/>
        <v>99148.658456605262</v>
      </c>
      <c r="R79" s="192"/>
      <c r="S79" s="193"/>
      <c r="T79" s="194">
        <f t="shared" si="16"/>
        <v>79161492.863268465</v>
      </c>
      <c r="U79" s="194"/>
      <c r="V79" s="20"/>
      <c r="W79" s="20"/>
      <c r="Z79" s="7"/>
      <c r="AZ79" s="7" t="e">
        <f>O114-P114-Q114+#REF!-#REF!-#REF!</f>
        <v>#REF!</v>
      </c>
      <c r="BA79" s="9">
        <v>59</v>
      </c>
      <c r="BB79" s="9">
        <f t="shared" si="0"/>
        <v>0</v>
      </c>
      <c r="BC79" s="10" t="e">
        <f t="shared" si="3"/>
        <v>#REF!</v>
      </c>
      <c r="BD79" s="10" t="e">
        <f t="shared" si="10"/>
        <v>#REF!</v>
      </c>
      <c r="BE79" s="11" t="e">
        <f t="shared" si="8"/>
        <v>#REF!</v>
      </c>
      <c r="BF79" s="10" t="e">
        <f t="shared" si="9"/>
        <v>#REF!</v>
      </c>
      <c r="BG79" s="11">
        <f t="shared" si="14"/>
        <v>163241.88584318216</v>
      </c>
      <c r="BH79" s="11">
        <f t="shared" si="14"/>
        <v>93340.674629182991</v>
      </c>
      <c r="BI79" s="9" t="e">
        <f t="shared" si="2"/>
        <v>#REF!</v>
      </c>
    </row>
    <row r="80" spans="1:61" ht="18.9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8"/>
      <c r="N80" s="63">
        <v>31</v>
      </c>
      <c r="O80" s="65">
        <f t="shared" si="15"/>
        <v>256582.56047236515</v>
      </c>
      <c r="P80" s="65">
        <f t="shared" si="4"/>
        <v>157630.69439327958</v>
      </c>
      <c r="Q80" s="191">
        <f t="shared" si="5"/>
        <v>98951.866079085579</v>
      </c>
      <c r="R80" s="192"/>
      <c r="S80" s="193"/>
      <c r="T80" s="194">
        <f t="shared" si="16"/>
        <v>79003862.168875188</v>
      </c>
      <c r="U80" s="194"/>
      <c r="V80" s="20"/>
      <c r="W80" s="20"/>
      <c r="AZ80" s="7" t="e">
        <f>O115-P115-Q115+#REF!-#REF!-#REF!</f>
        <v>#REF!</v>
      </c>
      <c r="BA80" s="9">
        <v>60</v>
      </c>
      <c r="BB80" s="9">
        <f t="shared" si="0"/>
        <v>0</v>
      </c>
      <c r="BC80" s="10" t="e">
        <f t="shared" si="3"/>
        <v>#REF!</v>
      </c>
      <c r="BD80" s="10" t="e">
        <f t="shared" si="10"/>
        <v>#REF!</v>
      </c>
      <c r="BE80" s="11" t="e">
        <f t="shared" si="8"/>
        <v>#REF!</v>
      </c>
      <c r="BF80" s="10" t="e">
        <f t="shared" si="9"/>
        <v>#REF!</v>
      </c>
      <c r="BG80" s="11">
        <f t="shared" si="14"/>
        <v>163445.93820048613</v>
      </c>
      <c r="BH80" s="11">
        <f t="shared" si="14"/>
        <v>93136.622271879023</v>
      </c>
      <c r="BI80" s="9" t="e">
        <f t="shared" si="2"/>
        <v>#REF!</v>
      </c>
    </row>
    <row r="81" spans="1:61" ht="18.9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8"/>
      <c r="N81" s="63">
        <v>32</v>
      </c>
      <c r="O81" s="65">
        <f t="shared" si="15"/>
        <v>256582.56047236515</v>
      </c>
      <c r="P81" s="65">
        <f t="shared" si="4"/>
        <v>157827.73276127115</v>
      </c>
      <c r="Q81" s="191">
        <f t="shared" si="5"/>
        <v>98754.827711093967</v>
      </c>
      <c r="R81" s="192"/>
      <c r="S81" s="193"/>
      <c r="T81" s="194">
        <f t="shared" si="16"/>
        <v>78846034.436113924</v>
      </c>
      <c r="U81" s="194"/>
      <c r="V81" s="20"/>
      <c r="W81" s="20"/>
      <c r="AZ81" s="7" t="e">
        <f>O116-P116-Q116+#REF!-#REF!-#REF!</f>
        <v>#REF!</v>
      </c>
      <c r="BA81" s="9">
        <v>61</v>
      </c>
      <c r="BB81" s="9">
        <f t="shared" si="0"/>
        <v>0</v>
      </c>
      <c r="BC81" s="10" t="e">
        <f t="shared" si="3"/>
        <v>#REF!</v>
      </c>
      <c r="BD81" s="10" t="e">
        <f t="shared" si="10"/>
        <v>#REF!</v>
      </c>
      <c r="BE81" s="11" t="e">
        <f t="shared" si="8"/>
        <v>#REF!</v>
      </c>
      <c r="BF81" s="10" t="e">
        <f t="shared" si="9"/>
        <v>#REF!</v>
      </c>
      <c r="BG81" s="11">
        <f t="shared" si="14"/>
        <v>163650.24562323673</v>
      </c>
      <c r="BH81" s="11">
        <f t="shared" si="14"/>
        <v>92932.314849128408</v>
      </c>
      <c r="BI81" s="9" t="e">
        <f t="shared" si="2"/>
        <v>#REF!</v>
      </c>
    </row>
    <row r="82" spans="1:61" ht="18.9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8"/>
      <c r="N82" s="63">
        <v>33</v>
      </c>
      <c r="O82" s="65">
        <f t="shared" si="15"/>
        <v>256582.56047236515</v>
      </c>
      <c r="P82" s="65">
        <f t="shared" si="4"/>
        <v>158025.01742722275</v>
      </c>
      <c r="Q82" s="191">
        <f t="shared" si="5"/>
        <v>98557.543045142374</v>
      </c>
      <c r="R82" s="192"/>
      <c r="S82" s="193"/>
      <c r="T82" s="194">
        <f t="shared" si="16"/>
        <v>78688009.418686703</v>
      </c>
      <c r="U82" s="194"/>
      <c r="V82" s="20"/>
      <c r="W82" s="20"/>
      <c r="AZ82" s="7" t="e">
        <f>O117-P117-Q117+#REF!-#REF!-#REF!</f>
        <v>#REF!</v>
      </c>
      <c r="BA82" s="9">
        <v>62</v>
      </c>
      <c r="BB82" s="9">
        <f t="shared" si="0"/>
        <v>0</v>
      </c>
      <c r="BC82" s="10" t="e">
        <f t="shared" si="3"/>
        <v>#REF!</v>
      </c>
      <c r="BD82" s="10" t="e">
        <f t="shared" si="10"/>
        <v>#REF!</v>
      </c>
      <c r="BE82" s="11" t="e">
        <f t="shared" si="8"/>
        <v>#REF!</v>
      </c>
      <c r="BF82" s="10" t="e">
        <f t="shared" si="9"/>
        <v>#REF!</v>
      </c>
      <c r="BG82" s="11">
        <f t="shared" si="14"/>
        <v>163854.80843026578</v>
      </c>
      <c r="BH82" s="11">
        <f t="shared" si="14"/>
        <v>92727.752042099368</v>
      </c>
      <c r="BI82" s="9" t="e">
        <f t="shared" si="2"/>
        <v>#REF!</v>
      </c>
    </row>
    <row r="83" spans="1:61" ht="18.9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8"/>
      <c r="N83" s="63">
        <v>34</v>
      </c>
      <c r="O83" s="65">
        <f t="shared" si="15"/>
        <v>256582.56047236515</v>
      </c>
      <c r="P83" s="65">
        <f t="shared" si="4"/>
        <v>158222.54869900679</v>
      </c>
      <c r="Q83" s="191">
        <f t="shared" si="5"/>
        <v>98360.011773358361</v>
      </c>
      <c r="R83" s="192"/>
      <c r="S83" s="193"/>
      <c r="T83" s="194">
        <f t="shared" si="16"/>
        <v>78529786.869987696</v>
      </c>
      <c r="U83" s="194"/>
      <c r="V83" s="20"/>
      <c r="W83" s="20"/>
      <c r="AZ83" s="7" t="e">
        <f>O118-P118-Q118+#REF!-#REF!-#REF!</f>
        <v>#REF!</v>
      </c>
      <c r="BA83" s="9">
        <v>63</v>
      </c>
      <c r="BB83" s="9">
        <f t="shared" si="0"/>
        <v>0</v>
      </c>
      <c r="BC83" s="10" t="e">
        <f t="shared" si="3"/>
        <v>#REF!</v>
      </c>
      <c r="BD83" s="10" t="e">
        <f t="shared" si="10"/>
        <v>#REF!</v>
      </c>
      <c r="BE83" s="11" t="e">
        <f t="shared" si="8"/>
        <v>#REF!</v>
      </c>
      <c r="BF83" s="10" t="e">
        <f t="shared" si="9"/>
        <v>#REF!</v>
      </c>
      <c r="BG83" s="11">
        <f t="shared" si="14"/>
        <v>164059.62694080363</v>
      </c>
      <c r="BH83" s="11">
        <f t="shared" si="14"/>
        <v>92522.933531561517</v>
      </c>
      <c r="BI83" s="9" t="e">
        <f t="shared" si="2"/>
        <v>#REF!</v>
      </c>
    </row>
    <row r="84" spans="1:61" ht="18.9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8"/>
      <c r="N84" s="63">
        <v>35</v>
      </c>
      <c r="O84" s="65">
        <f t="shared" si="15"/>
        <v>256582.56047236515</v>
      </c>
      <c r="P84" s="65">
        <f t="shared" si="4"/>
        <v>158420.32688488055</v>
      </c>
      <c r="Q84" s="191">
        <f t="shared" si="5"/>
        <v>98162.233587484603</v>
      </c>
      <c r="R84" s="192"/>
      <c r="S84" s="193"/>
      <c r="T84" s="194">
        <f t="shared" si="16"/>
        <v>78371366.543102816</v>
      </c>
      <c r="U84" s="194"/>
      <c r="V84" s="20"/>
      <c r="W84" s="20"/>
      <c r="AZ84" s="7" t="e">
        <f>O119-P119-Q119+#REF!-#REF!-#REF!</f>
        <v>#REF!</v>
      </c>
      <c r="BA84" s="9">
        <v>64</v>
      </c>
      <c r="BB84" s="9">
        <f t="shared" si="0"/>
        <v>0</v>
      </c>
      <c r="BC84" s="10" t="e">
        <f t="shared" si="3"/>
        <v>#REF!</v>
      </c>
      <c r="BD84" s="10" t="e">
        <f t="shared" si="10"/>
        <v>#REF!</v>
      </c>
      <c r="BE84" s="11" t="e">
        <f t="shared" si="8"/>
        <v>#REF!</v>
      </c>
      <c r="BF84" s="10" t="e">
        <f t="shared" si="9"/>
        <v>#REF!</v>
      </c>
      <c r="BG84" s="11">
        <f t="shared" si="14"/>
        <v>164264.70147447963</v>
      </c>
      <c r="BH84" s="11">
        <f t="shared" si="14"/>
        <v>92317.858997885516</v>
      </c>
      <c r="BI84" s="9" t="e">
        <f t="shared" si="2"/>
        <v>#REF!</v>
      </c>
    </row>
    <row r="85" spans="1:61" ht="18.9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8"/>
      <c r="N85" s="63">
        <v>36</v>
      </c>
      <c r="O85" s="65">
        <f t="shared" si="15"/>
        <v>256582.56047236515</v>
      </c>
      <c r="P85" s="65">
        <f t="shared" si="4"/>
        <v>158618.35229348662</v>
      </c>
      <c r="Q85" s="191">
        <f t="shared" si="5"/>
        <v>97964.2081788785</v>
      </c>
      <c r="R85" s="192"/>
      <c r="S85" s="193"/>
      <c r="T85" s="194">
        <f t="shared" si="16"/>
        <v>78212748.190809324</v>
      </c>
      <c r="U85" s="194"/>
      <c r="V85" s="20"/>
      <c r="W85" s="20"/>
      <c r="Z85" s="7"/>
      <c r="AZ85" s="7" t="e">
        <f>O120-P120-Q120+#REF!-#REF!-#REF!</f>
        <v>#REF!</v>
      </c>
      <c r="BA85" s="9">
        <v>65</v>
      </c>
      <c r="BB85" s="9">
        <f t="shared" si="0"/>
        <v>0</v>
      </c>
      <c r="BC85" s="10" t="e">
        <f t="shared" si="3"/>
        <v>#REF!</v>
      </c>
      <c r="BD85" s="10" t="e">
        <f t="shared" si="10"/>
        <v>#REF!</v>
      </c>
      <c r="BE85" s="11" t="e">
        <f t="shared" si="8"/>
        <v>#REF!</v>
      </c>
      <c r="BF85" s="10" t="e">
        <f t="shared" si="9"/>
        <v>#REF!</v>
      </c>
      <c r="BG85" s="11">
        <f t="shared" si="14"/>
        <v>164470.0323513227</v>
      </c>
      <c r="BH85" s="11">
        <f t="shared" si="14"/>
        <v>92112.528121042415</v>
      </c>
      <c r="BI85" s="9" t="e">
        <f t="shared" si="2"/>
        <v>#REF!</v>
      </c>
    </row>
    <row r="86" spans="1:61" ht="18.9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2" t="s">
        <v>57</v>
      </c>
      <c r="N86" s="63">
        <v>37</v>
      </c>
      <c r="O86" s="65">
        <f t="shared" si="15"/>
        <v>256582.56047236515</v>
      </c>
      <c r="P86" s="65">
        <f t="shared" si="4"/>
        <v>158816.6252338535</v>
      </c>
      <c r="Q86" s="191">
        <f t="shared" si="5"/>
        <v>97765.935238511636</v>
      </c>
      <c r="R86" s="192"/>
      <c r="S86" s="193"/>
      <c r="T86" s="194">
        <f t="shared" si="16"/>
        <v>78053931.565575466</v>
      </c>
      <c r="U86" s="194"/>
      <c r="V86" s="20"/>
      <c r="W86" s="20"/>
      <c r="AZ86" s="7" t="e">
        <f>O121-P121-Q121+#REF!-#REF!-#REF!</f>
        <v>#REF!</v>
      </c>
      <c r="BA86" s="9">
        <v>66</v>
      </c>
      <c r="BB86" s="9">
        <f t="shared" si="0"/>
        <v>0</v>
      </c>
      <c r="BC86" s="10" t="e">
        <f t="shared" si="3"/>
        <v>#REF!</v>
      </c>
      <c r="BD86" s="10" t="e">
        <f t="shared" si="10"/>
        <v>#REF!</v>
      </c>
      <c r="BE86" s="11" t="e">
        <f t="shared" si="8"/>
        <v>#REF!</v>
      </c>
      <c r="BF86" s="10" t="e">
        <f t="shared" si="9"/>
        <v>#REF!</v>
      </c>
      <c r="BG86" s="11">
        <f t="shared" si="14"/>
        <v>164675.61989176183</v>
      </c>
      <c r="BH86" s="11">
        <f t="shared" si="14"/>
        <v>91906.940580603274</v>
      </c>
      <c r="BI86" s="9" t="e">
        <f t="shared" si="2"/>
        <v>#REF!</v>
      </c>
    </row>
    <row r="87" spans="1:61" ht="18.9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2"/>
      <c r="N87" s="63">
        <v>38</v>
      </c>
      <c r="O87" s="65">
        <f t="shared" si="15"/>
        <v>256582.56047236515</v>
      </c>
      <c r="P87" s="65">
        <f t="shared" si="4"/>
        <v>159015.14601539582</v>
      </c>
      <c r="Q87" s="191">
        <f t="shared" si="5"/>
        <v>97567.414456969331</v>
      </c>
      <c r="R87" s="192"/>
      <c r="S87" s="193"/>
      <c r="T87" s="194">
        <f t="shared" si="16"/>
        <v>77894916.419560075</v>
      </c>
      <c r="U87" s="194"/>
      <c r="V87" s="20"/>
      <c r="W87" s="20"/>
      <c r="AZ87" s="7" t="e">
        <f>O122-P122-Q122+#REF!-#REF!-#REF!</f>
        <v>#REF!</v>
      </c>
      <c r="BA87" s="9">
        <v>67</v>
      </c>
      <c r="BB87" s="9">
        <f t="shared" si="0"/>
        <v>0</v>
      </c>
      <c r="BC87" s="10" t="e">
        <f t="shared" si="3"/>
        <v>#REF!</v>
      </c>
      <c r="BD87" s="10" t="e">
        <f t="shared" si="10"/>
        <v>#REF!</v>
      </c>
      <c r="BE87" s="11" t="e">
        <f t="shared" si="8"/>
        <v>#REF!</v>
      </c>
      <c r="BF87" s="10" t="e">
        <f t="shared" si="9"/>
        <v>#REF!</v>
      </c>
      <c r="BG87" s="11">
        <f t="shared" si="14"/>
        <v>164881.46441662658</v>
      </c>
      <c r="BH87" s="11">
        <f t="shared" si="14"/>
        <v>91701.096055738555</v>
      </c>
      <c r="BI87" s="9" t="e">
        <f t="shared" si="2"/>
        <v>#REF!</v>
      </c>
    </row>
    <row r="88" spans="1:61" ht="18.9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2"/>
      <c r="N88" s="63">
        <v>39</v>
      </c>
      <c r="O88" s="65">
        <f t="shared" si="15"/>
        <v>256582.56047236515</v>
      </c>
      <c r="P88" s="65">
        <f t="shared" si="4"/>
        <v>159213.91494791507</v>
      </c>
      <c r="Q88" s="191">
        <f t="shared" si="5"/>
        <v>97368.645524450083</v>
      </c>
      <c r="R88" s="192"/>
      <c r="S88" s="193"/>
      <c r="T88" s="194">
        <f t="shared" si="16"/>
        <v>77735702.504612163</v>
      </c>
      <c r="U88" s="194"/>
      <c r="V88" s="20"/>
      <c r="W88" s="20"/>
      <c r="AZ88" s="7" t="e">
        <f>O123-P123-Q123+#REF!-#REF!-#REF!</f>
        <v>#REF!</v>
      </c>
      <c r="BA88" s="9">
        <v>68</v>
      </c>
      <c r="BB88" s="9">
        <f t="shared" si="0"/>
        <v>0</v>
      </c>
      <c r="BC88" s="10" t="e">
        <f t="shared" si="3"/>
        <v>#REF!</v>
      </c>
      <c r="BD88" s="10" t="e">
        <f t="shared" si="10"/>
        <v>#REF!</v>
      </c>
      <c r="BE88" s="11" t="e">
        <f t="shared" si="8"/>
        <v>#REF!</v>
      </c>
      <c r="BF88" s="10" t="e">
        <f t="shared" si="9"/>
        <v>#REF!</v>
      </c>
      <c r="BG88" s="11">
        <f t="shared" si="14"/>
        <v>165087.56624714733</v>
      </c>
      <c r="BH88" s="11">
        <f t="shared" si="14"/>
        <v>91494.994225217772</v>
      </c>
      <c r="BI88" s="9" t="e">
        <f t="shared" si="2"/>
        <v>#REF!</v>
      </c>
    </row>
    <row r="89" spans="1:61" ht="18.9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2"/>
      <c r="N89" s="63">
        <v>40</v>
      </c>
      <c r="O89" s="65">
        <f t="shared" si="15"/>
        <v>256582.56047236515</v>
      </c>
      <c r="P89" s="65">
        <f t="shared" si="4"/>
        <v>159412.93234159998</v>
      </c>
      <c r="Q89" s="191">
        <f t="shared" si="5"/>
        <v>97169.628130765181</v>
      </c>
      <c r="R89" s="192"/>
      <c r="S89" s="193"/>
      <c r="T89" s="194">
        <f t="shared" si="16"/>
        <v>77576289.572270557</v>
      </c>
      <c r="U89" s="194"/>
      <c r="V89" s="20"/>
      <c r="W89" s="20"/>
      <c r="AZ89" s="7" t="e">
        <f>O124-P124-Q124+#REF!-#REF!-#REF!</f>
        <v>#REF!</v>
      </c>
      <c r="BA89" s="9">
        <v>69</v>
      </c>
      <c r="BB89" s="9">
        <f t="shared" si="0"/>
        <v>0</v>
      </c>
      <c r="BC89" s="10" t="e">
        <f t="shared" si="3"/>
        <v>#REF!</v>
      </c>
      <c r="BD89" s="10" t="e">
        <f t="shared" si="10"/>
        <v>#REF!</v>
      </c>
      <c r="BE89" s="11" t="e">
        <f t="shared" si="8"/>
        <v>#REF!</v>
      </c>
      <c r="BF89" s="10" t="e">
        <f t="shared" si="9"/>
        <v>#REF!</v>
      </c>
      <c r="BG89" s="11">
        <f t="shared" si="14"/>
        <v>165293.92570495629</v>
      </c>
      <c r="BH89" s="11">
        <f t="shared" si="14"/>
        <v>91288.634767408861</v>
      </c>
      <c r="BI89" s="9" t="e">
        <f t="shared" si="2"/>
        <v>#REF!</v>
      </c>
    </row>
    <row r="90" spans="1:61" ht="18.9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2"/>
      <c r="N90" s="63">
        <v>41</v>
      </c>
      <c r="O90" s="65">
        <f t="shared" si="15"/>
        <v>256582.56047236515</v>
      </c>
      <c r="P90" s="65">
        <f t="shared" si="4"/>
        <v>159612.19850702694</v>
      </c>
      <c r="Q90" s="191">
        <f t="shared" si="5"/>
        <v>96970.361965338176</v>
      </c>
      <c r="R90" s="192"/>
      <c r="S90" s="193"/>
      <c r="T90" s="194">
        <f t="shared" si="16"/>
        <v>77416677.373763531</v>
      </c>
      <c r="U90" s="194"/>
      <c r="V90" s="20"/>
      <c r="W90" s="20"/>
      <c r="AZ90" s="7" t="e">
        <f>O125-P125-Q125+#REF!-#REF!-#REF!</f>
        <v>#REF!</v>
      </c>
      <c r="BA90" s="9">
        <v>70</v>
      </c>
      <c r="BB90" s="9">
        <f t="shared" si="0"/>
        <v>0</v>
      </c>
      <c r="BC90" s="10" t="e">
        <f t="shared" si="3"/>
        <v>#REF!</v>
      </c>
      <c r="BD90" s="10" t="e">
        <f t="shared" si="10"/>
        <v>#REF!</v>
      </c>
      <c r="BE90" s="11" t="e">
        <f t="shared" si="8"/>
        <v>#REF!</v>
      </c>
      <c r="BF90" s="10" t="e">
        <f t="shared" si="9"/>
        <v>#REF!</v>
      </c>
      <c r="BG90" s="11">
        <f t="shared" si="14"/>
        <v>165500.54311208747</v>
      </c>
      <c r="BH90" s="11">
        <f t="shared" si="14"/>
        <v>91082.017360277663</v>
      </c>
      <c r="BI90" s="9" t="e">
        <f t="shared" si="2"/>
        <v>#REF!</v>
      </c>
    </row>
    <row r="91" spans="1:61" ht="18.9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2"/>
      <c r="N91" s="63">
        <v>42</v>
      </c>
      <c r="O91" s="65">
        <f t="shared" si="15"/>
        <v>256582.56047236515</v>
      </c>
      <c r="P91" s="65">
        <f t="shared" si="4"/>
        <v>159811.71375516074</v>
      </c>
      <c r="Q91" s="191">
        <f t="shared" si="5"/>
        <v>96770.846717204404</v>
      </c>
      <c r="R91" s="192"/>
      <c r="S91" s="193"/>
      <c r="T91" s="194">
        <f t="shared" si="16"/>
        <v>77256865.660008371</v>
      </c>
      <c r="U91" s="194"/>
      <c r="V91" s="20"/>
      <c r="W91" s="20"/>
      <c r="Z91" s="7"/>
      <c r="AZ91" s="7" t="e">
        <f>O126-P126-Q126+#REF!-#REF!-#REF!</f>
        <v>#REF!</v>
      </c>
      <c r="BA91" s="9">
        <v>71</v>
      </c>
      <c r="BB91" s="9">
        <f t="shared" si="0"/>
        <v>0</v>
      </c>
      <c r="BC91" s="10" t="e">
        <f t="shared" si="3"/>
        <v>#REF!</v>
      </c>
      <c r="BD91" s="10" t="e">
        <f t="shared" si="10"/>
        <v>#REF!</v>
      </c>
      <c r="BE91" s="11" t="e">
        <f t="shared" si="8"/>
        <v>#REF!</v>
      </c>
      <c r="BF91" s="10" t="e">
        <f t="shared" si="9"/>
        <v>#REF!</v>
      </c>
      <c r="BG91" s="11">
        <f t="shared" si="14"/>
        <v>165707.41879097759</v>
      </c>
      <c r="BH91" s="11">
        <f t="shared" si="14"/>
        <v>90875.14168138754</v>
      </c>
      <c r="BI91" s="9" t="e">
        <f t="shared" si="2"/>
        <v>#REF!</v>
      </c>
    </row>
    <row r="92" spans="1:61" ht="18.9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2"/>
      <c r="N92" s="63">
        <v>43</v>
      </c>
      <c r="O92" s="65">
        <f t="shared" si="15"/>
        <v>256582.56047236515</v>
      </c>
      <c r="P92" s="65">
        <f t="shared" si="4"/>
        <v>160011.47839735469</v>
      </c>
      <c r="Q92" s="191">
        <f t="shared" si="5"/>
        <v>96571.082075010447</v>
      </c>
      <c r="R92" s="192"/>
      <c r="S92" s="193"/>
      <c r="T92" s="194">
        <f t="shared" si="16"/>
        <v>77096854.181611016</v>
      </c>
      <c r="U92" s="194"/>
      <c r="V92" s="20"/>
      <c r="W92" s="20"/>
      <c r="AZ92" s="7" t="e">
        <f>O127-P127-Q127+#REF!-#REF!-#REF!</f>
        <v>#REF!</v>
      </c>
      <c r="BA92" s="9">
        <v>72</v>
      </c>
      <c r="BB92" s="9">
        <f t="shared" si="0"/>
        <v>0</v>
      </c>
      <c r="BC92" s="10" t="e">
        <f t="shared" si="3"/>
        <v>#REF!</v>
      </c>
      <c r="BD92" s="10" t="e">
        <f t="shared" si="10"/>
        <v>#REF!</v>
      </c>
      <c r="BE92" s="11" t="e">
        <f t="shared" si="8"/>
        <v>#REF!</v>
      </c>
      <c r="BF92" s="10" t="e">
        <f t="shared" si="9"/>
        <v>#REF!</v>
      </c>
      <c r="BG92" s="11">
        <f t="shared" si="14"/>
        <v>165914.55306446631</v>
      </c>
      <c r="BH92" s="11">
        <f t="shared" si="14"/>
        <v>90668.007407898825</v>
      </c>
      <c r="BI92" s="9" t="e">
        <f t="shared" si="2"/>
        <v>#REF!</v>
      </c>
    </row>
    <row r="93" spans="1:61" ht="18.9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2"/>
      <c r="N93" s="63">
        <v>44</v>
      </c>
      <c r="O93" s="65">
        <f t="shared" si="15"/>
        <v>256582.56047236515</v>
      </c>
      <c r="P93" s="65">
        <f t="shared" si="4"/>
        <v>160211.4927453514</v>
      </c>
      <c r="Q93" s="191">
        <f t="shared" si="5"/>
        <v>96371.067727013753</v>
      </c>
      <c r="R93" s="192"/>
      <c r="S93" s="193"/>
      <c r="T93" s="194">
        <f t="shared" si="16"/>
        <v>76936642.688865662</v>
      </c>
      <c r="U93" s="194"/>
      <c r="V93" s="20"/>
      <c r="W93" s="20"/>
      <c r="AZ93" s="7" t="e">
        <f>O135-P135-Q135+#REF!-#REF!-#REF!</f>
        <v>#REF!</v>
      </c>
      <c r="BA93" s="9">
        <v>73</v>
      </c>
      <c r="BB93" s="9">
        <f t="shared" si="0"/>
        <v>0</v>
      </c>
      <c r="BC93" s="10" t="e">
        <f t="shared" si="3"/>
        <v>#REF!</v>
      </c>
      <c r="BD93" s="10" t="e">
        <f t="shared" si="10"/>
        <v>#REF!</v>
      </c>
      <c r="BE93" s="11" t="e">
        <f t="shared" si="8"/>
        <v>#REF!</v>
      </c>
      <c r="BF93" s="10" t="e">
        <f t="shared" si="9"/>
        <v>#REF!</v>
      </c>
      <c r="BG93" s="11">
        <f t="shared" ref="BG93:BH97" si="17">P135</f>
        <v>166121.94625579688</v>
      </c>
      <c r="BH93" s="11">
        <f t="shared" si="17"/>
        <v>90460.614216568254</v>
      </c>
      <c r="BI93" s="9" t="e">
        <f t="shared" si="2"/>
        <v>#REF!</v>
      </c>
    </row>
    <row r="94" spans="1:61" ht="18.9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2"/>
      <c r="N94" s="63">
        <v>45</v>
      </c>
      <c r="O94" s="65">
        <f t="shared" si="15"/>
        <v>256582.56047236515</v>
      </c>
      <c r="P94" s="65">
        <f t="shared" si="4"/>
        <v>160411.75711128305</v>
      </c>
      <c r="Q94" s="191">
        <f t="shared" si="5"/>
        <v>96170.803361082057</v>
      </c>
      <c r="R94" s="192"/>
      <c r="S94" s="193"/>
      <c r="T94" s="194">
        <f t="shared" si="16"/>
        <v>76776230.93175438</v>
      </c>
      <c r="U94" s="194"/>
      <c r="V94" s="20"/>
      <c r="W94" s="20"/>
      <c r="AZ94" s="7" t="e">
        <f>O136-P136-Q136+#REF!-#REF!-#REF!</f>
        <v>#REF!</v>
      </c>
      <c r="BA94" s="9">
        <v>74</v>
      </c>
      <c r="BB94" s="9">
        <f t="shared" si="0"/>
        <v>0</v>
      </c>
      <c r="BC94" s="10" t="e">
        <f t="shared" si="3"/>
        <v>#REF!</v>
      </c>
      <c r="BD94" s="10" t="e">
        <f t="shared" si="10"/>
        <v>#REF!</v>
      </c>
      <c r="BE94" s="11" t="e">
        <f t="shared" si="8"/>
        <v>#REF!</v>
      </c>
      <c r="BF94" s="10" t="e">
        <f t="shared" si="9"/>
        <v>#REF!</v>
      </c>
      <c r="BG94" s="11">
        <f t="shared" si="17"/>
        <v>166329.59868861665</v>
      </c>
      <c r="BH94" s="11">
        <f t="shared" si="17"/>
        <v>90252.961783748513</v>
      </c>
      <c r="BI94" s="9" t="e">
        <f t="shared" si="2"/>
        <v>#REF!</v>
      </c>
    </row>
    <row r="95" spans="1:61" ht="18.9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2"/>
      <c r="N95" s="63">
        <v>46</v>
      </c>
      <c r="O95" s="65">
        <f t="shared" si="15"/>
        <v>256582.56047236515</v>
      </c>
      <c r="P95" s="65">
        <f t="shared" si="4"/>
        <v>160612.27180767219</v>
      </c>
      <c r="Q95" s="191">
        <f t="shared" si="5"/>
        <v>95970.288664692955</v>
      </c>
      <c r="R95" s="192"/>
      <c r="S95" s="193"/>
      <c r="T95" s="194">
        <f t="shared" si="16"/>
        <v>76615618.65994671</v>
      </c>
      <c r="U95" s="194"/>
      <c r="V95" s="20"/>
      <c r="W95" s="20"/>
      <c r="AZ95" s="7" t="e">
        <f>O137-P137-Q137+#REF!-#REF!-#REF!</f>
        <v>#REF!</v>
      </c>
      <c r="BA95" s="9">
        <v>75</v>
      </c>
      <c r="BB95" s="9">
        <f t="shared" si="0"/>
        <v>0</v>
      </c>
      <c r="BC95" s="10" t="e">
        <f t="shared" si="3"/>
        <v>#REF!</v>
      </c>
      <c r="BD95" s="10" t="e">
        <f t="shared" si="10"/>
        <v>#REF!</v>
      </c>
      <c r="BE95" s="11" t="e">
        <f t="shared" si="8"/>
        <v>#REF!</v>
      </c>
      <c r="BF95" s="10" t="e">
        <f t="shared" si="9"/>
        <v>#REF!</v>
      </c>
      <c r="BG95" s="11">
        <f t="shared" si="17"/>
        <v>166537.51068697745</v>
      </c>
      <c r="BH95" s="11">
        <f t="shared" si="17"/>
        <v>90045.049785387717</v>
      </c>
      <c r="BI95" s="9" t="e">
        <f t="shared" si="2"/>
        <v>#REF!</v>
      </c>
    </row>
    <row r="96" spans="1:61" ht="18.9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2"/>
      <c r="N96" s="63">
        <v>47</v>
      </c>
      <c r="O96" s="65">
        <f t="shared" si="15"/>
        <v>256582.56047236515</v>
      </c>
      <c r="P96" s="65">
        <f t="shared" si="4"/>
        <v>160813.03714743178</v>
      </c>
      <c r="Q96" s="191">
        <f t="shared" si="5"/>
        <v>95769.523324933383</v>
      </c>
      <c r="R96" s="192"/>
      <c r="S96" s="193"/>
      <c r="T96" s="194">
        <f t="shared" si="16"/>
        <v>76454805.622799277</v>
      </c>
      <c r="U96" s="194"/>
      <c r="V96" s="20"/>
      <c r="W96" s="20"/>
      <c r="AZ96" s="7" t="e">
        <f>O138-P138-Q138+#REF!-#REF!-#REF!</f>
        <v>#REF!</v>
      </c>
      <c r="BA96" s="9">
        <v>76</v>
      </c>
      <c r="BB96" s="9">
        <f t="shared" si="0"/>
        <v>0</v>
      </c>
      <c r="BC96" s="10" t="e">
        <f t="shared" si="3"/>
        <v>#REF!</v>
      </c>
      <c r="BD96" s="10" t="e">
        <f t="shared" si="10"/>
        <v>#REF!</v>
      </c>
      <c r="BE96" s="11" t="e">
        <f t="shared" si="8"/>
        <v>#REF!</v>
      </c>
      <c r="BF96" s="10" t="e">
        <f t="shared" si="9"/>
        <v>#REF!</v>
      </c>
      <c r="BG96" s="11">
        <f t="shared" si="17"/>
        <v>166745.68257533613</v>
      </c>
      <c r="BH96" s="11">
        <f t="shared" si="17"/>
        <v>89836.877897029</v>
      </c>
      <c r="BI96" s="9" t="e">
        <f t="shared" si="2"/>
        <v>#REF!</v>
      </c>
    </row>
    <row r="97" spans="1:61" ht="18.9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2"/>
      <c r="N97" s="63">
        <v>48</v>
      </c>
      <c r="O97" s="65">
        <f t="shared" si="15"/>
        <v>256582.56047236515</v>
      </c>
      <c r="P97" s="65">
        <f t="shared" si="4"/>
        <v>161014.05344386605</v>
      </c>
      <c r="Q97" s="191">
        <f t="shared" si="5"/>
        <v>95568.50702849908</v>
      </c>
      <c r="R97" s="192"/>
      <c r="S97" s="193"/>
      <c r="T97" s="194">
        <f t="shared" si="16"/>
        <v>76293791.569355413</v>
      </c>
      <c r="U97" s="194"/>
      <c r="V97" s="20"/>
      <c r="W97" s="20"/>
      <c r="Z97" s="7"/>
      <c r="AZ97" s="7" t="e">
        <f>O139-P139-Q139+#REF!-#REF!-#REF!</f>
        <v>#REF!</v>
      </c>
      <c r="BA97" s="9">
        <v>77</v>
      </c>
      <c r="BB97" s="9">
        <f t="shared" si="0"/>
        <v>0</v>
      </c>
      <c r="BC97" s="10" t="e">
        <f t="shared" si="3"/>
        <v>#REF!</v>
      </c>
      <c r="BD97" s="10" t="e">
        <f t="shared" si="10"/>
        <v>#REF!</v>
      </c>
      <c r="BE97" s="11" t="e">
        <f t="shared" si="8"/>
        <v>#REF!</v>
      </c>
      <c r="BF97" s="10" t="e">
        <f t="shared" si="9"/>
        <v>#REF!</v>
      </c>
      <c r="BG97" s="11">
        <f t="shared" si="17"/>
        <v>166954.11467855531</v>
      </c>
      <c r="BH97" s="11">
        <f t="shared" si="17"/>
        <v>89628.445793809835</v>
      </c>
      <c r="BI97" s="9" t="e">
        <f t="shared" si="2"/>
        <v>#REF!</v>
      </c>
    </row>
    <row r="98" spans="1:61" ht="18.9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66"/>
      <c r="N98" s="67"/>
      <c r="O98" s="53"/>
      <c r="P98" s="53"/>
      <c r="Q98" s="68"/>
      <c r="R98" s="30"/>
      <c r="S98" s="30"/>
      <c r="T98" s="69"/>
      <c r="U98" s="69"/>
      <c r="V98" s="20"/>
      <c r="W98" s="20"/>
      <c r="Z98" s="7"/>
      <c r="AZ98" s="7"/>
      <c r="BA98" s="9"/>
      <c r="BB98" s="9"/>
      <c r="BC98" s="10"/>
      <c r="BD98" s="10"/>
      <c r="BE98" s="11"/>
      <c r="BF98" s="10"/>
      <c r="BG98" s="11"/>
      <c r="BH98" s="11"/>
      <c r="BI98" s="9"/>
    </row>
    <row r="99" spans="1:61" ht="18.9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66"/>
      <c r="N99" s="67"/>
      <c r="O99" s="53"/>
      <c r="P99" s="53"/>
      <c r="Q99" s="68"/>
      <c r="R99" s="30"/>
      <c r="S99" s="30"/>
      <c r="T99" s="69"/>
      <c r="U99" s="69"/>
      <c r="V99" s="20"/>
      <c r="W99" s="20"/>
      <c r="Z99" s="7"/>
      <c r="AZ99" s="7"/>
      <c r="BA99" s="9"/>
      <c r="BB99" s="9"/>
      <c r="BC99" s="10"/>
      <c r="BD99" s="10"/>
      <c r="BE99" s="11"/>
      <c r="BF99" s="10"/>
      <c r="BG99" s="11"/>
      <c r="BH99" s="11"/>
      <c r="BI99" s="9"/>
    </row>
    <row r="100" spans="1:61" ht="18.9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66"/>
      <c r="N100" s="67"/>
      <c r="O100" s="53"/>
      <c r="P100" s="53"/>
      <c r="Q100" s="68"/>
      <c r="R100" s="30"/>
      <c r="S100" s="30"/>
      <c r="T100" s="69"/>
      <c r="U100" s="69"/>
      <c r="V100" s="20"/>
      <c r="W100" s="20"/>
      <c r="Z100" s="7"/>
      <c r="AZ100" s="7"/>
      <c r="BA100" s="9"/>
      <c r="BB100" s="9"/>
      <c r="BC100" s="10"/>
      <c r="BD100" s="10"/>
      <c r="BE100" s="11"/>
      <c r="BF100" s="10"/>
      <c r="BG100" s="11"/>
      <c r="BH100" s="11"/>
      <c r="BI100" s="9"/>
    </row>
    <row r="101" spans="1:61" ht="18.95" customHeight="1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190" t="s">
        <v>58</v>
      </c>
      <c r="N101" s="190"/>
      <c r="O101" s="190"/>
      <c r="P101" s="190"/>
      <c r="Q101" s="190"/>
      <c r="R101" s="190"/>
      <c r="S101" s="190"/>
      <c r="T101" s="190"/>
      <c r="U101" s="16"/>
      <c r="V101" s="171"/>
      <c r="W101" s="171"/>
      <c r="AZ101" s="7"/>
      <c r="BA101" s="9"/>
      <c r="BB101" s="9"/>
      <c r="BC101" s="10"/>
      <c r="BD101" s="10"/>
      <c r="BE101" s="11"/>
      <c r="BF101" s="10"/>
      <c r="BG101" s="11"/>
      <c r="BH101" s="11"/>
      <c r="BI101" s="9"/>
    </row>
    <row r="102" spans="1:61" ht="18.95" customHeight="1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190"/>
      <c r="N102" s="190"/>
      <c r="O102" s="190"/>
      <c r="P102" s="190"/>
      <c r="Q102" s="190"/>
      <c r="R102" s="190"/>
      <c r="S102" s="190"/>
      <c r="T102" s="190"/>
      <c r="U102" s="17">
        <f ca="1">TODAY()</f>
        <v>45397</v>
      </c>
      <c r="V102" s="171"/>
      <c r="W102" s="171"/>
      <c r="AZ102" s="7"/>
      <c r="BA102" s="9"/>
      <c r="BB102" s="9"/>
      <c r="BC102" s="10"/>
      <c r="BD102" s="10"/>
      <c r="BE102" s="11"/>
      <c r="BF102" s="10"/>
      <c r="BG102" s="11"/>
      <c r="BH102" s="11"/>
      <c r="BI102" s="9"/>
    </row>
    <row r="103" spans="1:61" ht="10.5" customHeight="1">
      <c r="A103" s="76"/>
      <c r="B103" s="76"/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7"/>
      <c r="N103" s="77"/>
      <c r="O103" s="77"/>
      <c r="P103" s="77"/>
      <c r="Q103" s="77"/>
      <c r="R103" s="77"/>
      <c r="S103" s="77"/>
      <c r="T103" s="77"/>
      <c r="U103" s="78"/>
      <c r="V103" s="55"/>
      <c r="W103" s="55"/>
      <c r="AZ103" s="7"/>
      <c r="BA103" s="9"/>
      <c r="BB103" s="9"/>
      <c r="BC103" s="10"/>
      <c r="BD103" s="10"/>
      <c r="BE103" s="11"/>
      <c r="BF103" s="10"/>
      <c r="BG103" s="11"/>
      <c r="BH103" s="11"/>
      <c r="BI103" s="9"/>
    </row>
    <row r="104" spans="1:61" ht="18.9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30" t="s">
        <v>59</v>
      </c>
      <c r="N104" s="63">
        <v>49</v>
      </c>
      <c r="O104" s="65">
        <f>IF(T97&lt;1,0,O97)</f>
        <v>256582.56047236515</v>
      </c>
      <c r="P104" s="65">
        <f t="shared" si="4"/>
        <v>161215.32101067089</v>
      </c>
      <c r="Q104" s="191">
        <f t="shared" si="5"/>
        <v>95367.239461694262</v>
      </c>
      <c r="R104" s="192"/>
      <c r="S104" s="193"/>
      <c r="T104" s="194">
        <f>IF(T97&lt;0,0,T97-P104)</f>
        <v>76132576.248344749</v>
      </c>
      <c r="U104" s="194"/>
      <c r="V104" s="20"/>
      <c r="W104" s="20"/>
      <c r="AZ104" s="7" t="e">
        <f>O140-P140-Q140+#REF!-#REF!-#REF!</f>
        <v>#REF!</v>
      </c>
      <c r="BA104" s="9">
        <v>78</v>
      </c>
      <c r="BB104" s="9">
        <f t="shared" si="0"/>
        <v>0</v>
      </c>
      <c r="BC104" s="10" t="e">
        <f>IF(BB104=1,$F$19,IF(BC97&gt;0,BE97,0))</f>
        <v>#REF!</v>
      </c>
      <c r="BD104" s="10" t="e">
        <f t="shared" si="10"/>
        <v>#REF!</v>
      </c>
      <c r="BE104" s="11" t="e">
        <f t="shared" si="8"/>
        <v>#REF!</v>
      </c>
      <c r="BF104" s="10" t="e">
        <f t="shared" si="9"/>
        <v>#REF!</v>
      </c>
      <c r="BG104" s="11">
        <f t="shared" ref="BG104:BH122" si="18">P140</f>
        <v>167162.8073219035</v>
      </c>
      <c r="BH104" s="11">
        <f t="shared" si="18"/>
        <v>89419.753150461635</v>
      </c>
      <c r="BI104" s="9" t="e">
        <f t="shared" si="2"/>
        <v>#REF!</v>
      </c>
    </row>
    <row r="105" spans="1:61" ht="18.9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31"/>
      <c r="N105" s="63">
        <v>50</v>
      </c>
      <c r="O105" s="65">
        <f t="shared" ref="O105:O127" si="19">IF(T104&lt;1,0,O104)</f>
        <v>256582.56047236515</v>
      </c>
      <c r="P105" s="65">
        <f t="shared" si="4"/>
        <v>161416.84016193423</v>
      </c>
      <c r="Q105" s="191">
        <f t="shared" si="5"/>
        <v>95165.720310430916</v>
      </c>
      <c r="R105" s="192"/>
      <c r="S105" s="193"/>
      <c r="T105" s="194">
        <f t="shared" ref="T105:T127" si="20">IF(T104&lt;0,0,T104-P105)</f>
        <v>75971159.408182815</v>
      </c>
      <c r="U105" s="194"/>
      <c r="V105" s="20"/>
      <c r="W105" s="20"/>
      <c r="AZ105" s="7" t="e">
        <f>O141-P141-Q141+#REF!-#REF!-#REF!</f>
        <v>#REF!</v>
      </c>
      <c r="BA105" s="9">
        <v>79</v>
      </c>
      <c r="BB105" s="9">
        <f t="shared" si="0"/>
        <v>0</v>
      </c>
      <c r="BC105" s="10" t="e">
        <f t="shared" si="3"/>
        <v>#REF!</v>
      </c>
      <c r="BD105" s="10" t="e">
        <f t="shared" si="10"/>
        <v>#REF!</v>
      </c>
      <c r="BE105" s="11" t="e">
        <f t="shared" si="8"/>
        <v>#REF!</v>
      </c>
      <c r="BF105" s="10" t="e">
        <f t="shared" si="9"/>
        <v>#REF!</v>
      </c>
      <c r="BG105" s="11">
        <f t="shared" si="18"/>
        <v>167371.76083105587</v>
      </c>
      <c r="BH105" s="11">
        <f t="shared" si="18"/>
        <v>89210.799641309248</v>
      </c>
      <c r="BI105" s="9" t="e">
        <f t="shared" si="2"/>
        <v>#REF!</v>
      </c>
    </row>
    <row r="106" spans="1:61" ht="18.9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31"/>
      <c r="N106" s="63">
        <v>51</v>
      </c>
      <c r="O106" s="65">
        <f t="shared" si="19"/>
        <v>256582.56047236515</v>
      </c>
      <c r="P106" s="65">
        <f t="shared" si="4"/>
        <v>161618.61121213666</v>
      </c>
      <c r="Q106" s="191">
        <f t="shared" si="5"/>
        <v>94963.949260228488</v>
      </c>
      <c r="R106" s="192"/>
      <c r="S106" s="193"/>
      <c r="T106" s="194">
        <f t="shared" si="20"/>
        <v>75809540.79697068</v>
      </c>
      <c r="U106" s="194"/>
      <c r="V106" s="20"/>
      <c r="W106" s="20"/>
      <c r="AZ106" s="7" t="e">
        <f>O142-P142-Q142+#REF!-#REF!-#REF!</f>
        <v>#REF!</v>
      </c>
      <c r="BA106" s="9">
        <v>80</v>
      </c>
      <c r="BB106" s="9">
        <f t="shared" si="0"/>
        <v>0</v>
      </c>
      <c r="BC106" s="10" t="e">
        <f t="shared" si="3"/>
        <v>#REF!</v>
      </c>
      <c r="BD106" s="10" t="e">
        <f t="shared" si="10"/>
        <v>#REF!</v>
      </c>
      <c r="BE106" s="11" t="e">
        <f t="shared" si="8"/>
        <v>#REF!</v>
      </c>
      <c r="BF106" s="10" t="e">
        <f t="shared" si="9"/>
        <v>#REF!</v>
      </c>
      <c r="BG106" s="11">
        <f t="shared" si="18"/>
        <v>167580.97553209472</v>
      </c>
      <c r="BH106" s="11">
        <f t="shared" si="18"/>
        <v>89001.584940270448</v>
      </c>
      <c r="BI106" s="9" t="e">
        <f t="shared" si="2"/>
        <v>#REF!</v>
      </c>
    </row>
    <row r="107" spans="1:61" ht="18.9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31"/>
      <c r="N107" s="79">
        <v>52</v>
      </c>
      <c r="O107" s="80">
        <f t="shared" si="19"/>
        <v>256582.56047236515</v>
      </c>
      <c r="P107" s="80">
        <f t="shared" si="4"/>
        <v>161820.63447615181</v>
      </c>
      <c r="Q107" s="191">
        <f t="shared" si="5"/>
        <v>94761.925996213336</v>
      </c>
      <c r="R107" s="192"/>
      <c r="S107" s="193"/>
      <c r="T107" s="223">
        <f t="shared" si="20"/>
        <v>75647720.162494525</v>
      </c>
      <c r="U107" s="223"/>
      <c r="V107" s="20"/>
      <c r="W107" s="20"/>
      <c r="AZ107" s="7" t="e">
        <f>O143-P143-Q143+#REF!-#REF!-#REF!</f>
        <v>#REF!</v>
      </c>
      <c r="BA107" s="9">
        <v>81</v>
      </c>
      <c r="BB107" s="9">
        <f t="shared" si="0"/>
        <v>0</v>
      </c>
      <c r="BC107" s="10" t="e">
        <f>IF(BB107=1,$F$19,IF(BC106&gt;0,BE106,0))</f>
        <v>#REF!</v>
      </c>
      <c r="BD107" s="10" t="e">
        <f t="shared" si="10"/>
        <v>#REF!</v>
      </c>
      <c r="BE107" s="11" t="e">
        <f t="shared" si="8"/>
        <v>#REF!</v>
      </c>
      <c r="BF107" s="10" t="e">
        <f t="shared" si="9"/>
        <v>#REF!</v>
      </c>
      <c r="BG107" s="11">
        <f t="shared" si="18"/>
        <v>167790.4517515098</v>
      </c>
      <c r="BH107" s="11">
        <f t="shared" si="18"/>
        <v>88792.108720855322</v>
      </c>
      <c r="BI107" s="9" t="e">
        <f t="shared" ref="BI107:BI189" si="21">IF(BF107&gt;0,1,0)</f>
        <v>#REF!</v>
      </c>
    </row>
    <row r="108" spans="1:61" ht="18.9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31"/>
      <c r="N108" s="63">
        <v>53</v>
      </c>
      <c r="O108" s="65">
        <f t="shared" si="19"/>
        <v>256582.56047236515</v>
      </c>
      <c r="P108" s="65">
        <f t="shared" si="4"/>
        <v>162022.91026924699</v>
      </c>
      <c r="Q108" s="191">
        <f t="shared" si="5"/>
        <v>94559.650203118144</v>
      </c>
      <c r="R108" s="192"/>
      <c r="S108" s="193"/>
      <c r="T108" s="194">
        <f t="shared" si="20"/>
        <v>75485697.25222528</v>
      </c>
      <c r="U108" s="194"/>
      <c r="V108" s="20"/>
      <c r="W108" s="20"/>
      <c r="AZ108" s="7" t="e">
        <f>O144-P144-Q144+#REF!-#REF!-#REF!</f>
        <v>#REF!</v>
      </c>
      <c r="BA108" s="9">
        <v>82</v>
      </c>
      <c r="BB108" s="9">
        <f t="shared" si="0"/>
        <v>0</v>
      </c>
      <c r="BC108" s="10" t="e">
        <f t="shared" ref="BC108:BC171" si="22">IF(BB108=1,$F$19,IF(BC107&gt;0,BE107,0))</f>
        <v>#REF!</v>
      </c>
      <c r="BD108" s="10" t="e">
        <f t="shared" si="10"/>
        <v>#REF!</v>
      </c>
      <c r="BE108" s="11" t="e">
        <f t="shared" si="8"/>
        <v>#REF!</v>
      </c>
      <c r="BF108" s="10" t="e">
        <f t="shared" si="9"/>
        <v>#REF!</v>
      </c>
      <c r="BG108" s="11">
        <f t="shared" si="18"/>
        <v>168000.18981619921</v>
      </c>
      <c r="BH108" s="11">
        <f t="shared" si="18"/>
        <v>88582.370656165935</v>
      </c>
      <c r="BI108" s="9" t="e">
        <f t="shared" si="21"/>
        <v>#REF!</v>
      </c>
    </row>
    <row r="109" spans="1:61" ht="18.9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31"/>
      <c r="N109" s="63">
        <v>54</v>
      </c>
      <c r="O109" s="65">
        <f t="shared" si="19"/>
        <v>256582.56047236515</v>
      </c>
      <c r="P109" s="65">
        <f t="shared" si="4"/>
        <v>162225.43890708356</v>
      </c>
      <c r="Q109" s="191">
        <f t="shared" si="5"/>
        <v>94357.121565281559</v>
      </c>
      <c r="R109" s="192"/>
      <c r="S109" s="193"/>
      <c r="T109" s="194">
        <f t="shared" si="20"/>
        <v>75323471.813318193</v>
      </c>
      <c r="U109" s="194"/>
      <c r="V109" s="20"/>
      <c r="W109" s="20"/>
      <c r="Z109" s="7"/>
      <c r="AZ109" s="7" t="e">
        <f>O145-P145-Q145+#REF!-#REF!-#REF!</f>
        <v>#REF!</v>
      </c>
      <c r="BA109" s="9">
        <v>83</v>
      </c>
      <c r="BB109" s="9">
        <f t="shared" si="0"/>
        <v>0</v>
      </c>
      <c r="BC109" s="10" t="e">
        <f t="shared" si="22"/>
        <v>#REF!</v>
      </c>
      <c r="BD109" s="10" t="e">
        <f t="shared" si="10"/>
        <v>#REF!</v>
      </c>
      <c r="BE109" s="11" t="e">
        <f t="shared" si="8"/>
        <v>#REF!</v>
      </c>
      <c r="BF109" s="10" t="e">
        <f t="shared" si="9"/>
        <v>#REF!</v>
      </c>
      <c r="BG109" s="11">
        <f t="shared" si="18"/>
        <v>168210.19005346947</v>
      </c>
      <c r="BH109" s="11">
        <f t="shared" si="18"/>
        <v>88372.370418895676</v>
      </c>
      <c r="BI109" s="9" t="e">
        <f t="shared" si="21"/>
        <v>#REF!</v>
      </c>
    </row>
    <row r="110" spans="1:61" ht="18.9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31"/>
      <c r="N110" s="63">
        <v>55</v>
      </c>
      <c r="O110" s="65">
        <f t="shared" si="19"/>
        <v>256582.56047236515</v>
      </c>
      <c r="P110" s="65">
        <f t="shared" si="4"/>
        <v>162428.22070571742</v>
      </c>
      <c r="Q110" s="191">
        <f t="shared" si="5"/>
        <v>94154.33976664771</v>
      </c>
      <c r="R110" s="192"/>
      <c r="S110" s="193"/>
      <c r="T110" s="194">
        <f t="shared" si="20"/>
        <v>75161043.592612475</v>
      </c>
      <c r="U110" s="194"/>
      <c r="V110" s="20"/>
      <c r="W110" s="20"/>
      <c r="AZ110" s="7" t="e">
        <f>O146-P146-Q146+#REF!-#REF!-#REF!</f>
        <v>#REF!</v>
      </c>
      <c r="BA110" s="9">
        <v>84</v>
      </c>
      <c r="BB110" s="9">
        <f t="shared" si="0"/>
        <v>0</v>
      </c>
      <c r="BC110" s="10" t="e">
        <f t="shared" si="22"/>
        <v>#REF!</v>
      </c>
      <c r="BD110" s="10" t="e">
        <f t="shared" si="10"/>
        <v>#REF!</v>
      </c>
      <c r="BE110" s="11" t="e">
        <f t="shared" si="8"/>
        <v>#REF!</v>
      </c>
      <c r="BF110" s="10" t="e">
        <f t="shared" si="9"/>
        <v>#REF!</v>
      </c>
      <c r="BG110" s="11">
        <f t="shared" si="18"/>
        <v>168420.45279103631</v>
      </c>
      <c r="BH110" s="11">
        <f t="shared" si="18"/>
        <v>88162.107681328838</v>
      </c>
      <c r="BI110" s="9" t="e">
        <f t="shared" si="21"/>
        <v>#REF!</v>
      </c>
    </row>
    <row r="111" spans="1:61" ht="18.9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31"/>
      <c r="N111" s="63">
        <v>56</v>
      </c>
      <c r="O111" s="65">
        <f t="shared" si="19"/>
        <v>256582.56047236515</v>
      </c>
      <c r="P111" s="65">
        <f t="shared" si="4"/>
        <v>162631.25598159959</v>
      </c>
      <c r="Q111" s="191">
        <f t="shared" si="5"/>
        <v>93951.304490765571</v>
      </c>
      <c r="R111" s="192"/>
      <c r="S111" s="193"/>
      <c r="T111" s="194">
        <f t="shared" si="20"/>
        <v>74998412.336630881</v>
      </c>
      <c r="U111" s="194"/>
      <c r="V111" s="20"/>
      <c r="W111" s="20"/>
      <c r="AZ111" s="7" t="e">
        <f>O147-P147-Q147+#REF!-#REF!-#REF!</f>
        <v>#REF!</v>
      </c>
      <c r="BA111" s="9">
        <v>85</v>
      </c>
      <c r="BB111" s="9">
        <f t="shared" si="0"/>
        <v>0</v>
      </c>
      <c r="BC111" s="10" t="e">
        <f t="shared" si="22"/>
        <v>#REF!</v>
      </c>
      <c r="BD111" s="10" t="e">
        <f t="shared" si="10"/>
        <v>#REF!</v>
      </c>
      <c r="BE111" s="11" t="e">
        <f t="shared" si="8"/>
        <v>#REF!</v>
      </c>
      <c r="BF111" s="10" t="e">
        <f t="shared" si="9"/>
        <v>#REF!</v>
      </c>
      <c r="BG111" s="11">
        <f t="shared" si="18"/>
        <v>168630.9783570251</v>
      </c>
      <c r="BH111" s="11">
        <f t="shared" si="18"/>
        <v>87951.582115340047</v>
      </c>
      <c r="BI111" s="9" t="e">
        <f t="shared" si="21"/>
        <v>#REF!</v>
      </c>
    </row>
    <row r="112" spans="1:61" ht="18.9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31"/>
      <c r="N112" s="63">
        <v>57</v>
      </c>
      <c r="O112" s="65">
        <f t="shared" si="19"/>
        <v>256582.56047236515</v>
      </c>
      <c r="P112" s="65">
        <f t="shared" si="4"/>
        <v>162834.54505157657</v>
      </c>
      <c r="Q112" s="191">
        <f t="shared" si="5"/>
        <v>93748.015420788579</v>
      </c>
      <c r="R112" s="192"/>
      <c r="S112" s="193"/>
      <c r="T112" s="194">
        <f t="shared" si="20"/>
        <v>74835577.791579306</v>
      </c>
      <c r="U112" s="194"/>
      <c r="V112" s="20"/>
      <c r="W112" s="20"/>
      <c r="AZ112" s="7" t="e">
        <f>O148-P148-Q148+#REF!-#REF!-#REF!</f>
        <v>#REF!</v>
      </c>
      <c r="BA112" s="9">
        <v>86</v>
      </c>
      <c r="BB112" s="9">
        <f t="shared" si="0"/>
        <v>0</v>
      </c>
      <c r="BC112" s="10" t="e">
        <f t="shared" si="22"/>
        <v>#REF!</v>
      </c>
      <c r="BD112" s="10" t="e">
        <f t="shared" si="10"/>
        <v>#REF!</v>
      </c>
      <c r="BE112" s="11" t="e">
        <f t="shared" si="8"/>
        <v>#REF!</v>
      </c>
      <c r="BF112" s="10" t="e">
        <f t="shared" si="9"/>
        <v>#REF!</v>
      </c>
      <c r="BG112" s="11">
        <f t="shared" si="18"/>
        <v>168841.76707997135</v>
      </c>
      <c r="BH112" s="11">
        <f t="shared" si="18"/>
        <v>87740.793392393782</v>
      </c>
      <c r="BI112" s="9" t="e">
        <f t="shared" si="21"/>
        <v>#REF!</v>
      </c>
    </row>
    <row r="113" spans="1:61" ht="18.9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31"/>
      <c r="N113" s="63">
        <v>58</v>
      </c>
      <c r="O113" s="65">
        <f t="shared" si="19"/>
        <v>256582.56047236515</v>
      </c>
      <c r="P113" s="65">
        <f t="shared" si="4"/>
        <v>163038.08823289105</v>
      </c>
      <c r="Q113" s="191">
        <f t="shared" si="5"/>
        <v>93544.472239474097</v>
      </c>
      <c r="R113" s="192"/>
      <c r="S113" s="193"/>
      <c r="T113" s="194">
        <f t="shared" si="20"/>
        <v>74672539.703346416</v>
      </c>
      <c r="U113" s="194"/>
      <c r="V113" s="20"/>
      <c r="W113" s="20"/>
      <c r="AZ113" s="7" t="e">
        <f>O149-P149-Q149+#REF!-#REF!-#REF!</f>
        <v>#REF!</v>
      </c>
      <c r="BA113" s="9">
        <v>87</v>
      </c>
      <c r="BB113" s="9">
        <f t="shared" si="0"/>
        <v>0</v>
      </c>
      <c r="BC113" s="10" t="e">
        <f t="shared" si="22"/>
        <v>#REF!</v>
      </c>
      <c r="BD113" s="10" t="e">
        <f t="shared" si="10"/>
        <v>#REF!</v>
      </c>
      <c r="BE113" s="11" t="e">
        <f t="shared" si="8"/>
        <v>#REF!</v>
      </c>
      <c r="BF113" s="10" t="e">
        <f t="shared" si="9"/>
        <v>#REF!</v>
      </c>
      <c r="BG113" s="11">
        <f t="shared" si="18"/>
        <v>169052.81928882134</v>
      </c>
      <c r="BH113" s="11">
        <f t="shared" si="18"/>
        <v>87529.741183543796</v>
      </c>
      <c r="BI113" s="9" t="e">
        <f t="shared" si="21"/>
        <v>#REF!</v>
      </c>
    </row>
    <row r="114" spans="1:61" ht="18.9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31"/>
      <c r="N114" s="63">
        <v>59</v>
      </c>
      <c r="O114" s="65">
        <f t="shared" si="19"/>
        <v>256582.56047236515</v>
      </c>
      <c r="P114" s="65">
        <f t="shared" si="4"/>
        <v>163241.88584318216</v>
      </c>
      <c r="Q114" s="191">
        <f t="shared" si="5"/>
        <v>93340.674629182991</v>
      </c>
      <c r="R114" s="192"/>
      <c r="S114" s="193"/>
      <c r="T114" s="194">
        <f t="shared" si="20"/>
        <v>74509297.817503229</v>
      </c>
      <c r="U114" s="194"/>
      <c r="V114" s="20"/>
      <c r="W114" s="20"/>
      <c r="AZ114" s="7" t="e">
        <f>O150-P150-Q150+#REF!-#REF!-#REF!</f>
        <v>#REF!</v>
      </c>
      <c r="BA114" s="9">
        <v>88</v>
      </c>
      <c r="BB114" s="9">
        <f t="shared" si="0"/>
        <v>0</v>
      </c>
      <c r="BC114" s="10" t="e">
        <f t="shared" si="22"/>
        <v>#REF!</v>
      </c>
      <c r="BD114" s="10" t="e">
        <f t="shared" si="10"/>
        <v>#REF!</v>
      </c>
      <c r="BE114" s="11" t="e">
        <f t="shared" si="8"/>
        <v>#REF!</v>
      </c>
      <c r="BF114" s="10" t="e">
        <f t="shared" si="9"/>
        <v>#REF!</v>
      </c>
      <c r="BG114" s="11">
        <f t="shared" si="18"/>
        <v>169264.13531293237</v>
      </c>
      <c r="BH114" s="11">
        <f t="shared" si="18"/>
        <v>87318.425159432794</v>
      </c>
      <c r="BI114" s="9" t="e">
        <f t="shared" si="21"/>
        <v>#REF!</v>
      </c>
    </row>
    <row r="115" spans="1:61" ht="18.9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32"/>
      <c r="N115" s="81">
        <v>60</v>
      </c>
      <c r="O115" s="82">
        <f t="shared" si="19"/>
        <v>256582.56047236515</v>
      </c>
      <c r="P115" s="82">
        <f t="shared" si="4"/>
        <v>163445.93820048613</v>
      </c>
      <c r="Q115" s="209">
        <f t="shared" si="5"/>
        <v>93136.622271879023</v>
      </c>
      <c r="R115" s="210"/>
      <c r="S115" s="211"/>
      <c r="T115" s="212">
        <f t="shared" si="20"/>
        <v>74345851.87930274</v>
      </c>
      <c r="U115" s="212"/>
      <c r="V115" s="20"/>
      <c r="W115" s="20"/>
      <c r="Z115" s="7"/>
      <c r="AZ115" s="7" t="e">
        <f>O151-P151-Q151+#REF!-#REF!-#REF!</f>
        <v>#REF!</v>
      </c>
      <c r="BA115" s="9">
        <v>89</v>
      </c>
      <c r="BB115" s="9">
        <f t="shared" si="0"/>
        <v>0</v>
      </c>
      <c r="BC115" s="10" t="e">
        <f t="shared" si="22"/>
        <v>#REF!</v>
      </c>
      <c r="BD115" s="10" t="e">
        <f t="shared" si="10"/>
        <v>#REF!</v>
      </c>
      <c r="BE115" s="11" t="e">
        <f t="shared" si="8"/>
        <v>#REF!</v>
      </c>
      <c r="BF115" s="10" t="e">
        <f t="shared" si="9"/>
        <v>#REF!</v>
      </c>
      <c r="BG115" s="11">
        <f t="shared" si="18"/>
        <v>169475.71548207354</v>
      </c>
      <c r="BH115" s="11">
        <f t="shared" si="18"/>
        <v>87106.844990291618</v>
      </c>
      <c r="BI115" s="9" t="e">
        <f t="shared" si="21"/>
        <v>#REF!</v>
      </c>
    </row>
    <row r="116" spans="1:61" ht="18.9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2" t="s">
        <v>60</v>
      </c>
      <c r="N116" s="63">
        <v>61</v>
      </c>
      <c r="O116" s="65">
        <f t="shared" si="19"/>
        <v>256582.56047236515</v>
      </c>
      <c r="P116" s="65">
        <f t="shared" si="4"/>
        <v>163650.24562323673</v>
      </c>
      <c r="Q116" s="191">
        <f t="shared" si="5"/>
        <v>92932.314849128408</v>
      </c>
      <c r="R116" s="192"/>
      <c r="S116" s="193"/>
      <c r="T116" s="194">
        <f t="shared" si="20"/>
        <v>74182201.633679509</v>
      </c>
      <c r="U116" s="194"/>
      <c r="V116" s="20"/>
      <c r="W116" s="20"/>
      <c r="AZ116" s="7" t="e">
        <f>O152-P152-Q152+#REF!-#REF!-#REF!</f>
        <v>#REF!</v>
      </c>
      <c r="BA116" s="9">
        <v>90</v>
      </c>
      <c r="BB116" s="9">
        <f t="shared" si="0"/>
        <v>0</v>
      </c>
      <c r="BC116" s="10" t="e">
        <f t="shared" si="22"/>
        <v>#REF!</v>
      </c>
      <c r="BD116" s="10" t="e">
        <f t="shared" si="10"/>
        <v>#REF!</v>
      </c>
      <c r="BE116" s="11" t="e">
        <f t="shared" si="8"/>
        <v>#REF!</v>
      </c>
      <c r="BF116" s="10" t="e">
        <f t="shared" si="9"/>
        <v>#REF!</v>
      </c>
      <c r="BG116" s="11">
        <f t="shared" si="18"/>
        <v>169687.56012642611</v>
      </c>
      <c r="BH116" s="11">
        <f t="shared" si="18"/>
        <v>86895.000345939028</v>
      </c>
      <c r="BI116" s="9" t="e">
        <f t="shared" si="21"/>
        <v>#REF!</v>
      </c>
    </row>
    <row r="117" spans="1:61" ht="18.9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2"/>
      <c r="N117" s="63">
        <v>62</v>
      </c>
      <c r="O117" s="65">
        <f t="shared" si="19"/>
        <v>256582.56047236515</v>
      </c>
      <c r="P117" s="65">
        <f t="shared" si="4"/>
        <v>163854.80843026578</v>
      </c>
      <c r="Q117" s="191">
        <f t="shared" si="5"/>
        <v>92727.752042099368</v>
      </c>
      <c r="R117" s="192"/>
      <c r="S117" s="193"/>
      <c r="T117" s="194">
        <f t="shared" si="20"/>
        <v>74018346.82524924</v>
      </c>
      <c r="U117" s="194"/>
      <c r="V117" s="20"/>
      <c r="W117" s="20"/>
      <c r="AZ117" s="7" t="e">
        <f>O153-P153-Q153+#REF!-#REF!-#REF!</f>
        <v>#REF!</v>
      </c>
      <c r="BA117" s="9">
        <v>91</v>
      </c>
      <c r="BB117" s="9">
        <f t="shared" si="0"/>
        <v>0</v>
      </c>
      <c r="BC117" s="10" t="e">
        <f t="shared" si="22"/>
        <v>#REF!</v>
      </c>
      <c r="BD117" s="10" t="e">
        <f t="shared" si="10"/>
        <v>#REF!</v>
      </c>
      <c r="BE117" s="11" t="e">
        <f t="shared" si="8"/>
        <v>#REF!</v>
      </c>
      <c r="BF117" s="10" t="e">
        <f t="shared" si="9"/>
        <v>#REF!</v>
      </c>
      <c r="BG117" s="11">
        <f t="shared" si="18"/>
        <v>169899.66957658413</v>
      </c>
      <c r="BH117" s="11">
        <f t="shared" si="18"/>
        <v>86682.890895780976</v>
      </c>
      <c r="BI117" s="9" t="e">
        <f t="shared" si="21"/>
        <v>#REF!</v>
      </c>
    </row>
    <row r="118" spans="1:61" ht="18.9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2"/>
      <c r="N118" s="63">
        <v>63</v>
      </c>
      <c r="O118" s="65">
        <f t="shared" si="19"/>
        <v>256582.56047236515</v>
      </c>
      <c r="P118" s="65">
        <f t="shared" si="4"/>
        <v>164059.62694080363</v>
      </c>
      <c r="Q118" s="191">
        <f t="shared" si="5"/>
        <v>92522.933531561517</v>
      </c>
      <c r="R118" s="192"/>
      <c r="S118" s="193"/>
      <c r="T118" s="194">
        <f t="shared" si="20"/>
        <v>73854287.198308438</v>
      </c>
      <c r="U118" s="194"/>
      <c r="V118" s="20"/>
      <c r="W118" s="20"/>
      <c r="AZ118" s="7" t="e">
        <f>O154-P154-Q154+#REF!-#REF!-#REF!</f>
        <v>#REF!</v>
      </c>
      <c r="BA118" s="9">
        <v>92</v>
      </c>
      <c r="BB118" s="9">
        <f t="shared" ref="BB118:BB202" si="23">IF($F$20=BA118,1,0)</f>
        <v>0</v>
      </c>
      <c r="BC118" s="10" t="e">
        <f t="shared" si="22"/>
        <v>#REF!</v>
      </c>
      <c r="BD118" s="10" t="e">
        <f t="shared" si="10"/>
        <v>#REF!</v>
      </c>
      <c r="BE118" s="11" t="e">
        <f t="shared" si="8"/>
        <v>#REF!</v>
      </c>
      <c r="BF118" s="10" t="e">
        <f t="shared" si="9"/>
        <v>#REF!</v>
      </c>
      <c r="BG118" s="11">
        <f t="shared" si="18"/>
        <v>170112.04416355488</v>
      </c>
      <c r="BH118" s="11">
        <f t="shared" si="18"/>
        <v>86470.516308810271</v>
      </c>
      <c r="BI118" s="9" t="e">
        <f t="shared" si="21"/>
        <v>#REF!</v>
      </c>
    </row>
    <row r="119" spans="1:61" ht="18.9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2"/>
      <c r="N119" s="63">
        <v>64</v>
      </c>
      <c r="O119" s="65">
        <f t="shared" si="19"/>
        <v>256582.56047236515</v>
      </c>
      <c r="P119" s="65">
        <f t="shared" si="4"/>
        <v>164264.70147447963</v>
      </c>
      <c r="Q119" s="191">
        <f t="shared" si="5"/>
        <v>92317.858997885516</v>
      </c>
      <c r="R119" s="192"/>
      <c r="S119" s="193"/>
      <c r="T119" s="194">
        <f t="shared" si="20"/>
        <v>73690022.496833965</v>
      </c>
      <c r="U119" s="194"/>
      <c r="V119" s="20"/>
      <c r="W119" s="20"/>
      <c r="AZ119" s="7" t="e">
        <f>O155-P155-Q155+#REF!-#REF!-#REF!</f>
        <v>#REF!</v>
      </c>
      <c r="BA119" s="9">
        <v>93</v>
      </c>
      <c r="BB119" s="9">
        <f t="shared" si="23"/>
        <v>0</v>
      </c>
      <c r="BC119" s="10" t="e">
        <f t="shared" si="22"/>
        <v>#REF!</v>
      </c>
      <c r="BD119" s="10" t="e">
        <f t="shared" si="10"/>
        <v>#REF!</v>
      </c>
      <c r="BE119" s="11" t="e">
        <f t="shared" si="8"/>
        <v>#REF!</v>
      </c>
      <c r="BF119" s="10" t="e">
        <f t="shared" si="9"/>
        <v>#REF!</v>
      </c>
      <c r="BG119" s="11">
        <f t="shared" si="18"/>
        <v>170324.68421875933</v>
      </c>
      <c r="BH119" s="11">
        <f t="shared" si="18"/>
        <v>86257.876253605806</v>
      </c>
      <c r="BI119" s="9" t="e">
        <f t="shared" si="21"/>
        <v>#REF!</v>
      </c>
    </row>
    <row r="120" spans="1:61" ht="18.9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2"/>
      <c r="N120" s="63">
        <v>65</v>
      </c>
      <c r="O120" s="65">
        <f t="shared" si="19"/>
        <v>256582.56047236515</v>
      </c>
      <c r="P120" s="65">
        <f t="shared" ref="P120:P204" si="24">IF(O120=0,0,-PPMT($F$27/12,N120,MAX($F$26*12),$F$25))</f>
        <v>164470.0323513227</v>
      </c>
      <c r="Q120" s="191">
        <f t="shared" ref="Q120:Q204" si="25">IF(O120=0,0,-IPMT($F$27/12,N120,MAX($F$26*12),$F$25))</f>
        <v>92112.528121042415</v>
      </c>
      <c r="R120" s="192"/>
      <c r="S120" s="193"/>
      <c r="T120" s="194">
        <f t="shared" si="20"/>
        <v>73525552.464482635</v>
      </c>
      <c r="U120" s="194"/>
      <c r="V120" s="20"/>
      <c r="W120" s="20"/>
      <c r="AZ120" s="7" t="e">
        <f>O156-P156-Q156+#REF!-#REF!-#REF!</f>
        <v>#REF!</v>
      </c>
      <c r="BA120" s="9">
        <v>94</v>
      </c>
      <c r="BB120" s="9">
        <f t="shared" si="23"/>
        <v>0</v>
      </c>
      <c r="BC120" s="10" t="e">
        <f t="shared" si="22"/>
        <v>#REF!</v>
      </c>
      <c r="BD120" s="10" t="e">
        <f t="shared" si="10"/>
        <v>#REF!</v>
      </c>
      <c r="BE120" s="11" t="e">
        <f t="shared" si="8"/>
        <v>#REF!</v>
      </c>
      <c r="BF120" s="10" t="e">
        <f t="shared" si="9"/>
        <v>#REF!</v>
      </c>
      <c r="BG120" s="11">
        <f t="shared" si="18"/>
        <v>170537.59007403278</v>
      </c>
      <c r="BH120" s="11">
        <f t="shared" si="18"/>
        <v>86044.970398332371</v>
      </c>
      <c r="BI120" s="9" t="e">
        <f t="shared" si="21"/>
        <v>#REF!</v>
      </c>
    </row>
    <row r="121" spans="1:61" ht="18.9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2"/>
      <c r="N121" s="63">
        <v>66</v>
      </c>
      <c r="O121" s="65">
        <f t="shared" si="19"/>
        <v>256582.56047236515</v>
      </c>
      <c r="P121" s="65">
        <f t="shared" si="24"/>
        <v>164675.61989176183</v>
      </c>
      <c r="Q121" s="191">
        <f t="shared" si="25"/>
        <v>91906.940580603274</v>
      </c>
      <c r="R121" s="192"/>
      <c r="S121" s="193"/>
      <c r="T121" s="194">
        <f t="shared" si="20"/>
        <v>73360876.844590873</v>
      </c>
      <c r="U121" s="194"/>
      <c r="V121" s="20"/>
      <c r="W121" s="20"/>
      <c r="Z121" s="7"/>
      <c r="AZ121" s="7" t="e">
        <f>O157-P157-Q157+#REF!-#REF!-#REF!</f>
        <v>#REF!</v>
      </c>
      <c r="BA121" s="9">
        <v>95</v>
      </c>
      <c r="BB121" s="9">
        <f t="shared" si="23"/>
        <v>0</v>
      </c>
      <c r="BC121" s="10" t="e">
        <f t="shared" si="22"/>
        <v>#REF!</v>
      </c>
      <c r="BD121" s="10" t="e">
        <f t="shared" si="10"/>
        <v>#REF!</v>
      </c>
      <c r="BE121" s="11" t="e">
        <f t="shared" ref="BE121:BE205" si="26">BC121-BD121</f>
        <v>#REF!</v>
      </c>
      <c r="BF121" s="10" t="e">
        <f t="shared" ref="BF121:BF205" si="27">IF(BD121&gt;0,BH121,0)</f>
        <v>#REF!</v>
      </c>
      <c r="BG121" s="11">
        <f t="shared" si="18"/>
        <v>170750.76206162531</v>
      </c>
      <c r="BH121" s="11">
        <f t="shared" si="18"/>
        <v>85831.798410739822</v>
      </c>
      <c r="BI121" s="9" t="e">
        <f t="shared" si="21"/>
        <v>#REF!</v>
      </c>
    </row>
    <row r="122" spans="1:61" ht="18.9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2"/>
      <c r="N122" s="63">
        <v>67</v>
      </c>
      <c r="O122" s="65">
        <f t="shared" si="19"/>
        <v>256582.56047236515</v>
      </c>
      <c r="P122" s="65">
        <f t="shared" si="24"/>
        <v>164881.46441662658</v>
      </c>
      <c r="Q122" s="191">
        <f t="shared" si="25"/>
        <v>91701.096055738555</v>
      </c>
      <c r="R122" s="192"/>
      <c r="S122" s="193"/>
      <c r="T122" s="194">
        <f t="shared" si="20"/>
        <v>73195995.380174249</v>
      </c>
      <c r="U122" s="194"/>
      <c r="V122" s="20"/>
      <c r="W122" s="20"/>
      <c r="AZ122" s="7" t="e">
        <f>O158-P158-Q158+#REF!-#REF!-#REF!</f>
        <v>#REF!</v>
      </c>
      <c r="BA122" s="9">
        <v>96</v>
      </c>
      <c r="BB122" s="9">
        <f t="shared" si="23"/>
        <v>0</v>
      </c>
      <c r="BC122" s="10" t="e">
        <f t="shared" si="22"/>
        <v>#REF!</v>
      </c>
      <c r="BD122" s="10" t="e">
        <f t="shared" ref="BD122:BD206" si="28">IF(BB122=1,BG122,IF(BC122&gt;0,BG122,0))</f>
        <v>#REF!</v>
      </c>
      <c r="BE122" s="11" t="e">
        <f t="shared" si="26"/>
        <v>#REF!</v>
      </c>
      <c r="BF122" s="10" t="e">
        <f t="shared" si="27"/>
        <v>#REF!</v>
      </c>
      <c r="BG122" s="11">
        <f t="shared" si="18"/>
        <v>170964.20051420236</v>
      </c>
      <c r="BH122" s="11">
        <f t="shared" si="18"/>
        <v>85618.359958162793</v>
      </c>
      <c r="BI122" s="9" t="e">
        <f t="shared" si="21"/>
        <v>#REF!</v>
      </c>
    </row>
    <row r="123" spans="1:61" ht="18.9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2"/>
      <c r="N123" s="63">
        <v>68</v>
      </c>
      <c r="O123" s="65">
        <f t="shared" si="19"/>
        <v>256582.56047236515</v>
      </c>
      <c r="P123" s="65">
        <f t="shared" si="24"/>
        <v>165087.56624714733</v>
      </c>
      <c r="Q123" s="191">
        <f t="shared" si="25"/>
        <v>91494.994225217772</v>
      </c>
      <c r="R123" s="192"/>
      <c r="S123" s="193"/>
      <c r="T123" s="194">
        <f t="shared" si="20"/>
        <v>73030907.813927099</v>
      </c>
      <c r="U123" s="194"/>
      <c r="V123" s="20"/>
      <c r="W123" s="20"/>
      <c r="AZ123" s="7" t="e">
        <f>O166-P166-Q166+#REF!-#REF!-#REF!</f>
        <v>#REF!</v>
      </c>
      <c r="BA123" s="9">
        <v>97</v>
      </c>
      <c r="BB123" s="9">
        <f t="shared" si="23"/>
        <v>0</v>
      </c>
      <c r="BC123" s="10" t="e">
        <f t="shared" si="22"/>
        <v>#REF!</v>
      </c>
      <c r="BD123" s="10" t="e">
        <f t="shared" si="28"/>
        <v>#REF!</v>
      </c>
      <c r="BE123" s="11" t="e">
        <f t="shared" si="26"/>
        <v>#REF!</v>
      </c>
      <c r="BF123" s="10" t="e">
        <f t="shared" si="27"/>
        <v>#REF!</v>
      </c>
      <c r="BG123" s="11">
        <f t="shared" ref="BG123:BH127" si="29">P166</f>
        <v>171177.90576484514</v>
      </c>
      <c r="BH123" s="11">
        <f t="shared" si="29"/>
        <v>85404.654707520021</v>
      </c>
      <c r="BI123" s="9" t="e">
        <f t="shared" si="21"/>
        <v>#REF!</v>
      </c>
    </row>
    <row r="124" spans="1:61" ht="18.9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2"/>
      <c r="N124" s="63">
        <v>69</v>
      </c>
      <c r="O124" s="65">
        <f t="shared" si="19"/>
        <v>256582.56047236515</v>
      </c>
      <c r="P124" s="65">
        <f t="shared" si="24"/>
        <v>165293.92570495629</v>
      </c>
      <c r="Q124" s="191">
        <f t="shared" si="25"/>
        <v>91288.634767408861</v>
      </c>
      <c r="R124" s="192"/>
      <c r="S124" s="193"/>
      <c r="T124" s="194">
        <f t="shared" si="20"/>
        <v>72865613.888222143</v>
      </c>
      <c r="U124" s="194"/>
      <c r="V124" s="20"/>
      <c r="W124" s="20"/>
      <c r="AZ124" s="7" t="e">
        <f>O167-P167-Q167+#REF!-#REF!-#REF!</f>
        <v>#REF!</v>
      </c>
      <c r="BA124" s="9">
        <v>98</v>
      </c>
      <c r="BB124" s="9">
        <f t="shared" si="23"/>
        <v>0</v>
      </c>
      <c r="BC124" s="10" t="e">
        <f t="shared" si="22"/>
        <v>#REF!</v>
      </c>
      <c r="BD124" s="10" t="e">
        <f t="shared" si="28"/>
        <v>#REF!</v>
      </c>
      <c r="BE124" s="11" t="e">
        <f t="shared" si="26"/>
        <v>#REF!</v>
      </c>
      <c r="BF124" s="10" t="e">
        <f t="shared" si="27"/>
        <v>#REF!</v>
      </c>
      <c r="BG124" s="11">
        <f t="shared" si="29"/>
        <v>171391.87814705115</v>
      </c>
      <c r="BH124" s="11">
        <f t="shared" si="29"/>
        <v>85190.682325313988</v>
      </c>
      <c r="BI124" s="9" t="e">
        <f t="shared" si="21"/>
        <v>#REF!</v>
      </c>
    </row>
    <row r="125" spans="1:61" ht="18.9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2"/>
      <c r="N125" s="63">
        <v>70</v>
      </c>
      <c r="O125" s="65">
        <f t="shared" si="19"/>
        <v>256582.56047236515</v>
      </c>
      <c r="P125" s="65">
        <f t="shared" si="24"/>
        <v>165500.54311208747</v>
      </c>
      <c r="Q125" s="191">
        <f t="shared" si="25"/>
        <v>91082.017360277663</v>
      </c>
      <c r="R125" s="192"/>
      <c r="S125" s="193"/>
      <c r="T125" s="194">
        <f t="shared" si="20"/>
        <v>72700113.345110059</v>
      </c>
      <c r="U125" s="194"/>
      <c r="V125" s="20"/>
      <c r="W125" s="20"/>
      <c r="AZ125" s="7" t="e">
        <f>O168-P168-Q168+#REF!-#REF!-#REF!</f>
        <v>#REF!</v>
      </c>
      <c r="BA125" s="9">
        <v>99</v>
      </c>
      <c r="BB125" s="9">
        <f t="shared" si="23"/>
        <v>0</v>
      </c>
      <c r="BC125" s="10" t="e">
        <f t="shared" si="22"/>
        <v>#REF!</v>
      </c>
      <c r="BD125" s="10" t="e">
        <f t="shared" si="28"/>
        <v>#REF!</v>
      </c>
      <c r="BE125" s="11" t="e">
        <f t="shared" si="26"/>
        <v>#REF!</v>
      </c>
      <c r="BF125" s="10" t="e">
        <f t="shared" si="27"/>
        <v>#REF!</v>
      </c>
      <c r="BG125" s="11">
        <f t="shared" si="29"/>
        <v>171606.11799473496</v>
      </c>
      <c r="BH125" s="11">
        <f t="shared" si="29"/>
        <v>84976.442477630175</v>
      </c>
      <c r="BI125" s="9" t="e">
        <f t="shared" si="21"/>
        <v>#REF!</v>
      </c>
    </row>
    <row r="126" spans="1:61" ht="18.9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2"/>
      <c r="N126" s="63">
        <v>71</v>
      </c>
      <c r="O126" s="65">
        <f t="shared" si="19"/>
        <v>256582.56047236515</v>
      </c>
      <c r="P126" s="65">
        <f t="shared" si="24"/>
        <v>165707.41879097759</v>
      </c>
      <c r="Q126" s="191">
        <f t="shared" si="25"/>
        <v>90875.14168138754</v>
      </c>
      <c r="R126" s="192"/>
      <c r="S126" s="193"/>
      <c r="T126" s="194">
        <f t="shared" si="20"/>
        <v>72534405.926319078</v>
      </c>
      <c r="U126" s="194"/>
      <c r="V126" s="20"/>
      <c r="W126" s="20"/>
      <c r="AZ126" s="7" t="e">
        <f>O169-P169-Q169+#REF!-#REF!-#REF!</f>
        <v>#REF!</v>
      </c>
      <c r="BA126" s="9">
        <v>100</v>
      </c>
      <c r="BB126" s="9">
        <f t="shared" si="23"/>
        <v>0</v>
      </c>
      <c r="BC126" s="10" t="e">
        <f t="shared" si="22"/>
        <v>#REF!</v>
      </c>
      <c r="BD126" s="10" t="e">
        <f t="shared" si="28"/>
        <v>#REF!</v>
      </c>
      <c r="BE126" s="11" t="e">
        <f t="shared" si="26"/>
        <v>#REF!</v>
      </c>
      <c r="BF126" s="10" t="e">
        <f t="shared" si="27"/>
        <v>#REF!</v>
      </c>
      <c r="BG126" s="11">
        <f t="shared" si="29"/>
        <v>171820.62564222838</v>
      </c>
      <c r="BH126" s="11">
        <f t="shared" si="29"/>
        <v>84761.934830136743</v>
      </c>
      <c r="BI126" s="9" t="e">
        <f t="shared" si="21"/>
        <v>#REF!</v>
      </c>
    </row>
    <row r="127" spans="1:61" ht="18.9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2"/>
      <c r="N127" s="63">
        <v>72</v>
      </c>
      <c r="O127" s="65">
        <f t="shared" si="19"/>
        <v>256582.56047236515</v>
      </c>
      <c r="P127" s="65">
        <f t="shared" si="24"/>
        <v>165914.55306446631</v>
      </c>
      <c r="Q127" s="191">
        <f t="shared" si="25"/>
        <v>90668.007407898825</v>
      </c>
      <c r="R127" s="192"/>
      <c r="S127" s="193"/>
      <c r="T127" s="194">
        <f t="shared" si="20"/>
        <v>72368491.373254612</v>
      </c>
      <c r="U127" s="194"/>
      <c r="V127" s="20"/>
      <c r="W127" s="20"/>
      <c r="Z127" s="7"/>
      <c r="AZ127" s="7" t="e">
        <f>O170-P170-Q170+#REF!-#REF!-#REF!</f>
        <v>#REF!</v>
      </c>
      <c r="BA127" s="9">
        <v>101</v>
      </c>
      <c r="BB127" s="9">
        <f t="shared" si="23"/>
        <v>0</v>
      </c>
      <c r="BC127" s="10" t="e">
        <f t="shared" si="22"/>
        <v>#REF!</v>
      </c>
      <c r="BD127" s="10" t="e">
        <f t="shared" si="28"/>
        <v>#REF!</v>
      </c>
      <c r="BE127" s="11" t="e">
        <f t="shared" si="26"/>
        <v>#REF!</v>
      </c>
      <c r="BF127" s="10" t="e">
        <f t="shared" si="27"/>
        <v>#REF!</v>
      </c>
      <c r="BG127" s="11">
        <f t="shared" si="29"/>
        <v>172035.40142428115</v>
      </c>
      <c r="BH127" s="11">
        <f t="shared" si="29"/>
        <v>84547.159048083966</v>
      </c>
      <c r="BI127" s="9" t="e">
        <f t="shared" si="21"/>
        <v>#REF!</v>
      </c>
    </row>
    <row r="128" spans="1:61" ht="18.9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66"/>
      <c r="N128" s="67"/>
      <c r="O128" s="53"/>
      <c r="P128" s="53"/>
      <c r="Q128" s="68"/>
      <c r="R128" s="30"/>
      <c r="S128" s="30"/>
      <c r="T128" s="69"/>
      <c r="U128" s="69"/>
      <c r="V128" s="20"/>
      <c r="W128" s="20"/>
      <c r="Z128" s="7"/>
      <c r="AZ128" s="7"/>
      <c r="BA128" s="9"/>
      <c r="BB128" s="9"/>
      <c r="BC128" s="10"/>
      <c r="BD128" s="10"/>
      <c r="BE128" s="11"/>
      <c r="BF128" s="10"/>
      <c r="BG128" s="11"/>
      <c r="BH128" s="11"/>
      <c r="BI128" s="9"/>
    </row>
    <row r="129" spans="1:61" ht="18.9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66"/>
      <c r="N129" s="67"/>
      <c r="O129" s="53"/>
      <c r="P129" s="53"/>
      <c r="Q129" s="68"/>
      <c r="R129" s="30"/>
      <c r="S129" s="30"/>
      <c r="T129" s="69"/>
      <c r="U129" s="69"/>
      <c r="V129" s="20"/>
      <c r="W129" s="20"/>
      <c r="Z129" s="7"/>
      <c r="AZ129" s="7"/>
      <c r="BA129" s="9"/>
      <c r="BB129" s="9"/>
      <c r="BC129" s="10"/>
      <c r="BD129" s="10"/>
      <c r="BE129" s="11"/>
      <c r="BF129" s="10"/>
      <c r="BG129" s="11"/>
      <c r="BH129" s="11"/>
      <c r="BI129" s="9"/>
    </row>
    <row r="130" spans="1:61" ht="18.9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66"/>
      <c r="N130" s="67"/>
      <c r="O130" s="53"/>
      <c r="P130" s="53"/>
      <c r="Q130" s="68"/>
      <c r="R130" s="30"/>
      <c r="S130" s="30"/>
      <c r="T130" s="69"/>
      <c r="U130" s="69"/>
      <c r="V130" s="20"/>
      <c r="W130" s="20"/>
      <c r="Z130" s="7"/>
      <c r="AZ130" s="7"/>
      <c r="BA130" s="9"/>
      <c r="BB130" s="9"/>
      <c r="BC130" s="10"/>
      <c r="BD130" s="10"/>
      <c r="BE130" s="11"/>
      <c r="BF130" s="10"/>
      <c r="BG130" s="11"/>
      <c r="BH130" s="11"/>
      <c r="BI130" s="9"/>
    </row>
    <row r="131" spans="1:61" ht="54" customHeight="1" thickBo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66"/>
      <c r="N131" s="67"/>
      <c r="O131" s="53"/>
      <c r="P131" s="53"/>
      <c r="Q131" s="68"/>
      <c r="R131" s="30"/>
      <c r="S131" s="30"/>
      <c r="T131" s="69"/>
      <c r="U131" s="69"/>
      <c r="V131" s="20"/>
      <c r="W131" s="20"/>
      <c r="Z131" s="7"/>
      <c r="AZ131" s="7"/>
      <c r="BA131" s="9"/>
      <c r="BB131" s="9"/>
      <c r="BC131" s="10"/>
      <c r="BD131" s="10"/>
      <c r="BE131" s="11"/>
      <c r="BF131" s="10"/>
      <c r="BG131" s="11"/>
      <c r="BH131" s="11"/>
      <c r="BI131" s="9"/>
    </row>
    <row r="132" spans="1:61" ht="18.95" customHeight="1" thickTop="1">
      <c r="A132" s="83"/>
      <c r="B132" s="84"/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224" t="s">
        <v>61</v>
      </c>
      <c r="N132" s="224"/>
      <c r="O132" s="224"/>
      <c r="P132" s="224"/>
      <c r="Q132" s="224"/>
      <c r="R132" s="224"/>
      <c r="S132" s="224"/>
      <c r="T132" s="224"/>
      <c r="U132" s="85"/>
      <c r="V132" s="226"/>
      <c r="W132" s="227"/>
      <c r="Z132" s="7"/>
      <c r="AZ132" s="7"/>
      <c r="BA132" s="9"/>
      <c r="BB132" s="9"/>
      <c r="BC132" s="10"/>
      <c r="BD132" s="10"/>
      <c r="BE132" s="11"/>
      <c r="BF132" s="10"/>
      <c r="BG132" s="11"/>
      <c r="BH132" s="11"/>
      <c r="BI132" s="9"/>
    </row>
    <row r="133" spans="1:61" ht="18.95" customHeight="1" thickBot="1">
      <c r="A133" s="86"/>
      <c r="B133" s="87"/>
      <c r="C133" s="87"/>
      <c r="D133" s="87"/>
      <c r="E133" s="87"/>
      <c r="F133" s="87"/>
      <c r="G133" s="87"/>
      <c r="H133" s="87"/>
      <c r="I133" s="87"/>
      <c r="J133" s="87"/>
      <c r="K133" s="87"/>
      <c r="L133" s="87"/>
      <c r="M133" s="225"/>
      <c r="N133" s="225"/>
      <c r="O133" s="225"/>
      <c r="P133" s="225"/>
      <c r="Q133" s="225"/>
      <c r="R133" s="225"/>
      <c r="S133" s="225"/>
      <c r="T133" s="225"/>
      <c r="U133" s="88">
        <f ca="1">TODAY()</f>
        <v>45397</v>
      </c>
      <c r="V133" s="228"/>
      <c r="W133" s="229"/>
      <c r="Z133" s="7"/>
      <c r="AZ133" s="7"/>
      <c r="BA133" s="9"/>
      <c r="BB133" s="9"/>
      <c r="BC133" s="10"/>
      <c r="BD133" s="10"/>
      <c r="BE133" s="11"/>
      <c r="BF133" s="10"/>
      <c r="BG133" s="11"/>
      <c r="BH133" s="11"/>
      <c r="BI133" s="9"/>
    </row>
    <row r="134" spans="1:61" ht="10.5" customHeight="1" thickTop="1">
      <c r="A134" s="89"/>
      <c r="B134" s="89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90"/>
      <c r="N134" s="90"/>
      <c r="O134" s="90"/>
      <c r="P134" s="90"/>
      <c r="Q134" s="90"/>
      <c r="R134" s="90"/>
      <c r="S134" s="90"/>
      <c r="T134" s="90"/>
      <c r="U134" s="91"/>
      <c r="V134" s="92"/>
      <c r="W134" s="92"/>
      <c r="Z134" s="7"/>
      <c r="AZ134" s="7"/>
      <c r="BA134" s="9"/>
      <c r="BB134" s="9"/>
      <c r="BC134" s="10"/>
      <c r="BD134" s="10"/>
      <c r="BE134" s="11"/>
      <c r="BF134" s="10"/>
      <c r="BG134" s="11"/>
      <c r="BH134" s="11"/>
      <c r="BI134" s="9"/>
    </row>
    <row r="135" spans="1:61" ht="18.9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196" t="s">
        <v>62</v>
      </c>
      <c r="N135" s="79">
        <v>73</v>
      </c>
      <c r="O135" s="80">
        <f>IF(T127&lt;1,0,O127)</f>
        <v>256582.56047236515</v>
      </c>
      <c r="P135" s="80">
        <f t="shared" si="24"/>
        <v>166121.94625579688</v>
      </c>
      <c r="Q135" s="220">
        <f t="shared" si="25"/>
        <v>90460.614216568254</v>
      </c>
      <c r="R135" s="221"/>
      <c r="S135" s="222"/>
      <c r="T135" s="223">
        <f>IF(T127&lt;0,0,T127-P135)</f>
        <v>72202369.426998809</v>
      </c>
      <c r="U135" s="223"/>
      <c r="V135" s="20"/>
      <c r="W135" s="20"/>
      <c r="AZ135" s="7" t="e">
        <f>O171-P171-Q171+#REF!-#REF!-#REF!</f>
        <v>#REF!</v>
      </c>
      <c r="BA135" s="9">
        <v>102</v>
      </c>
      <c r="BB135" s="9">
        <f t="shared" si="23"/>
        <v>0</v>
      </c>
      <c r="BC135" s="10" t="e">
        <f>IF(BB135=1,$F$19,IF(BC127&gt;0,BE127,0))</f>
        <v>#REF!</v>
      </c>
      <c r="BD135" s="10" t="e">
        <f t="shared" si="28"/>
        <v>#REF!</v>
      </c>
      <c r="BE135" s="11" t="e">
        <f t="shared" si="26"/>
        <v>#REF!</v>
      </c>
      <c r="BF135" s="10" t="e">
        <f t="shared" si="27"/>
        <v>#REF!</v>
      </c>
      <c r="BG135" s="11">
        <f t="shared" ref="BG135:BH153" si="30">P171</f>
        <v>172250.44567606156</v>
      </c>
      <c r="BH135" s="11">
        <f t="shared" si="30"/>
        <v>84332.11479630362</v>
      </c>
      <c r="BI135" s="9" t="e">
        <f t="shared" si="21"/>
        <v>#REF!</v>
      </c>
    </row>
    <row r="136" spans="1:61" ht="18.9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196"/>
      <c r="N136" s="63">
        <v>74</v>
      </c>
      <c r="O136" s="65">
        <f t="shared" ref="O136:O158" si="31">IF(T135&lt;1,0,O135)</f>
        <v>256582.56047236515</v>
      </c>
      <c r="P136" s="65">
        <f t="shared" si="24"/>
        <v>166329.59868861665</v>
      </c>
      <c r="Q136" s="191">
        <f t="shared" si="25"/>
        <v>90252.961783748513</v>
      </c>
      <c r="R136" s="192"/>
      <c r="S136" s="193"/>
      <c r="T136" s="194">
        <f t="shared" ref="T136:T158" si="32">IF(T135&lt;0,0,T135-P136)</f>
        <v>72036039.828310192</v>
      </c>
      <c r="U136" s="194"/>
      <c r="V136" s="20"/>
      <c r="W136" s="20"/>
      <c r="AZ136" s="7" t="e">
        <f>O172-P172-Q172+#REF!-#REF!-#REF!</f>
        <v>#REF!</v>
      </c>
      <c r="BA136" s="9">
        <v>103</v>
      </c>
      <c r="BB136" s="9">
        <f t="shared" si="23"/>
        <v>0</v>
      </c>
      <c r="BC136" s="10" t="e">
        <f t="shared" si="22"/>
        <v>#REF!</v>
      </c>
      <c r="BD136" s="10" t="e">
        <f t="shared" si="28"/>
        <v>#REF!</v>
      </c>
      <c r="BE136" s="11" t="e">
        <f t="shared" si="26"/>
        <v>#REF!</v>
      </c>
      <c r="BF136" s="10" t="e">
        <f t="shared" si="27"/>
        <v>#REF!</v>
      </c>
      <c r="BG136" s="11">
        <f t="shared" si="30"/>
        <v>172465.75873315657</v>
      </c>
      <c r="BH136" s="11">
        <f t="shared" si="30"/>
        <v>84116.801739208531</v>
      </c>
      <c r="BI136" s="9" t="e">
        <f t="shared" si="21"/>
        <v>#REF!</v>
      </c>
    </row>
    <row r="137" spans="1:61" ht="18.9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196"/>
      <c r="N137" s="63">
        <v>75</v>
      </c>
      <c r="O137" s="65">
        <f t="shared" si="31"/>
        <v>256582.56047236515</v>
      </c>
      <c r="P137" s="65">
        <f t="shared" si="24"/>
        <v>166537.51068697745</v>
      </c>
      <c r="Q137" s="191">
        <f t="shared" si="25"/>
        <v>90045.049785387717</v>
      </c>
      <c r="R137" s="192"/>
      <c r="S137" s="193"/>
      <c r="T137" s="194">
        <f t="shared" si="32"/>
        <v>71869502.317623213</v>
      </c>
      <c r="U137" s="194"/>
      <c r="V137" s="20"/>
      <c r="W137" s="20"/>
      <c r="AZ137" s="7" t="e">
        <f>O173-P173-Q173+#REF!-#REF!-#REF!</f>
        <v>#REF!</v>
      </c>
      <c r="BA137" s="9">
        <v>104</v>
      </c>
      <c r="BB137" s="9">
        <f t="shared" si="23"/>
        <v>0</v>
      </c>
      <c r="BC137" s="10" t="e">
        <f t="shared" si="22"/>
        <v>#REF!</v>
      </c>
      <c r="BD137" s="10" t="e">
        <f t="shared" si="28"/>
        <v>#REF!</v>
      </c>
      <c r="BE137" s="11" t="e">
        <f t="shared" si="26"/>
        <v>#REF!</v>
      </c>
      <c r="BF137" s="10" t="e">
        <f t="shared" si="27"/>
        <v>#REF!</v>
      </c>
      <c r="BG137" s="11">
        <f t="shared" si="30"/>
        <v>172681.34093157307</v>
      </c>
      <c r="BH137" s="11">
        <f t="shared" si="30"/>
        <v>83901.219540792095</v>
      </c>
      <c r="BI137" s="9" t="e">
        <f t="shared" si="21"/>
        <v>#REF!</v>
      </c>
    </row>
    <row r="138" spans="1:61" ht="18.9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196"/>
      <c r="N138" s="63">
        <v>76</v>
      </c>
      <c r="O138" s="65">
        <f t="shared" si="31"/>
        <v>256582.56047236515</v>
      </c>
      <c r="P138" s="65">
        <f t="shared" si="24"/>
        <v>166745.68257533613</v>
      </c>
      <c r="Q138" s="191">
        <f t="shared" si="25"/>
        <v>89836.877897029</v>
      </c>
      <c r="R138" s="192"/>
      <c r="S138" s="193"/>
      <c r="T138" s="194">
        <f t="shared" si="32"/>
        <v>71702756.635047883</v>
      </c>
      <c r="U138" s="194"/>
      <c r="V138" s="20"/>
      <c r="W138" s="20"/>
      <c r="AZ138" s="7" t="e">
        <f>O174-P174-Q174+#REF!-#REF!-#REF!</f>
        <v>#REF!</v>
      </c>
      <c r="BA138" s="9">
        <v>105</v>
      </c>
      <c r="BB138" s="9">
        <f t="shared" si="23"/>
        <v>0</v>
      </c>
      <c r="BC138" s="10" t="e">
        <f t="shared" si="22"/>
        <v>#REF!</v>
      </c>
      <c r="BD138" s="10" t="e">
        <f t="shared" si="28"/>
        <v>#REF!</v>
      </c>
      <c r="BE138" s="11" t="e">
        <f t="shared" si="26"/>
        <v>#REF!</v>
      </c>
      <c r="BF138" s="10" t="e">
        <f t="shared" si="27"/>
        <v>#REF!</v>
      </c>
      <c r="BG138" s="11">
        <f t="shared" si="30"/>
        <v>172897.1926077375</v>
      </c>
      <c r="BH138" s="11">
        <f t="shared" si="30"/>
        <v>83685.367864627624</v>
      </c>
      <c r="BI138" s="9" t="e">
        <f t="shared" si="21"/>
        <v>#REF!</v>
      </c>
    </row>
    <row r="139" spans="1:61" ht="18.9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196"/>
      <c r="N139" s="63">
        <v>77</v>
      </c>
      <c r="O139" s="65">
        <f t="shared" si="31"/>
        <v>256582.56047236515</v>
      </c>
      <c r="P139" s="65">
        <f t="shared" si="24"/>
        <v>166954.11467855531</v>
      </c>
      <c r="Q139" s="191">
        <f t="shared" si="25"/>
        <v>89628.445793809835</v>
      </c>
      <c r="R139" s="192"/>
      <c r="S139" s="193"/>
      <c r="T139" s="194">
        <f t="shared" si="32"/>
        <v>71535802.520369321</v>
      </c>
      <c r="U139" s="194"/>
      <c r="V139" s="20"/>
      <c r="W139" s="20"/>
      <c r="AZ139" s="7" t="e">
        <f>O175-P175-Q175+#REF!-#REF!-#REF!</f>
        <v>#REF!</v>
      </c>
      <c r="BA139" s="9">
        <v>106</v>
      </c>
      <c r="BB139" s="9">
        <f t="shared" si="23"/>
        <v>0</v>
      </c>
      <c r="BC139" s="10" t="e">
        <f t="shared" si="22"/>
        <v>#REF!</v>
      </c>
      <c r="BD139" s="10" t="e">
        <f t="shared" si="28"/>
        <v>#REF!</v>
      </c>
      <c r="BE139" s="11" t="e">
        <f t="shared" si="26"/>
        <v>#REF!</v>
      </c>
      <c r="BF139" s="10" t="e">
        <f t="shared" si="27"/>
        <v>#REF!</v>
      </c>
      <c r="BG139" s="11">
        <f t="shared" si="30"/>
        <v>173113.31409849718</v>
      </c>
      <c r="BH139" s="11">
        <f t="shared" si="30"/>
        <v>83469.246373867965</v>
      </c>
      <c r="BI139" s="9" t="e">
        <f t="shared" si="21"/>
        <v>#REF!</v>
      </c>
    </row>
    <row r="140" spans="1:61" ht="18.9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196"/>
      <c r="N140" s="63">
        <v>78</v>
      </c>
      <c r="O140" s="65">
        <f t="shared" si="31"/>
        <v>256582.56047236515</v>
      </c>
      <c r="P140" s="65">
        <f t="shared" si="24"/>
        <v>167162.8073219035</v>
      </c>
      <c r="Q140" s="191">
        <f t="shared" si="25"/>
        <v>89419.753150461635</v>
      </c>
      <c r="R140" s="192"/>
      <c r="S140" s="193"/>
      <c r="T140" s="194">
        <f t="shared" si="32"/>
        <v>71368639.713047415</v>
      </c>
      <c r="U140" s="194"/>
      <c r="V140" s="20"/>
      <c r="W140" s="20"/>
      <c r="Z140" s="7"/>
      <c r="AZ140" s="7" t="e">
        <f>O176-P176-Q176+#REF!-#REF!-#REF!</f>
        <v>#REF!</v>
      </c>
      <c r="BA140" s="9">
        <v>107</v>
      </c>
      <c r="BB140" s="9">
        <f t="shared" si="23"/>
        <v>0</v>
      </c>
      <c r="BC140" s="10" t="e">
        <f t="shared" si="22"/>
        <v>#REF!</v>
      </c>
      <c r="BD140" s="10" t="e">
        <f t="shared" si="28"/>
        <v>#REF!</v>
      </c>
      <c r="BE140" s="11" t="e">
        <f t="shared" si="26"/>
        <v>#REF!</v>
      </c>
      <c r="BF140" s="10" t="e">
        <f t="shared" si="27"/>
        <v>#REF!</v>
      </c>
      <c r="BG140" s="11">
        <f t="shared" si="30"/>
        <v>173329.70574112033</v>
      </c>
      <c r="BH140" s="11">
        <f t="shared" si="30"/>
        <v>83252.854731244835</v>
      </c>
      <c r="BI140" s="9" t="e">
        <f t="shared" si="21"/>
        <v>#REF!</v>
      </c>
    </row>
    <row r="141" spans="1:61" ht="18.9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196"/>
      <c r="N141" s="63">
        <v>79</v>
      </c>
      <c r="O141" s="65">
        <f t="shared" si="31"/>
        <v>256582.56047236515</v>
      </c>
      <c r="P141" s="65">
        <f t="shared" si="24"/>
        <v>167371.76083105587</v>
      </c>
      <c r="Q141" s="191">
        <f t="shared" si="25"/>
        <v>89210.799641309248</v>
      </c>
      <c r="R141" s="192"/>
      <c r="S141" s="193"/>
      <c r="T141" s="194">
        <f t="shared" si="32"/>
        <v>71201267.952216357</v>
      </c>
      <c r="U141" s="194"/>
      <c r="V141" s="20"/>
      <c r="W141" s="20"/>
      <c r="AZ141" s="7" t="e">
        <f>O177-P177-Q177+#REF!-#REF!-#REF!</f>
        <v>#REF!</v>
      </c>
      <c r="BA141" s="9">
        <v>108</v>
      </c>
      <c r="BB141" s="9">
        <f t="shared" si="23"/>
        <v>0</v>
      </c>
      <c r="BC141" s="10" t="e">
        <f>IF(BB141=1,$F$19,IF(BC140&gt;0,BE140,0))</f>
        <v>#REF!</v>
      </c>
      <c r="BD141" s="10" t="e">
        <f t="shared" si="28"/>
        <v>#REF!</v>
      </c>
      <c r="BE141" s="11" t="e">
        <f t="shared" si="26"/>
        <v>#REF!</v>
      </c>
      <c r="BF141" s="10" t="e">
        <f t="shared" si="27"/>
        <v>#REF!</v>
      </c>
      <c r="BG141" s="11">
        <f t="shared" si="30"/>
        <v>173546.36787329669</v>
      </c>
      <c r="BH141" s="11">
        <f t="shared" si="30"/>
        <v>83036.192599068425</v>
      </c>
      <c r="BI141" s="9" t="e">
        <f t="shared" si="21"/>
        <v>#REF!</v>
      </c>
    </row>
    <row r="142" spans="1:61" ht="18.9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196"/>
      <c r="N142" s="63">
        <v>80</v>
      </c>
      <c r="O142" s="65">
        <f t="shared" si="31"/>
        <v>256582.56047236515</v>
      </c>
      <c r="P142" s="65">
        <f t="shared" si="24"/>
        <v>167580.97553209472</v>
      </c>
      <c r="Q142" s="191">
        <f t="shared" si="25"/>
        <v>89001.584940270448</v>
      </c>
      <c r="R142" s="192"/>
      <c r="S142" s="193"/>
      <c r="T142" s="194">
        <f t="shared" si="32"/>
        <v>71033686.976684257</v>
      </c>
      <c r="U142" s="194"/>
      <c r="V142" s="20"/>
      <c r="W142" s="20"/>
      <c r="AZ142" s="7" t="e">
        <f>O178-P178-Q178+#REF!-#REF!-#REF!</f>
        <v>#REF!</v>
      </c>
      <c r="BA142" s="9">
        <v>109</v>
      </c>
      <c r="BB142" s="9">
        <f t="shared" si="23"/>
        <v>0</v>
      </c>
      <c r="BC142" s="10" t="e">
        <f t="shared" si="22"/>
        <v>#REF!</v>
      </c>
      <c r="BD142" s="10" t="e">
        <f t="shared" si="28"/>
        <v>#REF!</v>
      </c>
      <c r="BE142" s="11" t="e">
        <f t="shared" si="26"/>
        <v>#REF!</v>
      </c>
      <c r="BF142" s="10" t="e">
        <f t="shared" si="27"/>
        <v>#REF!</v>
      </c>
      <c r="BG142" s="11">
        <f t="shared" si="30"/>
        <v>173763.30083313835</v>
      </c>
      <c r="BH142" s="11">
        <f t="shared" si="30"/>
        <v>82819.259639226817</v>
      </c>
      <c r="BI142" s="9" t="e">
        <f t="shared" si="21"/>
        <v>#REF!</v>
      </c>
    </row>
    <row r="143" spans="1:61" ht="18.9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196"/>
      <c r="N143" s="63">
        <v>81</v>
      </c>
      <c r="O143" s="65">
        <f t="shared" si="31"/>
        <v>256582.56047236515</v>
      </c>
      <c r="P143" s="65">
        <f t="shared" si="24"/>
        <v>167790.4517515098</v>
      </c>
      <c r="Q143" s="191">
        <f t="shared" si="25"/>
        <v>88792.108720855322</v>
      </c>
      <c r="R143" s="192"/>
      <c r="S143" s="193"/>
      <c r="T143" s="194">
        <f t="shared" si="32"/>
        <v>70865896.524932742</v>
      </c>
      <c r="U143" s="194"/>
      <c r="V143" s="20"/>
      <c r="W143" s="20"/>
      <c r="AZ143" s="7" t="e">
        <f>O179-P179-Q179+#REF!-#REF!-#REF!</f>
        <v>#REF!</v>
      </c>
      <c r="BA143" s="9">
        <v>110</v>
      </c>
      <c r="BB143" s="9">
        <f t="shared" si="23"/>
        <v>0</v>
      </c>
      <c r="BC143" s="10" t="e">
        <f t="shared" si="22"/>
        <v>#REF!</v>
      </c>
      <c r="BD143" s="10" t="e">
        <f t="shared" si="28"/>
        <v>#REF!</v>
      </c>
      <c r="BE143" s="11" t="e">
        <f t="shared" si="26"/>
        <v>#REF!</v>
      </c>
      <c r="BF143" s="10" t="e">
        <f t="shared" si="27"/>
        <v>#REF!</v>
      </c>
      <c r="BG143" s="11">
        <f t="shared" si="30"/>
        <v>173980.50495917973</v>
      </c>
      <c r="BH143" s="11">
        <f t="shared" si="30"/>
        <v>82602.055513185391</v>
      </c>
      <c r="BI143" s="9" t="e">
        <f t="shared" si="21"/>
        <v>#REF!</v>
      </c>
    </row>
    <row r="144" spans="1:61" ht="18.9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196"/>
      <c r="N144" s="63">
        <v>82</v>
      </c>
      <c r="O144" s="65">
        <f t="shared" si="31"/>
        <v>256582.56047236515</v>
      </c>
      <c r="P144" s="65">
        <f t="shared" si="24"/>
        <v>168000.18981619921</v>
      </c>
      <c r="Q144" s="191">
        <f t="shared" si="25"/>
        <v>88582.370656165935</v>
      </c>
      <c r="R144" s="192"/>
      <c r="S144" s="193"/>
      <c r="T144" s="194">
        <f t="shared" si="32"/>
        <v>70697896.33511655</v>
      </c>
      <c r="U144" s="194"/>
      <c r="V144" s="20"/>
      <c r="W144" s="20"/>
      <c r="AZ144" s="7" t="e">
        <f>O180-P180-Q180+#REF!-#REF!-#REF!</f>
        <v>#REF!</v>
      </c>
      <c r="BA144" s="9">
        <v>111</v>
      </c>
      <c r="BB144" s="9">
        <f t="shared" si="23"/>
        <v>0</v>
      </c>
      <c r="BC144" s="10" t="e">
        <f t="shared" si="22"/>
        <v>#REF!</v>
      </c>
      <c r="BD144" s="10" t="e">
        <f t="shared" si="28"/>
        <v>#REF!</v>
      </c>
      <c r="BE144" s="11" t="e">
        <f t="shared" si="26"/>
        <v>#REF!</v>
      </c>
      <c r="BF144" s="10" t="e">
        <f t="shared" si="27"/>
        <v>#REF!</v>
      </c>
      <c r="BG144" s="11">
        <f t="shared" si="30"/>
        <v>174197.98059037872</v>
      </c>
      <c r="BH144" s="11">
        <f t="shared" si="30"/>
        <v>82384.579881986414</v>
      </c>
      <c r="BI144" s="9" t="e">
        <f t="shared" si="21"/>
        <v>#REF!</v>
      </c>
    </row>
    <row r="145" spans="1:61" ht="18.9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196"/>
      <c r="N145" s="63">
        <v>83</v>
      </c>
      <c r="O145" s="65">
        <f t="shared" si="31"/>
        <v>256582.56047236515</v>
      </c>
      <c r="P145" s="65">
        <f t="shared" si="24"/>
        <v>168210.19005346947</v>
      </c>
      <c r="Q145" s="191">
        <f t="shared" si="25"/>
        <v>88372.370418895676</v>
      </c>
      <c r="R145" s="192"/>
      <c r="S145" s="193"/>
      <c r="T145" s="194">
        <f t="shared" si="32"/>
        <v>70529686.145063087</v>
      </c>
      <c r="U145" s="194"/>
      <c r="V145" s="20"/>
      <c r="W145" s="20"/>
      <c r="AZ145" s="7" t="e">
        <f>O181-P181-Q181+#REF!-#REF!-#REF!</f>
        <v>#REF!</v>
      </c>
      <c r="BA145" s="9">
        <v>112</v>
      </c>
      <c r="BB145" s="9">
        <f t="shared" si="23"/>
        <v>0</v>
      </c>
      <c r="BC145" s="10" t="e">
        <f t="shared" si="22"/>
        <v>#REF!</v>
      </c>
      <c r="BD145" s="10" t="e">
        <f t="shared" si="28"/>
        <v>#REF!</v>
      </c>
      <c r="BE145" s="11" t="e">
        <f t="shared" si="26"/>
        <v>#REF!</v>
      </c>
      <c r="BF145" s="10" t="e">
        <f t="shared" si="27"/>
        <v>#REF!</v>
      </c>
      <c r="BG145" s="11">
        <f t="shared" si="30"/>
        <v>174415.72806611669</v>
      </c>
      <c r="BH145" s="11">
        <f t="shared" si="30"/>
        <v>82166.832406248446</v>
      </c>
      <c r="BI145" s="9" t="e">
        <f t="shared" si="21"/>
        <v>#REF!</v>
      </c>
    </row>
    <row r="146" spans="1:61" ht="18.9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197"/>
      <c r="N146" s="63">
        <v>84</v>
      </c>
      <c r="O146" s="65">
        <f t="shared" si="31"/>
        <v>256582.56047236515</v>
      </c>
      <c r="P146" s="65">
        <f t="shared" si="24"/>
        <v>168420.45279103631</v>
      </c>
      <c r="Q146" s="191">
        <f t="shared" si="25"/>
        <v>88162.107681328838</v>
      </c>
      <c r="R146" s="192"/>
      <c r="S146" s="193"/>
      <c r="T146" s="194">
        <f t="shared" si="32"/>
        <v>70361265.692272052</v>
      </c>
      <c r="U146" s="194"/>
      <c r="V146" s="20"/>
      <c r="W146" s="20"/>
      <c r="Z146" s="7"/>
      <c r="AZ146" s="7" t="e">
        <f>O182-P182-Q182+#REF!-#REF!-#REF!</f>
        <v>#REF!</v>
      </c>
      <c r="BA146" s="9">
        <v>113</v>
      </c>
      <c r="BB146" s="9">
        <f t="shared" si="23"/>
        <v>0</v>
      </c>
      <c r="BC146" s="10" t="e">
        <f t="shared" si="22"/>
        <v>#REF!</v>
      </c>
      <c r="BD146" s="10" t="e">
        <f t="shared" si="28"/>
        <v>#REF!</v>
      </c>
      <c r="BE146" s="11" t="e">
        <f t="shared" si="26"/>
        <v>#REF!</v>
      </c>
      <c r="BF146" s="10" t="e">
        <f t="shared" si="27"/>
        <v>#REF!</v>
      </c>
      <c r="BG146" s="11">
        <f t="shared" si="30"/>
        <v>174633.74772619936</v>
      </c>
      <c r="BH146" s="11">
        <f t="shared" si="30"/>
        <v>81948.8127461658</v>
      </c>
      <c r="BI146" s="9" t="e">
        <f t="shared" si="21"/>
        <v>#REF!</v>
      </c>
    </row>
    <row r="147" spans="1:61" ht="18.9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2" t="s">
        <v>63</v>
      </c>
      <c r="N147" s="63">
        <v>85</v>
      </c>
      <c r="O147" s="65">
        <f t="shared" si="31"/>
        <v>256582.56047236515</v>
      </c>
      <c r="P147" s="65">
        <f t="shared" si="24"/>
        <v>168630.9783570251</v>
      </c>
      <c r="Q147" s="191">
        <f t="shared" si="25"/>
        <v>87951.582115340047</v>
      </c>
      <c r="R147" s="192"/>
      <c r="S147" s="193"/>
      <c r="T147" s="194">
        <f t="shared" si="32"/>
        <v>70192634.71391502</v>
      </c>
      <c r="U147" s="194"/>
      <c r="V147" s="20"/>
      <c r="W147" s="20"/>
      <c r="AZ147" s="7" t="e">
        <f>O183-P183-Q183+#REF!-#REF!-#REF!</f>
        <v>#REF!</v>
      </c>
      <c r="BA147" s="9">
        <v>114</v>
      </c>
      <c r="BB147" s="9">
        <f t="shared" si="23"/>
        <v>0</v>
      </c>
      <c r="BC147" s="10" t="e">
        <f t="shared" si="22"/>
        <v>#REF!</v>
      </c>
      <c r="BD147" s="10" t="e">
        <f t="shared" si="28"/>
        <v>#REF!</v>
      </c>
      <c r="BE147" s="11" t="e">
        <f t="shared" si="26"/>
        <v>#REF!</v>
      </c>
      <c r="BF147" s="10" t="e">
        <f t="shared" si="27"/>
        <v>#REF!</v>
      </c>
      <c r="BG147" s="11">
        <f t="shared" si="30"/>
        <v>174852.03991085707</v>
      </c>
      <c r="BH147" s="11">
        <f t="shared" si="30"/>
        <v>81730.520561508049</v>
      </c>
      <c r="BI147" s="9" t="e">
        <f t="shared" si="21"/>
        <v>#REF!</v>
      </c>
    </row>
    <row r="148" spans="1:61" ht="18.9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2"/>
      <c r="N148" s="63">
        <v>86</v>
      </c>
      <c r="O148" s="65">
        <f t="shared" si="31"/>
        <v>256582.56047236515</v>
      </c>
      <c r="P148" s="65">
        <f t="shared" si="24"/>
        <v>168841.76707997135</v>
      </c>
      <c r="Q148" s="191">
        <f t="shared" si="25"/>
        <v>87740.793392393782</v>
      </c>
      <c r="R148" s="192"/>
      <c r="S148" s="193"/>
      <c r="T148" s="194">
        <f t="shared" si="32"/>
        <v>70023792.946835056</v>
      </c>
      <c r="U148" s="194"/>
      <c r="V148" s="20"/>
      <c r="W148" s="20"/>
      <c r="AZ148" s="7" t="e">
        <f>O184-P184-Q184+#REF!-#REF!-#REF!</f>
        <v>#REF!</v>
      </c>
      <c r="BA148" s="9">
        <v>115</v>
      </c>
      <c r="BB148" s="9">
        <f t="shared" si="23"/>
        <v>0</v>
      </c>
      <c r="BC148" s="10" t="e">
        <f t="shared" si="22"/>
        <v>#REF!</v>
      </c>
      <c r="BD148" s="10" t="e">
        <f t="shared" si="28"/>
        <v>#REF!</v>
      </c>
      <c r="BE148" s="11" t="e">
        <f t="shared" si="26"/>
        <v>#REF!</v>
      </c>
      <c r="BF148" s="10" t="e">
        <f t="shared" si="27"/>
        <v>#REF!</v>
      </c>
      <c r="BG148" s="11">
        <f t="shared" si="30"/>
        <v>175070.6049607457</v>
      </c>
      <c r="BH148" s="11">
        <f t="shared" si="30"/>
        <v>81511.955511619482</v>
      </c>
      <c r="BI148" s="9" t="e">
        <f t="shared" si="21"/>
        <v>#REF!</v>
      </c>
    </row>
    <row r="149" spans="1:61" ht="18.9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2"/>
      <c r="N149" s="63">
        <v>87</v>
      </c>
      <c r="O149" s="65">
        <f t="shared" si="31"/>
        <v>256582.56047236515</v>
      </c>
      <c r="P149" s="65">
        <f t="shared" si="24"/>
        <v>169052.81928882134</v>
      </c>
      <c r="Q149" s="191">
        <f t="shared" si="25"/>
        <v>87529.741183543796</v>
      </c>
      <c r="R149" s="192"/>
      <c r="S149" s="193"/>
      <c r="T149" s="194">
        <f t="shared" si="32"/>
        <v>69854740.127546236</v>
      </c>
      <c r="U149" s="194"/>
      <c r="V149" s="20"/>
      <c r="W149" s="20"/>
      <c r="AZ149" s="7" t="e">
        <f>O185-P185-Q185+#REF!-#REF!-#REF!</f>
        <v>#REF!</v>
      </c>
      <c r="BA149" s="9">
        <v>116</v>
      </c>
      <c r="BB149" s="9">
        <f t="shared" si="23"/>
        <v>0</v>
      </c>
      <c r="BC149" s="10" t="e">
        <f t="shared" si="22"/>
        <v>#REF!</v>
      </c>
      <c r="BD149" s="10" t="e">
        <f t="shared" si="28"/>
        <v>#REF!</v>
      </c>
      <c r="BE149" s="11" t="e">
        <f t="shared" si="26"/>
        <v>#REF!</v>
      </c>
      <c r="BF149" s="10" t="e">
        <f t="shared" si="27"/>
        <v>#REF!</v>
      </c>
      <c r="BG149" s="11">
        <f t="shared" si="30"/>
        <v>175289.44321694662</v>
      </c>
      <c r="BH149" s="11">
        <f t="shared" si="30"/>
        <v>81293.117255418532</v>
      </c>
      <c r="BI149" s="9" t="e">
        <f t="shared" si="21"/>
        <v>#REF!</v>
      </c>
    </row>
    <row r="150" spans="1:61" ht="18.9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2"/>
      <c r="N150" s="63">
        <v>88</v>
      </c>
      <c r="O150" s="65">
        <f t="shared" si="31"/>
        <v>256582.56047236515</v>
      </c>
      <c r="P150" s="65">
        <f t="shared" si="24"/>
        <v>169264.13531293237</v>
      </c>
      <c r="Q150" s="191">
        <f t="shared" si="25"/>
        <v>87318.425159432794</v>
      </c>
      <c r="R150" s="192"/>
      <c r="S150" s="193"/>
      <c r="T150" s="194">
        <f t="shared" si="32"/>
        <v>69685475.992233306</v>
      </c>
      <c r="U150" s="194"/>
      <c r="V150" s="20"/>
      <c r="W150" s="20"/>
      <c r="AZ150" s="7" t="e">
        <f>O186-P186-Q186+#REF!-#REF!-#REF!</f>
        <v>#REF!</v>
      </c>
      <c r="BA150" s="9">
        <v>117</v>
      </c>
      <c r="BB150" s="9">
        <f t="shared" si="23"/>
        <v>0</v>
      </c>
      <c r="BC150" s="10" t="e">
        <f t="shared" si="22"/>
        <v>#REF!</v>
      </c>
      <c r="BD150" s="10" t="e">
        <f t="shared" si="28"/>
        <v>#REF!</v>
      </c>
      <c r="BE150" s="11" t="e">
        <f t="shared" si="26"/>
        <v>#REF!</v>
      </c>
      <c r="BF150" s="10" t="e">
        <f t="shared" si="27"/>
        <v>#REF!</v>
      </c>
      <c r="BG150" s="11">
        <f t="shared" si="30"/>
        <v>175508.55502096779</v>
      </c>
      <c r="BH150" s="11">
        <f t="shared" si="30"/>
        <v>81074.005451397359</v>
      </c>
      <c r="BI150" s="9" t="e">
        <f t="shared" si="21"/>
        <v>#REF!</v>
      </c>
    </row>
    <row r="151" spans="1:61" ht="18.9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2"/>
      <c r="N151" s="63">
        <v>89</v>
      </c>
      <c r="O151" s="65">
        <f t="shared" si="31"/>
        <v>256582.56047236515</v>
      </c>
      <c r="P151" s="65">
        <f t="shared" si="24"/>
        <v>169475.71548207354</v>
      </c>
      <c r="Q151" s="191">
        <f t="shared" si="25"/>
        <v>87106.844990291618</v>
      </c>
      <c r="R151" s="192"/>
      <c r="S151" s="193"/>
      <c r="T151" s="194">
        <f t="shared" si="32"/>
        <v>69516000.276751235</v>
      </c>
      <c r="U151" s="194"/>
      <c r="V151" s="20"/>
      <c r="W151" s="20"/>
      <c r="AZ151" s="7" t="e">
        <f>O187-P187-Q187+#REF!-#REF!-#REF!</f>
        <v>#REF!</v>
      </c>
      <c r="BA151" s="9">
        <v>118</v>
      </c>
      <c r="BB151" s="9">
        <f t="shared" si="23"/>
        <v>0</v>
      </c>
      <c r="BC151" s="10" t="e">
        <f t="shared" si="22"/>
        <v>#REF!</v>
      </c>
      <c r="BD151" s="10" t="e">
        <f t="shared" si="28"/>
        <v>#REF!</v>
      </c>
      <c r="BE151" s="11" t="e">
        <f t="shared" si="26"/>
        <v>#REF!</v>
      </c>
      <c r="BF151" s="10" t="e">
        <f t="shared" si="27"/>
        <v>#REF!</v>
      </c>
      <c r="BG151" s="11">
        <f t="shared" si="30"/>
        <v>175727.94071474401</v>
      </c>
      <c r="BH151" s="11">
        <f t="shared" si="30"/>
        <v>80854.619757621156</v>
      </c>
      <c r="BI151" s="9" t="e">
        <f t="shared" si="21"/>
        <v>#REF!</v>
      </c>
    </row>
    <row r="152" spans="1:61" ht="18.9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2"/>
      <c r="N152" s="63">
        <v>90</v>
      </c>
      <c r="O152" s="65">
        <f t="shared" si="31"/>
        <v>256582.56047236515</v>
      </c>
      <c r="P152" s="65">
        <f t="shared" si="24"/>
        <v>169687.56012642611</v>
      </c>
      <c r="Q152" s="191">
        <f t="shared" si="25"/>
        <v>86895.000345939028</v>
      </c>
      <c r="R152" s="192"/>
      <c r="S152" s="193"/>
      <c r="T152" s="194">
        <f t="shared" si="32"/>
        <v>69346312.716624811</v>
      </c>
      <c r="U152" s="194"/>
      <c r="V152" s="20"/>
      <c r="W152" s="20"/>
      <c r="Z152" s="7"/>
      <c r="AZ152" s="7" t="e">
        <f>O188-P188-Q188+#REF!-#REF!-#REF!</f>
        <v>#REF!</v>
      </c>
      <c r="BA152" s="9">
        <v>119</v>
      </c>
      <c r="BB152" s="9">
        <f t="shared" si="23"/>
        <v>0</v>
      </c>
      <c r="BC152" s="10" t="e">
        <f t="shared" si="22"/>
        <v>#REF!</v>
      </c>
      <c r="BD152" s="10" t="e">
        <f t="shared" si="28"/>
        <v>#REF!</v>
      </c>
      <c r="BE152" s="11" t="e">
        <f t="shared" si="26"/>
        <v>#REF!</v>
      </c>
      <c r="BF152" s="10" t="e">
        <f t="shared" si="27"/>
        <v>#REF!</v>
      </c>
      <c r="BG152" s="11">
        <f t="shared" si="30"/>
        <v>175947.60064063742</v>
      </c>
      <c r="BH152" s="11">
        <f t="shared" si="30"/>
        <v>80634.959831727727</v>
      </c>
      <c r="BI152" s="9" t="e">
        <f t="shared" si="21"/>
        <v>#REF!</v>
      </c>
    </row>
    <row r="153" spans="1:61" ht="18.9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2"/>
      <c r="N153" s="63">
        <v>91</v>
      </c>
      <c r="O153" s="65">
        <f t="shared" si="31"/>
        <v>256582.56047236515</v>
      </c>
      <c r="P153" s="65">
        <f t="shared" si="24"/>
        <v>169899.66957658413</v>
      </c>
      <c r="Q153" s="191">
        <f t="shared" si="25"/>
        <v>86682.890895780976</v>
      </c>
      <c r="R153" s="192"/>
      <c r="S153" s="193"/>
      <c r="T153" s="194">
        <f t="shared" si="32"/>
        <v>69176413.047048226</v>
      </c>
      <c r="U153" s="194"/>
      <c r="V153" s="20"/>
      <c r="W153" s="20"/>
      <c r="AZ153" s="7" t="e">
        <f>O189-P189-Q189+#REF!-#REF!-#REF!</f>
        <v>#REF!</v>
      </c>
      <c r="BA153" s="9">
        <v>120</v>
      </c>
      <c r="BB153" s="9">
        <f t="shared" si="23"/>
        <v>0</v>
      </c>
      <c r="BC153" s="10" t="e">
        <f t="shared" si="22"/>
        <v>#REF!</v>
      </c>
      <c r="BD153" s="10" t="e">
        <f t="shared" si="28"/>
        <v>#REF!</v>
      </c>
      <c r="BE153" s="11" t="e">
        <f t="shared" si="26"/>
        <v>#REF!</v>
      </c>
      <c r="BF153" s="10" t="e">
        <f t="shared" si="27"/>
        <v>#REF!</v>
      </c>
      <c r="BG153" s="11">
        <f t="shared" si="30"/>
        <v>176167.53514143822</v>
      </c>
      <c r="BH153" s="11">
        <f t="shared" si="30"/>
        <v>80415.025330926932</v>
      </c>
      <c r="BI153" s="9" t="e">
        <f t="shared" si="21"/>
        <v>#REF!</v>
      </c>
    </row>
    <row r="154" spans="1:61" ht="18.9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2"/>
      <c r="N154" s="63">
        <v>92</v>
      </c>
      <c r="O154" s="65">
        <f t="shared" si="31"/>
        <v>256582.56047236515</v>
      </c>
      <c r="P154" s="65">
        <f t="shared" si="24"/>
        <v>170112.04416355488</v>
      </c>
      <c r="Q154" s="191">
        <f t="shared" si="25"/>
        <v>86470.516308810271</v>
      </c>
      <c r="R154" s="192"/>
      <c r="S154" s="193"/>
      <c r="T154" s="194">
        <f t="shared" si="32"/>
        <v>69006301.002884671</v>
      </c>
      <c r="U154" s="194"/>
      <c r="V154" s="20"/>
      <c r="W154" s="20"/>
      <c r="AZ154" s="7" t="e">
        <f>O197-P197-Q197+#REF!-#REF!-#REF!</f>
        <v>#REF!</v>
      </c>
      <c r="BA154" s="9">
        <v>121</v>
      </c>
      <c r="BB154" s="9">
        <f t="shared" si="23"/>
        <v>0</v>
      </c>
      <c r="BC154" s="10" t="e">
        <f t="shared" si="22"/>
        <v>#REF!</v>
      </c>
      <c r="BD154" s="10" t="e">
        <f t="shared" si="28"/>
        <v>#REF!</v>
      </c>
      <c r="BE154" s="11" t="e">
        <f t="shared" si="26"/>
        <v>#REF!</v>
      </c>
      <c r="BF154" s="10" t="e">
        <f t="shared" si="27"/>
        <v>#REF!</v>
      </c>
      <c r="BG154" s="11">
        <f t="shared" ref="BG154:BH158" si="33">P197</f>
        <v>176387.74456036501</v>
      </c>
      <c r="BH154" s="11">
        <f t="shared" si="33"/>
        <v>80194.815912000122</v>
      </c>
      <c r="BI154" s="9" t="e">
        <f t="shared" si="21"/>
        <v>#REF!</v>
      </c>
    </row>
    <row r="155" spans="1:61" ht="18.9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2"/>
      <c r="N155" s="63">
        <v>93</v>
      </c>
      <c r="O155" s="65">
        <f t="shared" si="31"/>
        <v>256582.56047236515</v>
      </c>
      <c r="P155" s="65">
        <f t="shared" si="24"/>
        <v>170324.68421875933</v>
      </c>
      <c r="Q155" s="191">
        <f t="shared" si="25"/>
        <v>86257.876253605806</v>
      </c>
      <c r="R155" s="192"/>
      <c r="S155" s="193"/>
      <c r="T155" s="194">
        <f t="shared" si="32"/>
        <v>68835976.318665907</v>
      </c>
      <c r="U155" s="194"/>
      <c r="V155" s="20"/>
      <c r="W155" s="20"/>
      <c r="AZ155" s="7" t="e">
        <f>O198-P198-Q198+#REF!-#REF!-#REF!</f>
        <v>#REF!</v>
      </c>
      <c r="BA155" s="9">
        <v>122</v>
      </c>
      <c r="BB155" s="9">
        <f t="shared" si="23"/>
        <v>0</v>
      </c>
      <c r="BC155" s="10" t="e">
        <f t="shared" si="22"/>
        <v>#REF!</v>
      </c>
      <c r="BD155" s="10" t="e">
        <f t="shared" si="28"/>
        <v>#REF!</v>
      </c>
      <c r="BE155" s="11" t="e">
        <f t="shared" si="26"/>
        <v>#REF!</v>
      </c>
      <c r="BF155" s="10" t="e">
        <f t="shared" si="27"/>
        <v>#REF!</v>
      </c>
      <c r="BG155" s="11">
        <f t="shared" si="33"/>
        <v>176608.22924106545</v>
      </c>
      <c r="BH155" s="11">
        <f t="shared" si="33"/>
        <v>79974.331231299657</v>
      </c>
      <c r="BI155" s="9" t="e">
        <f t="shared" si="21"/>
        <v>#REF!</v>
      </c>
    </row>
    <row r="156" spans="1:61" ht="18.9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2"/>
      <c r="N156" s="63">
        <v>94</v>
      </c>
      <c r="O156" s="65">
        <f t="shared" si="31"/>
        <v>256582.56047236515</v>
      </c>
      <c r="P156" s="65">
        <f t="shared" si="24"/>
        <v>170537.59007403278</v>
      </c>
      <c r="Q156" s="191">
        <f t="shared" si="25"/>
        <v>86044.970398332371</v>
      </c>
      <c r="R156" s="192"/>
      <c r="S156" s="193"/>
      <c r="T156" s="194">
        <f t="shared" si="32"/>
        <v>68665438.728591874</v>
      </c>
      <c r="U156" s="194"/>
      <c r="V156" s="20"/>
      <c r="W156" s="20"/>
      <c r="AZ156" s="7" t="e">
        <f>O199-P199-Q199+#REF!-#REF!-#REF!</f>
        <v>#REF!</v>
      </c>
      <c r="BA156" s="9">
        <v>123</v>
      </c>
      <c r="BB156" s="9">
        <f t="shared" si="23"/>
        <v>0</v>
      </c>
      <c r="BC156" s="10" t="e">
        <f t="shared" si="22"/>
        <v>#REF!</v>
      </c>
      <c r="BD156" s="10" t="e">
        <f t="shared" si="28"/>
        <v>#REF!</v>
      </c>
      <c r="BE156" s="11" t="e">
        <f t="shared" si="26"/>
        <v>#REF!</v>
      </c>
      <c r="BF156" s="10" t="e">
        <f t="shared" si="27"/>
        <v>#REF!</v>
      </c>
      <c r="BG156" s="11">
        <f t="shared" si="33"/>
        <v>176828.9895276168</v>
      </c>
      <c r="BH156" s="11">
        <f t="shared" si="33"/>
        <v>79753.570944748339</v>
      </c>
      <c r="BI156" s="9" t="e">
        <f t="shared" si="21"/>
        <v>#REF!</v>
      </c>
    </row>
    <row r="157" spans="1:61" ht="18.9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2"/>
      <c r="N157" s="63">
        <v>95</v>
      </c>
      <c r="O157" s="65">
        <f t="shared" si="31"/>
        <v>256582.56047236515</v>
      </c>
      <c r="P157" s="65">
        <f t="shared" si="24"/>
        <v>170750.76206162531</v>
      </c>
      <c r="Q157" s="191">
        <f t="shared" si="25"/>
        <v>85831.798410739822</v>
      </c>
      <c r="R157" s="192"/>
      <c r="S157" s="193"/>
      <c r="T157" s="194">
        <f t="shared" si="32"/>
        <v>68494687.966530249</v>
      </c>
      <c r="U157" s="194"/>
      <c r="V157" s="20"/>
      <c r="W157" s="20"/>
      <c r="AZ157" s="7" t="e">
        <f>O200-P200-Q200+#REF!-#REF!-#REF!</f>
        <v>#REF!</v>
      </c>
      <c r="BA157" s="9">
        <v>124</v>
      </c>
      <c r="BB157" s="9">
        <f t="shared" si="23"/>
        <v>0</v>
      </c>
      <c r="BC157" s="10" t="e">
        <f t="shared" si="22"/>
        <v>#REF!</v>
      </c>
      <c r="BD157" s="10" t="e">
        <f t="shared" si="28"/>
        <v>#REF!</v>
      </c>
      <c r="BE157" s="11" t="e">
        <f t="shared" si="26"/>
        <v>#REF!</v>
      </c>
      <c r="BF157" s="10" t="e">
        <f t="shared" si="27"/>
        <v>#REF!</v>
      </c>
      <c r="BG157" s="11">
        <f t="shared" si="33"/>
        <v>177050.0257645263</v>
      </c>
      <c r="BH157" s="11">
        <f t="shared" si="33"/>
        <v>79532.534707838815</v>
      </c>
      <c r="BI157" s="9" t="e">
        <f t="shared" si="21"/>
        <v>#REF!</v>
      </c>
    </row>
    <row r="158" spans="1:61" ht="18.9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2"/>
      <c r="N158" s="63">
        <v>96</v>
      </c>
      <c r="O158" s="65">
        <f t="shared" si="31"/>
        <v>256582.56047236515</v>
      </c>
      <c r="P158" s="65">
        <f t="shared" si="24"/>
        <v>170964.20051420236</v>
      </c>
      <c r="Q158" s="191">
        <f t="shared" si="25"/>
        <v>85618.359958162793</v>
      </c>
      <c r="R158" s="192"/>
      <c r="S158" s="193"/>
      <c r="T158" s="194">
        <f t="shared" si="32"/>
        <v>68323723.766016051</v>
      </c>
      <c r="U158" s="194"/>
      <c r="V158" s="20"/>
      <c r="W158" s="20"/>
      <c r="Z158" s="7"/>
      <c r="AZ158" s="7" t="e">
        <f>O201-P201-Q201+#REF!-#REF!-#REF!</f>
        <v>#REF!</v>
      </c>
      <c r="BA158" s="9">
        <v>125</v>
      </c>
      <c r="BB158" s="9">
        <f t="shared" si="23"/>
        <v>0</v>
      </c>
      <c r="BC158" s="10" t="e">
        <f t="shared" si="22"/>
        <v>#REF!</v>
      </c>
      <c r="BD158" s="10" t="e">
        <f t="shared" si="28"/>
        <v>#REF!</v>
      </c>
      <c r="BE158" s="11" t="e">
        <f t="shared" si="26"/>
        <v>#REF!</v>
      </c>
      <c r="BF158" s="10" t="e">
        <f t="shared" si="27"/>
        <v>#REF!</v>
      </c>
      <c r="BG158" s="11">
        <f t="shared" si="33"/>
        <v>177271.33829673196</v>
      </c>
      <c r="BH158" s="11">
        <f t="shared" si="33"/>
        <v>79311.222175633171</v>
      </c>
      <c r="BI158" s="9" t="e">
        <f t="shared" si="21"/>
        <v>#REF!</v>
      </c>
    </row>
    <row r="159" spans="1:61" ht="18.9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66"/>
      <c r="N159" s="67"/>
      <c r="O159" s="53"/>
      <c r="P159" s="53"/>
      <c r="Q159" s="68"/>
      <c r="R159" s="30"/>
      <c r="S159" s="30"/>
      <c r="T159" s="69"/>
      <c r="U159" s="69"/>
      <c r="V159" s="20"/>
      <c r="W159" s="20"/>
      <c r="Z159" s="7"/>
      <c r="AZ159" s="7"/>
      <c r="BA159" s="9"/>
      <c r="BB159" s="9"/>
      <c r="BC159" s="10"/>
      <c r="BD159" s="10"/>
      <c r="BE159" s="11"/>
      <c r="BF159" s="10"/>
      <c r="BG159" s="11"/>
      <c r="BH159" s="11"/>
      <c r="BI159" s="9"/>
    </row>
    <row r="160" spans="1:61" ht="18.9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66"/>
      <c r="N160" s="67"/>
      <c r="O160" s="53"/>
      <c r="P160" s="53"/>
      <c r="Q160" s="68"/>
      <c r="R160" s="30"/>
      <c r="S160" s="30"/>
      <c r="T160" s="69"/>
      <c r="U160" s="69"/>
      <c r="V160" s="20"/>
      <c r="W160" s="20"/>
      <c r="Z160" s="7"/>
      <c r="AZ160" s="7"/>
      <c r="BA160" s="9"/>
      <c r="BB160" s="9"/>
      <c r="BC160" s="10"/>
      <c r="BD160" s="10"/>
      <c r="BE160" s="11"/>
      <c r="BF160" s="10"/>
      <c r="BG160" s="11"/>
      <c r="BH160" s="11"/>
      <c r="BI160" s="9"/>
    </row>
    <row r="161" spans="1:61" ht="18.9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66"/>
      <c r="N161" s="67"/>
      <c r="O161" s="53"/>
      <c r="P161" s="53"/>
      <c r="Q161" s="68"/>
      <c r="R161" s="30"/>
      <c r="S161" s="30"/>
      <c r="T161" s="69"/>
      <c r="U161" s="69"/>
      <c r="V161" s="20"/>
      <c r="W161" s="20"/>
      <c r="Z161" s="7"/>
      <c r="AZ161" s="7"/>
      <c r="BA161" s="9"/>
      <c r="BB161" s="9"/>
      <c r="BC161" s="10"/>
      <c r="BD161" s="10"/>
      <c r="BE161" s="11"/>
      <c r="BF161" s="10"/>
      <c r="BG161" s="11"/>
      <c r="BH161" s="11"/>
      <c r="BI161" s="9"/>
    </row>
    <row r="162" spans="1:61" ht="51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66"/>
      <c r="N162" s="67"/>
      <c r="O162" s="53"/>
      <c r="P162" s="53"/>
      <c r="Q162" s="68"/>
      <c r="R162" s="30"/>
      <c r="S162" s="30"/>
      <c r="T162" s="69"/>
      <c r="U162" s="69"/>
      <c r="V162" s="20"/>
      <c r="W162" s="20"/>
      <c r="Z162" s="7"/>
      <c r="AZ162" s="7"/>
      <c r="BA162" s="9"/>
      <c r="BB162" s="9"/>
      <c r="BC162" s="10"/>
      <c r="BD162" s="10"/>
      <c r="BE162" s="11"/>
      <c r="BF162" s="10"/>
      <c r="BG162" s="11"/>
      <c r="BH162" s="11"/>
      <c r="BI162" s="9"/>
    </row>
    <row r="163" spans="1:61" ht="18.95" customHeight="1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190" t="s">
        <v>64</v>
      </c>
      <c r="N163" s="190"/>
      <c r="O163" s="190"/>
      <c r="P163" s="190"/>
      <c r="Q163" s="190"/>
      <c r="R163" s="190"/>
      <c r="S163" s="190"/>
      <c r="T163" s="190"/>
      <c r="U163" s="16"/>
      <c r="V163" s="171"/>
      <c r="W163" s="171"/>
      <c r="AZ163" s="7"/>
      <c r="BA163" s="9"/>
      <c r="BB163" s="9"/>
      <c r="BC163" s="10"/>
      <c r="BD163" s="10"/>
      <c r="BE163" s="11"/>
      <c r="BF163" s="10"/>
      <c r="BG163" s="11"/>
      <c r="BH163" s="11"/>
      <c r="BI163" s="9"/>
    </row>
    <row r="164" spans="1:61" ht="18.95" customHeight="1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190"/>
      <c r="N164" s="190"/>
      <c r="O164" s="190"/>
      <c r="P164" s="190"/>
      <c r="Q164" s="190"/>
      <c r="R164" s="190"/>
      <c r="S164" s="190"/>
      <c r="T164" s="190"/>
      <c r="U164" s="17">
        <f ca="1">TODAY()</f>
        <v>45397</v>
      </c>
      <c r="V164" s="171"/>
      <c r="W164" s="171"/>
      <c r="AZ164" s="7"/>
      <c r="BA164" s="9"/>
      <c r="BB164" s="9"/>
      <c r="BC164" s="10"/>
      <c r="BD164" s="10"/>
      <c r="BE164" s="11"/>
      <c r="BF164" s="10"/>
      <c r="BG164" s="11"/>
      <c r="BH164" s="11"/>
      <c r="BI164" s="9"/>
    </row>
    <row r="165" spans="1:61" ht="10.5" customHeight="1">
      <c r="A165" s="76"/>
      <c r="B165" s="76"/>
      <c r="C165" s="76"/>
      <c r="D165" s="76"/>
      <c r="E165" s="76"/>
      <c r="F165" s="76"/>
      <c r="G165" s="76"/>
      <c r="H165" s="76"/>
      <c r="I165" s="76"/>
      <c r="J165" s="76"/>
      <c r="K165" s="76"/>
      <c r="L165" s="76"/>
      <c r="M165" s="77"/>
      <c r="N165" s="77"/>
      <c r="O165" s="77"/>
      <c r="P165" s="77"/>
      <c r="Q165" s="77"/>
      <c r="R165" s="77"/>
      <c r="S165" s="77"/>
      <c r="T165" s="77"/>
      <c r="U165" s="78"/>
      <c r="V165" s="55"/>
      <c r="W165" s="55"/>
      <c r="AZ165" s="7"/>
      <c r="BA165" s="9"/>
      <c r="BB165" s="9"/>
      <c r="BC165" s="10"/>
      <c r="BD165" s="10"/>
      <c r="BE165" s="11"/>
      <c r="BF165" s="10"/>
      <c r="BG165" s="11"/>
      <c r="BH165" s="11"/>
      <c r="BI165" s="9"/>
    </row>
    <row r="166" spans="1:61" ht="18.9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195" t="s">
        <v>65</v>
      </c>
      <c r="N166" s="63">
        <v>97</v>
      </c>
      <c r="O166" s="65">
        <f>IF(T158&lt;1,0,O158)</f>
        <v>256582.56047236515</v>
      </c>
      <c r="P166" s="65">
        <f t="shared" si="24"/>
        <v>171177.90576484514</v>
      </c>
      <c r="Q166" s="191">
        <f t="shared" si="25"/>
        <v>85404.654707520021</v>
      </c>
      <c r="R166" s="192"/>
      <c r="S166" s="193"/>
      <c r="T166" s="194">
        <f>IF(T158&lt;0,0,T158-P166)</f>
        <v>68152545.860251203</v>
      </c>
      <c r="U166" s="194"/>
      <c r="V166" s="20"/>
      <c r="W166" s="20"/>
      <c r="AZ166" s="7" t="e">
        <f>O202-P202-Q202+#REF!-#REF!-#REF!</f>
        <v>#REF!</v>
      </c>
      <c r="BA166" s="9">
        <v>126</v>
      </c>
      <c r="BB166" s="9">
        <f t="shared" si="23"/>
        <v>0</v>
      </c>
      <c r="BC166" s="10" t="e">
        <f>IF(BB166=1,$F$19,IF(BC158&gt;0,BE158,0))</f>
        <v>#REF!</v>
      </c>
      <c r="BD166" s="10" t="e">
        <f t="shared" si="28"/>
        <v>#REF!</v>
      </c>
      <c r="BE166" s="11" t="e">
        <f t="shared" si="26"/>
        <v>#REF!</v>
      </c>
      <c r="BF166" s="10" t="e">
        <f t="shared" si="27"/>
        <v>#REF!</v>
      </c>
      <c r="BG166" s="11">
        <f t="shared" ref="BG166:BH184" si="34">P202</f>
        <v>177492.9274696029</v>
      </c>
      <c r="BH166" s="11">
        <f t="shared" si="34"/>
        <v>79089.633002762261</v>
      </c>
      <c r="BI166" s="9" t="e">
        <f t="shared" si="21"/>
        <v>#REF!</v>
      </c>
    </row>
    <row r="167" spans="1:61" ht="18.9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196"/>
      <c r="N167" s="63">
        <v>98</v>
      </c>
      <c r="O167" s="65">
        <f t="shared" ref="O167:O189" si="35">IF(T166&lt;1,0,O166)</f>
        <v>256582.56047236515</v>
      </c>
      <c r="P167" s="65">
        <f t="shared" si="24"/>
        <v>171391.87814705115</v>
      </c>
      <c r="Q167" s="191">
        <f t="shared" si="25"/>
        <v>85190.682325313988</v>
      </c>
      <c r="R167" s="192"/>
      <c r="S167" s="193"/>
      <c r="T167" s="194">
        <f t="shared" ref="T167:T189" si="36">IF(T166&lt;0,0,T166-P167)</f>
        <v>67981153.982104152</v>
      </c>
      <c r="U167" s="194"/>
      <c r="V167" s="20"/>
      <c r="W167" s="20"/>
      <c r="AZ167" s="7" t="e">
        <f>O203-P203-Q203+#REF!-#REF!-#REF!</f>
        <v>#REF!</v>
      </c>
      <c r="BA167" s="9">
        <v>127</v>
      </c>
      <c r="BB167" s="9">
        <f t="shared" si="23"/>
        <v>0</v>
      </c>
      <c r="BC167" s="10" t="e">
        <f t="shared" si="22"/>
        <v>#REF!</v>
      </c>
      <c r="BD167" s="10" t="e">
        <f t="shared" si="28"/>
        <v>#REF!</v>
      </c>
      <c r="BE167" s="11" t="e">
        <f t="shared" si="26"/>
        <v>#REF!</v>
      </c>
      <c r="BF167" s="10" t="e">
        <f t="shared" si="27"/>
        <v>#REF!</v>
      </c>
      <c r="BG167" s="11">
        <f t="shared" si="34"/>
        <v>177714.79362893992</v>
      </c>
      <c r="BH167" s="11">
        <f t="shared" si="34"/>
        <v>78867.766843425241</v>
      </c>
      <c r="BI167" s="9" t="e">
        <f t="shared" si="21"/>
        <v>#REF!</v>
      </c>
    </row>
    <row r="168" spans="1:61" ht="18.9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196"/>
      <c r="N168" s="63">
        <v>99</v>
      </c>
      <c r="O168" s="65">
        <f t="shared" si="35"/>
        <v>256582.56047236515</v>
      </c>
      <c r="P168" s="65">
        <f t="shared" si="24"/>
        <v>171606.11799473496</v>
      </c>
      <c r="Q168" s="191">
        <f t="shared" si="25"/>
        <v>84976.442477630175</v>
      </c>
      <c r="R168" s="192"/>
      <c r="S168" s="193"/>
      <c r="T168" s="194">
        <f t="shared" si="36"/>
        <v>67809547.864109412</v>
      </c>
      <c r="U168" s="194"/>
      <c r="V168" s="20"/>
      <c r="W168" s="20"/>
      <c r="AZ168" s="7" t="e">
        <f>O204-P204-Q204+#REF!-#REF!-#REF!</f>
        <v>#REF!</v>
      </c>
      <c r="BA168" s="9">
        <v>128</v>
      </c>
      <c r="BB168" s="9">
        <f t="shared" si="23"/>
        <v>0</v>
      </c>
      <c r="BC168" s="10" t="e">
        <f t="shared" si="22"/>
        <v>#REF!</v>
      </c>
      <c r="BD168" s="10" t="e">
        <f t="shared" si="28"/>
        <v>#REF!</v>
      </c>
      <c r="BE168" s="11" t="e">
        <f t="shared" si="26"/>
        <v>#REF!</v>
      </c>
      <c r="BF168" s="10" t="e">
        <f t="shared" si="27"/>
        <v>#REF!</v>
      </c>
      <c r="BG168" s="11">
        <f t="shared" si="34"/>
        <v>177936.93712097607</v>
      </c>
      <c r="BH168" s="11">
        <f t="shared" si="34"/>
        <v>78645.623351389062</v>
      </c>
      <c r="BI168" s="9" t="e">
        <f t="shared" si="21"/>
        <v>#REF!</v>
      </c>
    </row>
    <row r="169" spans="1:61" ht="18.9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196"/>
      <c r="N169" s="63">
        <v>100</v>
      </c>
      <c r="O169" s="65">
        <f t="shared" si="35"/>
        <v>256582.56047236515</v>
      </c>
      <c r="P169" s="65">
        <f t="shared" si="24"/>
        <v>171820.62564222838</v>
      </c>
      <c r="Q169" s="191">
        <f t="shared" si="25"/>
        <v>84761.934830136743</v>
      </c>
      <c r="R169" s="192"/>
      <c r="S169" s="193"/>
      <c r="T169" s="194">
        <f t="shared" si="36"/>
        <v>67637727.238467187</v>
      </c>
      <c r="U169" s="194"/>
      <c r="V169" s="20"/>
      <c r="W169" s="20"/>
      <c r="AZ169" s="7" t="e">
        <f>O205-P205-Q205+#REF!-#REF!-#REF!</f>
        <v>#REF!</v>
      </c>
      <c r="BA169" s="9">
        <v>129</v>
      </c>
      <c r="BB169" s="9">
        <f t="shared" si="23"/>
        <v>0</v>
      </c>
      <c r="BC169" s="10" t="e">
        <f t="shared" si="22"/>
        <v>#REF!</v>
      </c>
      <c r="BD169" s="10" t="e">
        <f t="shared" si="28"/>
        <v>#REF!</v>
      </c>
      <c r="BE169" s="11" t="e">
        <f t="shared" si="26"/>
        <v>#REF!</v>
      </c>
      <c r="BF169" s="10" t="e">
        <f t="shared" si="27"/>
        <v>#REF!</v>
      </c>
      <c r="BG169" s="11">
        <f t="shared" si="34"/>
        <v>178159.35829237729</v>
      </c>
      <c r="BH169" s="11">
        <f t="shared" si="34"/>
        <v>78423.202179987828</v>
      </c>
      <c r="BI169" s="9" t="e">
        <f t="shared" si="21"/>
        <v>#REF!</v>
      </c>
    </row>
    <row r="170" spans="1:61" ht="18.9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196"/>
      <c r="N170" s="63">
        <v>101</v>
      </c>
      <c r="O170" s="65">
        <f t="shared" si="35"/>
        <v>256582.56047236515</v>
      </c>
      <c r="P170" s="65">
        <f t="shared" si="24"/>
        <v>172035.40142428115</v>
      </c>
      <c r="Q170" s="191">
        <f t="shared" si="25"/>
        <v>84547.159048083966</v>
      </c>
      <c r="R170" s="192"/>
      <c r="S170" s="193"/>
      <c r="T170" s="194">
        <f t="shared" si="36"/>
        <v>67465691.837042913</v>
      </c>
      <c r="U170" s="194"/>
      <c r="V170" s="20"/>
      <c r="W170" s="20"/>
      <c r="AZ170" s="7" t="e">
        <f>O206-P206-Q206+#REF!-#REF!-#REF!</f>
        <v>#REF!</v>
      </c>
      <c r="BA170" s="9">
        <v>130</v>
      </c>
      <c r="BB170" s="9">
        <f t="shared" si="23"/>
        <v>0</v>
      </c>
      <c r="BC170" s="10" t="e">
        <f t="shared" si="22"/>
        <v>#REF!</v>
      </c>
      <c r="BD170" s="10" t="e">
        <f t="shared" si="28"/>
        <v>#REF!</v>
      </c>
      <c r="BE170" s="11" t="e">
        <f t="shared" si="26"/>
        <v>#REF!</v>
      </c>
      <c r="BF170" s="10" t="e">
        <f t="shared" si="27"/>
        <v>#REF!</v>
      </c>
      <c r="BG170" s="11">
        <f t="shared" si="34"/>
        <v>178382.05749024276</v>
      </c>
      <c r="BH170" s="11">
        <f t="shared" si="34"/>
        <v>78200.502982122372</v>
      </c>
      <c r="BI170" s="9" t="e">
        <f t="shared" si="21"/>
        <v>#REF!</v>
      </c>
    </row>
    <row r="171" spans="1:61" ht="18.9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196"/>
      <c r="N171" s="63">
        <v>102</v>
      </c>
      <c r="O171" s="65">
        <f t="shared" si="35"/>
        <v>256582.56047236515</v>
      </c>
      <c r="P171" s="65">
        <f t="shared" si="24"/>
        <v>172250.44567606156</v>
      </c>
      <c r="Q171" s="191">
        <f t="shared" si="25"/>
        <v>84332.11479630362</v>
      </c>
      <c r="R171" s="192"/>
      <c r="S171" s="193"/>
      <c r="T171" s="194">
        <f t="shared" si="36"/>
        <v>67293441.391366854</v>
      </c>
      <c r="U171" s="194"/>
      <c r="V171" s="20"/>
      <c r="W171" s="20"/>
      <c r="Z171" s="7"/>
      <c r="AZ171" s="7" t="e">
        <f>O207-P207-Q207+#REF!-#REF!-#REF!</f>
        <v>#REF!</v>
      </c>
      <c r="BA171" s="9">
        <v>131</v>
      </c>
      <c r="BB171" s="9">
        <f t="shared" si="23"/>
        <v>0</v>
      </c>
      <c r="BC171" s="10" t="e">
        <f t="shared" si="22"/>
        <v>#REF!</v>
      </c>
      <c r="BD171" s="10" t="e">
        <f t="shared" si="28"/>
        <v>#REF!</v>
      </c>
      <c r="BE171" s="11" t="e">
        <f t="shared" si="26"/>
        <v>#REF!</v>
      </c>
      <c r="BF171" s="10" t="e">
        <f t="shared" si="27"/>
        <v>#REF!</v>
      </c>
      <c r="BG171" s="11">
        <f t="shared" si="34"/>
        <v>178605.03506210554</v>
      </c>
      <c r="BH171" s="11">
        <f t="shared" si="34"/>
        <v>77977.525410259579</v>
      </c>
      <c r="BI171" s="9" t="e">
        <f t="shared" si="21"/>
        <v>#REF!</v>
      </c>
    </row>
    <row r="172" spans="1:61" ht="18.9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196"/>
      <c r="N172" s="63">
        <v>103</v>
      </c>
      <c r="O172" s="65">
        <f t="shared" si="35"/>
        <v>256582.56047236515</v>
      </c>
      <c r="P172" s="65">
        <f t="shared" si="24"/>
        <v>172465.75873315657</v>
      </c>
      <c r="Q172" s="191">
        <f t="shared" si="25"/>
        <v>84116.801739208531</v>
      </c>
      <c r="R172" s="192"/>
      <c r="S172" s="193"/>
      <c r="T172" s="194">
        <f t="shared" si="36"/>
        <v>67120975.632633701</v>
      </c>
      <c r="U172" s="194"/>
      <c r="V172" s="20"/>
      <c r="W172" s="20"/>
      <c r="AZ172" s="7" t="e">
        <f>O208-P208-Q208+#REF!-#REF!-#REF!</f>
        <v>#REF!</v>
      </c>
      <c r="BA172" s="9">
        <v>132</v>
      </c>
      <c r="BB172" s="9">
        <f t="shared" si="23"/>
        <v>0</v>
      </c>
      <c r="BC172" s="10" t="e">
        <f t="shared" ref="BC172:BC235" si="37">IF(BB172=1,$F$19,IF(BC171&gt;0,BE171,0))</f>
        <v>#REF!</v>
      </c>
      <c r="BD172" s="10" t="e">
        <f t="shared" si="28"/>
        <v>#REF!</v>
      </c>
      <c r="BE172" s="11" t="e">
        <f t="shared" si="26"/>
        <v>#REF!</v>
      </c>
      <c r="BF172" s="10" t="e">
        <f t="shared" si="27"/>
        <v>#REF!</v>
      </c>
      <c r="BG172" s="11">
        <f t="shared" si="34"/>
        <v>178828.29135593321</v>
      </c>
      <c r="BH172" s="11">
        <f t="shared" si="34"/>
        <v>77754.26911643194</v>
      </c>
      <c r="BI172" s="9" t="e">
        <f t="shared" si="21"/>
        <v>#REF!</v>
      </c>
    </row>
    <row r="173" spans="1:61" ht="18.9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196"/>
      <c r="N173" s="63">
        <v>104</v>
      </c>
      <c r="O173" s="65">
        <f t="shared" si="35"/>
        <v>256582.56047236515</v>
      </c>
      <c r="P173" s="65">
        <f t="shared" si="24"/>
        <v>172681.34093157307</v>
      </c>
      <c r="Q173" s="191">
        <f t="shared" si="25"/>
        <v>83901.219540792095</v>
      </c>
      <c r="R173" s="192"/>
      <c r="S173" s="193"/>
      <c r="T173" s="194">
        <f t="shared" si="36"/>
        <v>66948294.291702129</v>
      </c>
      <c r="U173" s="194"/>
      <c r="V173" s="20"/>
      <c r="W173" s="20"/>
      <c r="AZ173" s="7" t="e">
        <f>O209-P209-Q209+#REF!-#REF!-#REF!</f>
        <v>#REF!</v>
      </c>
      <c r="BA173" s="9">
        <v>133</v>
      </c>
      <c r="BB173" s="9">
        <f t="shared" si="23"/>
        <v>0</v>
      </c>
      <c r="BC173" s="10" t="e">
        <f t="shared" si="37"/>
        <v>#REF!</v>
      </c>
      <c r="BD173" s="10" t="e">
        <f t="shared" si="28"/>
        <v>#REF!</v>
      </c>
      <c r="BE173" s="11" t="e">
        <f t="shared" si="26"/>
        <v>#REF!</v>
      </c>
      <c r="BF173" s="10" t="e">
        <f t="shared" si="27"/>
        <v>#REF!</v>
      </c>
      <c r="BG173" s="11">
        <f t="shared" si="34"/>
        <v>179051.8267201281</v>
      </c>
      <c r="BH173" s="11">
        <f t="shared" si="34"/>
        <v>77530.733752237022</v>
      </c>
      <c r="BI173" s="9" t="e">
        <f t="shared" si="21"/>
        <v>#REF!</v>
      </c>
    </row>
    <row r="174" spans="1:61" ht="18.9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196"/>
      <c r="N174" s="63">
        <v>105</v>
      </c>
      <c r="O174" s="65">
        <f t="shared" si="35"/>
        <v>256582.56047236515</v>
      </c>
      <c r="P174" s="65">
        <f t="shared" si="24"/>
        <v>172897.1926077375</v>
      </c>
      <c r="Q174" s="191">
        <f t="shared" si="25"/>
        <v>83685.367864627624</v>
      </c>
      <c r="R174" s="192"/>
      <c r="S174" s="193"/>
      <c r="T174" s="194">
        <f t="shared" si="36"/>
        <v>66775397.099094391</v>
      </c>
      <c r="U174" s="194"/>
      <c r="V174" s="20"/>
      <c r="W174" s="20"/>
      <c r="AZ174" s="7" t="e">
        <f>O210-P210-Q210+#REF!-#REF!-#REF!</f>
        <v>#REF!</v>
      </c>
      <c r="BA174" s="9">
        <v>134</v>
      </c>
      <c r="BB174" s="9">
        <f t="shared" si="23"/>
        <v>0</v>
      </c>
      <c r="BC174" s="10" t="e">
        <f t="shared" si="37"/>
        <v>#REF!</v>
      </c>
      <c r="BD174" s="10" t="e">
        <f t="shared" si="28"/>
        <v>#REF!</v>
      </c>
      <c r="BE174" s="11" t="e">
        <f t="shared" si="26"/>
        <v>#REF!</v>
      </c>
      <c r="BF174" s="10" t="e">
        <f t="shared" si="27"/>
        <v>#REF!</v>
      </c>
      <c r="BG174" s="11">
        <f t="shared" si="34"/>
        <v>179275.64150352828</v>
      </c>
      <c r="BH174" s="11">
        <f t="shared" si="34"/>
        <v>77306.91896883685</v>
      </c>
      <c r="BI174" s="9" t="e">
        <f t="shared" si="21"/>
        <v>#REF!</v>
      </c>
    </row>
    <row r="175" spans="1:61" ht="18.9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196"/>
      <c r="N175" s="63">
        <v>106</v>
      </c>
      <c r="O175" s="65">
        <f t="shared" si="35"/>
        <v>256582.56047236515</v>
      </c>
      <c r="P175" s="65">
        <f t="shared" si="24"/>
        <v>173113.31409849718</v>
      </c>
      <c r="Q175" s="191">
        <f t="shared" si="25"/>
        <v>83469.246373867965</v>
      </c>
      <c r="R175" s="192"/>
      <c r="S175" s="193"/>
      <c r="T175" s="194">
        <f t="shared" si="36"/>
        <v>66602283.784995891</v>
      </c>
      <c r="U175" s="194"/>
      <c r="V175" s="20"/>
      <c r="W175" s="20"/>
      <c r="AZ175" s="7" t="e">
        <f>O211-P211-Q211+#REF!-#REF!-#REF!</f>
        <v>#REF!</v>
      </c>
      <c r="BA175" s="9">
        <v>135</v>
      </c>
      <c r="BB175" s="9">
        <f t="shared" si="23"/>
        <v>0</v>
      </c>
      <c r="BC175" s="10" t="e">
        <f>IF(BB175=1,$F$19,IF(BC174&gt;0,BE174,0))</f>
        <v>#REF!</v>
      </c>
      <c r="BD175" s="10" t="e">
        <f t="shared" si="28"/>
        <v>#REF!</v>
      </c>
      <c r="BE175" s="11" t="e">
        <f t="shared" si="26"/>
        <v>#REF!</v>
      </c>
      <c r="BF175" s="10" t="e">
        <f t="shared" si="27"/>
        <v>#REF!</v>
      </c>
      <c r="BG175" s="11">
        <f t="shared" si="34"/>
        <v>179499.73605540767</v>
      </c>
      <c r="BH175" s="11">
        <f t="shared" si="34"/>
        <v>77082.824416957446</v>
      </c>
      <c r="BI175" s="9" t="e">
        <f t="shared" si="21"/>
        <v>#REF!</v>
      </c>
    </row>
    <row r="176" spans="1:61" ht="18.9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196"/>
      <c r="N176" s="63">
        <v>107</v>
      </c>
      <c r="O176" s="65">
        <f t="shared" si="35"/>
        <v>256582.56047236515</v>
      </c>
      <c r="P176" s="65">
        <f t="shared" si="24"/>
        <v>173329.70574112033</v>
      </c>
      <c r="Q176" s="191">
        <f t="shared" si="25"/>
        <v>83252.854731244835</v>
      </c>
      <c r="R176" s="192"/>
      <c r="S176" s="193"/>
      <c r="T176" s="194">
        <f t="shared" si="36"/>
        <v>66428954.079254769</v>
      </c>
      <c r="U176" s="194"/>
      <c r="V176" s="20"/>
      <c r="W176" s="20"/>
      <c r="AZ176" s="7" t="e">
        <f>O212-P212-Q212+#REF!-#REF!-#REF!</f>
        <v>#REF!</v>
      </c>
      <c r="BA176" s="9">
        <v>136</v>
      </c>
      <c r="BB176" s="9">
        <f t="shared" si="23"/>
        <v>0</v>
      </c>
      <c r="BC176" s="10" t="e">
        <f t="shared" si="37"/>
        <v>#REF!</v>
      </c>
      <c r="BD176" s="10" t="e">
        <f t="shared" si="28"/>
        <v>#REF!</v>
      </c>
      <c r="BE176" s="11" t="e">
        <f t="shared" si="26"/>
        <v>#REF!</v>
      </c>
      <c r="BF176" s="10" t="e">
        <f t="shared" si="27"/>
        <v>#REF!</v>
      </c>
      <c r="BG176" s="11">
        <f t="shared" si="34"/>
        <v>179724.11072547696</v>
      </c>
      <c r="BH176" s="11">
        <f t="shared" si="34"/>
        <v>76858.449746888189</v>
      </c>
      <c r="BI176" s="9" t="e">
        <f t="shared" si="21"/>
        <v>#REF!</v>
      </c>
    </row>
    <row r="177" spans="1:61" ht="18.9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197"/>
      <c r="N177" s="63">
        <v>108</v>
      </c>
      <c r="O177" s="65">
        <f t="shared" si="35"/>
        <v>256582.56047236515</v>
      </c>
      <c r="P177" s="65">
        <f t="shared" si="24"/>
        <v>173546.36787329669</v>
      </c>
      <c r="Q177" s="191">
        <f t="shared" si="25"/>
        <v>83036.192599068425</v>
      </c>
      <c r="R177" s="192"/>
      <c r="S177" s="193"/>
      <c r="T177" s="194">
        <f t="shared" si="36"/>
        <v>66255407.711381473</v>
      </c>
      <c r="U177" s="194"/>
      <c r="V177" s="20"/>
      <c r="W177" s="20"/>
      <c r="Z177" s="7"/>
      <c r="AZ177" s="7" t="e">
        <f>O213-P213-Q213+#REF!-#REF!-#REF!</f>
        <v>#REF!</v>
      </c>
      <c r="BA177" s="9">
        <v>137</v>
      </c>
      <c r="BB177" s="9">
        <f t="shared" si="23"/>
        <v>0</v>
      </c>
      <c r="BC177" s="10" t="e">
        <f t="shared" si="37"/>
        <v>#REF!</v>
      </c>
      <c r="BD177" s="10" t="e">
        <f t="shared" si="28"/>
        <v>#REF!</v>
      </c>
      <c r="BE177" s="11" t="e">
        <f t="shared" si="26"/>
        <v>#REF!</v>
      </c>
      <c r="BF177" s="10" t="e">
        <f t="shared" si="27"/>
        <v>#REF!</v>
      </c>
      <c r="BG177" s="11">
        <f t="shared" si="34"/>
        <v>179948.7658638838</v>
      </c>
      <c r="BH177" s="11">
        <f t="shared" si="34"/>
        <v>76633.794608481345</v>
      </c>
      <c r="BI177" s="9" t="e">
        <f t="shared" si="21"/>
        <v>#REF!</v>
      </c>
    </row>
    <row r="178" spans="1:61" ht="18.9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2" t="s">
        <v>66</v>
      </c>
      <c r="N178" s="63">
        <v>109</v>
      </c>
      <c r="O178" s="65">
        <f t="shared" si="35"/>
        <v>256582.56047236515</v>
      </c>
      <c r="P178" s="65">
        <f t="shared" si="24"/>
        <v>173763.30083313835</v>
      </c>
      <c r="Q178" s="191">
        <f t="shared" si="25"/>
        <v>82819.259639226817</v>
      </c>
      <c r="R178" s="192"/>
      <c r="S178" s="193"/>
      <c r="T178" s="194">
        <f t="shared" si="36"/>
        <v>66081644.410548337</v>
      </c>
      <c r="U178" s="194"/>
      <c r="V178" s="20"/>
      <c r="W178" s="20"/>
      <c r="AZ178" s="7" t="e">
        <f>O214-P214-Q214+#REF!-#REF!-#REF!</f>
        <v>#REF!</v>
      </c>
      <c r="BA178" s="9">
        <v>138</v>
      </c>
      <c r="BB178" s="9">
        <f t="shared" si="23"/>
        <v>0</v>
      </c>
      <c r="BC178" s="10" t="e">
        <f t="shared" si="37"/>
        <v>#REF!</v>
      </c>
      <c r="BD178" s="10" t="e">
        <f t="shared" si="28"/>
        <v>#REF!</v>
      </c>
      <c r="BE178" s="11" t="e">
        <f t="shared" si="26"/>
        <v>#REF!</v>
      </c>
      <c r="BF178" s="10" t="e">
        <f t="shared" si="27"/>
        <v>#REF!</v>
      </c>
      <c r="BG178" s="11">
        <f t="shared" si="34"/>
        <v>180173.70182121362</v>
      </c>
      <c r="BH178" s="11">
        <f t="shared" si="34"/>
        <v>76408.858651151488</v>
      </c>
      <c r="BI178" s="9" t="e">
        <f t="shared" si="21"/>
        <v>#REF!</v>
      </c>
    </row>
    <row r="179" spans="1:61" ht="18.9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2"/>
      <c r="N179" s="63">
        <v>110</v>
      </c>
      <c r="O179" s="65">
        <f t="shared" si="35"/>
        <v>256582.56047236515</v>
      </c>
      <c r="P179" s="65">
        <f t="shared" si="24"/>
        <v>173980.50495917973</v>
      </c>
      <c r="Q179" s="191">
        <f t="shared" si="25"/>
        <v>82602.055513185391</v>
      </c>
      <c r="R179" s="192"/>
      <c r="S179" s="193"/>
      <c r="T179" s="194">
        <f t="shared" si="36"/>
        <v>65907663.905589156</v>
      </c>
      <c r="U179" s="194"/>
      <c r="V179" s="20"/>
      <c r="W179" s="20"/>
      <c r="AZ179" s="7" t="e">
        <f>O215-P215-Q215+#REF!-#REF!-#REF!</f>
        <v>#REF!</v>
      </c>
      <c r="BA179" s="9">
        <v>139</v>
      </c>
      <c r="BB179" s="9">
        <f t="shared" si="23"/>
        <v>0</v>
      </c>
      <c r="BC179" s="10" t="e">
        <f t="shared" si="37"/>
        <v>#REF!</v>
      </c>
      <c r="BD179" s="10" t="e">
        <f t="shared" si="28"/>
        <v>#REF!</v>
      </c>
      <c r="BE179" s="11" t="e">
        <f t="shared" si="26"/>
        <v>#REF!</v>
      </c>
      <c r="BF179" s="10" t="e">
        <f t="shared" si="27"/>
        <v>#REF!</v>
      </c>
      <c r="BG179" s="11">
        <f t="shared" si="34"/>
        <v>180398.91894849017</v>
      </c>
      <c r="BH179" s="11">
        <f t="shared" si="34"/>
        <v>76183.641523874976</v>
      </c>
      <c r="BI179" s="9" t="e">
        <f t="shared" si="21"/>
        <v>#REF!</v>
      </c>
    </row>
    <row r="180" spans="1:61" ht="18.9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2"/>
      <c r="N180" s="63">
        <v>111</v>
      </c>
      <c r="O180" s="65">
        <f t="shared" si="35"/>
        <v>256582.56047236515</v>
      </c>
      <c r="P180" s="65">
        <f t="shared" si="24"/>
        <v>174197.98059037872</v>
      </c>
      <c r="Q180" s="191">
        <f t="shared" si="25"/>
        <v>82384.579881986414</v>
      </c>
      <c r="R180" s="192"/>
      <c r="S180" s="193"/>
      <c r="T180" s="194">
        <f t="shared" si="36"/>
        <v>65733465.924998775</v>
      </c>
      <c r="U180" s="194"/>
      <c r="V180" s="20"/>
      <c r="W180" s="20"/>
      <c r="AZ180" s="7" t="e">
        <f>O216-P216-Q216+#REF!-#REF!-#REF!</f>
        <v>#REF!</v>
      </c>
      <c r="BA180" s="9">
        <v>140</v>
      </c>
      <c r="BB180" s="9">
        <f t="shared" si="23"/>
        <v>0</v>
      </c>
      <c r="BC180" s="10" t="e">
        <f t="shared" si="37"/>
        <v>#REF!</v>
      </c>
      <c r="BD180" s="10" t="e">
        <f t="shared" si="28"/>
        <v>#REF!</v>
      </c>
      <c r="BE180" s="11" t="e">
        <f t="shared" si="26"/>
        <v>#REF!</v>
      </c>
      <c r="BF180" s="10" t="e">
        <f t="shared" si="27"/>
        <v>#REF!</v>
      </c>
      <c r="BG180" s="11">
        <f t="shared" si="34"/>
        <v>180624.41759717578</v>
      </c>
      <c r="BH180" s="11">
        <f t="shared" si="34"/>
        <v>75958.142875189369</v>
      </c>
      <c r="BI180" s="9" t="e">
        <f t="shared" si="21"/>
        <v>#REF!</v>
      </c>
    </row>
    <row r="181" spans="1:61" ht="18.9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2"/>
      <c r="N181" s="63">
        <v>112</v>
      </c>
      <c r="O181" s="65">
        <f t="shared" si="35"/>
        <v>256582.56047236515</v>
      </c>
      <c r="P181" s="65">
        <f t="shared" si="24"/>
        <v>174415.72806611669</v>
      </c>
      <c r="Q181" s="191">
        <f t="shared" si="25"/>
        <v>82166.832406248446</v>
      </c>
      <c r="R181" s="192"/>
      <c r="S181" s="193"/>
      <c r="T181" s="194">
        <f t="shared" si="36"/>
        <v>65559050.196932659</v>
      </c>
      <c r="U181" s="194"/>
      <c r="V181" s="20"/>
      <c r="W181" s="20"/>
      <c r="AZ181" s="7" t="e">
        <f>O217-P217-Q217+#REF!-#REF!-#REF!</f>
        <v>#REF!</v>
      </c>
      <c r="BA181" s="9">
        <v>141</v>
      </c>
      <c r="BB181" s="9">
        <f t="shared" si="23"/>
        <v>0</v>
      </c>
      <c r="BC181" s="10" t="e">
        <f t="shared" si="37"/>
        <v>#REF!</v>
      </c>
      <c r="BD181" s="10" t="e">
        <f t="shared" si="28"/>
        <v>#REF!</v>
      </c>
      <c r="BE181" s="11" t="e">
        <f t="shared" si="26"/>
        <v>#REF!</v>
      </c>
      <c r="BF181" s="10" t="e">
        <f t="shared" si="27"/>
        <v>#REF!</v>
      </c>
      <c r="BG181" s="11">
        <f t="shared" si="34"/>
        <v>180850.19811917227</v>
      </c>
      <c r="BH181" s="11">
        <f t="shared" si="34"/>
        <v>75732.36235319289</v>
      </c>
      <c r="BI181" s="9" t="e">
        <f t="shared" si="21"/>
        <v>#REF!</v>
      </c>
    </row>
    <row r="182" spans="1:61" ht="18.9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2"/>
      <c r="N182" s="63">
        <v>113</v>
      </c>
      <c r="O182" s="65">
        <f t="shared" si="35"/>
        <v>256582.56047236515</v>
      </c>
      <c r="P182" s="65">
        <f t="shared" si="24"/>
        <v>174633.74772619936</v>
      </c>
      <c r="Q182" s="191">
        <f t="shared" si="25"/>
        <v>81948.8127461658</v>
      </c>
      <c r="R182" s="192"/>
      <c r="S182" s="193"/>
      <c r="T182" s="194">
        <f t="shared" si="36"/>
        <v>65384416.449206457</v>
      </c>
      <c r="U182" s="194"/>
      <c r="V182" s="20"/>
      <c r="W182" s="20"/>
      <c r="AZ182" s="7" t="e">
        <f>O218-P218-Q218+#REF!-#REF!-#REF!</f>
        <v>#REF!</v>
      </c>
      <c r="BA182" s="9">
        <v>142</v>
      </c>
      <c r="BB182" s="9">
        <f t="shared" si="23"/>
        <v>0</v>
      </c>
      <c r="BC182" s="10" t="e">
        <f t="shared" si="37"/>
        <v>#REF!</v>
      </c>
      <c r="BD182" s="10" t="e">
        <f t="shared" si="28"/>
        <v>#REF!</v>
      </c>
      <c r="BE182" s="11" t="e">
        <f t="shared" si="26"/>
        <v>#REF!</v>
      </c>
      <c r="BF182" s="10" t="e">
        <f t="shared" si="27"/>
        <v>#REF!</v>
      </c>
      <c r="BG182" s="11">
        <f t="shared" si="34"/>
        <v>181076.26086682122</v>
      </c>
      <c r="BH182" s="11">
        <f t="shared" si="34"/>
        <v>75506.299605543929</v>
      </c>
      <c r="BI182" s="9" t="e">
        <f t="shared" si="21"/>
        <v>#REF!</v>
      </c>
    </row>
    <row r="183" spans="1:61" ht="18.9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2"/>
      <c r="N183" s="63">
        <v>114</v>
      </c>
      <c r="O183" s="65">
        <f t="shared" si="35"/>
        <v>256582.56047236515</v>
      </c>
      <c r="P183" s="65">
        <f t="shared" si="24"/>
        <v>174852.03991085707</v>
      </c>
      <c r="Q183" s="191">
        <f t="shared" si="25"/>
        <v>81730.520561508049</v>
      </c>
      <c r="R183" s="192"/>
      <c r="S183" s="193"/>
      <c r="T183" s="194">
        <f t="shared" si="36"/>
        <v>65209564.409295596</v>
      </c>
      <c r="U183" s="194"/>
      <c r="V183" s="20"/>
      <c r="W183" s="20"/>
      <c r="Z183" s="7"/>
      <c r="AZ183" s="7" t="e">
        <f>O219-P219-Q219+#REF!-#REF!-#REF!</f>
        <v>#REF!</v>
      </c>
      <c r="BA183" s="9">
        <v>143</v>
      </c>
      <c r="BB183" s="9">
        <f t="shared" si="23"/>
        <v>0</v>
      </c>
      <c r="BC183" s="10" t="e">
        <f t="shared" si="37"/>
        <v>#REF!</v>
      </c>
      <c r="BD183" s="10" t="e">
        <f t="shared" si="28"/>
        <v>#REF!</v>
      </c>
      <c r="BE183" s="11" t="e">
        <f t="shared" si="26"/>
        <v>#REF!</v>
      </c>
      <c r="BF183" s="10" t="e">
        <f t="shared" si="27"/>
        <v>#REF!</v>
      </c>
      <c r="BG183" s="11">
        <f t="shared" si="34"/>
        <v>181302.60619290476</v>
      </c>
      <c r="BH183" s="11">
        <f t="shared" si="34"/>
        <v>75279.954279460406</v>
      </c>
      <c r="BI183" s="9" t="e">
        <f t="shared" si="21"/>
        <v>#REF!</v>
      </c>
    </row>
    <row r="184" spans="1:61" ht="18.9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2"/>
      <c r="N184" s="63">
        <v>115</v>
      </c>
      <c r="O184" s="65">
        <f t="shared" si="35"/>
        <v>256582.56047236515</v>
      </c>
      <c r="P184" s="65">
        <f t="shared" si="24"/>
        <v>175070.6049607457</v>
      </c>
      <c r="Q184" s="191">
        <f t="shared" si="25"/>
        <v>81511.955511619482</v>
      </c>
      <c r="R184" s="192"/>
      <c r="S184" s="193"/>
      <c r="T184" s="194">
        <f t="shared" si="36"/>
        <v>65034493.804334849</v>
      </c>
      <c r="U184" s="194"/>
      <c r="V184" s="20"/>
      <c r="W184" s="20"/>
      <c r="AZ184" s="7" t="e">
        <f>O220-P220-Q220+#REF!-#REF!-#REF!</f>
        <v>#REF!</v>
      </c>
      <c r="BA184" s="9">
        <v>144</v>
      </c>
      <c r="BB184" s="9">
        <f t="shared" si="23"/>
        <v>0</v>
      </c>
      <c r="BC184" s="10" t="e">
        <f t="shared" si="37"/>
        <v>#REF!</v>
      </c>
      <c r="BD184" s="10" t="e">
        <f t="shared" si="28"/>
        <v>#REF!</v>
      </c>
      <c r="BE184" s="11" t="e">
        <f t="shared" si="26"/>
        <v>#REF!</v>
      </c>
      <c r="BF184" s="10" t="e">
        <f t="shared" si="27"/>
        <v>#REF!</v>
      </c>
      <c r="BG184" s="11">
        <f t="shared" si="34"/>
        <v>181529.23445064586</v>
      </c>
      <c r="BH184" s="11">
        <f t="shared" si="34"/>
        <v>75053.326021719273</v>
      </c>
      <c r="BI184" s="9" t="e">
        <f t="shared" si="21"/>
        <v>#REF!</v>
      </c>
    </row>
    <row r="185" spans="1:61" ht="18.9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2"/>
      <c r="N185" s="63">
        <v>116</v>
      </c>
      <c r="O185" s="65">
        <f t="shared" si="35"/>
        <v>256582.56047236515</v>
      </c>
      <c r="P185" s="65">
        <f t="shared" si="24"/>
        <v>175289.44321694662</v>
      </c>
      <c r="Q185" s="191">
        <f t="shared" si="25"/>
        <v>81293.117255418532</v>
      </c>
      <c r="R185" s="192"/>
      <c r="S185" s="193"/>
      <c r="T185" s="194">
        <f t="shared" si="36"/>
        <v>64859204.361117899</v>
      </c>
      <c r="U185" s="194"/>
      <c r="V185" s="20"/>
      <c r="W185" s="20"/>
      <c r="AZ185" s="7" t="e">
        <f>O228-P228-Q228+#REF!-#REF!-#REF!</f>
        <v>#REF!</v>
      </c>
      <c r="BA185" s="9">
        <v>145</v>
      </c>
      <c r="BB185" s="9">
        <f t="shared" si="23"/>
        <v>0</v>
      </c>
      <c r="BC185" s="10" t="e">
        <f t="shared" si="37"/>
        <v>#REF!</v>
      </c>
      <c r="BD185" s="10" t="e">
        <f t="shared" si="28"/>
        <v>#REF!</v>
      </c>
      <c r="BE185" s="11" t="e">
        <f t="shared" si="26"/>
        <v>#REF!</v>
      </c>
      <c r="BF185" s="10" t="e">
        <f t="shared" si="27"/>
        <v>#REF!</v>
      </c>
      <c r="BG185" s="11">
        <f t="shared" ref="BG185:BH189" si="38">P228</f>
        <v>181756.14599370919</v>
      </c>
      <c r="BH185" s="11">
        <f t="shared" si="38"/>
        <v>74826.414478655963</v>
      </c>
      <c r="BI185" s="9" t="e">
        <f t="shared" si="21"/>
        <v>#REF!</v>
      </c>
    </row>
    <row r="186" spans="1:61" ht="18.9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2"/>
      <c r="N186" s="63">
        <v>117</v>
      </c>
      <c r="O186" s="65">
        <f t="shared" si="35"/>
        <v>256582.56047236515</v>
      </c>
      <c r="P186" s="65">
        <f t="shared" si="24"/>
        <v>175508.55502096779</v>
      </c>
      <c r="Q186" s="191">
        <f t="shared" si="25"/>
        <v>81074.005451397359</v>
      </c>
      <c r="R186" s="192"/>
      <c r="S186" s="193"/>
      <c r="T186" s="194">
        <f t="shared" si="36"/>
        <v>64683695.806096934</v>
      </c>
      <c r="U186" s="194"/>
      <c r="V186" s="20"/>
      <c r="W186" s="20"/>
      <c r="AZ186" s="7" t="e">
        <f>O229-P229-Q229+#REF!-#REF!-#REF!</f>
        <v>#REF!</v>
      </c>
      <c r="BA186" s="9">
        <v>146</v>
      </c>
      <c r="BB186" s="9">
        <f t="shared" si="23"/>
        <v>0</v>
      </c>
      <c r="BC186" s="10" t="e">
        <f t="shared" si="37"/>
        <v>#REF!</v>
      </c>
      <c r="BD186" s="10" t="e">
        <f t="shared" si="28"/>
        <v>#REF!</v>
      </c>
      <c r="BE186" s="11" t="e">
        <f t="shared" si="26"/>
        <v>#REF!</v>
      </c>
      <c r="BF186" s="10" t="e">
        <f t="shared" si="27"/>
        <v>#REF!</v>
      </c>
      <c r="BG186" s="11">
        <f t="shared" si="38"/>
        <v>181983.3411762013</v>
      </c>
      <c r="BH186" s="11">
        <f t="shared" si="38"/>
        <v>74599.219296163821</v>
      </c>
      <c r="BI186" s="9" t="e">
        <f t="shared" si="21"/>
        <v>#REF!</v>
      </c>
    </row>
    <row r="187" spans="1:61" ht="18.9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2"/>
      <c r="N187" s="63">
        <v>118</v>
      </c>
      <c r="O187" s="65">
        <f t="shared" si="35"/>
        <v>256582.56047236515</v>
      </c>
      <c r="P187" s="65">
        <f t="shared" si="24"/>
        <v>175727.94071474401</v>
      </c>
      <c r="Q187" s="191">
        <f t="shared" si="25"/>
        <v>80854.619757621156</v>
      </c>
      <c r="R187" s="192"/>
      <c r="S187" s="193"/>
      <c r="T187" s="194">
        <f t="shared" si="36"/>
        <v>64507967.865382187</v>
      </c>
      <c r="U187" s="194"/>
      <c r="V187" s="20"/>
      <c r="W187" s="20"/>
      <c r="AZ187" s="7" t="e">
        <f>O230-P230-Q230+#REF!-#REF!-#REF!</f>
        <v>#REF!</v>
      </c>
      <c r="BA187" s="9">
        <v>147</v>
      </c>
      <c r="BB187" s="9">
        <f t="shared" si="23"/>
        <v>0</v>
      </c>
      <c r="BC187" s="10" t="e">
        <f t="shared" si="37"/>
        <v>#REF!</v>
      </c>
      <c r="BD187" s="10" t="e">
        <f t="shared" si="28"/>
        <v>#REF!</v>
      </c>
      <c r="BE187" s="11" t="e">
        <f t="shared" si="26"/>
        <v>#REF!</v>
      </c>
      <c r="BF187" s="10" t="e">
        <f t="shared" si="27"/>
        <v>#REF!</v>
      </c>
      <c r="BG187" s="11">
        <f t="shared" si="38"/>
        <v>182210.82035267155</v>
      </c>
      <c r="BH187" s="11">
        <f t="shared" si="38"/>
        <v>74371.740119693568</v>
      </c>
      <c r="BI187" s="9" t="e">
        <f t="shared" si="21"/>
        <v>#REF!</v>
      </c>
    </row>
    <row r="188" spans="1:61" ht="18.9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2"/>
      <c r="N188" s="63">
        <v>119</v>
      </c>
      <c r="O188" s="65">
        <f t="shared" si="35"/>
        <v>256582.56047236515</v>
      </c>
      <c r="P188" s="65">
        <f t="shared" si="24"/>
        <v>175947.60064063742</v>
      </c>
      <c r="Q188" s="191">
        <f t="shared" si="25"/>
        <v>80634.959831727727</v>
      </c>
      <c r="R188" s="192"/>
      <c r="S188" s="193"/>
      <c r="T188" s="194">
        <f t="shared" si="36"/>
        <v>64332020.264741547</v>
      </c>
      <c r="U188" s="194"/>
      <c r="V188" s="20"/>
      <c r="W188" s="20"/>
      <c r="AZ188" s="7" t="e">
        <f>O231-P231-Q231+#REF!-#REF!-#REF!</f>
        <v>#REF!</v>
      </c>
      <c r="BA188" s="9">
        <v>148</v>
      </c>
      <c r="BB188" s="9">
        <f t="shared" si="23"/>
        <v>0</v>
      </c>
      <c r="BC188" s="10" t="e">
        <f t="shared" si="37"/>
        <v>#REF!</v>
      </c>
      <c r="BD188" s="10" t="e">
        <f t="shared" si="28"/>
        <v>#REF!</v>
      </c>
      <c r="BE188" s="11" t="e">
        <f t="shared" si="26"/>
        <v>#REF!</v>
      </c>
      <c r="BF188" s="10" t="e">
        <f t="shared" si="27"/>
        <v>#REF!</v>
      </c>
      <c r="BG188" s="11">
        <f t="shared" si="38"/>
        <v>182438.5838781124</v>
      </c>
      <c r="BH188" s="11">
        <f t="shared" si="38"/>
        <v>74143.97659425273</v>
      </c>
      <c r="BI188" s="9" t="e">
        <f t="shared" si="21"/>
        <v>#REF!</v>
      </c>
    </row>
    <row r="189" spans="1:61" ht="18.9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2"/>
      <c r="N189" s="93">
        <v>120</v>
      </c>
      <c r="O189" s="94">
        <f t="shared" si="35"/>
        <v>256582.56047236515</v>
      </c>
      <c r="P189" s="94">
        <f t="shared" si="24"/>
        <v>176167.53514143822</v>
      </c>
      <c r="Q189" s="204">
        <f t="shared" si="25"/>
        <v>80415.025330926932</v>
      </c>
      <c r="R189" s="205"/>
      <c r="S189" s="206"/>
      <c r="T189" s="207">
        <f t="shared" si="36"/>
        <v>64155852.729600109</v>
      </c>
      <c r="U189" s="207"/>
      <c r="V189" s="20"/>
      <c r="W189" s="20"/>
      <c r="Z189" s="7"/>
      <c r="AZ189" s="7" t="e">
        <f>O232-P232-Q232+#REF!-#REF!-#REF!</f>
        <v>#REF!</v>
      </c>
      <c r="BA189" s="9">
        <v>149</v>
      </c>
      <c r="BB189" s="9">
        <f t="shared" si="23"/>
        <v>0</v>
      </c>
      <c r="BC189" s="10" t="e">
        <f t="shared" si="37"/>
        <v>#REF!</v>
      </c>
      <c r="BD189" s="10" t="e">
        <f t="shared" si="28"/>
        <v>#REF!</v>
      </c>
      <c r="BE189" s="11" t="e">
        <f t="shared" si="26"/>
        <v>#REF!</v>
      </c>
      <c r="BF189" s="10" t="e">
        <f t="shared" si="27"/>
        <v>#REF!</v>
      </c>
      <c r="BG189" s="11">
        <f t="shared" si="38"/>
        <v>182666.63210796006</v>
      </c>
      <c r="BH189" s="11">
        <f t="shared" si="38"/>
        <v>73915.928364405103</v>
      </c>
      <c r="BI189" s="9" t="e">
        <f t="shared" si="21"/>
        <v>#REF!</v>
      </c>
    </row>
    <row r="190" spans="1:61" ht="18.9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66"/>
      <c r="N190" s="67"/>
      <c r="O190" s="53"/>
      <c r="P190" s="53"/>
      <c r="Q190" s="68"/>
      <c r="R190" s="30"/>
      <c r="S190" s="30"/>
      <c r="T190" s="69"/>
      <c r="U190" s="69"/>
      <c r="V190" s="20"/>
      <c r="W190" s="20"/>
      <c r="Z190" s="7"/>
      <c r="AZ190" s="7"/>
      <c r="BA190" s="9"/>
      <c r="BB190" s="9"/>
      <c r="BC190" s="10"/>
      <c r="BD190" s="10"/>
      <c r="BE190" s="11"/>
      <c r="BF190" s="10"/>
      <c r="BG190" s="11"/>
      <c r="BH190" s="11"/>
      <c r="BI190" s="9"/>
    </row>
    <row r="191" spans="1:61" ht="18.9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66"/>
      <c r="N191" s="67"/>
      <c r="O191" s="53"/>
      <c r="P191" s="53"/>
      <c r="Q191" s="68"/>
      <c r="R191" s="30"/>
      <c r="S191" s="30"/>
      <c r="T191" s="69"/>
      <c r="U191" s="69"/>
      <c r="V191" s="20"/>
      <c r="W191" s="20"/>
      <c r="Z191" s="7"/>
      <c r="AZ191" s="7"/>
      <c r="BA191" s="9"/>
      <c r="BB191" s="9"/>
      <c r="BC191" s="10"/>
      <c r="BD191" s="10"/>
      <c r="BE191" s="11"/>
      <c r="BF191" s="10"/>
      <c r="BG191" s="11"/>
      <c r="BH191" s="11"/>
      <c r="BI191" s="9"/>
    </row>
    <row r="192" spans="1:61" ht="18.9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66"/>
      <c r="N192" s="67"/>
      <c r="O192" s="53"/>
      <c r="P192" s="53"/>
      <c r="Q192" s="68"/>
      <c r="R192" s="30"/>
      <c r="S192" s="30"/>
      <c r="T192" s="69"/>
      <c r="U192" s="69"/>
      <c r="V192" s="20"/>
      <c r="W192" s="20"/>
      <c r="Z192" s="7"/>
      <c r="AZ192" s="7"/>
      <c r="BA192" s="9"/>
      <c r="BB192" s="9"/>
      <c r="BC192" s="10"/>
      <c r="BD192" s="10"/>
      <c r="BE192" s="11"/>
      <c r="BF192" s="10"/>
      <c r="BG192" s="11"/>
      <c r="BH192" s="11"/>
      <c r="BI192" s="9"/>
    </row>
    <row r="193" spans="1:61" ht="55.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66"/>
      <c r="N193" s="67"/>
      <c r="O193" s="53"/>
      <c r="P193" s="53"/>
      <c r="Q193" s="68"/>
      <c r="R193" s="30"/>
      <c r="S193" s="30"/>
      <c r="T193" s="69"/>
      <c r="U193" s="69"/>
      <c r="V193" s="20"/>
      <c r="W193" s="20"/>
      <c r="Z193" s="7"/>
      <c r="AZ193" s="7"/>
      <c r="BA193" s="9"/>
      <c r="BB193" s="9"/>
      <c r="BC193" s="10"/>
      <c r="BD193" s="10"/>
      <c r="BE193" s="11"/>
      <c r="BF193" s="10"/>
      <c r="BG193" s="11"/>
      <c r="BH193" s="11"/>
      <c r="BI193" s="9"/>
    </row>
    <row r="194" spans="1:61" ht="18.95" customHeight="1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190" t="s">
        <v>67</v>
      </c>
      <c r="N194" s="190"/>
      <c r="O194" s="190"/>
      <c r="P194" s="190"/>
      <c r="Q194" s="190"/>
      <c r="R194" s="190"/>
      <c r="S194" s="190"/>
      <c r="T194" s="190"/>
      <c r="U194" s="16"/>
      <c r="V194" s="171"/>
      <c r="W194" s="171"/>
      <c r="Z194" s="7"/>
      <c r="AZ194" s="7"/>
      <c r="BA194" s="9"/>
      <c r="BB194" s="9"/>
      <c r="BC194" s="10"/>
      <c r="BD194" s="10"/>
      <c r="BE194" s="11"/>
      <c r="BF194" s="10"/>
      <c r="BG194" s="11"/>
      <c r="BH194" s="11"/>
      <c r="BI194" s="9"/>
    </row>
    <row r="195" spans="1:61" ht="18.95" customHeight="1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190"/>
      <c r="N195" s="190"/>
      <c r="O195" s="190"/>
      <c r="P195" s="190"/>
      <c r="Q195" s="190"/>
      <c r="R195" s="190"/>
      <c r="S195" s="190"/>
      <c r="T195" s="190"/>
      <c r="U195" s="17">
        <f ca="1">TODAY()</f>
        <v>45397</v>
      </c>
      <c r="V195" s="171"/>
      <c r="W195" s="171"/>
      <c r="Z195" s="7"/>
      <c r="AZ195" s="7"/>
      <c r="BA195" s="9"/>
      <c r="BB195" s="9"/>
      <c r="BC195" s="10"/>
      <c r="BD195" s="10"/>
      <c r="BE195" s="11"/>
      <c r="BF195" s="10"/>
      <c r="BG195" s="11"/>
      <c r="BH195" s="11"/>
      <c r="BI195" s="9"/>
    </row>
    <row r="196" spans="1:61" ht="9.6" customHeight="1">
      <c r="A196" s="76"/>
      <c r="B196" s="76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7"/>
      <c r="N196" s="77"/>
      <c r="O196" s="77"/>
      <c r="P196" s="77"/>
      <c r="Q196" s="77"/>
      <c r="R196" s="77"/>
      <c r="S196" s="77"/>
      <c r="T196" s="77"/>
      <c r="U196" s="78"/>
      <c r="V196" s="55"/>
      <c r="W196" s="55"/>
      <c r="Z196" s="7"/>
      <c r="AZ196" s="7"/>
      <c r="BA196" s="9"/>
      <c r="BB196" s="9"/>
      <c r="BC196" s="10"/>
      <c r="BD196" s="10"/>
      <c r="BE196" s="11"/>
      <c r="BF196" s="10"/>
      <c r="BG196" s="11"/>
      <c r="BH196" s="11"/>
      <c r="BI196" s="9"/>
    </row>
    <row r="197" spans="1:61" ht="18.9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8" t="s">
        <v>68</v>
      </c>
      <c r="N197" s="63">
        <v>121</v>
      </c>
      <c r="O197" s="65">
        <f>IF(T189&lt;1,0,O189)</f>
        <v>256582.56047236515</v>
      </c>
      <c r="P197" s="65">
        <f t="shared" si="24"/>
        <v>176387.74456036501</v>
      </c>
      <c r="Q197" s="191">
        <f t="shared" si="25"/>
        <v>80194.815912000122</v>
      </c>
      <c r="R197" s="192"/>
      <c r="S197" s="193"/>
      <c r="T197" s="194">
        <f>IF(T189&lt;0,0,T189-P197)</f>
        <v>63979464.985039741</v>
      </c>
      <c r="U197" s="194"/>
      <c r="V197" s="20"/>
      <c r="W197" s="20"/>
      <c r="AZ197" s="7" t="e">
        <f>O233-P233-Q233+#REF!-#REF!-#REF!</f>
        <v>#REF!</v>
      </c>
      <c r="BA197" s="9">
        <v>150</v>
      </c>
      <c r="BB197" s="9">
        <f t="shared" si="23"/>
        <v>0</v>
      </c>
      <c r="BC197" s="10" t="e">
        <f>IF(BB197=1,$F$19,IF(BC189&gt;0,BE189,0))</f>
        <v>#REF!</v>
      </c>
      <c r="BD197" s="10" t="e">
        <f t="shared" si="28"/>
        <v>#REF!</v>
      </c>
      <c r="BE197" s="11" t="e">
        <f t="shared" si="26"/>
        <v>#REF!</v>
      </c>
      <c r="BF197" s="10" t="e">
        <f t="shared" si="27"/>
        <v>#REF!</v>
      </c>
      <c r="BG197" s="11">
        <f t="shared" ref="BG197:BH215" si="39">P233</f>
        <v>182894.965398095</v>
      </c>
      <c r="BH197" s="11">
        <f t="shared" si="39"/>
        <v>73687.595074270153</v>
      </c>
      <c r="BI197" s="9" t="e">
        <f t="shared" ref="BI197:BI274" si="40">IF(BF197&gt;0,1,0)</f>
        <v>#REF!</v>
      </c>
    </row>
    <row r="198" spans="1:61" ht="18.9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8"/>
      <c r="N198" s="63">
        <v>122</v>
      </c>
      <c r="O198" s="65">
        <f t="shared" ref="O198:O220" si="41">IF(T197&lt;1,0,O197)</f>
        <v>256582.56047236515</v>
      </c>
      <c r="P198" s="65">
        <f t="shared" si="24"/>
        <v>176608.22924106545</v>
      </c>
      <c r="Q198" s="191">
        <f t="shared" si="25"/>
        <v>79974.331231299657</v>
      </c>
      <c r="R198" s="192"/>
      <c r="S198" s="193"/>
      <c r="T198" s="194">
        <f t="shared" ref="T198:T220" si="42">IF(T197&lt;0,0,T197-P198)</f>
        <v>63802856.755798675</v>
      </c>
      <c r="U198" s="194"/>
      <c r="V198" s="20"/>
      <c r="W198" s="20"/>
      <c r="AZ198" s="7" t="e">
        <f>O234-P234-Q234+#REF!-#REF!-#REF!</f>
        <v>#REF!</v>
      </c>
      <c r="BA198" s="9">
        <v>151</v>
      </c>
      <c r="BB198" s="9">
        <f t="shared" si="23"/>
        <v>0</v>
      </c>
      <c r="BC198" s="10" t="e">
        <f t="shared" si="37"/>
        <v>#REF!</v>
      </c>
      <c r="BD198" s="10" t="e">
        <f t="shared" si="28"/>
        <v>#REF!</v>
      </c>
      <c r="BE198" s="11" t="e">
        <f t="shared" si="26"/>
        <v>#REF!</v>
      </c>
      <c r="BF198" s="10" t="e">
        <f t="shared" si="27"/>
        <v>#REF!</v>
      </c>
      <c r="BG198" s="11">
        <f t="shared" si="39"/>
        <v>183123.58410484262</v>
      </c>
      <c r="BH198" s="11">
        <f t="shared" si="39"/>
        <v>73458.976367522511</v>
      </c>
      <c r="BI198" s="9" t="e">
        <f t="shared" si="40"/>
        <v>#REF!</v>
      </c>
    </row>
    <row r="199" spans="1:61" ht="18.9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8"/>
      <c r="N199" s="63">
        <v>123</v>
      </c>
      <c r="O199" s="65">
        <f t="shared" si="41"/>
        <v>256582.56047236515</v>
      </c>
      <c r="P199" s="65">
        <f t="shared" si="24"/>
        <v>176828.9895276168</v>
      </c>
      <c r="Q199" s="191">
        <f t="shared" si="25"/>
        <v>79753.570944748339</v>
      </c>
      <c r="R199" s="192"/>
      <c r="S199" s="193"/>
      <c r="T199" s="194">
        <f t="shared" si="42"/>
        <v>63626027.766271055</v>
      </c>
      <c r="U199" s="194"/>
      <c r="V199" s="20"/>
      <c r="W199" s="20"/>
      <c r="AZ199" s="7" t="e">
        <f>O235-P235-Q235+#REF!-#REF!-#REF!</f>
        <v>#REF!</v>
      </c>
      <c r="BA199" s="9">
        <v>152</v>
      </c>
      <c r="BB199" s="9">
        <f t="shared" si="23"/>
        <v>0</v>
      </c>
      <c r="BC199" s="10" t="e">
        <f t="shared" si="37"/>
        <v>#REF!</v>
      </c>
      <c r="BD199" s="10" t="e">
        <f t="shared" si="28"/>
        <v>#REF!</v>
      </c>
      <c r="BE199" s="11" t="e">
        <f t="shared" si="26"/>
        <v>#REF!</v>
      </c>
      <c r="BF199" s="10" t="e">
        <f t="shared" si="27"/>
        <v>#REF!</v>
      </c>
      <c r="BG199" s="11">
        <f t="shared" si="39"/>
        <v>183352.48858497367</v>
      </c>
      <c r="BH199" s="11">
        <f t="shared" si="39"/>
        <v>73230.071887391474</v>
      </c>
      <c r="BI199" s="9" t="e">
        <f t="shared" si="40"/>
        <v>#REF!</v>
      </c>
    </row>
    <row r="200" spans="1:61" ht="18.9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8"/>
      <c r="N200" s="63">
        <v>124</v>
      </c>
      <c r="O200" s="65">
        <f t="shared" si="41"/>
        <v>256582.56047236515</v>
      </c>
      <c r="P200" s="65">
        <f t="shared" si="24"/>
        <v>177050.0257645263</v>
      </c>
      <c r="Q200" s="191">
        <f t="shared" si="25"/>
        <v>79532.534707838815</v>
      </c>
      <c r="R200" s="192"/>
      <c r="S200" s="193"/>
      <c r="T200" s="194">
        <f t="shared" si="42"/>
        <v>63448977.74050653</v>
      </c>
      <c r="U200" s="194"/>
      <c r="V200" s="20"/>
      <c r="W200" s="20"/>
      <c r="AZ200" s="7" t="e">
        <f>O236-P236-Q236+#REF!-#REF!-#REF!</f>
        <v>#REF!</v>
      </c>
      <c r="BA200" s="9">
        <v>153</v>
      </c>
      <c r="BB200" s="9">
        <f t="shared" si="23"/>
        <v>0</v>
      </c>
      <c r="BC200" s="10" t="e">
        <f t="shared" si="37"/>
        <v>#REF!</v>
      </c>
      <c r="BD200" s="10" t="e">
        <f t="shared" si="28"/>
        <v>#REF!</v>
      </c>
      <c r="BE200" s="11" t="e">
        <f t="shared" si="26"/>
        <v>#REF!</v>
      </c>
      <c r="BF200" s="10" t="e">
        <f t="shared" si="27"/>
        <v>#REF!</v>
      </c>
      <c r="BG200" s="11">
        <f t="shared" si="39"/>
        <v>183581.6791957049</v>
      </c>
      <c r="BH200" s="11">
        <f t="shared" si="39"/>
        <v>73000.88127666025</v>
      </c>
      <c r="BI200" s="9" t="e">
        <f t="shared" si="40"/>
        <v>#REF!</v>
      </c>
    </row>
    <row r="201" spans="1:61" ht="18.9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8"/>
      <c r="N201" s="63">
        <v>125</v>
      </c>
      <c r="O201" s="65">
        <f t="shared" si="41"/>
        <v>256582.56047236515</v>
      </c>
      <c r="P201" s="65">
        <f t="shared" si="24"/>
        <v>177271.33829673196</v>
      </c>
      <c r="Q201" s="191">
        <f t="shared" si="25"/>
        <v>79311.222175633171</v>
      </c>
      <c r="R201" s="192"/>
      <c r="S201" s="193"/>
      <c r="T201" s="194">
        <f t="shared" si="42"/>
        <v>63271706.402209796</v>
      </c>
      <c r="U201" s="194"/>
      <c r="V201" s="20"/>
      <c r="W201" s="20"/>
      <c r="AZ201" s="7" t="e">
        <f>O237-P237-Q237+#REF!-#REF!-#REF!</f>
        <v>#REF!</v>
      </c>
      <c r="BA201" s="9">
        <v>154</v>
      </c>
      <c r="BB201" s="9">
        <f t="shared" si="23"/>
        <v>0</v>
      </c>
      <c r="BC201" s="10" t="e">
        <f t="shared" si="37"/>
        <v>#REF!</v>
      </c>
      <c r="BD201" s="10" t="e">
        <f t="shared" si="28"/>
        <v>#REF!</v>
      </c>
      <c r="BE201" s="11" t="e">
        <f t="shared" si="26"/>
        <v>#REF!</v>
      </c>
      <c r="BF201" s="10" t="e">
        <f t="shared" si="27"/>
        <v>#REF!</v>
      </c>
      <c r="BG201" s="11">
        <f t="shared" si="39"/>
        <v>183811.15629469953</v>
      </c>
      <c r="BH201" s="11">
        <f t="shared" si="39"/>
        <v>72771.404177665623</v>
      </c>
      <c r="BI201" s="9" t="e">
        <f t="shared" si="40"/>
        <v>#REF!</v>
      </c>
    </row>
    <row r="202" spans="1:61" ht="18.9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8"/>
      <c r="N202" s="63">
        <v>126</v>
      </c>
      <c r="O202" s="65">
        <f t="shared" si="41"/>
        <v>256582.56047236515</v>
      </c>
      <c r="P202" s="65">
        <f t="shared" si="24"/>
        <v>177492.9274696029</v>
      </c>
      <c r="Q202" s="191">
        <f t="shared" si="25"/>
        <v>79089.633002762261</v>
      </c>
      <c r="R202" s="192"/>
      <c r="S202" s="193"/>
      <c r="T202" s="194">
        <f t="shared" si="42"/>
        <v>63094213.474740192</v>
      </c>
      <c r="U202" s="194"/>
      <c r="V202" s="20"/>
      <c r="W202" s="20"/>
      <c r="Z202" s="7"/>
      <c r="AZ202" s="7" t="e">
        <f>O238-P238-Q238+#REF!-#REF!-#REF!</f>
        <v>#REF!</v>
      </c>
      <c r="BA202" s="9">
        <v>155</v>
      </c>
      <c r="BB202" s="9">
        <f t="shared" si="23"/>
        <v>0</v>
      </c>
      <c r="BC202" s="10" t="e">
        <f t="shared" si="37"/>
        <v>#REF!</v>
      </c>
      <c r="BD202" s="10" t="e">
        <f t="shared" si="28"/>
        <v>#REF!</v>
      </c>
      <c r="BE202" s="11" t="e">
        <f t="shared" si="26"/>
        <v>#REF!</v>
      </c>
      <c r="BF202" s="10" t="e">
        <f t="shared" si="27"/>
        <v>#REF!</v>
      </c>
      <c r="BG202" s="11">
        <f t="shared" si="39"/>
        <v>184040.92024006788</v>
      </c>
      <c r="BH202" s="11">
        <f t="shared" si="39"/>
        <v>72541.640232297243</v>
      </c>
      <c r="BI202" s="9" t="e">
        <f t="shared" si="40"/>
        <v>#REF!</v>
      </c>
    </row>
    <row r="203" spans="1:61" ht="18.9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8"/>
      <c r="N203" s="63">
        <v>127</v>
      </c>
      <c r="O203" s="65">
        <f t="shared" si="41"/>
        <v>256582.56047236515</v>
      </c>
      <c r="P203" s="65">
        <f t="shared" si="24"/>
        <v>177714.79362893992</v>
      </c>
      <c r="Q203" s="191">
        <f t="shared" si="25"/>
        <v>78867.766843425241</v>
      </c>
      <c r="R203" s="192"/>
      <c r="S203" s="193"/>
      <c r="T203" s="194">
        <f t="shared" si="42"/>
        <v>62916498.681111254</v>
      </c>
      <c r="U203" s="194"/>
      <c r="V203" s="20"/>
      <c r="W203" s="20"/>
      <c r="AZ203" s="7" t="e">
        <f>O239-P239-Q239+#REF!-#REF!-#REF!</f>
        <v>#REF!</v>
      </c>
      <c r="BA203" s="9">
        <v>156</v>
      </c>
      <c r="BB203" s="9">
        <f t="shared" ref="BB203:BB280" si="43">IF($F$20=BA203,1,0)</f>
        <v>0</v>
      </c>
      <c r="BC203" s="10" t="e">
        <f t="shared" si="37"/>
        <v>#REF!</v>
      </c>
      <c r="BD203" s="10" t="e">
        <f t="shared" si="28"/>
        <v>#REF!</v>
      </c>
      <c r="BE203" s="11" t="e">
        <f t="shared" si="26"/>
        <v>#REF!</v>
      </c>
      <c r="BF203" s="10" t="e">
        <f t="shared" si="27"/>
        <v>#REF!</v>
      </c>
      <c r="BG203" s="11">
        <f t="shared" si="39"/>
        <v>184270.97139036798</v>
      </c>
      <c r="BH203" s="11">
        <f t="shared" si="39"/>
        <v>72311.589081997168</v>
      </c>
      <c r="BI203" s="9" t="e">
        <f t="shared" si="40"/>
        <v>#REF!</v>
      </c>
    </row>
    <row r="204" spans="1:61" ht="18.9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8"/>
      <c r="N204" s="63">
        <v>128</v>
      </c>
      <c r="O204" s="65">
        <f t="shared" si="41"/>
        <v>256582.56047236515</v>
      </c>
      <c r="P204" s="65">
        <f t="shared" si="24"/>
        <v>177936.93712097607</v>
      </c>
      <c r="Q204" s="191">
        <f t="shared" si="25"/>
        <v>78645.623351389062</v>
      </c>
      <c r="R204" s="192"/>
      <c r="S204" s="193"/>
      <c r="T204" s="194">
        <f t="shared" si="42"/>
        <v>62738561.74399028</v>
      </c>
      <c r="U204" s="194"/>
      <c r="V204" s="20"/>
      <c r="W204" s="20"/>
      <c r="AZ204" s="7" t="e">
        <f>O240-P240-Q240+#REF!-#REF!-#REF!</f>
        <v>#REF!</v>
      </c>
      <c r="BA204" s="9">
        <v>157</v>
      </c>
      <c r="BB204" s="9">
        <f t="shared" si="43"/>
        <v>0</v>
      </c>
      <c r="BC204" s="10" t="e">
        <f t="shared" si="37"/>
        <v>#REF!</v>
      </c>
      <c r="BD204" s="10" t="e">
        <f t="shared" si="28"/>
        <v>#REF!</v>
      </c>
      <c r="BE204" s="11" t="e">
        <f t="shared" si="26"/>
        <v>#REF!</v>
      </c>
      <c r="BF204" s="10" t="e">
        <f t="shared" si="27"/>
        <v>#REF!</v>
      </c>
      <c r="BG204" s="11">
        <f t="shared" si="39"/>
        <v>184501.31010460595</v>
      </c>
      <c r="BH204" s="11">
        <f t="shared" si="39"/>
        <v>72081.250367759203</v>
      </c>
      <c r="BI204" s="9" t="e">
        <f t="shared" si="40"/>
        <v>#REF!</v>
      </c>
    </row>
    <row r="205" spans="1:61" ht="18.9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8"/>
      <c r="N205" s="63">
        <v>129</v>
      </c>
      <c r="O205" s="65">
        <f t="shared" si="41"/>
        <v>256582.56047236515</v>
      </c>
      <c r="P205" s="65">
        <f t="shared" ref="P205:P282" si="44">IF(O205=0,0,-PPMT($F$27/12,N205,MAX($F$26*12),$F$25))</f>
        <v>178159.35829237729</v>
      </c>
      <c r="Q205" s="191">
        <f t="shared" ref="Q205:Q282" si="45">IF(O205=0,0,-IPMT($F$27/12,N205,MAX($F$26*12),$F$25))</f>
        <v>78423.202179987828</v>
      </c>
      <c r="R205" s="192"/>
      <c r="S205" s="193"/>
      <c r="T205" s="194">
        <f t="shared" si="42"/>
        <v>62560402.385697901</v>
      </c>
      <c r="U205" s="194"/>
      <c r="V205" s="20"/>
      <c r="W205" s="20"/>
      <c r="AZ205" s="7" t="e">
        <f>O241-P241-Q241+#REF!-#REF!-#REF!</f>
        <v>#REF!</v>
      </c>
      <c r="BA205" s="9">
        <v>158</v>
      </c>
      <c r="BB205" s="9">
        <f t="shared" si="43"/>
        <v>0</v>
      </c>
      <c r="BC205" s="10" t="e">
        <f t="shared" si="37"/>
        <v>#REF!</v>
      </c>
      <c r="BD205" s="10" t="e">
        <f t="shared" si="28"/>
        <v>#REF!</v>
      </c>
      <c r="BE205" s="11" t="e">
        <f t="shared" si="26"/>
        <v>#REF!</v>
      </c>
      <c r="BF205" s="10" t="e">
        <f t="shared" si="27"/>
        <v>#REF!</v>
      </c>
      <c r="BG205" s="11">
        <f t="shared" si="39"/>
        <v>184731.93674223669</v>
      </c>
      <c r="BH205" s="11">
        <f t="shared" si="39"/>
        <v>71850.623730128442</v>
      </c>
      <c r="BI205" s="9" t="e">
        <f t="shared" si="40"/>
        <v>#REF!</v>
      </c>
    </row>
    <row r="206" spans="1:61" ht="18.9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8"/>
      <c r="N206" s="63">
        <v>130</v>
      </c>
      <c r="O206" s="65">
        <f t="shared" si="41"/>
        <v>256582.56047236515</v>
      </c>
      <c r="P206" s="65">
        <f t="shared" si="44"/>
        <v>178382.05749024276</v>
      </c>
      <c r="Q206" s="191">
        <f t="shared" si="45"/>
        <v>78200.502982122372</v>
      </c>
      <c r="R206" s="192"/>
      <c r="S206" s="193"/>
      <c r="T206" s="194">
        <f t="shared" si="42"/>
        <v>62382020.328207657</v>
      </c>
      <c r="U206" s="194"/>
      <c r="V206" s="20"/>
      <c r="W206" s="20"/>
      <c r="AZ206" s="7" t="e">
        <f>O242-P242-Q242+#REF!-#REF!-#REF!</f>
        <v>#REF!</v>
      </c>
      <c r="BA206" s="9">
        <v>159</v>
      </c>
      <c r="BB206" s="9">
        <f t="shared" si="43"/>
        <v>0</v>
      </c>
      <c r="BC206" s="10" t="e">
        <f t="shared" si="37"/>
        <v>#REF!</v>
      </c>
      <c r="BD206" s="10" t="e">
        <f t="shared" si="28"/>
        <v>#REF!</v>
      </c>
      <c r="BE206" s="11" t="e">
        <f t="shared" ref="BE206:BE290" si="46">BC206-BD206</f>
        <v>#REF!</v>
      </c>
      <c r="BF206" s="10" t="e">
        <f t="shared" ref="BF206:BF290" si="47">IF(BD206&gt;0,BH206,0)</f>
        <v>#REF!</v>
      </c>
      <c r="BG206" s="11">
        <f t="shared" si="39"/>
        <v>184962.8516631645</v>
      </c>
      <c r="BH206" s="11">
        <f t="shared" si="39"/>
        <v>71619.708809200645</v>
      </c>
      <c r="BI206" s="9" t="e">
        <f t="shared" si="40"/>
        <v>#REF!</v>
      </c>
    </row>
    <row r="207" spans="1:61" ht="18.9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8"/>
      <c r="N207" s="63">
        <v>131</v>
      </c>
      <c r="O207" s="65">
        <f t="shared" si="41"/>
        <v>256582.56047236515</v>
      </c>
      <c r="P207" s="65">
        <f t="shared" si="44"/>
        <v>178605.03506210554</v>
      </c>
      <c r="Q207" s="191">
        <f t="shared" si="45"/>
        <v>77977.525410259579</v>
      </c>
      <c r="R207" s="192"/>
      <c r="S207" s="193"/>
      <c r="T207" s="194">
        <f t="shared" si="42"/>
        <v>62203415.293145552</v>
      </c>
      <c r="U207" s="194"/>
      <c r="V207" s="20"/>
      <c r="W207" s="20"/>
      <c r="AZ207" s="7" t="e">
        <f>O243-P243-Q243+#REF!-#REF!-#REF!</f>
        <v>#REF!</v>
      </c>
      <c r="BA207" s="9">
        <v>160</v>
      </c>
      <c r="BB207" s="9">
        <f t="shared" si="43"/>
        <v>0</v>
      </c>
      <c r="BC207" s="10" t="e">
        <f t="shared" si="37"/>
        <v>#REF!</v>
      </c>
      <c r="BD207" s="10" t="e">
        <f t="shared" ref="BD207:BD291" si="48">IF(BB207=1,BG207,IF(BC207&gt;0,BG207,0))</f>
        <v>#REF!</v>
      </c>
      <c r="BE207" s="11" t="e">
        <f t="shared" si="46"/>
        <v>#REF!</v>
      </c>
      <c r="BF207" s="10" t="e">
        <f t="shared" si="47"/>
        <v>#REF!</v>
      </c>
      <c r="BG207" s="11">
        <f t="shared" si="39"/>
        <v>185194.05522774343</v>
      </c>
      <c r="BH207" s="11">
        <f t="shared" si="39"/>
        <v>71388.505244621687</v>
      </c>
      <c r="BI207" s="9" t="e">
        <f t="shared" si="40"/>
        <v>#REF!</v>
      </c>
    </row>
    <row r="208" spans="1:61" ht="18.9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8"/>
      <c r="N208" s="63">
        <v>132</v>
      </c>
      <c r="O208" s="65">
        <f t="shared" si="41"/>
        <v>256582.56047236515</v>
      </c>
      <c r="P208" s="65">
        <f t="shared" si="44"/>
        <v>178828.29135593321</v>
      </c>
      <c r="Q208" s="191">
        <f t="shared" si="45"/>
        <v>77754.26911643194</v>
      </c>
      <c r="R208" s="192"/>
      <c r="S208" s="193"/>
      <c r="T208" s="194">
        <f t="shared" si="42"/>
        <v>62024587.001789622</v>
      </c>
      <c r="U208" s="194"/>
      <c r="V208" s="20"/>
      <c r="W208" s="20"/>
      <c r="Z208" s="7"/>
      <c r="AZ208" s="7" t="e">
        <f>O244-P244-Q244+#REF!-#REF!-#REF!</f>
        <v>#REF!</v>
      </c>
      <c r="BA208" s="9">
        <v>161</v>
      </c>
      <c r="BB208" s="9">
        <f t="shared" si="43"/>
        <v>0</v>
      </c>
      <c r="BC208" s="10" t="e">
        <f t="shared" si="37"/>
        <v>#REF!</v>
      </c>
      <c r="BD208" s="10" t="e">
        <f t="shared" si="48"/>
        <v>#REF!</v>
      </c>
      <c r="BE208" s="11" t="e">
        <f t="shared" si="46"/>
        <v>#REF!</v>
      </c>
      <c r="BF208" s="10" t="e">
        <f t="shared" si="47"/>
        <v>#REF!</v>
      </c>
      <c r="BG208" s="11">
        <f t="shared" si="39"/>
        <v>185425.54779677812</v>
      </c>
      <c r="BH208" s="11">
        <f t="shared" si="39"/>
        <v>71157.012675587015</v>
      </c>
      <c r="BI208" s="9" t="e">
        <f t="shared" si="40"/>
        <v>#REF!</v>
      </c>
    </row>
    <row r="209" spans="1:61" ht="18.9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2" t="s">
        <v>69</v>
      </c>
      <c r="N209" s="63">
        <v>133</v>
      </c>
      <c r="O209" s="65">
        <f t="shared" si="41"/>
        <v>256582.56047236515</v>
      </c>
      <c r="P209" s="65">
        <f t="shared" si="44"/>
        <v>179051.8267201281</v>
      </c>
      <c r="Q209" s="191">
        <f t="shared" si="45"/>
        <v>77530.733752237022</v>
      </c>
      <c r="R209" s="192"/>
      <c r="S209" s="193"/>
      <c r="T209" s="194">
        <f t="shared" si="42"/>
        <v>61845535.175069496</v>
      </c>
      <c r="U209" s="194"/>
      <c r="V209" s="20"/>
      <c r="W209" s="20"/>
      <c r="AZ209" s="7" t="e">
        <f>O245-P245-Q245+#REF!-#REF!-#REF!</f>
        <v>#REF!</v>
      </c>
      <c r="BA209" s="9">
        <v>162</v>
      </c>
      <c r="BB209" s="9">
        <f t="shared" si="43"/>
        <v>0</v>
      </c>
      <c r="BC209" s="10" t="e">
        <f>IF(BB209=1,$F$19,IF(BC208&gt;0,BE208,0))</f>
        <v>#REF!</v>
      </c>
      <c r="BD209" s="10" t="e">
        <f t="shared" si="48"/>
        <v>#REF!</v>
      </c>
      <c r="BE209" s="11" t="e">
        <f t="shared" si="46"/>
        <v>#REF!</v>
      </c>
      <c r="BF209" s="10" t="e">
        <f t="shared" si="47"/>
        <v>#REF!</v>
      </c>
      <c r="BG209" s="11">
        <f t="shared" si="39"/>
        <v>185657.32973152411</v>
      </c>
      <c r="BH209" s="11">
        <f t="shared" si="39"/>
        <v>70925.230740841056</v>
      </c>
      <c r="BI209" s="9" t="e">
        <f t="shared" si="40"/>
        <v>#REF!</v>
      </c>
    </row>
    <row r="210" spans="1:61" ht="18.9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2"/>
      <c r="N210" s="63">
        <v>134</v>
      </c>
      <c r="O210" s="65">
        <f t="shared" si="41"/>
        <v>256582.56047236515</v>
      </c>
      <c r="P210" s="65">
        <f t="shared" si="44"/>
        <v>179275.64150352828</v>
      </c>
      <c r="Q210" s="191">
        <f t="shared" si="45"/>
        <v>77306.91896883685</v>
      </c>
      <c r="R210" s="192"/>
      <c r="S210" s="193"/>
      <c r="T210" s="194">
        <f t="shared" si="42"/>
        <v>61666259.533565968</v>
      </c>
      <c r="U210" s="194"/>
      <c r="V210" s="20"/>
      <c r="W210" s="20"/>
      <c r="AZ210" s="7" t="e">
        <f>O246-P246-Q246+#REF!-#REF!-#REF!</f>
        <v>#REF!</v>
      </c>
      <c r="BA210" s="9">
        <v>163</v>
      </c>
      <c r="BB210" s="9">
        <f t="shared" si="43"/>
        <v>0</v>
      </c>
      <c r="BC210" s="10" t="e">
        <f t="shared" si="37"/>
        <v>#REF!</v>
      </c>
      <c r="BD210" s="10" t="e">
        <f t="shared" si="48"/>
        <v>#REF!</v>
      </c>
      <c r="BE210" s="11" t="e">
        <f t="shared" si="46"/>
        <v>#REF!</v>
      </c>
      <c r="BF210" s="10" t="e">
        <f t="shared" si="47"/>
        <v>#REF!</v>
      </c>
      <c r="BG210" s="11">
        <f t="shared" si="39"/>
        <v>185889.40139368852</v>
      </c>
      <c r="BH210" s="11">
        <f t="shared" si="39"/>
        <v>70693.159078676646</v>
      </c>
      <c r="BI210" s="9" t="e">
        <f t="shared" si="40"/>
        <v>#REF!</v>
      </c>
    </row>
    <row r="211" spans="1:61" ht="18.9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2"/>
      <c r="N211" s="63">
        <v>135</v>
      </c>
      <c r="O211" s="65">
        <f t="shared" si="41"/>
        <v>256582.56047236515</v>
      </c>
      <c r="P211" s="65">
        <f t="shared" si="44"/>
        <v>179499.73605540767</v>
      </c>
      <c r="Q211" s="191">
        <f t="shared" si="45"/>
        <v>77082.824416957446</v>
      </c>
      <c r="R211" s="192"/>
      <c r="S211" s="193"/>
      <c r="T211" s="194">
        <f t="shared" si="42"/>
        <v>61486759.797510564</v>
      </c>
      <c r="U211" s="194"/>
      <c r="V211" s="20"/>
      <c r="W211" s="20"/>
      <c r="AZ211" s="7" t="e">
        <f>O247-P247-Q247+#REF!-#REF!-#REF!</f>
        <v>#REF!</v>
      </c>
      <c r="BA211" s="9">
        <v>164</v>
      </c>
      <c r="BB211" s="9">
        <f t="shared" si="43"/>
        <v>0</v>
      </c>
      <c r="BC211" s="10" t="e">
        <f t="shared" si="37"/>
        <v>#REF!</v>
      </c>
      <c r="BD211" s="10" t="e">
        <f t="shared" si="48"/>
        <v>#REF!</v>
      </c>
      <c r="BE211" s="11" t="e">
        <f t="shared" si="46"/>
        <v>#REF!</v>
      </c>
      <c r="BF211" s="10" t="e">
        <f t="shared" si="47"/>
        <v>#REF!</v>
      </c>
      <c r="BG211" s="11">
        <f t="shared" si="39"/>
        <v>186121.76314543062</v>
      </c>
      <c r="BH211" s="11">
        <f t="shared" si="39"/>
        <v>70460.797326934538</v>
      </c>
      <c r="BI211" s="9" t="e">
        <f t="shared" si="40"/>
        <v>#REF!</v>
      </c>
    </row>
    <row r="212" spans="1:61" ht="18.9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2"/>
      <c r="N212" s="63">
        <v>136</v>
      </c>
      <c r="O212" s="65">
        <f t="shared" si="41"/>
        <v>256582.56047236515</v>
      </c>
      <c r="P212" s="65">
        <f t="shared" si="44"/>
        <v>179724.11072547696</v>
      </c>
      <c r="Q212" s="191">
        <f t="shared" si="45"/>
        <v>76858.449746888189</v>
      </c>
      <c r="R212" s="192"/>
      <c r="S212" s="193"/>
      <c r="T212" s="194">
        <f t="shared" si="42"/>
        <v>61307035.686785087</v>
      </c>
      <c r="U212" s="194"/>
      <c r="V212" s="20"/>
      <c r="W212" s="20"/>
      <c r="AZ212" s="7" t="e">
        <f>O248-P248-Q248+#REF!-#REF!-#REF!</f>
        <v>#REF!</v>
      </c>
      <c r="BA212" s="9">
        <v>165</v>
      </c>
      <c r="BB212" s="9">
        <f t="shared" si="43"/>
        <v>0</v>
      </c>
      <c r="BC212" s="10" t="e">
        <f t="shared" si="37"/>
        <v>#REF!</v>
      </c>
      <c r="BD212" s="10" t="e">
        <f t="shared" si="48"/>
        <v>#REF!</v>
      </c>
      <c r="BE212" s="11" t="e">
        <f t="shared" si="46"/>
        <v>#REF!</v>
      </c>
      <c r="BF212" s="10" t="e">
        <f t="shared" si="47"/>
        <v>#REF!</v>
      </c>
      <c r="BG212" s="11">
        <f t="shared" si="39"/>
        <v>186354.41534936242</v>
      </c>
      <c r="BH212" s="11">
        <f t="shared" si="39"/>
        <v>70228.145123002731</v>
      </c>
      <c r="BI212" s="9" t="e">
        <f t="shared" si="40"/>
        <v>#REF!</v>
      </c>
    </row>
    <row r="213" spans="1:61" ht="18.9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2"/>
      <c r="N213" s="63">
        <v>137</v>
      </c>
      <c r="O213" s="65">
        <f t="shared" si="41"/>
        <v>256582.56047236515</v>
      </c>
      <c r="P213" s="65">
        <f t="shared" si="44"/>
        <v>179948.7658638838</v>
      </c>
      <c r="Q213" s="191">
        <f t="shared" si="45"/>
        <v>76633.794608481345</v>
      </c>
      <c r="R213" s="192"/>
      <c r="S213" s="193"/>
      <c r="T213" s="194">
        <f t="shared" si="42"/>
        <v>61127086.920921206</v>
      </c>
      <c r="U213" s="194"/>
      <c r="V213" s="20"/>
      <c r="W213" s="20"/>
      <c r="AZ213" s="7" t="e">
        <f>O249-P249-Q249+#REF!-#REF!-#REF!</f>
        <v>#REF!</v>
      </c>
      <c r="BA213" s="9">
        <v>166</v>
      </c>
      <c r="BB213" s="9">
        <f t="shared" si="43"/>
        <v>0</v>
      </c>
      <c r="BC213" s="10" t="e">
        <f t="shared" si="37"/>
        <v>#REF!</v>
      </c>
      <c r="BD213" s="10" t="e">
        <f t="shared" si="48"/>
        <v>#REF!</v>
      </c>
      <c r="BE213" s="11" t="e">
        <f t="shared" si="46"/>
        <v>#REF!</v>
      </c>
      <c r="BF213" s="10" t="e">
        <f t="shared" si="47"/>
        <v>#REF!</v>
      </c>
      <c r="BG213" s="11">
        <f t="shared" si="39"/>
        <v>186587.35836854912</v>
      </c>
      <c r="BH213" s="11">
        <f t="shared" si="39"/>
        <v>69995.202103816031</v>
      </c>
      <c r="BI213" s="9" t="e">
        <f t="shared" si="40"/>
        <v>#REF!</v>
      </c>
    </row>
    <row r="214" spans="1:61" ht="18.9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2"/>
      <c r="N214" s="63">
        <v>138</v>
      </c>
      <c r="O214" s="65">
        <f t="shared" si="41"/>
        <v>256582.56047236515</v>
      </c>
      <c r="P214" s="65">
        <f t="shared" si="44"/>
        <v>180173.70182121362</v>
      </c>
      <c r="Q214" s="191">
        <f t="shared" si="45"/>
        <v>76408.858651151488</v>
      </c>
      <c r="R214" s="192"/>
      <c r="S214" s="193"/>
      <c r="T214" s="194">
        <f t="shared" si="42"/>
        <v>60946913.219099991</v>
      </c>
      <c r="U214" s="194"/>
      <c r="V214" s="20"/>
      <c r="W214" s="20"/>
      <c r="Z214" s="7"/>
      <c r="AZ214" s="7" t="e">
        <f>O250-P250-Q250+#REF!-#REF!-#REF!</f>
        <v>#REF!</v>
      </c>
      <c r="BA214" s="9">
        <v>167</v>
      </c>
      <c r="BB214" s="9">
        <f t="shared" si="43"/>
        <v>0</v>
      </c>
      <c r="BC214" s="10" t="e">
        <f t="shared" si="37"/>
        <v>#REF!</v>
      </c>
      <c r="BD214" s="10" t="e">
        <f t="shared" si="48"/>
        <v>#REF!</v>
      </c>
      <c r="BE214" s="11" t="e">
        <f t="shared" si="46"/>
        <v>#REF!</v>
      </c>
      <c r="BF214" s="10" t="e">
        <f t="shared" si="47"/>
        <v>#REF!</v>
      </c>
      <c r="BG214" s="11">
        <f t="shared" si="39"/>
        <v>186820.59256650976</v>
      </c>
      <c r="BH214" s="11">
        <f t="shared" si="39"/>
        <v>69761.967905855345</v>
      </c>
      <c r="BI214" s="9" t="e">
        <f t="shared" si="40"/>
        <v>#REF!</v>
      </c>
    </row>
    <row r="215" spans="1:61" ht="18.9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2"/>
      <c r="N215" s="63">
        <v>139</v>
      </c>
      <c r="O215" s="65">
        <f t="shared" si="41"/>
        <v>256582.56047236515</v>
      </c>
      <c r="P215" s="65">
        <f t="shared" si="44"/>
        <v>180398.91894849017</v>
      </c>
      <c r="Q215" s="191">
        <f t="shared" si="45"/>
        <v>76183.641523874976</v>
      </c>
      <c r="R215" s="192"/>
      <c r="S215" s="193"/>
      <c r="T215" s="194">
        <f t="shared" si="42"/>
        <v>60766514.300151497</v>
      </c>
      <c r="U215" s="194"/>
      <c r="V215" s="20"/>
      <c r="W215" s="20"/>
      <c r="AZ215" s="7" t="e">
        <f>O251-P251-Q251+#REF!-#REF!-#REF!</f>
        <v>#REF!</v>
      </c>
      <c r="BA215" s="9">
        <v>168</v>
      </c>
      <c r="BB215" s="9">
        <f t="shared" si="43"/>
        <v>0</v>
      </c>
      <c r="BC215" s="10" t="e">
        <f t="shared" si="37"/>
        <v>#REF!</v>
      </c>
      <c r="BD215" s="10" t="e">
        <f t="shared" si="48"/>
        <v>#REF!</v>
      </c>
      <c r="BE215" s="11" t="e">
        <f t="shared" si="46"/>
        <v>#REF!</v>
      </c>
      <c r="BF215" s="10" t="e">
        <f t="shared" si="47"/>
        <v>#REF!</v>
      </c>
      <c r="BG215" s="11">
        <f t="shared" si="39"/>
        <v>187054.11830721793</v>
      </c>
      <c r="BH215" s="11">
        <f t="shared" si="39"/>
        <v>69528.442165147208</v>
      </c>
      <c r="BI215" s="9" t="e">
        <f t="shared" si="40"/>
        <v>#REF!</v>
      </c>
    </row>
    <row r="216" spans="1:61" ht="18.9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2"/>
      <c r="N216" s="63">
        <v>140</v>
      </c>
      <c r="O216" s="65">
        <f t="shared" si="41"/>
        <v>256582.56047236515</v>
      </c>
      <c r="P216" s="65">
        <f t="shared" si="44"/>
        <v>180624.41759717578</v>
      </c>
      <c r="Q216" s="191">
        <f t="shared" si="45"/>
        <v>75958.142875189369</v>
      </c>
      <c r="R216" s="192"/>
      <c r="S216" s="193"/>
      <c r="T216" s="194">
        <f t="shared" si="42"/>
        <v>60585889.882554322</v>
      </c>
      <c r="U216" s="194"/>
      <c r="V216" s="20"/>
      <c r="W216" s="20"/>
      <c r="AZ216" s="7" t="e">
        <f>O259-P259-Q259+#REF!-#REF!-#REF!</f>
        <v>#REF!</v>
      </c>
      <c r="BA216" s="9">
        <v>169</v>
      </c>
      <c r="BB216" s="9">
        <f t="shared" si="43"/>
        <v>0</v>
      </c>
      <c r="BC216" s="10" t="e">
        <f t="shared" si="37"/>
        <v>#REF!</v>
      </c>
      <c r="BD216" s="10" t="e">
        <f t="shared" si="48"/>
        <v>#REF!</v>
      </c>
      <c r="BE216" s="11" t="e">
        <f t="shared" si="46"/>
        <v>#REF!</v>
      </c>
      <c r="BF216" s="10" t="e">
        <f t="shared" si="47"/>
        <v>#REF!</v>
      </c>
      <c r="BG216" s="11">
        <f t="shared" ref="BG216:BH220" si="49">P259</f>
        <v>187287.93595510197</v>
      </c>
      <c r="BH216" s="11">
        <f t="shared" si="49"/>
        <v>69294.62451726319</v>
      </c>
      <c r="BI216" s="9" t="e">
        <f t="shared" si="40"/>
        <v>#REF!</v>
      </c>
    </row>
    <row r="217" spans="1:61" ht="18.9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2"/>
      <c r="N217" s="63">
        <v>141</v>
      </c>
      <c r="O217" s="65">
        <f t="shared" si="41"/>
        <v>256582.56047236515</v>
      </c>
      <c r="P217" s="65">
        <f t="shared" si="44"/>
        <v>180850.19811917227</v>
      </c>
      <c r="Q217" s="191">
        <f t="shared" si="45"/>
        <v>75732.36235319289</v>
      </c>
      <c r="R217" s="192"/>
      <c r="S217" s="193"/>
      <c r="T217" s="194">
        <f t="shared" si="42"/>
        <v>60405039.684435152</v>
      </c>
      <c r="U217" s="194"/>
      <c r="V217" s="20"/>
      <c r="W217" s="20"/>
      <c r="AZ217" s="7" t="e">
        <f>O260-P260-Q260+#REF!-#REF!-#REF!</f>
        <v>#REF!</v>
      </c>
      <c r="BA217" s="9">
        <v>170</v>
      </c>
      <c r="BB217" s="9">
        <f t="shared" si="43"/>
        <v>0</v>
      </c>
      <c r="BC217" s="10" t="e">
        <f t="shared" si="37"/>
        <v>#REF!</v>
      </c>
      <c r="BD217" s="10" t="e">
        <f t="shared" si="48"/>
        <v>#REF!</v>
      </c>
      <c r="BE217" s="11" t="e">
        <f t="shared" si="46"/>
        <v>#REF!</v>
      </c>
      <c r="BF217" s="10" t="e">
        <f t="shared" si="47"/>
        <v>#REF!</v>
      </c>
      <c r="BG217" s="11">
        <f t="shared" si="49"/>
        <v>187522.04587504582</v>
      </c>
      <c r="BH217" s="11">
        <f t="shared" si="49"/>
        <v>69060.514597319314</v>
      </c>
      <c r="BI217" s="9" t="e">
        <f t="shared" si="40"/>
        <v>#REF!</v>
      </c>
    </row>
    <row r="218" spans="1:61" ht="18.9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2"/>
      <c r="N218" s="63">
        <v>142</v>
      </c>
      <c r="O218" s="65">
        <f t="shared" si="41"/>
        <v>256582.56047236515</v>
      </c>
      <c r="P218" s="65">
        <f t="shared" si="44"/>
        <v>181076.26086682122</v>
      </c>
      <c r="Q218" s="191">
        <f t="shared" si="45"/>
        <v>75506.299605543929</v>
      </c>
      <c r="R218" s="192"/>
      <c r="S218" s="193"/>
      <c r="T218" s="194">
        <f t="shared" si="42"/>
        <v>60223963.423568331</v>
      </c>
      <c r="U218" s="194"/>
      <c r="V218" s="20"/>
      <c r="W218" s="20"/>
      <c r="AZ218" s="7" t="e">
        <f>O261-P261-Q261+#REF!-#REF!-#REF!</f>
        <v>#REF!</v>
      </c>
      <c r="BA218" s="9">
        <v>171</v>
      </c>
      <c r="BB218" s="9">
        <f t="shared" si="43"/>
        <v>0</v>
      </c>
      <c r="BC218" s="10" t="e">
        <f t="shared" si="37"/>
        <v>#REF!</v>
      </c>
      <c r="BD218" s="10" t="e">
        <f t="shared" si="48"/>
        <v>#REF!</v>
      </c>
      <c r="BE218" s="11" t="e">
        <f t="shared" si="46"/>
        <v>#REF!</v>
      </c>
      <c r="BF218" s="10" t="e">
        <f t="shared" si="47"/>
        <v>#REF!</v>
      </c>
      <c r="BG218" s="11">
        <f t="shared" si="49"/>
        <v>187756.44843238965</v>
      </c>
      <c r="BH218" s="11">
        <f t="shared" si="49"/>
        <v>68826.112039975516</v>
      </c>
      <c r="BI218" s="9" t="e">
        <f t="shared" si="40"/>
        <v>#REF!</v>
      </c>
    </row>
    <row r="219" spans="1:61" ht="18.9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2"/>
      <c r="N219" s="63">
        <v>143</v>
      </c>
      <c r="O219" s="65">
        <f t="shared" si="41"/>
        <v>256582.56047236515</v>
      </c>
      <c r="P219" s="65">
        <f t="shared" si="44"/>
        <v>181302.60619290476</v>
      </c>
      <c r="Q219" s="191">
        <f t="shared" si="45"/>
        <v>75279.954279460406</v>
      </c>
      <c r="R219" s="192"/>
      <c r="S219" s="193"/>
      <c r="T219" s="194">
        <f t="shared" si="42"/>
        <v>60042660.817375429</v>
      </c>
      <c r="U219" s="194"/>
      <c r="V219" s="20"/>
      <c r="W219" s="20"/>
      <c r="AZ219" s="7" t="e">
        <f>O262-P262-Q262+#REF!-#REF!-#REF!</f>
        <v>#REF!</v>
      </c>
      <c r="BA219" s="9">
        <v>172</v>
      </c>
      <c r="BB219" s="9">
        <f t="shared" si="43"/>
        <v>0</v>
      </c>
      <c r="BC219" s="10" t="e">
        <f t="shared" si="37"/>
        <v>#REF!</v>
      </c>
      <c r="BD219" s="10" t="e">
        <f t="shared" si="48"/>
        <v>#REF!</v>
      </c>
      <c r="BE219" s="11" t="e">
        <f t="shared" si="46"/>
        <v>#REF!</v>
      </c>
      <c r="BF219" s="10" t="e">
        <f t="shared" si="47"/>
        <v>#REF!</v>
      </c>
      <c r="BG219" s="11">
        <f t="shared" si="49"/>
        <v>187991.14399293013</v>
      </c>
      <c r="BH219" s="11">
        <f t="shared" si="49"/>
        <v>68591.416479435022</v>
      </c>
      <c r="BI219" s="9" t="e">
        <f t="shared" si="40"/>
        <v>#REF!</v>
      </c>
    </row>
    <row r="220" spans="1:61" ht="18.9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2"/>
      <c r="N220" s="63">
        <v>144</v>
      </c>
      <c r="O220" s="65">
        <f t="shared" si="41"/>
        <v>256582.56047236515</v>
      </c>
      <c r="P220" s="65">
        <f t="shared" si="44"/>
        <v>181529.23445064586</v>
      </c>
      <c r="Q220" s="191">
        <f t="shared" si="45"/>
        <v>75053.326021719273</v>
      </c>
      <c r="R220" s="192"/>
      <c r="S220" s="193"/>
      <c r="T220" s="194">
        <f t="shared" si="42"/>
        <v>59861131.582924783</v>
      </c>
      <c r="U220" s="194"/>
      <c r="V220" s="20"/>
      <c r="W220" s="20"/>
      <c r="Z220" s="7"/>
      <c r="AZ220" s="7" t="e">
        <f>O263-P263-Q263+#REF!-#REF!-#REF!</f>
        <v>#REF!</v>
      </c>
      <c r="BA220" s="9">
        <v>173</v>
      </c>
      <c r="BB220" s="9">
        <f t="shared" si="43"/>
        <v>0</v>
      </c>
      <c r="BC220" s="10" t="e">
        <f t="shared" si="37"/>
        <v>#REF!</v>
      </c>
      <c r="BD220" s="10" t="e">
        <f t="shared" si="48"/>
        <v>#REF!</v>
      </c>
      <c r="BE220" s="11" t="e">
        <f t="shared" si="46"/>
        <v>#REF!</v>
      </c>
      <c r="BF220" s="10" t="e">
        <f t="shared" si="47"/>
        <v>#REF!</v>
      </c>
      <c r="BG220" s="11">
        <f t="shared" si="49"/>
        <v>188226.1329229213</v>
      </c>
      <c r="BH220" s="11">
        <f t="shared" si="49"/>
        <v>68356.427549443848</v>
      </c>
      <c r="BI220" s="9" t="e">
        <f t="shared" si="40"/>
        <v>#REF!</v>
      </c>
    </row>
    <row r="221" spans="1:61" ht="18.9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66"/>
      <c r="N221" s="67"/>
      <c r="O221" s="53"/>
      <c r="P221" s="53"/>
      <c r="Q221" s="68"/>
      <c r="R221" s="30"/>
      <c r="S221" s="30"/>
      <c r="T221" s="69"/>
      <c r="U221" s="69"/>
      <c r="V221" s="20"/>
      <c r="W221" s="20"/>
      <c r="Z221" s="7"/>
      <c r="AZ221" s="7"/>
      <c r="BA221" s="9"/>
      <c r="BB221" s="9"/>
      <c r="BC221" s="10"/>
      <c r="BD221" s="10"/>
      <c r="BE221" s="11"/>
      <c r="BF221" s="10"/>
      <c r="BG221" s="11"/>
      <c r="BH221" s="11"/>
      <c r="BI221" s="9"/>
    </row>
    <row r="222" spans="1:61" ht="18.9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66"/>
      <c r="N222" s="67"/>
      <c r="O222" s="53"/>
      <c r="P222" s="53"/>
      <c r="Q222" s="68"/>
      <c r="R222" s="30"/>
      <c r="S222" s="30"/>
      <c r="T222" s="69"/>
      <c r="U222" s="69"/>
      <c r="V222" s="20"/>
      <c r="W222" s="20"/>
      <c r="Z222" s="7"/>
      <c r="AZ222" s="7"/>
      <c r="BA222" s="9"/>
      <c r="BB222" s="9"/>
      <c r="BC222" s="10"/>
      <c r="BD222" s="10"/>
      <c r="BE222" s="11"/>
      <c r="BF222" s="10"/>
      <c r="BG222" s="11"/>
      <c r="BH222" s="11"/>
      <c r="BI222" s="9"/>
    </row>
    <row r="223" spans="1:61" ht="18.9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66"/>
      <c r="N223" s="67"/>
      <c r="O223" s="53"/>
      <c r="P223" s="53"/>
      <c r="Q223" s="68"/>
      <c r="R223" s="30"/>
      <c r="S223" s="30"/>
      <c r="T223" s="69"/>
      <c r="U223" s="69"/>
      <c r="V223" s="20"/>
      <c r="W223" s="20"/>
      <c r="Z223" s="7"/>
      <c r="AZ223" s="7"/>
      <c r="BA223" s="9"/>
      <c r="BB223" s="9"/>
      <c r="BC223" s="10"/>
      <c r="BD223" s="10"/>
      <c r="BE223" s="11"/>
      <c r="BF223" s="10"/>
      <c r="BG223" s="11"/>
      <c r="BH223" s="11"/>
      <c r="BI223" s="9"/>
    </row>
    <row r="224" spans="1:61" ht="54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66"/>
      <c r="N224" s="67"/>
      <c r="O224" s="53"/>
      <c r="P224" s="53"/>
      <c r="Q224" s="68"/>
      <c r="R224" s="30"/>
      <c r="S224" s="30"/>
      <c r="T224" s="69"/>
      <c r="U224" s="69"/>
      <c r="V224" s="20"/>
      <c r="W224" s="20"/>
      <c r="Z224" s="7"/>
      <c r="AZ224" s="7"/>
      <c r="BA224" s="9"/>
      <c r="BB224" s="9"/>
      <c r="BC224" s="10"/>
      <c r="BD224" s="10"/>
      <c r="BE224" s="11"/>
      <c r="BF224" s="10"/>
      <c r="BG224" s="11"/>
      <c r="BH224" s="11"/>
      <c r="BI224" s="9"/>
    </row>
    <row r="225" spans="1:61" ht="18.95" customHeight="1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190" t="s">
        <v>70</v>
      </c>
      <c r="N225" s="190"/>
      <c r="O225" s="190"/>
      <c r="P225" s="190"/>
      <c r="Q225" s="190"/>
      <c r="R225" s="190"/>
      <c r="S225" s="190"/>
      <c r="T225" s="190"/>
      <c r="U225" s="16"/>
      <c r="V225" s="171"/>
      <c r="W225" s="171"/>
      <c r="AZ225" s="7"/>
      <c r="BA225" s="9"/>
      <c r="BB225" s="9"/>
      <c r="BC225" s="10"/>
      <c r="BD225" s="10"/>
      <c r="BE225" s="11"/>
      <c r="BF225" s="10"/>
      <c r="BG225" s="11"/>
      <c r="BH225" s="11"/>
      <c r="BI225" s="9"/>
    </row>
    <row r="226" spans="1:61" ht="18.95" customHeight="1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190"/>
      <c r="N226" s="190"/>
      <c r="O226" s="190"/>
      <c r="P226" s="190"/>
      <c r="Q226" s="190"/>
      <c r="R226" s="190"/>
      <c r="S226" s="190"/>
      <c r="T226" s="190"/>
      <c r="U226" s="17">
        <f ca="1">TODAY()</f>
        <v>45397</v>
      </c>
      <c r="V226" s="171"/>
      <c r="W226" s="171"/>
      <c r="AZ226" s="7"/>
      <c r="BA226" s="9"/>
      <c r="BB226" s="9"/>
      <c r="BC226" s="10"/>
      <c r="BD226" s="10"/>
      <c r="BE226" s="11"/>
      <c r="BF226" s="10"/>
      <c r="BG226" s="11"/>
      <c r="BH226" s="11"/>
      <c r="BI226" s="9"/>
    </row>
    <row r="227" spans="1:61" ht="11.45" customHeight="1">
      <c r="A227" s="76"/>
      <c r="B227" s="76"/>
      <c r="C227" s="76"/>
      <c r="D227" s="76"/>
      <c r="E227" s="76"/>
      <c r="F227" s="76"/>
      <c r="G227" s="76"/>
      <c r="H227" s="76"/>
      <c r="I227" s="76"/>
      <c r="J227" s="76"/>
      <c r="K227" s="76"/>
      <c r="L227" s="76"/>
      <c r="M227" s="77"/>
      <c r="N227" s="77"/>
      <c r="O227" s="77"/>
      <c r="P227" s="77"/>
      <c r="Q227" s="77"/>
      <c r="R227" s="77"/>
      <c r="S227" s="77"/>
      <c r="T227" s="77"/>
      <c r="U227" s="78"/>
      <c r="V227" s="55"/>
      <c r="W227" s="55"/>
      <c r="AZ227" s="7"/>
      <c r="BA227" s="9"/>
      <c r="BB227" s="9"/>
      <c r="BC227" s="10"/>
      <c r="BD227" s="10"/>
      <c r="BE227" s="11"/>
      <c r="BF227" s="10"/>
      <c r="BG227" s="11"/>
      <c r="BH227" s="11"/>
      <c r="BI227" s="9"/>
    </row>
    <row r="228" spans="1:61" ht="18.9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8" t="s">
        <v>71</v>
      </c>
      <c r="N228" s="63">
        <v>145</v>
      </c>
      <c r="O228" s="65">
        <f>IF(T220&lt;1,0,O220)</f>
        <v>256582.56047236515</v>
      </c>
      <c r="P228" s="65">
        <f t="shared" si="44"/>
        <v>181756.14599370919</v>
      </c>
      <c r="Q228" s="191">
        <f t="shared" si="45"/>
        <v>74826.414478655963</v>
      </c>
      <c r="R228" s="192"/>
      <c r="S228" s="193"/>
      <c r="T228" s="194">
        <f>IF(T220&lt;0,0,T220-P228)</f>
        <v>59679375.436931074</v>
      </c>
      <c r="U228" s="194"/>
      <c r="V228" s="20"/>
      <c r="W228" s="20"/>
      <c r="AZ228" s="7" t="e">
        <f>O264-P264-Q264+#REF!-#REF!-#REF!</f>
        <v>#REF!</v>
      </c>
      <c r="BA228" s="9">
        <v>174</v>
      </c>
      <c r="BB228" s="9">
        <f t="shared" si="43"/>
        <v>0</v>
      </c>
      <c r="BC228" s="10" t="e">
        <f>IF(BB228=1,$F$19,IF(BC220&gt;0,BE220,0))</f>
        <v>#REF!</v>
      </c>
      <c r="BD228" s="10" t="e">
        <f t="shared" si="48"/>
        <v>#REF!</v>
      </c>
      <c r="BE228" s="11" t="e">
        <f t="shared" si="46"/>
        <v>#REF!</v>
      </c>
      <c r="BF228" s="10" t="e">
        <f t="shared" si="47"/>
        <v>#REF!</v>
      </c>
      <c r="BG228" s="11">
        <f t="shared" ref="BG228:BH246" si="50">P264</f>
        <v>188461.41558907495</v>
      </c>
      <c r="BH228" s="11">
        <f t="shared" si="50"/>
        <v>68121.144883290195</v>
      </c>
      <c r="BI228" s="9" t="e">
        <f t="shared" si="40"/>
        <v>#REF!</v>
      </c>
    </row>
    <row r="229" spans="1:61" ht="18.9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8"/>
      <c r="N229" s="63">
        <v>146</v>
      </c>
      <c r="O229" s="65">
        <f t="shared" ref="O229:O251" si="51">IF(T228&lt;1,0,O228)</f>
        <v>256582.56047236515</v>
      </c>
      <c r="P229" s="65">
        <f t="shared" si="44"/>
        <v>181983.3411762013</v>
      </c>
      <c r="Q229" s="191">
        <f t="shared" si="45"/>
        <v>74599.219296163821</v>
      </c>
      <c r="R229" s="192"/>
      <c r="S229" s="193"/>
      <c r="T229" s="194">
        <f t="shared" ref="T229:T251" si="52">IF(T228&lt;0,0,T228-P229)</f>
        <v>59497392.095754869</v>
      </c>
      <c r="U229" s="194"/>
      <c r="V229" s="20"/>
      <c r="W229" s="20"/>
      <c r="AZ229" s="7" t="e">
        <f>O265-P265-Q265+#REF!-#REF!-#REF!</f>
        <v>#REF!</v>
      </c>
      <c r="BA229" s="9">
        <v>175</v>
      </c>
      <c r="BB229" s="9">
        <f t="shared" si="43"/>
        <v>0</v>
      </c>
      <c r="BC229" s="10" t="e">
        <f t="shared" si="37"/>
        <v>#REF!</v>
      </c>
      <c r="BD229" s="10" t="e">
        <f t="shared" si="48"/>
        <v>#REF!</v>
      </c>
      <c r="BE229" s="11" t="e">
        <f t="shared" si="46"/>
        <v>#REF!</v>
      </c>
      <c r="BF229" s="10" t="e">
        <f t="shared" si="47"/>
        <v>#REF!</v>
      </c>
      <c r="BG229" s="11">
        <f t="shared" si="50"/>
        <v>188696.99235856129</v>
      </c>
      <c r="BH229" s="11">
        <f t="shared" si="50"/>
        <v>67885.568113803864</v>
      </c>
      <c r="BI229" s="9" t="e">
        <f t="shared" si="40"/>
        <v>#REF!</v>
      </c>
    </row>
    <row r="230" spans="1:61" ht="18.9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8"/>
      <c r="N230" s="63">
        <v>147</v>
      </c>
      <c r="O230" s="65">
        <f t="shared" si="51"/>
        <v>256582.56047236515</v>
      </c>
      <c r="P230" s="65">
        <f t="shared" si="44"/>
        <v>182210.82035267155</v>
      </c>
      <c r="Q230" s="191">
        <f t="shared" si="45"/>
        <v>74371.740119693568</v>
      </c>
      <c r="R230" s="192"/>
      <c r="S230" s="193"/>
      <c r="T230" s="194">
        <f t="shared" si="52"/>
        <v>59315181.275402196</v>
      </c>
      <c r="U230" s="194"/>
      <c r="V230" s="20"/>
      <c r="W230" s="20"/>
      <c r="AZ230" s="7" t="e">
        <f>O266-P266-Q266+#REF!-#REF!-#REF!</f>
        <v>#REF!</v>
      </c>
      <c r="BA230" s="9">
        <v>176</v>
      </c>
      <c r="BB230" s="9">
        <f t="shared" si="43"/>
        <v>0</v>
      </c>
      <c r="BC230" s="10" t="e">
        <f t="shared" si="37"/>
        <v>#REF!</v>
      </c>
      <c r="BD230" s="10" t="e">
        <f t="shared" si="48"/>
        <v>#REF!</v>
      </c>
      <c r="BE230" s="11" t="e">
        <f t="shared" si="46"/>
        <v>#REF!</v>
      </c>
      <c r="BF230" s="10" t="e">
        <f t="shared" si="47"/>
        <v>#REF!</v>
      </c>
      <c r="BG230" s="11">
        <f t="shared" si="50"/>
        <v>188932.86359900949</v>
      </c>
      <c r="BH230" s="11">
        <f t="shared" si="50"/>
        <v>67649.696873355642</v>
      </c>
      <c r="BI230" s="9" t="e">
        <f t="shared" si="40"/>
        <v>#REF!</v>
      </c>
    </row>
    <row r="231" spans="1:61" ht="18.9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8"/>
      <c r="N231" s="63">
        <v>148</v>
      </c>
      <c r="O231" s="65">
        <f t="shared" si="51"/>
        <v>256582.56047236515</v>
      </c>
      <c r="P231" s="65">
        <f t="shared" si="44"/>
        <v>182438.5838781124</v>
      </c>
      <c r="Q231" s="191">
        <f t="shared" si="45"/>
        <v>74143.97659425273</v>
      </c>
      <c r="R231" s="192"/>
      <c r="S231" s="193"/>
      <c r="T231" s="194">
        <f t="shared" si="52"/>
        <v>59132742.691524081</v>
      </c>
      <c r="U231" s="194"/>
      <c r="V231" s="20"/>
      <c r="W231" s="20"/>
      <c r="AZ231" s="7" t="e">
        <f>O267-P267-Q267+#REF!-#REF!-#REF!</f>
        <v>#REF!</v>
      </c>
      <c r="BA231" s="9">
        <v>177</v>
      </c>
      <c r="BB231" s="9">
        <f t="shared" si="43"/>
        <v>0</v>
      </c>
      <c r="BC231" s="10" t="e">
        <f t="shared" si="37"/>
        <v>#REF!</v>
      </c>
      <c r="BD231" s="10" t="e">
        <f t="shared" si="48"/>
        <v>#REF!</v>
      </c>
      <c r="BE231" s="11" t="e">
        <f t="shared" si="46"/>
        <v>#REF!</v>
      </c>
      <c r="BF231" s="10" t="e">
        <f t="shared" si="47"/>
        <v>#REF!</v>
      </c>
      <c r="BG231" s="11">
        <f t="shared" si="50"/>
        <v>189169.02967850823</v>
      </c>
      <c r="BH231" s="11">
        <f t="shared" si="50"/>
        <v>67413.530793856902</v>
      </c>
      <c r="BI231" s="9" t="e">
        <f t="shared" si="40"/>
        <v>#REF!</v>
      </c>
    </row>
    <row r="232" spans="1:61" ht="18.9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8"/>
      <c r="N232" s="63">
        <v>149</v>
      </c>
      <c r="O232" s="65">
        <f t="shared" si="51"/>
        <v>256582.56047236515</v>
      </c>
      <c r="P232" s="65">
        <f t="shared" si="44"/>
        <v>182666.63210796006</v>
      </c>
      <c r="Q232" s="191">
        <f t="shared" si="45"/>
        <v>73915.928364405103</v>
      </c>
      <c r="R232" s="192"/>
      <c r="S232" s="193"/>
      <c r="T232" s="194">
        <f t="shared" si="52"/>
        <v>58950076.059416123</v>
      </c>
      <c r="U232" s="194"/>
      <c r="V232" s="20"/>
      <c r="W232" s="20"/>
      <c r="AZ232" s="7" t="e">
        <f>O268-P268-Q268+#REF!-#REF!-#REF!</f>
        <v>#REF!</v>
      </c>
      <c r="BA232" s="9">
        <v>178</v>
      </c>
      <c r="BB232" s="9">
        <f t="shared" si="43"/>
        <v>0</v>
      </c>
      <c r="BC232" s="10" t="e">
        <f t="shared" si="37"/>
        <v>#REF!</v>
      </c>
      <c r="BD232" s="10" t="e">
        <f t="shared" si="48"/>
        <v>#REF!</v>
      </c>
      <c r="BE232" s="11" t="e">
        <f t="shared" si="46"/>
        <v>#REF!</v>
      </c>
      <c r="BF232" s="10" t="e">
        <f t="shared" si="47"/>
        <v>#REF!</v>
      </c>
      <c r="BG232" s="11">
        <f t="shared" si="50"/>
        <v>189405.49096560635</v>
      </c>
      <c r="BH232" s="11">
        <f t="shared" si="50"/>
        <v>67177.069506758766</v>
      </c>
      <c r="BI232" s="9" t="e">
        <f t="shared" si="40"/>
        <v>#REF!</v>
      </c>
    </row>
    <row r="233" spans="1:61" ht="18.9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8"/>
      <c r="N233" s="63">
        <v>150</v>
      </c>
      <c r="O233" s="65">
        <f t="shared" si="51"/>
        <v>256582.56047236515</v>
      </c>
      <c r="P233" s="65">
        <f t="shared" si="44"/>
        <v>182894.965398095</v>
      </c>
      <c r="Q233" s="191">
        <f t="shared" si="45"/>
        <v>73687.595074270153</v>
      </c>
      <c r="R233" s="192"/>
      <c r="S233" s="193"/>
      <c r="T233" s="194">
        <f t="shared" si="52"/>
        <v>58767181.094018027</v>
      </c>
      <c r="U233" s="194"/>
      <c r="V233" s="20"/>
      <c r="W233" s="20"/>
      <c r="Z233" s="7"/>
      <c r="AZ233" s="7" t="e">
        <f>O269-P269-Q269+#REF!-#REF!-#REF!</f>
        <v>#REF!</v>
      </c>
      <c r="BA233" s="9">
        <v>179</v>
      </c>
      <c r="BB233" s="9">
        <f t="shared" si="43"/>
        <v>0</v>
      </c>
      <c r="BC233" s="10" t="e">
        <f t="shared" si="37"/>
        <v>#REF!</v>
      </c>
      <c r="BD233" s="10" t="e">
        <f t="shared" si="48"/>
        <v>#REF!</v>
      </c>
      <c r="BE233" s="11" t="e">
        <f t="shared" si="46"/>
        <v>#REF!</v>
      </c>
      <c r="BF233" s="10" t="e">
        <f t="shared" si="47"/>
        <v>#REF!</v>
      </c>
      <c r="BG233" s="11">
        <f t="shared" si="50"/>
        <v>189642.24782931339</v>
      </c>
      <c r="BH233" s="11">
        <f t="shared" si="50"/>
        <v>66940.312643051744</v>
      </c>
      <c r="BI233" s="9" t="e">
        <f t="shared" si="40"/>
        <v>#REF!</v>
      </c>
    </row>
    <row r="234" spans="1:61" ht="18.9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8"/>
      <c r="N234" s="63">
        <v>151</v>
      </c>
      <c r="O234" s="65">
        <f t="shared" si="51"/>
        <v>256582.56047236515</v>
      </c>
      <c r="P234" s="65">
        <f t="shared" si="44"/>
        <v>183123.58410484262</v>
      </c>
      <c r="Q234" s="191">
        <f t="shared" si="45"/>
        <v>73458.976367522511</v>
      </c>
      <c r="R234" s="192"/>
      <c r="S234" s="193"/>
      <c r="T234" s="194">
        <f t="shared" si="52"/>
        <v>58584057.509913184</v>
      </c>
      <c r="U234" s="194"/>
      <c r="V234" s="20"/>
      <c r="W234" s="20"/>
      <c r="AZ234" s="7" t="e">
        <f>O270-P270-Q270+#REF!-#REF!-#REF!</f>
        <v>#REF!</v>
      </c>
      <c r="BA234" s="9">
        <v>180</v>
      </c>
      <c r="BB234" s="9">
        <f t="shared" si="43"/>
        <v>0</v>
      </c>
      <c r="BC234" s="10" t="e">
        <f t="shared" si="37"/>
        <v>#REF!</v>
      </c>
      <c r="BD234" s="10" t="e">
        <f t="shared" si="48"/>
        <v>#REF!</v>
      </c>
      <c r="BE234" s="11" t="e">
        <f t="shared" si="46"/>
        <v>#REF!</v>
      </c>
      <c r="BF234" s="10" t="e">
        <f t="shared" si="47"/>
        <v>#REF!</v>
      </c>
      <c r="BG234" s="11">
        <f t="shared" si="50"/>
        <v>189879.30063910005</v>
      </c>
      <c r="BH234" s="11">
        <f t="shared" si="50"/>
        <v>66703.259833265111</v>
      </c>
      <c r="BI234" s="9" t="e">
        <f t="shared" si="40"/>
        <v>#REF!</v>
      </c>
    </row>
    <row r="235" spans="1:61" ht="18.9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8"/>
      <c r="N235" s="63">
        <v>152</v>
      </c>
      <c r="O235" s="65">
        <f t="shared" si="51"/>
        <v>256582.56047236515</v>
      </c>
      <c r="P235" s="65">
        <f t="shared" si="44"/>
        <v>183352.48858497367</v>
      </c>
      <c r="Q235" s="191">
        <f t="shared" si="45"/>
        <v>73230.071887391474</v>
      </c>
      <c r="R235" s="192"/>
      <c r="S235" s="193"/>
      <c r="T235" s="194">
        <f t="shared" si="52"/>
        <v>58400705.021328211</v>
      </c>
      <c r="U235" s="194"/>
      <c r="V235" s="20"/>
      <c r="W235" s="20"/>
      <c r="AZ235" s="7" t="e">
        <f>O271-P271-Q271+#REF!-#REF!-#REF!</f>
        <v>#REF!</v>
      </c>
      <c r="BA235" s="9">
        <v>181</v>
      </c>
      <c r="BB235" s="9">
        <f t="shared" si="43"/>
        <v>0</v>
      </c>
      <c r="BC235" s="10" t="e">
        <f t="shared" si="37"/>
        <v>#REF!</v>
      </c>
      <c r="BD235" s="10" t="e">
        <f t="shared" si="48"/>
        <v>#REF!</v>
      </c>
      <c r="BE235" s="11" t="e">
        <f t="shared" si="46"/>
        <v>#REF!</v>
      </c>
      <c r="BF235" s="10" t="e">
        <f t="shared" si="47"/>
        <v>#REF!</v>
      </c>
      <c r="BG235" s="11">
        <f t="shared" si="50"/>
        <v>190116.6497648989</v>
      </c>
      <c r="BH235" s="11">
        <f t="shared" si="50"/>
        <v>66465.910707466232</v>
      </c>
      <c r="BI235" s="9" t="e">
        <f t="shared" si="40"/>
        <v>#REF!</v>
      </c>
    </row>
    <row r="236" spans="1:61" ht="18.9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8"/>
      <c r="N236" s="63">
        <v>153</v>
      </c>
      <c r="O236" s="65">
        <f t="shared" si="51"/>
        <v>256582.56047236515</v>
      </c>
      <c r="P236" s="65">
        <f t="shared" si="44"/>
        <v>183581.6791957049</v>
      </c>
      <c r="Q236" s="191">
        <f t="shared" si="45"/>
        <v>73000.88127666025</v>
      </c>
      <c r="R236" s="192"/>
      <c r="S236" s="193"/>
      <c r="T236" s="194">
        <f t="shared" si="52"/>
        <v>58217123.342132509</v>
      </c>
      <c r="U236" s="194"/>
      <c r="V236" s="20"/>
      <c r="W236" s="20"/>
      <c r="AZ236" s="7" t="e">
        <f>O272-P272-Q272+#REF!-#REF!-#REF!</f>
        <v>#REF!</v>
      </c>
      <c r="BA236" s="9">
        <v>182</v>
      </c>
      <c r="BB236" s="9">
        <f t="shared" si="43"/>
        <v>0</v>
      </c>
      <c r="BC236" s="10" t="e">
        <f t="shared" ref="BC236:BC299" si="53">IF(BB236=1,$F$19,IF(BC235&gt;0,BE235,0))</f>
        <v>#REF!</v>
      </c>
      <c r="BD236" s="10" t="e">
        <f t="shared" si="48"/>
        <v>#REF!</v>
      </c>
      <c r="BE236" s="11" t="e">
        <f t="shared" si="46"/>
        <v>#REF!</v>
      </c>
      <c r="BF236" s="10" t="e">
        <f t="shared" si="47"/>
        <v>#REF!</v>
      </c>
      <c r="BG236" s="11">
        <f t="shared" si="50"/>
        <v>190354.29557710502</v>
      </c>
      <c r="BH236" s="11">
        <f t="shared" si="50"/>
        <v>66228.264895260116</v>
      </c>
      <c r="BI236" s="9" t="e">
        <f t="shared" si="40"/>
        <v>#REF!</v>
      </c>
    </row>
    <row r="237" spans="1:61" ht="18.9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8"/>
      <c r="N237" s="63">
        <v>154</v>
      </c>
      <c r="O237" s="65">
        <f t="shared" si="51"/>
        <v>256582.56047236515</v>
      </c>
      <c r="P237" s="65">
        <f t="shared" si="44"/>
        <v>183811.15629469953</v>
      </c>
      <c r="Q237" s="191">
        <f t="shared" si="45"/>
        <v>72771.404177665623</v>
      </c>
      <c r="R237" s="192"/>
      <c r="S237" s="193"/>
      <c r="T237" s="194">
        <f t="shared" si="52"/>
        <v>58033312.185837813</v>
      </c>
      <c r="U237" s="194"/>
      <c r="V237" s="20"/>
      <c r="W237" s="20"/>
      <c r="AZ237" s="7" t="e">
        <f>O273-P273-Q273+#REF!-#REF!-#REF!</f>
        <v>#REF!</v>
      </c>
      <c r="BA237" s="9">
        <v>183</v>
      </c>
      <c r="BB237" s="9">
        <f t="shared" si="43"/>
        <v>0</v>
      </c>
      <c r="BC237" s="10" t="e">
        <f t="shared" si="53"/>
        <v>#REF!</v>
      </c>
      <c r="BD237" s="10" t="e">
        <f t="shared" si="48"/>
        <v>#REF!</v>
      </c>
      <c r="BE237" s="11" t="e">
        <f t="shared" si="46"/>
        <v>#REF!</v>
      </c>
      <c r="BF237" s="10" t="e">
        <f t="shared" si="47"/>
        <v>#REF!</v>
      </c>
      <c r="BG237" s="11">
        <f t="shared" si="50"/>
        <v>190592.23844657638</v>
      </c>
      <c r="BH237" s="11">
        <f t="shared" si="50"/>
        <v>65990.32202578873</v>
      </c>
      <c r="BI237" s="9" t="e">
        <f t="shared" si="40"/>
        <v>#REF!</v>
      </c>
    </row>
    <row r="238" spans="1:61" ht="18.9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8"/>
      <c r="N238" s="63">
        <v>155</v>
      </c>
      <c r="O238" s="65">
        <f t="shared" si="51"/>
        <v>256582.56047236515</v>
      </c>
      <c r="P238" s="65">
        <f t="shared" si="44"/>
        <v>184040.92024006788</v>
      </c>
      <c r="Q238" s="191">
        <f t="shared" si="45"/>
        <v>72541.640232297243</v>
      </c>
      <c r="R238" s="192"/>
      <c r="S238" s="193"/>
      <c r="T238" s="194">
        <f t="shared" si="52"/>
        <v>57849271.265597746</v>
      </c>
      <c r="U238" s="194"/>
      <c r="V238" s="20"/>
      <c r="W238" s="20"/>
      <c r="AZ238" s="7" t="e">
        <f>O274-P274-Q274+#REF!-#REF!-#REF!</f>
        <v>#REF!</v>
      </c>
      <c r="BA238" s="9">
        <v>184</v>
      </c>
      <c r="BB238" s="9">
        <f t="shared" si="43"/>
        <v>0</v>
      </c>
      <c r="BC238" s="10" t="e">
        <f t="shared" si="53"/>
        <v>#REF!</v>
      </c>
      <c r="BD238" s="10" t="e">
        <f t="shared" si="48"/>
        <v>#REF!</v>
      </c>
      <c r="BE238" s="11" t="e">
        <f t="shared" si="46"/>
        <v>#REF!</v>
      </c>
      <c r="BF238" s="10" t="e">
        <f t="shared" si="47"/>
        <v>#REF!</v>
      </c>
      <c r="BG238" s="11">
        <f t="shared" si="50"/>
        <v>190830.47874463466</v>
      </c>
      <c r="BH238" s="11">
        <f t="shared" si="50"/>
        <v>65752.081727730518</v>
      </c>
      <c r="BI238" s="9" t="e">
        <f t="shared" si="40"/>
        <v>#REF!</v>
      </c>
    </row>
    <row r="239" spans="1:61" ht="18.9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8"/>
      <c r="N239" s="63">
        <v>156</v>
      </c>
      <c r="O239" s="65">
        <f t="shared" si="51"/>
        <v>256582.56047236515</v>
      </c>
      <c r="P239" s="65">
        <f t="shared" si="44"/>
        <v>184270.97139036798</v>
      </c>
      <c r="Q239" s="191">
        <f t="shared" si="45"/>
        <v>72311.589081997168</v>
      </c>
      <c r="R239" s="192"/>
      <c r="S239" s="193"/>
      <c r="T239" s="194">
        <f t="shared" si="52"/>
        <v>57665000.294207379</v>
      </c>
      <c r="U239" s="194"/>
      <c r="V239" s="20"/>
      <c r="W239" s="20"/>
      <c r="Z239" s="7"/>
      <c r="AZ239" s="7" t="e">
        <f>O275-P275-Q275+#REF!-#REF!-#REF!</f>
        <v>#REF!</v>
      </c>
      <c r="BA239" s="9">
        <v>185</v>
      </c>
      <c r="BB239" s="9">
        <f t="shared" si="43"/>
        <v>0</v>
      </c>
      <c r="BC239" s="10" t="e">
        <f t="shared" si="53"/>
        <v>#REF!</v>
      </c>
      <c r="BD239" s="10" t="e">
        <f t="shared" si="48"/>
        <v>#REF!</v>
      </c>
      <c r="BE239" s="11" t="e">
        <f t="shared" si="46"/>
        <v>#REF!</v>
      </c>
      <c r="BF239" s="10" t="e">
        <f t="shared" si="47"/>
        <v>#REF!</v>
      </c>
      <c r="BG239" s="11">
        <f t="shared" si="50"/>
        <v>191069.01684306539</v>
      </c>
      <c r="BH239" s="11">
        <f t="shared" si="50"/>
        <v>65513.543629299711</v>
      </c>
      <c r="BI239" s="9" t="e">
        <f t="shared" si="40"/>
        <v>#REF!</v>
      </c>
    </row>
    <row r="240" spans="1:61" ht="18.9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13" t="s">
        <v>72</v>
      </c>
      <c r="N240" s="63">
        <v>157</v>
      </c>
      <c r="O240" s="65">
        <f t="shared" si="51"/>
        <v>256582.56047236515</v>
      </c>
      <c r="P240" s="65">
        <f t="shared" si="44"/>
        <v>184501.31010460595</v>
      </c>
      <c r="Q240" s="191">
        <f t="shared" si="45"/>
        <v>72081.250367759203</v>
      </c>
      <c r="R240" s="192"/>
      <c r="S240" s="193"/>
      <c r="T240" s="194">
        <f t="shared" si="52"/>
        <v>57480498.984102771</v>
      </c>
      <c r="U240" s="194"/>
      <c r="V240" s="20"/>
      <c r="W240" s="20"/>
      <c r="AZ240" s="7" t="e">
        <f>O276-P276-Q276+#REF!-#REF!-#REF!</f>
        <v>#REF!</v>
      </c>
      <c r="BA240" s="9">
        <v>186</v>
      </c>
      <c r="BB240" s="9">
        <f t="shared" si="43"/>
        <v>0</v>
      </c>
      <c r="BC240" s="10" t="e">
        <f t="shared" si="53"/>
        <v>#REF!</v>
      </c>
      <c r="BD240" s="10" t="e">
        <f t="shared" si="48"/>
        <v>#REF!</v>
      </c>
      <c r="BE240" s="11" t="e">
        <f t="shared" si="46"/>
        <v>#REF!</v>
      </c>
      <c r="BF240" s="10" t="e">
        <f t="shared" si="47"/>
        <v>#REF!</v>
      </c>
      <c r="BG240" s="11">
        <f t="shared" si="50"/>
        <v>191307.85311411924</v>
      </c>
      <c r="BH240" s="11">
        <f t="shared" si="50"/>
        <v>65274.707358245891</v>
      </c>
      <c r="BI240" s="9" t="e">
        <f t="shared" si="40"/>
        <v>#REF!</v>
      </c>
    </row>
    <row r="241" spans="1:61" ht="18.9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18"/>
      <c r="N241" s="63">
        <v>158</v>
      </c>
      <c r="O241" s="65">
        <f t="shared" si="51"/>
        <v>256582.56047236515</v>
      </c>
      <c r="P241" s="65">
        <f t="shared" si="44"/>
        <v>184731.93674223669</v>
      </c>
      <c r="Q241" s="191">
        <f t="shared" si="45"/>
        <v>71850.623730128442</v>
      </c>
      <c r="R241" s="192"/>
      <c r="S241" s="193"/>
      <c r="T241" s="194">
        <f t="shared" si="52"/>
        <v>57295767.047360532</v>
      </c>
      <c r="U241" s="194"/>
      <c r="V241" s="20"/>
      <c r="W241" s="20"/>
      <c r="AZ241" s="7" t="e">
        <f>O277-P277-Q277+#REF!-#REF!-#REF!</f>
        <v>#REF!</v>
      </c>
      <c r="BA241" s="9">
        <v>187</v>
      </c>
      <c r="BB241" s="9">
        <f t="shared" si="43"/>
        <v>0</v>
      </c>
      <c r="BC241" s="10" t="e">
        <f t="shared" si="53"/>
        <v>#REF!</v>
      </c>
      <c r="BD241" s="10" t="e">
        <f t="shared" si="48"/>
        <v>#REF!</v>
      </c>
      <c r="BE241" s="11" t="e">
        <f t="shared" si="46"/>
        <v>#REF!</v>
      </c>
      <c r="BF241" s="10" t="e">
        <f t="shared" si="47"/>
        <v>#REF!</v>
      </c>
      <c r="BG241" s="11">
        <f t="shared" si="50"/>
        <v>191546.98793051191</v>
      </c>
      <c r="BH241" s="11">
        <f t="shared" si="50"/>
        <v>65035.572541853231</v>
      </c>
      <c r="BI241" s="9" t="e">
        <f t="shared" si="40"/>
        <v>#REF!</v>
      </c>
    </row>
    <row r="242" spans="1:61" ht="18.9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18"/>
      <c r="N242" s="63">
        <v>159</v>
      </c>
      <c r="O242" s="65">
        <f t="shared" si="51"/>
        <v>256582.56047236515</v>
      </c>
      <c r="P242" s="65">
        <f t="shared" si="44"/>
        <v>184962.8516631645</v>
      </c>
      <c r="Q242" s="191">
        <f t="shared" si="45"/>
        <v>71619.708809200645</v>
      </c>
      <c r="R242" s="192"/>
      <c r="S242" s="193"/>
      <c r="T242" s="194">
        <f t="shared" si="52"/>
        <v>57110804.195697367</v>
      </c>
      <c r="U242" s="194"/>
      <c r="V242" s="20"/>
      <c r="W242" s="20"/>
      <c r="AZ242" s="7" t="e">
        <f>O278-P278-Q278+#REF!-#REF!-#REF!</f>
        <v>#REF!</v>
      </c>
      <c r="BA242" s="9">
        <v>188</v>
      </c>
      <c r="BB242" s="9">
        <f t="shared" si="43"/>
        <v>0</v>
      </c>
      <c r="BC242" s="10" t="e">
        <f t="shared" si="53"/>
        <v>#REF!</v>
      </c>
      <c r="BD242" s="10" t="e">
        <f t="shared" si="48"/>
        <v>#REF!</v>
      </c>
      <c r="BE242" s="11" t="e">
        <f t="shared" si="46"/>
        <v>#REF!</v>
      </c>
      <c r="BF242" s="10" t="e">
        <f t="shared" si="47"/>
        <v>#REF!</v>
      </c>
      <c r="BG242" s="11">
        <f t="shared" si="50"/>
        <v>191786.42166542503</v>
      </c>
      <c r="BH242" s="11">
        <f t="shared" si="50"/>
        <v>64796.138806940107</v>
      </c>
      <c r="BI242" s="9" t="e">
        <f t="shared" si="40"/>
        <v>#REF!</v>
      </c>
    </row>
    <row r="243" spans="1:61" ht="18.9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18"/>
      <c r="N243" s="63">
        <v>160</v>
      </c>
      <c r="O243" s="65">
        <f t="shared" si="51"/>
        <v>256582.56047236515</v>
      </c>
      <c r="P243" s="65">
        <f t="shared" si="44"/>
        <v>185194.05522774343</v>
      </c>
      <c r="Q243" s="191">
        <f t="shared" si="45"/>
        <v>71388.505244621687</v>
      </c>
      <c r="R243" s="192"/>
      <c r="S243" s="193"/>
      <c r="T243" s="194">
        <f t="shared" si="52"/>
        <v>56925610.140469626</v>
      </c>
      <c r="U243" s="194"/>
      <c r="V243" s="20"/>
      <c r="W243" s="20"/>
      <c r="AZ243" s="7" t="e">
        <f>O279-P279-Q279+#REF!-#REF!-#REF!</f>
        <v>#REF!</v>
      </c>
      <c r="BA243" s="9">
        <v>189</v>
      </c>
      <c r="BB243" s="9">
        <f t="shared" si="43"/>
        <v>0</v>
      </c>
      <c r="BC243" s="10" t="e">
        <f>IF(BB243=1,$F$19,IF(BC242&gt;0,BE242,0))</f>
        <v>#REF!</v>
      </c>
      <c r="BD243" s="10" t="e">
        <f t="shared" si="48"/>
        <v>#REF!</v>
      </c>
      <c r="BE243" s="11" t="e">
        <f t="shared" si="46"/>
        <v>#REF!</v>
      </c>
      <c r="BF243" s="10" t="e">
        <f t="shared" si="47"/>
        <v>#REF!</v>
      </c>
      <c r="BG243" s="11">
        <f t="shared" si="50"/>
        <v>192026.15469250683</v>
      </c>
      <c r="BH243" s="11">
        <f t="shared" si="50"/>
        <v>64556.405779858324</v>
      </c>
      <c r="BI243" s="9" t="e">
        <f t="shared" si="40"/>
        <v>#REF!</v>
      </c>
    </row>
    <row r="244" spans="1:61" ht="18.9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18"/>
      <c r="N244" s="63">
        <v>161</v>
      </c>
      <c r="O244" s="65">
        <f t="shared" si="51"/>
        <v>256582.56047236515</v>
      </c>
      <c r="P244" s="65">
        <f t="shared" si="44"/>
        <v>185425.54779677812</v>
      </c>
      <c r="Q244" s="191">
        <f t="shared" si="45"/>
        <v>71157.012675587015</v>
      </c>
      <c r="R244" s="192"/>
      <c r="S244" s="193"/>
      <c r="T244" s="194">
        <f t="shared" si="52"/>
        <v>56740184.592672847</v>
      </c>
      <c r="U244" s="194"/>
      <c r="V244" s="20"/>
      <c r="W244" s="20"/>
      <c r="AZ244" s="7" t="e">
        <f>O280-P280-Q280+#REF!-#REF!-#REF!</f>
        <v>#REF!</v>
      </c>
      <c r="BA244" s="9">
        <v>190</v>
      </c>
      <c r="BB244" s="9">
        <f t="shared" si="43"/>
        <v>0</v>
      </c>
      <c r="BC244" s="10" t="e">
        <f t="shared" si="53"/>
        <v>#REF!</v>
      </c>
      <c r="BD244" s="10" t="e">
        <f t="shared" si="48"/>
        <v>#REF!</v>
      </c>
      <c r="BE244" s="11" t="e">
        <f t="shared" si="46"/>
        <v>#REF!</v>
      </c>
      <c r="BF244" s="10" t="e">
        <f t="shared" si="47"/>
        <v>#REF!</v>
      </c>
      <c r="BG244" s="11">
        <f t="shared" si="50"/>
        <v>192266.18738587244</v>
      </c>
      <c r="BH244" s="11">
        <f t="shared" si="50"/>
        <v>64316.373086492684</v>
      </c>
      <c r="BI244" s="9" t="e">
        <f t="shared" si="40"/>
        <v>#REF!</v>
      </c>
    </row>
    <row r="245" spans="1:61" ht="18.9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18"/>
      <c r="N245" s="63">
        <v>162</v>
      </c>
      <c r="O245" s="65">
        <f t="shared" si="51"/>
        <v>256582.56047236515</v>
      </c>
      <c r="P245" s="65">
        <f t="shared" si="44"/>
        <v>185657.32973152411</v>
      </c>
      <c r="Q245" s="191">
        <f t="shared" si="45"/>
        <v>70925.230740841056</v>
      </c>
      <c r="R245" s="192"/>
      <c r="S245" s="193"/>
      <c r="T245" s="194">
        <f t="shared" si="52"/>
        <v>56554527.262941323</v>
      </c>
      <c r="U245" s="194"/>
      <c r="V245" s="20"/>
      <c r="W245" s="20"/>
      <c r="Z245" s="7"/>
      <c r="AZ245" s="7" t="e">
        <f>O281-P281-Q281+#REF!-#REF!-#REF!</f>
        <v>#REF!</v>
      </c>
      <c r="BA245" s="9">
        <v>191</v>
      </c>
      <c r="BB245" s="9">
        <f t="shared" si="43"/>
        <v>0</v>
      </c>
      <c r="BC245" s="10" t="e">
        <f t="shared" si="53"/>
        <v>#REF!</v>
      </c>
      <c r="BD245" s="10" t="e">
        <f t="shared" si="48"/>
        <v>#REF!</v>
      </c>
      <c r="BE245" s="11" t="e">
        <f t="shared" si="46"/>
        <v>#REF!</v>
      </c>
      <c r="BF245" s="10" t="e">
        <f t="shared" si="47"/>
        <v>#REF!</v>
      </c>
      <c r="BG245" s="11">
        <f t="shared" si="50"/>
        <v>192506.5201201048</v>
      </c>
      <c r="BH245" s="11">
        <f t="shared" si="50"/>
        <v>64076.040352260345</v>
      </c>
      <c r="BI245" s="9" t="e">
        <f t="shared" si="40"/>
        <v>#REF!</v>
      </c>
    </row>
    <row r="246" spans="1:61" ht="18.9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18"/>
      <c r="N246" s="63">
        <v>163</v>
      </c>
      <c r="O246" s="65">
        <f t="shared" si="51"/>
        <v>256582.56047236515</v>
      </c>
      <c r="P246" s="65">
        <f t="shared" si="44"/>
        <v>185889.40139368852</v>
      </c>
      <c r="Q246" s="191">
        <f t="shared" si="45"/>
        <v>70693.159078676646</v>
      </c>
      <c r="R246" s="192"/>
      <c r="S246" s="193"/>
      <c r="T246" s="194">
        <f t="shared" si="52"/>
        <v>56368637.861547634</v>
      </c>
      <c r="U246" s="194"/>
      <c r="V246" s="20"/>
      <c r="W246" s="20"/>
      <c r="AZ246" s="7" t="e">
        <f>O282-P282-Q282+#REF!-#REF!-#REF!</f>
        <v>#REF!</v>
      </c>
      <c r="BA246" s="9">
        <v>192</v>
      </c>
      <c r="BB246" s="9">
        <f t="shared" si="43"/>
        <v>0</v>
      </c>
      <c r="BC246" s="10" t="e">
        <f t="shared" si="53"/>
        <v>#REF!</v>
      </c>
      <c r="BD246" s="10" t="e">
        <f t="shared" si="48"/>
        <v>#REF!</v>
      </c>
      <c r="BE246" s="11" t="e">
        <f t="shared" si="46"/>
        <v>#REF!</v>
      </c>
      <c r="BF246" s="10" t="e">
        <f t="shared" si="47"/>
        <v>#REF!</v>
      </c>
      <c r="BG246" s="11">
        <f t="shared" si="50"/>
        <v>192747.15327025496</v>
      </c>
      <c r="BH246" s="11">
        <f t="shared" si="50"/>
        <v>63835.407202110197</v>
      </c>
      <c r="BI246" s="9" t="e">
        <f t="shared" si="40"/>
        <v>#REF!</v>
      </c>
    </row>
    <row r="247" spans="1:61" ht="18.95" customHeight="1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18"/>
      <c r="N247" s="63">
        <v>164</v>
      </c>
      <c r="O247" s="65">
        <f t="shared" si="51"/>
        <v>256582.56047236515</v>
      </c>
      <c r="P247" s="65">
        <f t="shared" si="44"/>
        <v>186121.76314543062</v>
      </c>
      <c r="Q247" s="191">
        <f t="shared" si="45"/>
        <v>70460.797326934538</v>
      </c>
      <c r="R247" s="192"/>
      <c r="S247" s="193"/>
      <c r="T247" s="194">
        <f t="shared" si="52"/>
        <v>56182516.098402202</v>
      </c>
      <c r="U247" s="194"/>
      <c r="V247" s="20"/>
      <c r="W247" s="20"/>
      <c r="AZ247" s="7" t="e">
        <f>O290-P290-Q290+#REF!-#REF!-#REF!</f>
        <v>#REF!</v>
      </c>
      <c r="BA247" s="9">
        <v>193</v>
      </c>
      <c r="BB247" s="9">
        <f t="shared" si="43"/>
        <v>0</v>
      </c>
      <c r="BC247" s="10" t="e">
        <f t="shared" si="53"/>
        <v>#REF!</v>
      </c>
      <c r="BD247" s="10" t="e">
        <f t="shared" si="48"/>
        <v>#REF!</v>
      </c>
      <c r="BE247" s="11" t="e">
        <f t="shared" si="46"/>
        <v>#REF!</v>
      </c>
      <c r="BF247" s="10" t="e">
        <f t="shared" si="47"/>
        <v>#REF!</v>
      </c>
      <c r="BG247" s="11">
        <f t="shared" ref="BG247:BH251" si="54">P290</f>
        <v>192988.08721184277</v>
      </c>
      <c r="BH247" s="11">
        <f t="shared" si="54"/>
        <v>63594.473260522376</v>
      </c>
      <c r="BI247" s="9" t="e">
        <f t="shared" si="40"/>
        <v>#REF!</v>
      </c>
    </row>
    <row r="248" spans="1:61" ht="18.95" customHeight="1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18"/>
      <c r="N248" s="63">
        <v>165</v>
      </c>
      <c r="O248" s="65">
        <f t="shared" si="51"/>
        <v>256582.56047236515</v>
      </c>
      <c r="P248" s="65">
        <f t="shared" si="44"/>
        <v>186354.41534936242</v>
      </c>
      <c r="Q248" s="191">
        <f t="shared" si="45"/>
        <v>70228.145123002731</v>
      </c>
      <c r="R248" s="192"/>
      <c r="S248" s="193"/>
      <c r="T248" s="194">
        <f t="shared" si="52"/>
        <v>55996161.683052838</v>
      </c>
      <c r="U248" s="194"/>
      <c r="V248" s="20"/>
      <c r="W248" s="20"/>
      <c r="AZ248" s="7" t="e">
        <f>O291-P291-Q291+#REF!-#REF!-#REF!</f>
        <v>#REF!</v>
      </c>
      <c r="BA248" s="9">
        <v>194</v>
      </c>
      <c r="BB248" s="9">
        <f t="shared" si="43"/>
        <v>0</v>
      </c>
      <c r="BC248" s="10" t="e">
        <f t="shared" si="53"/>
        <v>#REF!</v>
      </c>
      <c r="BD248" s="10" t="e">
        <f t="shared" si="48"/>
        <v>#REF!</v>
      </c>
      <c r="BE248" s="11" t="e">
        <f t="shared" si="46"/>
        <v>#REF!</v>
      </c>
      <c r="BF248" s="10" t="e">
        <f t="shared" si="47"/>
        <v>#REF!</v>
      </c>
      <c r="BG248" s="11">
        <f t="shared" si="54"/>
        <v>193229.32232085752</v>
      </c>
      <c r="BH248" s="11">
        <f t="shared" si="54"/>
        <v>63353.238151507583</v>
      </c>
      <c r="BI248" s="9" t="e">
        <f t="shared" si="40"/>
        <v>#REF!</v>
      </c>
    </row>
    <row r="249" spans="1:61" ht="18.95" customHeight="1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18"/>
      <c r="N249" s="63">
        <v>166</v>
      </c>
      <c r="O249" s="65">
        <f t="shared" si="51"/>
        <v>256582.56047236515</v>
      </c>
      <c r="P249" s="65">
        <f t="shared" si="44"/>
        <v>186587.35836854912</v>
      </c>
      <c r="Q249" s="191">
        <f t="shared" si="45"/>
        <v>69995.202103816031</v>
      </c>
      <c r="R249" s="192"/>
      <c r="S249" s="193"/>
      <c r="T249" s="194">
        <f t="shared" si="52"/>
        <v>55809574.324684292</v>
      </c>
      <c r="U249" s="194"/>
      <c r="V249" s="20"/>
      <c r="W249" s="20"/>
      <c r="AZ249" s="7" t="e">
        <f>O292-P292-Q292+#REF!-#REF!-#REF!</f>
        <v>#REF!</v>
      </c>
      <c r="BA249" s="9">
        <v>195</v>
      </c>
      <c r="BB249" s="9">
        <f t="shared" si="43"/>
        <v>0</v>
      </c>
      <c r="BC249" s="10" t="e">
        <f t="shared" si="53"/>
        <v>#REF!</v>
      </c>
      <c r="BD249" s="10" t="e">
        <f t="shared" si="48"/>
        <v>#REF!</v>
      </c>
      <c r="BE249" s="11" t="e">
        <f t="shared" si="46"/>
        <v>#REF!</v>
      </c>
      <c r="BF249" s="10" t="e">
        <f t="shared" si="47"/>
        <v>#REF!</v>
      </c>
      <c r="BG249" s="11">
        <f t="shared" si="54"/>
        <v>193470.85897375859</v>
      </c>
      <c r="BH249" s="11">
        <f t="shared" si="54"/>
        <v>63111.701498606511</v>
      </c>
      <c r="BI249" s="9" t="e">
        <f t="shared" si="40"/>
        <v>#REF!</v>
      </c>
    </row>
    <row r="250" spans="1:61" ht="18.95" customHeight="1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18"/>
      <c r="N250" s="63">
        <v>167</v>
      </c>
      <c r="O250" s="65">
        <f t="shared" si="51"/>
        <v>256582.56047236515</v>
      </c>
      <c r="P250" s="65">
        <f t="shared" si="44"/>
        <v>186820.59256650976</v>
      </c>
      <c r="Q250" s="191">
        <f t="shared" si="45"/>
        <v>69761.967905855345</v>
      </c>
      <c r="R250" s="192"/>
      <c r="S250" s="193"/>
      <c r="T250" s="194">
        <f t="shared" si="52"/>
        <v>55622753.73211778</v>
      </c>
      <c r="U250" s="194"/>
      <c r="V250" s="20"/>
      <c r="W250" s="20"/>
      <c r="AZ250" s="7" t="e">
        <f>O293-P293-Q293+#REF!-#REF!-#REF!</f>
        <v>#REF!</v>
      </c>
      <c r="BA250" s="9">
        <v>196</v>
      </c>
      <c r="BB250" s="9">
        <f t="shared" si="43"/>
        <v>0</v>
      </c>
      <c r="BC250" s="10" t="e">
        <f t="shared" si="53"/>
        <v>#REF!</v>
      </c>
      <c r="BD250" s="10" t="e">
        <f t="shared" si="48"/>
        <v>#REF!</v>
      </c>
      <c r="BE250" s="11" t="e">
        <f t="shared" si="46"/>
        <v>#REF!</v>
      </c>
      <c r="BF250" s="10" t="e">
        <f t="shared" si="47"/>
        <v>#REF!</v>
      </c>
      <c r="BG250" s="11">
        <f t="shared" si="54"/>
        <v>193712.69754747581</v>
      </c>
      <c r="BH250" s="11">
        <f t="shared" si="54"/>
        <v>62869.862924889319</v>
      </c>
      <c r="BI250" s="9" t="e">
        <f t="shared" si="40"/>
        <v>#REF!</v>
      </c>
    </row>
    <row r="251" spans="1:61" ht="18.95" customHeight="1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19"/>
      <c r="N251" s="63">
        <v>168</v>
      </c>
      <c r="O251" s="65">
        <f t="shared" si="51"/>
        <v>256582.56047236515</v>
      </c>
      <c r="P251" s="65">
        <f t="shared" si="44"/>
        <v>187054.11830721793</v>
      </c>
      <c r="Q251" s="191">
        <f t="shared" si="45"/>
        <v>69528.442165147208</v>
      </c>
      <c r="R251" s="192"/>
      <c r="S251" s="193"/>
      <c r="T251" s="194">
        <f t="shared" si="52"/>
        <v>55435699.613810562</v>
      </c>
      <c r="U251" s="194"/>
      <c r="V251" s="20"/>
      <c r="W251" s="20"/>
      <c r="Z251" s="7"/>
      <c r="AZ251" s="7" t="e">
        <f>O294-P294-Q294+#REF!-#REF!-#REF!</f>
        <v>#REF!</v>
      </c>
      <c r="BA251" s="9">
        <v>197</v>
      </c>
      <c r="BB251" s="9">
        <f t="shared" si="43"/>
        <v>0</v>
      </c>
      <c r="BC251" s="10" t="e">
        <f t="shared" si="53"/>
        <v>#REF!</v>
      </c>
      <c r="BD251" s="10" t="e">
        <f t="shared" si="48"/>
        <v>#REF!</v>
      </c>
      <c r="BE251" s="11" t="e">
        <f t="shared" si="46"/>
        <v>#REF!</v>
      </c>
      <c r="BF251" s="10" t="e">
        <f t="shared" si="47"/>
        <v>#REF!</v>
      </c>
      <c r="BG251" s="11">
        <f t="shared" si="54"/>
        <v>193954.83841941017</v>
      </c>
      <c r="BH251" s="11">
        <f t="shared" si="54"/>
        <v>62627.722052954974</v>
      </c>
      <c r="BI251" s="9" t="e">
        <f t="shared" si="40"/>
        <v>#REF!</v>
      </c>
    </row>
    <row r="252" spans="1:61" ht="18.95" customHeight="1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95"/>
      <c r="N252" s="67"/>
      <c r="O252" s="53"/>
      <c r="P252" s="53"/>
      <c r="Q252" s="68"/>
      <c r="R252" s="30"/>
      <c r="S252" s="30"/>
      <c r="T252" s="69"/>
      <c r="U252" s="69"/>
      <c r="V252" s="20"/>
      <c r="W252" s="20"/>
      <c r="Z252" s="7"/>
      <c r="AZ252" s="7"/>
      <c r="BA252" s="9"/>
      <c r="BB252" s="9"/>
      <c r="BC252" s="10"/>
      <c r="BD252" s="10"/>
      <c r="BE252" s="11"/>
      <c r="BF252" s="10"/>
      <c r="BG252" s="11"/>
      <c r="BH252" s="11"/>
      <c r="BI252" s="9"/>
    </row>
    <row r="253" spans="1:61" ht="18.95" customHeight="1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95"/>
      <c r="N253" s="67"/>
      <c r="O253" s="53"/>
      <c r="P253" s="53"/>
      <c r="Q253" s="68"/>
      <c r="R253" s="30"/>
      <c r="S253" s="30"/>
      <c r="T253" s="69"/>
      <c r="U253" s="69"/>
      <c r="V253" s="20"/>
      <c r="W253" s="20"/>
      <c r="Z253" s="7"/>
      <c r="AZ253" s="7"/>
      <c r="BA253" s="9"/>
      <c r="BB253" s="9"/>
      <c r="BC253" s="10"/>
      <c r="BD253" s="10"/>
      <c r="BE253" s="11"/>
      <c r="BF253" s="10"/>
      <c r="BG253" s="11"/>
      <c r="BH253" s="11"/>
      <c r="BI253" s="9"/>
    </row>
    <row r="254" spans="1:61" ht="18.95" customHeight="1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95"/>
      <c r="N254" s="67"/>
      <c r="O254" s="53"/>
      <c r="P254" s="53"/>
      <c r="Q254" s="68"/>
      <c r="R254" s="30"/>
      <c r="S254" s="30"/>
      <c r="T254" s="69"/>
      <c r="U254" s="69"/>
      <c r="V254" s="20"/>
      <c r="W254" s="20"/>
      <c r="Z254" s="7"/>
      <c r="AZ254" s="7"/>
      <c r="BA254" s="9"/>
      <c r="BB254" s="9"/>
      <c r="BC254" s="10"/>
      <c r="BD254" s="10"/>
      <c r="BE254" s="11"/>
      <c r="BF254" s="10"/>
      <c r="BG254" s="11"/>
      <c r="BH254" s="11"/>
      <c r="BI254" s="9"/>
    </row>
    <row r="255" spans="1:61" ht="49.5" customHeight="1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95"/>
      <c r="N255" s="67"/>
      <c r="O255" s="53"/>
      <c r="P255" s="53"/>
      <c r="Q255" s="68"/>
      <c r="R255" s="30"/>
      <c r="S255" s="30"/>
      <c r="T255" s="69"/>
      <c r="U255" s="69"/>
      <c r="V255" s="20"/>
      <c r="W255" s="20"/>
      <c r="Z255" s="7"/>
      <c r="AZ255" s="7"/>
      <c r="BA255" s="9"/>
      <c r="BB255" s="9"/>
      <c r="BC255" s="10"/>
      <c r="BD255" s="10"/>
      <c r="BE255" s="11"/>
      <c r="BF255" s="10"/>
      <c r="BG255" s="11"/>
      <c r="BH255" s="11"/>
      <c r="BI255" s="9"/>
    </row>
    <row r="256" spans="1:61" ht="18.95" customHeight="1">
      <c r="A256" s="5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190" t="s">
        <v>73</v>
      </c>
      <c r="N256" s="190"/>
      <c r="O256" s="190"/>
      <c r="P256" s="190"/>
      <c r="Q256" s="190"/>
      <c r="R256" s="190"/>
      <c r="S256" s="190"/>
      <c r="T256" s="190"/>
      <c r="U256" s="16"/>
      <c r="V256" s="171"/>
      <c r="W256" s="171"/>
      <c r="Z256" s="7"/>
      <c r="AZ256" s="7"/>
      <c r="BA256" s="9"/>
      <c r="BB256" s="9"/>
      <c r="BC256" s="10"/>
      <c r="BD256" s="10"/>
      <c r="BE256" s="11"/>
      <c r="BF256" s="10"/>
      <c r="BG256" s="11"/>
      <c r="BH256" s="11"/>
      <c r="BI256" s="9"/>
    </row>
    <row r="257" spans="1:61" ht="18.95" customHeight="1">
      <c r="A257" s="5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190"/>
      <c r="N257" s="190"/>
      <c r="O257" s="190"/>
      <c r="P257" s="190"/>
      <c r="Q257" s="190"/>
      <c r="R257" s="190"/>
      <c r="S257" s="190"/>
      <c r="T257" s="190"/>
      <c r="U257" s="17">
        <f ca="1">TODAY()</f>
        <v>45397</v>
      </c>
      <c r="V257" s="171"/>
      <c r="W257" s="171"/>
      <c r="Z257" s="7"/>
      <c r="AZ257" s="7"/>
      <c r="BA257" s="9"/>
      <c r="BB257" s="9"/>
      <c r="BC257" s="10"/>
      <c r="BD257" s="10"/>
      <c r="BE257" s="11"/>
      <c r="BF257" s="10"/>
      <c r="BG257" s="11"/>
      <c r="BH257" s="11"/>
      <c r="BI257" s="9"/>
    </row>
    <row r="258" spans="1:61" ht="11.1" customHeight="1">
      <c r="A258" s="76"/>
      <c r="B258" s="76"/>
      <c r="C258" s="76"/>
      <c r="D258" s="76"/>
      <c r="E258" s="76"/>
      <c r="F258" s="76"/>
      <c r="G258" s="76"/>
      <c r="H258" s="76"/>
      <c r="I258" s="76"/>
      <c r="J258" s="76"/>
      <c r="K258" s="76"/>
      <c r="L258" s="76"/>
      <c r="M258" s="77"/>
      <c r="N258" s="77"/>
      <c r="O258" s="77"/>
      <c r="P258" s="77"/>
      <c r="Q258" s="77"/>
      <c r="R258" s="77"/>
      <c r="S258" s="77"/>
      <c r="T258" s="77"/>
      <c r="U258" s="78"/>
      <c r="V258" s="55"/>
      <c r="W258" s="55"/>
      <c r="Z258" s="7"/>
      <c r="AZ258" s="7"/>
      <c r="BA258" s="9"/>
      <c r="BB258" s="9"/>
      <c r="BC258" s="10"/>
      <c r="BD258" s="10"/>
      <c r="BE258" s="11"/>
      <c r="BF258" s="10"/>
      <c r="BG258" s="11"/>
      <c r="BH258" s="11"/>
      <c r="BI258" s="9"/>
    </row>
    <row r="259" spans="1:61" ht="18.95" customHeight="1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8" t="s">
        <v>74</v>
      </c>
      <c r="N259" s="63">
        <v>169</v>
      </c>
      <c r="O259" s="65">
        <f>IF(T251&lt;1,0,O251)</f>
        <v>256582.56047236515</v>
      </c>
      <c r="P259" s="65">
        <f t="shared" si="44"/>
        <v>187287.93595510197</v>
      </c>
      <c r="Q259" s="191">
        <f t="shared" si="45"/>
        <v>69294.62451726319</v>
      </c>
      <c r="R259" s="192"/>
      <c r="S259" s="193"/>
      <c r="T259" s="194">
        <f>IF(T251&lt;0,0,T251-P259)</f>
        <v>55248411.677855462</v>
      </c>
      <c r="U259" s="194"/>
      <c r="V259" s="20"/>
      <c r="W259" s="20"/>
      <c r="AZ259" s="7" t="e">
        <f>O295-P295-Q295+#REF!-#REF!-#REF!</f>
        <v>#REF!</v>
      </c>
      <c r="BA259" s="9">
        <v>198</v>
      </c>
      <c r="BB259" s="9">
        <f t="shared" si="43"/>
        <v>0</v>
      </c>
      <c r="BC259" s="10" t="e">
        <f>IF(BB259=1,$F$19,IF(BC251&gt;0,BE251,0))</f>
        <v>#REF!</v>
      </c>
      <c r="BD259" s="10" t="e">
        <f t="shared" si="48"/>
        <v>#REF!</v>
      </c>
      <c r="BE259" s="11" t="e">
        <f t="shared" si="46"/>
        <v>#REF!</v>
      </c>
      <c r="BF259" s="10" t="e">
        <f t="shared" si="47"/>
        <v>#REF!</v>
      </c>
      <c r="BG259" s="11">
        <f t="shared" ref="BG259:BH277" si="55">P295</f>
        <v>194197.28196743445</v>
      </c>
      <c r="BH259" s="11">
        <f t="shared" si="55"/>
        <v>62385.27850493072</v>
      </c>
      <c r="BI259" s="9" t="e">
        <f t="shared" si="40"/>
        <v>#REF!</v>
      </c>
    </row>
    <row r="260" spans="1:61" ht="18.95" customHeight="1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8"/>
      <c r="N260" s="63">
        <v>170</v>
      </c>
      <c r="O260" s="65">
        <f t="shared" ref="O260:O282" si="56">IF(T259&lt;1,0,O259)</f>
        <v>256582.56047236515</v>
      </c>
      <c r="P260" s="65">
        <f t="shared" si="44"/>
        <v>187522.04587504582</v>
      </c>
      <c r="Q260" s="191">
        <f t="shared" si="45"/>
        <v>69060.514597319314</v>
      </c>
      <c r="R260" s="192"/>
      <c r="S260" s="193"/>
      <c r="T260" s="194">
        <f t="shared" ref="T260:T282" si="57">IF(T259&lt;0,0,T259-P260)</f>
        <v>55060889.631980419</v>
      </c>
      <c r="U260" s="194"/>
      <c r="V260" s="20"/>
      <c r="W260" s="20"/>
      <c r="AZ260" s="7" t="e">
        <f>O296-P296-Q296+#REF!-#REF!-#REF!</f>
        <v>#REF!</v>
      </c>
      <c r="BA260" s="9">
        <v>199</v>
      </c>
      <c r="BB260" s="9">
        <f t="shared" si="43"/>
        <v>0</v>
      </c>
      <c r="BC260" s="10" t="e">
        <f t="shared" si="53"/>
        <v>#REF!</v>
      </c>
      <c r="BD260" s="10" t="e">
        <f t="shared" si="48"/>
        <v>#REF!</v>
      </c>
      <c r="BE260" s="11" t="e">
        <f t="shared" si="46"/>
        <v>#REF!</v>
      </c>
      <c r="BF260" s="10" t="e">
        <f t="shared" si="47"/>
        <v>#REF!</v>
      </c>
      <c r="BG260" s="11">
        <f t="shared" si="55"/>
        <v>194440.02856989374</v>
      </c>
      <c r="BH260" s="11">
        <f t="shared" si="55"/>
        <v>62142.531902471419</v>
      </c>
      <c r="BI260" s="9" t="e">
        <f t="shared" si="40"/>
        <v>#REF!</v>
      </c>
    </row>
    <row r="261" spans="1:61" ht="18.95" customHeight="1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8"/>
      <c r="N261" s="63">
        <v>171</v>
      </c>
      <c r="O261" s="65">
        <f t="shared" si="56"/>
        <v>256582.56047236515</v>
      </c>
      <c r="P261" s="65">
        <f t="shared" si="44"/>
        <v>187756.44843238965</v>
      </c>
      <c r="Q261" s="191">
        <f t="shared" si="45"/>
        <v>68826.112039975516</v>
      </c>
      <c r="R261" s="192"/>
      <c r="S261" s="193"/>
      <c r="T261" s="194">
        <f t="shared" si="57"/>
        <v>54873133.183548033</v>
      </c>
      <c r="U261" s="194"/>
      <c r="V261" s="20"/>
      <c r="W261" s="20"/>
      <c r="AZ261" s="7" t="e">
        <f>O297-P297-Q297+#REF!-#REF!-#REF!</f>
        <v>#REF!</v>
      </c>
      <c r="BA261" s="9">
        <v>200</v>
      </c>
      <c r="BB261" s="9">
        <f t="shared" si="43"/>
        <v>0</v>
      </c>
      <c r="BC261" s="10" t="e">
        <f t="shared" si="53"/>
        <v>#REF!</v>
      </c>
      <c r="BD261" s="10" t="e">
        <f t="shared" si="48"/>
        <v>#REF!</v>
      </c>
      <c r="BE261" s="11" t="e">
        <f t="shared" si="46"/>
        <v>#REF!</v>
      </c>
      <c r="BF261" s="10" t="e">
        <f t="shared" si="47"/>
        <v>#REF!</v>
      </c>
      <c r="BG261" s="11">
        <f t="shared" si="55"/>
        <v>194683.07860560608</v>
      </c>
      <c r="BH261" s="11">
        <f t="shared" si="55"/>
        <v>61899.481866759037</v>
      </c>
      <c r="BI261" s="9" t="e">
        <f t="shared" si="40"/>
        <v>#REF!</v>
      </c>
    </row>
    <row r="262" spans="1:61" ht="18.95" customHeight="1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8"/>
      <c r="N262" s="63">
        <v>172</v>
      </c>
      <c r="O262" s="65">
        <f t="shared" si="56"/>
        <v>256582.56047236515</v>
      </c>
      <c r="P262" s="65">
        <f t="shared" si="44"/>
        <v>187991.14399293013</v>
      </c>
      <c r="Q262" s="191">
        <f t="shared" si="45"/>
        <v>68591.416479435022</v>
      </c>
      <c r="R262" s="192"/>
      <c r="S262" s="193"/>
      <c r="T262" s="194">
        <f t="shared" si="57"/>
        <v>54685142.039555103</v>
      </c>
      <c r="U262" s="194"/>
      <c r="V262" s="20"/>
      <c r="W262" s="20"/>
      <c r="AZ262" s="7" t="e">
        <f>O298-P298-Q298+#REF!-#REF!-#REF!</f>
        <v>#REF!</v>
      </c>
      <c r="BA262" s="9">
        <v>201</v>
      </c>
      <c r="BB262" s="9">
        <f t="shared" si="43"/>
        <v>0</v>
      </c>
      <c r="BC262" s="10" t="e">
        <f t="shared" si="53"/>
        <v>#REF!</v>
      </c>
      <c r="BD262" s="10" t="e">
        <f t="shared" si="48"/>
        <v>#REF!</v>
      </c>
      <c r="BE262" s="11" t="e">
        <f t="shared" si="46"/>
        <v>#REF!</v>
      </c>
      <c r="BF262" s="10" t="e">
        <f t="shared" si="47"/>
        <v>#REF!</v>
      </c>
      <c r="BG262" s="11">
        <f t="shared" si="55"/>
        <v>194926.43245386309</v>
      </c>
      <c r="BH262" s="11">
        <f t="shared" si="55"/>
        <v>61656.128018502044</v>
      </c>
      <c r="BI262" s="9" t="e">
        <f t="shared" si="40"/>
        <v>#REF!</v>
      </c>
    </row>
    <row r="263" spans="1:61" ht="18.95" customHeight="1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8"/>
      <c r="N263" s="63">
        <v>173</v>
      </c>
      <c r="O263" s="65">
        <f t="shared" si="56"/>
        <v>256582.56047236515</v>
      </c>
      <c r="P263" s="65">
        <f t="shared" si="44"/>
        <v>188226.1329229213</v>
      </c>
      <c r="Q263" s="191">
        <f t="shared" si="45"/>
        <v>68356.427549443848</v>
      </c>
      <c r="R263" s="192"/>
      <c r="S263" s="193"/>
      <c r="T263" s="194">
        <f t="shared" si="57"/>
        <v>54496915.906632185</v>
      </c>
      <c r="U263" s="194"/>
      <c r="V263" s="20"/>
      <c r="W263" s="20"/>
      <c r="AZ263" s="7" t="e">
        <f>O299-P299-Q299+#REF!-#REF!-#REF!</f>
        <v>#REF!</v>
      </c>
      <c r="BA263" s="9">
        <v>202</v>
      </c>
      <c r="BB263" s="9">
        <f t="shared" si="43"/>
        <v>0</v>
      </c>
      <c r="BC263" s="10" t="e">
        <f t="shared" si="53"/>
        <v>#REF!</v>
      </c>
      <c r="BD263" s="10" t="e">
        <f t="shared" si="48"/>
        <v>#REF!</v>
      </c>
      <c r="BE263" s="11" t="e">
        <f t="shared" si="46"/>
        <v>#REF!</v>
      </c>
      <c r="BF263" s="10" t="e">
        <f t="shared" si="47"/>
        <v>#REF!</v>
      </c>
      <c r="BG263" s="11">
        <f t="shared" si="55"/>
        <v>195170.09049443045</v>
      </c>
      <c r="BH263" s="11">
        <f t="shared" si="55"/>
        <v>61412.469977934714</v>
      </c>
      <c r="BI263" s="9" t="e">
        <f t="shared" si="40"/>
        <v>#REF!</v>
      </c>
    </row>
    <row r="264" spans="1:61" ht="18.95" customHeight="1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8"/>
      <c r="N264" s="63">
        <v>174</v>
      </c>
      <c r="O264" s="65">
        <f t="shared" si="56"/>
        <v>256582.56047236515</v>
      </c>
      <c r="P264" s="65">
        <f t="shared" si="44"/>
        <v>188461.41558907495</v>
      </c>
      <c r="Q264" s="191">
        <f t="shared" si="45"/>
        <v>68121.144883290195</v>
      </c>
      <c r="R264" s="192"/>
      <c r="S264" s="193"/>
      <c r="T264" s="194">
        <f t="shared" si="57"/>
        <v>54308454.491043113</v>
      </c>
      <c r="U264" s="194"/>
      <c r="V264" s="20"/>
      <c r="W264" s="20"/>
      <c r="Z264" s="7"/>
      <c r="AZ264" s="7" t="e">
        <f>O300-P300-Q300+#REF!-#REF!-#REF!</f>
        <v>#REF!</v>
      </c>
      <c r="BA264" s="9">
        <v>203</v>
      </c>
      <c r="BB264" s="9">
        <f t="shared" si="43"/>
        <v>0</v>
      </c>
      <c r="BC264" s="10" t="e">
        <f t="shared" si="53"/>
        <v>#REF!</v>
      </c>
      <c r="BD264" s="10" t="e">
        <f t="shared" si="48"/>
        <v>#REF!</v>
      </c>
      <c r="BE264" s="11" t="e">
        <f t="shared" si="46"/>
        <v>#REF!</v>
      </c>
      <c r="BF264" s="10" t="e">
        <f t="shared" si="47"/>
        <v>#REF!</v>
      </c>
      <c r="BG264" s="11">
        <f t="shared" si="55"/>
        <v>195414.05310754848</v>
      </c>
      <c r="BH264" s="11">
        <f t="shared" si="55"/>
        <v>61168.507364816687</v>
      </c>
      <c r="BI264" s="9" t="e">
        <f t="shared" si="40"/>
        <v>#REF!</v>
      </c>
    </row>
    <row r="265" spans="1:61" ht="18.95" customHeight="1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8"/>
      <c r="N265" s="63">
        <v>175</v>
      </c>
      <c r="O265" s="65">
        <f t="shared" si="56"/>
        <v>256582.56047236515</v>
      </c>
      <c r="P265" s="65">
        <f t="shared" si="44"/>
        <v>188696.99235856129</v>
      </c>
      <c r="Q265" s="191">
        <f t="shared" si="45"/>
        <v>67885.568113803864</v>
      </c>
      <c r="R265" s="192"/>
      <c r="S265" s="193"/>
      <c r="T265" s="194">
        <f t="shared" si="57"/>
        <v>54119757.498684555</v>
      </c>
      <c r="U265" s="194"/>
      <c r="V265" s="20"/>
      <c r="W265" s="20"/>
      <c r="AZ265" s="7" t="e">
        <f>O301-P301-Q301+#REF!-#REF!-#REF!</f>
        <v>#REF!</v>
      </c>
      <c r="BA265" s="9">
        <v>204</v>
      </c>
      <c r="BB265" s="9">
        <f t="shared" si="43"/>
        <v>0</v>
      </c>
      <c r="BC265" s="10" t="e">
        <f t="shared" si="53"/>
        <v>#REF!</v>
      </c>
      <c r="BD265" s="10" t="e">
        <f t="shared" si="48"/>
        <v>#REF!</v>
      </c>
      <c r="BE265" s="11" t="e">
        <f t="shared" si="46"/>
        <v>#REF!</v>
      </c>
      <c r="BF265" s="10" t="e">
        <f t="shared" si="47"/>
        <v>#REF!</v>
      </c>
      <c r="BG265" s="11">
        <f t="shared" si="55"/>
        <v>195658.32067393293</v>
      </c>
      <c r="BH265" s="11">
        <f t="shared" si="55"/>
        <v>60924.239798432238</v>
      </c>
      <c r="BI265" s="9" t="e">
        <f t="shared" si="40"/>
        <v>#REF!</v>
      </c>
    </row>
    <row r="266" spans="1:61" ht="18.95" customHeight="1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8"/>
      <c r="N266" s="63">
        <v>176</v>
      </c>
      <c r="O266" s="65">
        <f t="shared" si="56"/>
        <v>256582.56047236515</v>
      </c>
      <c r="P266" s="65">
        <f t="shared" si="44"/>
        <v>188932.86359900949</v>
      </c>
      <c r="Q266" s="191">
        <f t="shared" si="45"/>
        <v>67649.696873355642</v>
      </c>
      <c r="R266" s="192"/>
      <c r="S266" s="193"/>
      <c r="T266" s="194">
        <f t="shared" si="57"/>
        <v>53930824.635085545</v>
      </c>
      <c r="U266" s="194"/>
      <c r="V266" s="20"/>
      <c r="W266" s="20"/>
      <c r="AZ266" s="7" t="e">
        <f>O302-P302-Q302+#REF!-#REF!-#REF!</f>
        <v>#REF!</v>
      </c>
      <c r="BA266" s="9">
        <v>205</v>
      </c>
      <c r="BB266" s="9">
        <f t="shared" si="43"/>
        <v>0</v>
      </c>
      <c r="BC266" s="10" t="e">
        <f t="shared" si="53"/>
        <v>#REF!</v>
      </c>
      <c r="BD266" s="10" t="e">
        <f t="shared" si="48"/>
        <v>#REF!</v>
      </c>
      <c r="BE266" s="11" t="e">
        <f t="shared" si="46"/>
        <v>#REF!</v>
      </c>
      <c r="BF266" s="10" t="e">
        <f t="shared" si="47"/>
        <v>#REF!</v>
      </c>
      <c r="BG266" s="11">
        <f t="shared" si="55"/>
        <v>195902.89357477531</v>
      </c>
      <c r="BH266" s="11">
        <f t="shared" si="55"/>
        <v>60679.666897589814</v>
      </c>
      <c r="BI266" s="9" t="e">
        <f t="shared" si="40"/>
        <v>#REF!</v>
      </c>
    </row>
    <row r="267" spans="1:61" ht="18.95" customHeight="1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8"/>
      <c r="N267" s="63">
        <v>177</v>
      </c>
      <c r="O267" s="65">
        <f t="shared" si="56"/>
        <v>256582.56047236515</v>
      </c>
      <c r="P267" s="65">
        <f t="shared" si="44"/>
        <v>189169.02967850823</v>
      </c>
      <c r="Q267" s="191">
        <f t="shared" si="45"/>
        <v>67413.530793856902</v>
      </c>
      <c r="R267" s="192"/>
      <c r="S267" s="193"/>
      <c r="T267" s="194">
        <f t="shared" si="57"/>
        <v>53741655.605407037</v>
      </c>
      <c r="U267" s="194"/>
      <c r="V267" s="20"/>
      <c r="W267" s="20"/>
      <c r="AZ267" s="7" t="e">
        <f>O303-P303-Q303+#REF!-#REF!-#REF!</f>
        <v>#REF!</v>
      </c>
      <c r="BA267" s="9">
        <v>206</v>
      </c>
      <c r="BB267" s="9">
        <f t="shared" si="43"/>
        <v>0</v>
      </c>
      <c r="BC267" s="10" t="e">
        <f t="shared" si="53"/>
        <v>#REF!</v>
      </c>
      <c r="BD267" s="10" t="e">
        <f t="shared" si="48"/>
        <v>#REF!</v>
      </c>
      <c r="BE267" s="11" t="e">
        <f t="shared" si="46"/>
        <v>#REF!</v>
      </c>
      <c r="BF267" s="10" t="e">
        <f t="shared" si="47"/>
        <v>#REF!</v>
      </c>
      <c r="BG267" s="11">
        <f t="shared" si="55"/>
        <v>196147.77219174377</v>
      </c>
      <c r="BH267" s="11">
        <f t="shared" si="55"/>
        <v>60434.788280621346</v>
      </c>
      <c r="BI267" s="9" t="e">
        <f t="shared" si="40"/>
        <v>#REF!</v>
      </c>
    </row>
    <row r="268" spans="1:61" ht="18.95" customHeight="1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8"/>
      <c r="N268" s="63">
        <v>178</v>
      </c>
      <c r="O268" s="65">
        <f t="shared" si="56"/>
        <v>256582.56047236515</v>
      </c>
      <c r="P268" s="65">
        <f t="shared" si="44"/>
        <v>189405.49096560635</v>
      </c>
      <c r="Q268" s="191">
        <f t="shared" si="45"/>
        <v>67177.069506758766</v>
      </c>
      <c r="R268" s="192"/>
      <c r="S268" s="193"/>
      <c r="T268" s="194">
        <f t="shared" si="57"/>
        <v>53552250.114441432</v>
      </c>
      <c r="U268" s="194"/>
      <c r="V268" s="20"/>
      <c r="W268" s="20"/>
      <c r="AZ268" s="7" t="e">
        <f>O304-P304-Q304+#REF!-#REF!-#REF!</f>
        <v>#REF!</v>
      </c>
      <c r="BA268" s="9">
        <v>207</v>
      </c>
      <c r="BB268" s="9">
        <f t="shared" si="43"/>
        <v>0</v>
      </c>
      <c r="BC268" s="10" t="e">
        <f t="shared" si="53"/>
        <v>#REF!</v>
      </c>
      <c r="BD268" s="10" t="e">
        <f t="shared" si="48"/>
        <v>#REF!</v>
      </c>
      <c r="BE268" s="11" t="e">
        <f t="shared" si="46"/>
        <v>#REF!</v>
      </c>
      <c r="BF268" s="10" t="e">
        <f t="shared" si="47"/>
        <v>#REF!</v>
      </c>
      <c r="BG268" s="11">
        <f t="shared" si="55"/>
        <v>196392.95690698345</v>
      </c>
      <c r="BH268" s="11">
        <f t="shared" si="55"/>
        <v>60189.60356538168</v>
      </c>
      <c r="BI268" s="9" t="e">
        <f t="shared" si="40"/>
        <v>#REF!</v>
      </c>
    </row>
    <row r="269" spans="1:61" ht="18.95" customHeight="1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8"/>
      <c r="N269" s="63">
        <v>179</v>
      </c>
      <c r="O269" s="65">
        <f t="shared" si="56"/>
        <v>256582.56047236515</v>
      </c>
      <c r="P269" s="65">
        <f t="shared" si="44"/>
        <v>189642.24782931339</v>
      </c>
      <c r="Q269" s="191">
        <f t="shared" si="45"/>
        <v>66940.312643051744</v>
      </c>
      <c r="R269" s="192"/>
      <c r="S269" s="193"/>
      <c r="T269" s="194">
        <f t="shared" si="57"/>
        <v>53362607.866612121</v>
      </c>
      <c r="U269" s="194"/>
      <c r="V269" s="20"/>
      <c r="W269" s="20"/>
      <c r="AZ269" s="7" t="e">
        <f>O305-P305-Q305+#REF!-#REF!-#REF!</f>
        <v>#REF!</v>
      </c>
      <c r="BA269" s="9">
        <v>208</v>
      </c>
      <c r="BB269" s="9">
        <f t="shared" si="43"/>
        <v>0</v>
      </c>
      <c r="BC269" s="10" t="e">
        <f t="shared" si="53"/>
        <v>#REF!</v>
      </c>
      <c r="BD269" s="10" t="e">
        <f t="shared" si="48"/>
        <v>#REF!</v>
      </c>
      <c r="BE269" s="11" t="e">
        <f t="shared" si="46"/>
        <v>#REF!</v>
      </c>
      <c r="BF269" s="10" t="e">
        <f t="shared" si="47"/>
        <v>#REF!</v>
      </c>
      <c r="BG269" s="11">
        <f t="shared" si="55"/>
        <v>196638.4481031172</v>
      </c>
      <c r="BH269" s="11">
        <f t="shared" si="55"/>
        <v>59944.112369247945</v>
      </c>
      <c r="BI269" s="9" t="e">
        <f t="shared" si="40"/>
        <v>#REF!</v>
      </c>
    </row>
    <row r="270" spans="1:61" ht="18.95" customHeight="1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8"/>
      <c r="N270" s="81">
        <v>180</v>
      </c>
      <c r="O270" s="82">
        <f t="shared" si="56"/>
        <v>256582.56047236515</v>
      </c>
      <c r="P270" s="82">
        <f t="shared" si="44"/>
        <v>189879.30063910005</v>
      </c>
      <c r="Q270" s="209">
        <f t="shared" si="45"/>
        <v>66703.259833265111</v>
      </c>
      <c r="R270" s="210"/>
      <c r="S270" s="211"/>
      <c r="T270" s="212">
        <f t="shared" si="57"/>
        <v>53172728.565973021</v>
      </c>
      <c r="U270" s="212"/>
      <c r="V270" s="20"/>
      <c r="W270" s="20"/>
      <c r="Z270" s="7"/>
      <c r="AZ270" s="7" t="e">
        <f>O306-P306-Q306+#REF!-#REF!-#REF!</f>
        <v>#REF!</v>
      </c>
      <c r="BA270" s="9">
        <v>209</v>
      </c>
      <c r="BB270" s="9">
        <f t="shared" si="43"/>
        <v>0</v>
      </c>
      <c r="BC270" s="10" t="e">
        <f t="shared" si="53"/>
        <v>#REF!</v>
      </c>
      <c r="BD270" s="10" t="e">
        <f t="shared" si="48"/>
        <v>#REF!</v>
      </c>
      <c r="BE270" s="11" t="e">
        <f t="shared" si="46"/>
        <v>#REF!</v>
      </c>
      <c r="BF270" s="10" t="e">
        <f t="shared" si="47"/>
        <v>#REF!</v>
      </c>
      <c r="BG270" s="11">
        <f t="shared" si="55"/>
        <v>196884.24616324608</v>
      </c>
      <c r="BH270" s="11">
        <f t="shared" si="55"/>
        <v>59698.314309119043</v>
      </c>
      <c r="BI270" s="9" t="e">
        <f t="shared" si="40"/>
        <v>#REF!</v>
      </c>
    </row>
    <row r="271" spans="1:61" ht="18.95" customHeight="1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13" t="s">
        <v>75</v>
      </c>
      <c r="N271" s="63">
        <v>181</v>
      </c>
      <c r="O271" s="65">
        <f t="shared" si="56"/>
        <v>256582.56047236515</v>
      </c>
      <c r="P271" s="65">
        <f t="shared" si="44"/>
        <v>190116.6497648989</v>
      </c>
      <c r="Q271" s="191">
        <f t="shared" si="45"/>
        <v>66465.910707466232</v>
      </c>
      <c r="R271" s="192"/>
      <c r="S271" s="193"/>
      <c r="T271" s="194">
        <f t="shared" si="57"/>
        <v>52982611.916208126</v>
      </c>
      <c r="U271" s="194"/>
      <c r="V271" s="20"/>
      <c r="W271" s="20"/>
      <c r="AZ271" s="7" t="e">
        <f>O307-P307-Q307+#REF!-#REF!-#REF!</f>
        <v>#REF!</v>
      </c>
      <c r="BA271" s="9">
        <v>210</v>
      </c>
      <c r="BB271" s="9">
        <f t="shared" si="43"/>
        <v>0</v>
      </c>
      <c r="BC271" s="10" t="e">
        <f t="shared" si="53"/>
        <v>#REF!</v>
      </c>
      <c r="BD271" s="10" t="e">
        <f t="shared" si="48"/>
        <v>#REF!</v>
      </c>
      <c r="BE271" s="11" t="e">
        <f t="shared" si="46"/>
        <v>#REF!</v>
      </c>
      <c r="BF271" s="10" t="e">
        <f t="shared" si="47"/>
        <v>#REF!</v>
      </c>
      <c r="BG271" s="11">
        <f t="shared" si="55"/>
        <v>197130.35147095015</v>
      </c>
      <c r="BH271" s="11">
        <f t="shared" si="55"/>
        <v>59452.209001414994</v>
      </c>
      <c r="BI271" s="9" t="e">
        <f t="shared" si="40"/>
        <v>#REF!</v>
      </c>
    </row>
    <row r="272" spans="1:61" ht="18.95" customHeight="1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14"/>
      <c r="N272" s="63">
        <v>182</v>
      </c>
      <c r="O272" s="65">
        <f t="shared" si="56"/>
        <v>256582.56047236515</v>
      </c>
      <c r="P272" s="65">
        <f t="shared" si="44"/>
        <v>190354.29557710502</v>
      </c>
      <c r="Q272" s="191">
        <f t="shared" si="45"/>
        <v>66228.264895260116</v>
      </c>
      <c r="R272" s="192"/>
      <c r="S272" s="193"/>
      <c r="T272" s="194">
        <f t="shared" si="57"/>
        <v>52792257.620631024</v>
      </c>
      <c r="U272" s="194"/>
      <c r="V272" s="20"/>
      <c r="W272" s="20"/>
      <c r="AZ272" s="7" t="e">
        <f>O308-P308-Q308+#REF!-#REF!-#REF!</f>
        <v>#REF!</v>
      </c>
      <c r="BA272" s="9">
        <v>211</v>
      </c>
      <c r="BB272" s="9">
        <f t="shared" si="43"/>
        <v>0</v>
      </c>
      <c r="BC272" s="10" t="e">
        <f t="shared" si="53"/>
        <v>#REF!</v>
      </c>
      <c r="BD272" s="10" t="e">
        <f t="shared" si="48"/>
        <v>#REF!</v>
      </c>
      <c r="BE272" s="11" t="e">
        <f t="shared" si="46"/>
        <v>#REF!</v>
      </c>
      <c r="BF272" s="10" t="e">
        <f t="shared" si="47"/>
        <v>#REF!</v>
      </c>
      <c r="BG272" s="11">
        <f t="shared" si="55"/>
        <v>197376.76441028883</v>
      </c>
      <c r="BH272" s="11">
        <f t="shared" si="55"/>
        <v>59205.796062076297</v>
      </c>
      <c r="BI272" s="9" t="e">
        <f t="shared" si="40"/>
        <v>#REF!</v>
      </c>
    </row>
    <row r="273" spans="1:61" ht="18.95" customHeight="1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14"/>
      <c r="N273" s="63">
        <v>183</v>
      </c>
      <c r="O273" s="65">
        <f t="shared" si="56"/>
        <v>256582.56047236515</v>
      </c>
      <c r="P273" s="65">
        <f t="shared" si="44"/>
        <v>190592.23844657638</v>
      </c>
      <c r="Q273" s="191">
        <f t="shared" si="45"/>
        <v>65990.32202578873</v>
      </c>
      <c r="R273" s="192"/>
      <c r="S273" s="193"/>
      <c r="T273" s="194">
        <f t="shared" si="57"/>
        <v>52601665.382184446</v>
      </c>
      <c r="U273" s="194"/>
      <c r="V273" s="20"/>
      <c r="W273" s="20"/>
      <c r="AZ273" s="7" t="e">
        <f>O309-P309-Q309+#REF!-#REF!-#REF!</f>
        <v>#REF!</v>
      </c>
      <c r="BA273" s="9">
        <v>212</v>
      </c>
      <c r="BB273" s="9">
        <f t="shared" si="43"/>
        <v>0</v>
      </c>
      <c r="BC273" s="10" t="e">
        <f t="shared" si="53"/>
        <v>#REF!</v>
      </c>
      <c r="BD273" s="10" t="e">
        <f t="shared" si="48"/>
        <v>#REF!</v>
      </c>
      <c r="BE273" s="11" t="e">
        <f t="shared" si="46"/>
        <v>#REF!</v>
      </c>
      <c r="BF273" s="10" t="e">
        <f t="shared" si="47"/>
        <v>#REF!</v>
      </c>
      <c r="BG273" s="11">
        <f t="shared" si="55"/>
        <v>197623.48536580169</v>
      </c>
      <c r="BH273" s="11">
        <f t="shared" si="55"/>
        <v>58959.075106563439</v>
      </c>
      <c r="BI273" s="9" t="e">
        <f t="shared" si="40"/>
        <v>#REF!</v>
      </c>
    </row>
    <row r="274" spans="1:61" ht="18.95" customHeight="1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14"/>
      <c r="N274" s="63">
        <v>184</v>
      </c>
      <c r="O274" s="65">
        <f t="shared" si="56"/>
        <v>256582.56047236515</v>
      </c>
      <c r="P274" s="65">
        <f t="shared" si="44"/>
        <v>190830.47874463466</v>
      </c>
      <c r="Q274" s="191">
        <f t="shared" si="45"/>
        <v>65752.081727730518</v>
      </c>
      <c r="R274" s="192"/>
      <c r="S274" s="193"/>
      <c r="T274" s="194">
        <f t="shared" si="57"/>
        <v>52410834.903439812</v>
      </c>
      <c r="U274" s="194"/>
      <c r="V274" s="20"/>
      <c r="W274" s="20"/>
      <c r="AZ274" s="7" t="e">
        <f>O310-P310-Q310+#REF!-#REF!-#REF!</f>
        <v>#REF!</v>
      </c>
      <c r="BA274" s="9">
        <v>213</v>
      </c>
      <c r="BB274" s="9">
        <f t="shared" si="43"/>
        <v>0</v>
      </c>
      <c r="BC274" s="10" t="e">
        <f t="shared" si="53"/>
        <v>#REF!</v>
      </c>
      <c r="BD274" s="10" t="e">
        <f t="shared" si="48"/>
        <v>#REF!</v>
      </c>
      <c r="BE274" s="11" t="e">
        <f t="shared" si="46"/>
        <v>#REF!</v>
      </c>
      <c r="BF274" s="10" t="e">
        <f t="shared" si="47"/>
        <v>#REF!</v>
      </c>
      <c r="BG274" s="11">
        <f t="shared" si="55"/>
        <v>197870.51472250893</v>
      </c>
      <c r="BH274" s="11">
        <f t="shared" si="55"/>
        <v>58712.045749856188</v>
      </c>
      <c r="BI274" s="9" t="e">
        <f t="shared" si="40"/>
        <v>#REF!</v>
      </c>
    </row>
    <row r="275" spans="1:61" ht="18.95" customHeight="1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14"/>
      <c r="N275" s="63">
        <v>185</v>
      </c>
      <c r="O275" s="65">
        <f t="shared" si="56"/>
        <v>256582.56047236515</v>
      </c>
      <c r="P275" s="65">
        <f t="shared" si="44"/>
        <v>191069.01684306539</v>
      </c>
      <c r="Q275" s="191">
        <f t="shared" si="45"/>
        <v>65513.543629299711</v>
      </c>
      <c r="R275" s="192"/>
      <c r="S275" s="193"/>
      <c r="T275" s="194">
        <f t="shared" si="57"/>
        <v>52219765.886596747</v>
      </c>
      <c r="U275" s="194"/>
      <c r="V275" s="20"/>
      <c r="W275" s="20"/>
      <c r="AZ275" s="7" t="e">
        <f>O311-P311-Q311+#REF!-#REF!-#REF!</f>
        <v>#REF!</v>
      </c>
      <c r="BA275" s="9">
        <v>214</v>
      </c>
      <c r="BB275" s="9">
        <f t="shared" si="43"/>
        <v>0</v>
      </c>
      <c r="BC275" s="10" t="e">
        <f t="shared" si="53"/>
        <v>#REF!</v>
      </c>
      <c r="BD275" s="10" t="e">
        <f t="shared" si="48"/>
        <v>#REF!</v>
      </c>
      <c r="BE275" s="11" t="e">
        <f t="shared" si="46"/>
        <v>#REF!</v>
      </c>
      <c r="BF275" s="10" t="e">
        <f t="shared" si="47"/>
        <v>#REF!</v>
      </c>
      <c r="BG275" s="11">
        <f t="shared" si="55"/>
        <v>198117.85286591205</v>
      </c>
      <c r="BH275" s="11">
        <f t="shared" si="55"/>
        <v>58464.707606453056</v>
      </c>
      <c r="BI275" s="9" t="e">
        <f t="shared" ref="BI275:BI359" si="58">IF(BF275&gt;0,1,0)</f>
        <v>#REF!</v>
      </c>
    </row>
    <row r="276" spans="1:61" ht="18.95" customHeight="1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14"/>
      <c r="N276" s="63">
        <v>186</v>
      </c>
      <c r="O276" s="65">
        <f t="shared" si="56"/>
        <v>256582.56047236515</v>
      </c>
      <c r="P276" s="65">
        <f t="shared" si="44"/>
        <v>191307.85311411924</v>
      </c>
      <c r="Q276" s="191">
        <f t="shared" si="45"/>
        <v>65274.707358245891</v>
      </c>
      <c r="R276" s="192"/>
      <c r="S276" s="193"/>
      <c r="T276" s="194">
        <f t="shared" si="57"/>
        <v>52028458.033482626</v>
      </c>
      <c r="U276" s="194"/>
      <c r="V276" s="20"/>
      <c r="W276" s="20"/>
      <c r="Z276" s="7"/>
      <c r="AZ276" s="7" t="e">
        <f>O312-P312-Q312+#REF!-#REF!-#REF!</f>
        <v>#REF!</v>
      </c>
      <c r="BA276" s="9">
        <v>215</v>
      </c>
      <c r="BB276" s="9">
        <f t="shared" si="43"/>
        <v>0</v>
      </c>
      <c r="BC276" s="10" t="e">
        <f t="shared" si="53"/>
        <v>#REF!</v>
      </c>
      <c r="BD276" s="10" t="e">
        <f t="shared" si="48"/>
        <v>#REF!</v>
      </c>
      <c r="BE276" s="11" t="e">
        <f t="shared" si="46"/>
        <v>#REF!</v>
      </c>
      <c r="BF276" s="10" t="e">
        <f t="shared" si="47"/>
        <v>#REF!</v>
      </c>
      <c r="BG276" s="11">
        <f t="shared" si="55"/>
        <v>198365.50018199449</v>
      </c>
      <c r="BH276" s="11">
        <f t="shared" si="55"/>
        <v>58217.060290370668</v>
      </c>
      <c r="BI276" s="9" t="e">
        <f t="shared" si="58"/>
        <v>#REF!</v>
      </c>
    </row>
    <row r="277" spans="1:61" ht="18.95" customHeight="1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14"/>
      <c r="N277" s="63">
        <v>187</v>
      </c>
      <c r="O277" s="65">
        <f t="shared" si="56"/>
        <v>256582.56047236515</v>
      </c>
      <c r="P277" s="65">
        <f t="shared" si="44"/>
        <v>191546.98793051191</v>
      </c>
      <c r="Q277" s="191">
        <f t="shared" si="45"/>
        <v>65035.572541853231</v>
      </c>
      <c r="R277" s="192"/>
      <c r="S277" s="193"/>
      <c r="T277" s="194">
        <f t="shared" si="57"/>
        <v>51836911.045552112</v>
      </c>
      <c r="U277" s="194"/>
      <c r="V277" s="20"/>
      <c r="W277" s="20"/>
      <c r="AZ277" s="7" t="e">
        <f>O313-P313-Q313+#REF!-#REF!-#REF!</f>
        <v>#REF!</v>
      </c>
      <c r="BA277" s="9">
        <v>216</v>
      </c>
      <c r="BB277" s="9">
        <f t="shared" si="43"/>
        <v>0</v>
      </c>
      <c r="BC277" s="10" t="e">
        <f>IF(BB277=1,$F$19,IF(BC276&gt;0,BE276,0))</f>
        <v>#REF!</v>
      </c>
      <c r="BD277" s="10" t="e">
        <f t="shared" si="48"/>
        <v>#REF!</v>
      </c>
      <c r="BE277" s="11" t="e">
        <f t="shared" si="46"/>
        <v>#REF!</v>
      </c>
      <c r="BF277" s="10" t="e">
        <f t="shared" si="47"/>
        <v>#REF!</v>
      </c>
      <c r="BG277" s="11">
        <f t="shared" si="55"/>
        <v>198613.457057222</v>
      </c>
      <c r="BH277" s="11">
        <f t="shared" si="55"/>
        <v>57969.103415143167</v>
      </c>
      <c r="BI277" s="9" t="e">
        <f t="shared" si="58"/>
        <v>#REF!</v>
      </c>
    </row>
    <row r="278" spans="1:61" ht="18.95" customHeight="1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14"/>
      <c r="N278" s="63">
        <v>188</v>
      </c>
      <c r="O278" s="65">
        <f t="shared" si="56"/>
        <v>256582.56047236515</v>
      </c>
      <c r="P278" s="65">
        <f t="shared" si="44"/>
        <v>191786.42166542503</v>
      </c>
      <c r="Q278" s="191">
        <f t="shared" si="45"/>
        <v>64796.138806940107</v>
      </c>
      <c r="R278" s="192"/>
      <c r="S278" s="193"/>
      <c r="T278" s="194">
        <f t="shared" si="57"/>
        <v>51645124.62388669</v>
      </c>
      <c r="U278" s="194"/>
      <c r="V278" s="20"/>
      <c r="W278" s="20"/>
      <c r="AZ278" s="7" t="e">
        <f>O321-P321-Q321+#REF!-#REF!-#REF!</f>
        <v>#REF!</v>
      </c>
      <c r="BA278" s="9">
        <v>217</v>
      </c>
      <c r="BB278" s="9">
        <f t="shared" si="43"/>
        <v>0</v>
      </c>
      <c r="BC278" s="10" t="e">
        <f t="shared" si="53"/>
        <v>#REF!</v>
      </c>
      <c r="BD278" s="10" t="e">
        <f t="shared" si="48"/>
        <v>#REF!</v>
      </c>
      <c r="BE278" s="11" t="e">
        <f t="shared" si="46"/>
        <v>#REF!</v>
      </c>
      <c r="BF278" s="10" t="e">
        <f t="shared" si="47"/>
        <v>#REF!</v>
      </c>
      <c r="BG278" s="11">
        <f t="shared" ref="BG278:BH282" si="59">P321</f>
        <v>198861.7238785435</v>
      </c>
      <c r="BH278" s="11">
        <f t="shared" si="59"/>
        <v>57720.836593821638</v>
      </c>
      <c r="BI278" s="9" t="e">
        <f t="shared" si="58"/>
        <v>#REF!</v>
      </c>
    </row>
    <row r="279" spans="1:61" ht="18.95" customHeight="1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14"/>
      <c r="N279" s="63">
        <v>189</v>
      </c>
      <c r="O279" s="65">
        <f t="shared" si="56"/>
        <v>256582.56047236515</v>
      </c>
      <c r="P279" s="65">
        <f t="shared" si="44"/>
        <v>192026.15469250683</v>
      </c>
      <c r="Q279" s="191">
        <f t="shared" si="45"/>
        <v>64556.405779858324</v>
      </c>
      <c r="R279" s="192"/>
      <c r="S279" s="193"/>
      <c r="T279" s="194">
        <f t="shared" si="57"/>
        <v>51453098.469194181</v>
      </c>
      <c r="U279" s="194"/>
      <c r="V279" s="20"/>
      <c r="W279" s="20"/>
      <c r="AZ279" s="7" t="e">
        <f>O322-P322-Q322+#REF!-#REF!-#REF!</f>
        <v>#REF!</v>
      </c>
      <c r="BA279" s="9">
        <v>218</v>
      </c>
      <c r="BB279" s="9">
        <f t="shared" si="43"/>
        <v>0</v>
      </c>
      <c r="BC279" s="10" t="e">
        <f t="shared" si="53"/>
        <v>#REF!</v>
      </c>
      <c r="BD279" s="10" t="e">
        <f t="shared" si="48"/>
        <v>#REF!</v>
      </c>
      <c r="BE279" s="11" t="e">
        <f t="shared" si="46"/>
        <v>#REF!</v>
      </c>
      <c r="BF279" s="10" t="e">
        <f t="shared" si="47"/>
        <v>#REF!</v>
      </c>
      <c r="BG279" s="11">
        <f t="shared" si="59"/>
        <v>199110.30103339165</v>
      </c>
      <c r="BH279" s="11">
        <f t="shared" si="59"/>
        <v>57472.259438973459</v>
      </c>
      <c r="BI279" s="9" t="e">
        <f t="shared" si="58"/>
        <v>#REF!</v>
      </c>
    </row>
    <row r="280" spans="1:61" ht="18.95" customHeight="1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14"/>
      <c r="N280" s="63">
        <v>190</v>
      </c>
      <c r="O280" s="65">
        <f t="shared" si="56"/>
        <v>256582.56047236515</v>
      </c>
      <c r="P280" s="65">
        <f t="shared" si="44"/>
        <v>192266.18738587244</v>
      </c>
      <c r="Q280" s="191">
        <f t="shared" si="45"/>
        <v>64316.373086492684</v>
      </c>
      <c r="R280" s="192"/>
      <c r="S280" s="193"/>
      <c r="T280" s="194">
        <f t="shared" si="57"/>
        <v>51260832.281808309</v>
      </c>
      <c r="U280" s="194"/>
      <c r="V280" s="20"/>
      <c r="W280" s="20"/>
      <c r="AZ280" s="7" t="e">
        <f>O323-P323-Q323+#REF!-#REF!-#REF!</f>
        <v>#REF!</v>
      </c>
      <c r="BA280" s="9">
        <v>219</v>
      </c>
      <c r="BB280" s="9">
        <f t="shared" si="43"/>
        <v>0</v>
      </c>
      <c r="BC280" s="10" t="e">
        <f t="shared" si="53"/>
        <v>#REF!</v>
      </c>
      <c r="BD280" s="10" t="e">
        <f t="shared" si="48"/>
        <v>#REF!</v>
      </c>
      <c r="BE280" s="11" t="e">
        <f t="shared" si="46"/>
        <v>#REF!</v>
      </c>
      <c r="BF280" s="10" t="e">
        <f t="shared" si="47"/>
        <v>#REF!</v>
      </c>
      <c r="BG280" s="11">
        <f t="shared" si="59"/>
        <v>199359.18890968341</v>
      </c>
      <c r="BH280" s="11">
        <f t="shared" si="59"/>
        <v>57223.371562681721</v>
      </c>
      <c r="BI280" s="9" t="e">
        <f t="shared" si="58"/>
        <v>#REF!</v>
      </c>
    </row>
    <row r="281" spans="1:61" ht="18.95" customHeight="1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14"/>
      <c r="N281" s="63">
        <v>191</v>
      </c>
      <c r="O281" s="65">
        <f t="shared" si="56"/>
        <v>256582.56047236515</v>
      </c>
      <c r="P281" s="65">
        <f t="shared" si="44"/>
        <v>192506.5201201048</v>
      </c>
      <c r="Q281" s="191">
        <f t="shared" si="45"/>
        <v>64076.040352260345</v>
      </c>
      <c r="R281" s="192"/>
      <c r="S281" s="193"/>
      <c r="T281" s="194">
        <f t="shared" si="57"/>
        <v>51068325.761688203</v>
      </c>
      <c r="U281" s="194"/>
      <c r="V281" s="20"/>
      <c r="W281" s="20"/>
      <c r="AZ281" s="7" t="e">
        <f>O324-P324-Q324+#REF!-#REF!-#REF!</f>
        <v>#REF!</v>
      </c>
      <c r="BA281" s="9">
        <v>220</v>
      </c>
      <c r="BB281" s="9">
        <f t="shared" ref="BB281:BB366" si="60">IF($F$20=BA281,1,0)</f>
        <v>0</v>
      </c>
      <c r="BC281" s="10" t="e">
        <f t="shared" si="53"/>
        <v>#REF!</v>
      </c>
      <c r="BD281" s="10" t="e">
        <f t="shared" si="48"/>
        <v>#REF!</v>
      </c>
      <c r="BE281" s="11" t="e">
        <f t="shared" si="46"/>
        <v>#REF!</v>
      </c>
      <c r="BF281" s="10" t="e">
        <f t="shared" si="47"/>
        <v>#REF!</v>
      </c>
      <c r="BG281" s="11">
        <f t="shared" si="59"/>
        <v>199608.38789582052</v>
      </c>
      <c r="BH281" s="11">
        <f t="shared" si="59"/>
        <v>56974.172576544624</v>
      </c>
      <c r="BI281" s="9" t="e">
        <f t="shared" si="58"/>
        <v>#REF!</v>
      </c>
    </row>
    <row r="282" spans="1:61" ht="18.95" customHeight="1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15"/>
      <c r="N282" s="63">
        <v>192</v>
      </c>
      <c r="O282" s="65">
        <f t="shared" si="56"/>
        <v>256582.56047236515</v>
      </c>
      <c r="P282" s="65">
        <f t="shared" si="44"/>
        <v>192747.15327025496</v>
      </c>
      <c r="Q282" s="191">
        <f t="shared" si="45"/>
        <v>63835.407202110197</v>
      </c>
      <c r="R282" s="192"/>
      <c r="S282" s="193"/>
      <c r="T282" s="194">
        <f t="shared" si="57"/>
        <v>50875578.608417951</v>
      </c>
      <c r="U282" s="194"/>
      <c r="V282" s="20"/>
      <c r="W282" s="20"/>
      <c r="Z282" s="7"/>
      <c r="AZ282" s="7" t="e">
        <f>O325-P325-Q325+#REF!-#REF!-#REF!</f>
        <v>#REF!</v>
      </c>
      <c r="BA282" s="9">
        <v>221</v>
      </c>
      <c r="BB282" s="9">
        <f t="shared" si="60"/>
        <v>0</v>
      </c>
      <c r="BC282" s="10" t="e">
        <f t="shared" si="53"/>
        <v>#REF!</v>
      </c>
      <c r="BD282" s="10" t="e">
        <f t="shared" si="48"/>
        <v>#REF!</v>
      </c>
      <c r="BE282" s="11" t="e">
        <f t="shared" si="46"/>
        <v>#REF!</v>
      </c>
      <c r="BF282" s="10" t="e">
        <f t="shared" si="47"/>
        <v>#REF!</v>
      </c>
      <c r="BG282" s="11">
        <f t="shared" si="59"/>
        <v>199857.89838069028</v>
      </c>
      <c r="BH282" s="11">
        <f t="shared" si="59"/>
        <v>56724.662091674851</v>
      </c>
      <c r="BI282" s="9" t="e">
        <f t="shared" si="58"/>
        <v>#REF!</v>
      </c>
    </row>
    <row r="283" spans="1:61" ht="18.95" customHeight="1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95"/>
      <c r="N283" s="67"/>
      <c r="O283" s="53"/>
      <c r="P283" s="53"/>
      <c r="Q283" s="68"/>
      <c r="R283" s="30"/>
      <c r="S283" s="30"/>
      <c r="T283" s="69"/>
      <c r="U283" s="69"/>
      <c r="V283" s="20"/>
      <c r="W283" s="20"/>
      <c r="Z283" s="7"/>
      <c r="AZ283" s="7"/>
      <c r="BA283" s="9"/>
      <c r="BB283" s="9"/>
      <c r="BC283" s="10"/>
      <c r="BD283" s="10"/>
      <c r="BE283" s="11"/>
      <c r="BF283" s="10"/>
      <c r="BG283" s="11"/>
      <c r="BH283" s="11"/>
      <c r="BI283" s="9"/>
    </row>
    <row r="284" spans="1:61" ht="18.95" customHeight="1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95"/>
      <c r="N284" s="67"/>
      <c r="O284" s="53"/>
      <c r="P284" s="53"/>
      <c r="Q284" s="68"/>
      <c r="R284" s="30"/>
      <c r="S284" s="30"/>
      <c r="T284" s="69"/>
      <c r="U284" s="69"/>
      <c r="V284" s="20"/>
      <c r="W284" s="20"/>
      <c r="Z284" s="7"/>
      <c r="AZ284" s="7"/>
      <c r="BA284" s="9"/>
      <c r="BB284" s="9"/>
      <c r="BC284" s="10"/>
      <c r="BD284" s="10"/>
      <c r="BE284" s="11"/>
      <c r="BF284" s="10"/>
      <c r="BG284" s="11"/>
      <c r="BH284" s="11"/>
      <c r="BI284" s="9"/>
    </row>
    <row r="285" spans="1:61" ht="18.95" customHeight="1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95"/>
      <c r="N285" s="67"/>
      <c r="O285" s="53"/>
      <c r="P285" s="53"/>
      <c r="Q285" s="68"/>
      <c r="R285" s="30"/>
      <c r="S285" s="30"/>
      <c r="T285" s="69"/>
      <c r="U285" s="69"/>
      <c r="V285" s="20"/>
      <c r="W285" s="20"/>
      <c r="Z285" s="7"/>
      <c r="AZ285" s="7"/>
      <c r="BA285" s="9"/>
      <c r="BB285" s="9"/>
      <c r="BC285" s="10"/>
      <c r="BD285" s="10"/>
      <c r="BE285" s="11"/>
      <c r="BF285" s="10"/>
      <c r="BG285" s="11"/>
      <c r="BH285" s="11"/>
      <c r="BI285" s="9"/>
    </row>
    <row r="286" spans="1:61" ht="52.5" customHeight="1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95"/>
      <c r="N286" s="67"/>
      <c r="O286" s="53"/>
      <c r="P286" s="53"/>
      <c r="Q286" s="68"/>
      <c r="R286" s="30"/>
      <c r="S286" s="30"/>
      <c r="T286" s="69"/>
      <c r="U286" s="69"/>
      <c r="V286" s="20"/>
      <c r="W286" s="20"/>
      <c r="Z286" s="7"/>
      <c r="AZ286" s="7"/>
      <c r="BA286" s="9"/>
      <c r="BB286" s="9"/>
      <c r="BC286" s="10"/>
      <c r="BD286" s="10"/>
      <c r="BE286" s="11"/>
      <c r="BF286" s="10"/>
      <c r="BG286" s="11"/>
      <c r="BH286" s="11"/>
      <c r="BI286" s="9"/>
    </row>
    <row r="287" spans="1:61" ht="18.95" customHeight="1">
      <c r="A287" s="52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190" t="s">
        <v>76</v>
      </c>
      <c r="N287" s="190"/>
      <c r="O287" s="190"/>
      <c r="P287" s="190"/>
      <c r="Q287" s="190"/>
      <c r="R287" s="190"/>
      <c r="S287" s="190"/>
      <c r="T287" s="190"/>
      <c r="U287" s="16"/>
      <c r="V287" s="171"/>
      <c r="W287" s="171"/>
      <c r="AZ287" s="7"/>
      <c r="BA287" s="9"/>
      <c r="BB287" s="9"/>
      <c r="BC287" s="10"/>
      <c r="BD287" s="10"/>
      <c r="BE287" s="11"/>
      <c r="BF287" s="10"/>
      <c r="BG287" s="11"/>
      <c r="BH287" s="11"/>
      <c r="BI287" s="9"/>
    </row>
    <row r="288" spans="1:61" ht="18.95" customHeight="1">
      <c r="A288" s="52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190"/>
      <c r="N288" s="190"/>
      <c r="O288" s="190"/>
      <c r="P288" s="190"/>
      <c r="Q288" s="190"/>
      <c r="R288" s="190"/>
      <c r="S288" s="190"/>
      <c r="T288" s="190"/>
      <c r="U288" s="17">
        <f ca="1">TODAY()</f>
        <v>45397</v>
      </c>
      <c r="V288" s="171"/>
      <c r="W288" s="171"/>
      <c r="AZ288" s="7"/>
      <c r="BA288" s="9"/>
      <c r="BB288" s="9"/>
      <c r="BC288" s="10"/>
      <c r="BD288" s="10"/>
      <c r="BE288" s="11"/>
      <c r="BF288" s="10"/>
      <c r="BG288" s="11"/>
      <c r="BH288" s="11"/>
      <c r="BI288" s="9"/>
    </row>
    <row r="289" spans="1:61" ht="11.45" customHeight="1">
      <c r="A289" s="76"/>
      <c r="B289" s="76"/>
      <c r="C289" s="76"/>
      <c r="D289" s="76"/>
      <c r="E289" s="76"/>
      <c r="F289" s="76"/>
      <c r="G289" s="76"/>
      <c r="H289" s="76"/>
      <c r="I289" s="76"/>
      <c r="J289" s="76"/>
      <c r="K289" s="76"/>
      <c r="L289" s="76"/>
      <c r="M289" s="77"/>
      <c r="N289" s="77"/>
      <c r="O289" s="77"/>
      <c r="P289" s="77"/>
      <c r="Q289" s="77"/>
      <c r="R289" s="77"/>
      <c r="S289" s="77"/>
      <c r="T289" s="77"/>
      <c r="U289" s="78"/>
      <c r="V289" s="55"/>
      <c r="W289" s="55"/>
      <c r="AZ289" s="7"/>
      <c r="BA289" s="9"/>
      <c r="BB289" s="9"/>
      <c r="BC289" s="10"/>
      <c r="BD289" s="10"/>
      <c r="BE289" s="11"/>
      <c r="BF289" s="10"/>
      <c r="BG289" s="11"/>
      <c r="BH289" s="11"/>
      <c r="BI289" s="9"/>
    </row>
    <row r="290" spans="1:61" ht="18.95" customHeight="1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8" t="s">
        <v>77</v>
      </c>
      <c r="N290" s="63">
        <v>193</v>
      </c>
      <c r="O290" s="65">
        <f>IF(T282&lt;1,0,O282)</f>
        <v>256582.56047236515</v>
      </c>
      <c r="P290" s="65">
        <f t="shared" ref="P290:P368" si="61">IF(O290=0,0,-PPMT($F$27/12,N290,MAX($F$26*12),$F$25))</f>
        <v>192988.08721184277</v>
      </c>
      <c r="Q290" s="191">
        <f t="shared" ref="Q290:Q368" si="62">IF(O290=0,0,-IPMT($F$27/12,N290,MAX($F$26*12),$F$25))</f>
        <v>63594.473260522376</v>
      </c>
      <c r="R290" s="192"/>
      <c r="S290" s="193"/>
      <c r="T290" s="194">
        <f>IF(T282&lt;0,0,T282-P290)</f>
        <v>50682590.521206111</v>
      </c>
      <c r="U290" s="194"/>
      <c r="V290" s="20"/>
      <c r="W290" s="20"/>
      <c r="AZ290" s="7" t="e">
        <f>O326-P326-Q326+#REF!-#REF!-#REF!</f>
        <v>#REF!</v>
      </c>
      <c r="BA290" s="9">
        <v>222</v>
      </c>
      <c r="BB290" s="9">
        <f t="shared" si="60"/>
        <v>0</v>
      </c>
      <c r="BC290" s="10" t="e">
        <f>IF(BB290=1,$F$19,IF(BC282&gt;0,BE282,0))</f>
        <v>#REF!</v>
      </c>
      <c r="BD290" s="10" t="e">
        <f t="shared" si="48"/>
        <v>#REF!</v>
      </c>
      <c r="BE290" s="11" t="e">
        <f t="shared" si="46"/>
        <v>#REF!</v>
      </c>
      <c r="BF290" s="10" t="e">
        <f t="shared" si="47"/>
        <v>#REF!</v>
      </c>
      <c r="BG290" s="11">
        <f t="shared" ref="BG290:BH308" si="63">P326</f>
        <v>200107.72075366616</v>
      </c>
      <c r="BH290" s="11">
        <f t="shared" si="63"/>
        <v>56474.839718698982</v>
      </c>
      <c r="BI290" s="9" t="e">
        <f t="shared" si="58"/>
        <v>#REF!</v>
      </c>
    </row>
    <row r="291" spans="1:61" ht="18.95" customHeight="1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8"/>
      <c r="N291" s="63">
        <v>194</v>
      </c>
      <c r="O291" s="65">
        <f t="shared" ref="O291:O313" si="64">IF(T290&lt;1,0,O290)</f>
        <v>256582.56047236515</v>
      </c>
      <c r="P291" s="65">
        <f t="shared" si="61"/>
        <v>193229.32232085752</v>
      </c>
      <c r="Q291" s="191">
        <f t="shared" si="62"/>
        <v>63353.238151507583</v>
      </c>
      <c r="R291" s="192"/>
      <c r="S291" s="193"/>
      <c r="T291" s="194">
        <f t="shared" ref="T291:T313" si="65">IF(T290&lt;0,0,T290-P291)</f>
        <v>50489361.198885255</v>
      </c>
      <c r="U291" s="194"/>
      <c r="V291" s="20"/>
      <c r="W291" s="20"/>
      <c r="AZ291" s="7" t="e">
        <f>O327-P327-Q327+#REF!-#REF!-#REF!</f>
        <v>#REF!</v>
      </c>
      <c r="BA291" s="9">
        <v>223</v>
      </c>
      <c r="BB291" s="9">
        <f t="shared" si="60"/>
        <v>0</v>
      </c>
      <c r="BC291" s="10" t="e">
        <f t="shared" si="53"/>
        <v>#REF!</v>
      </c>
      <c r="BD291" s="10" t="e">
        <f t="shared" si="48"/>
        <v>#REF!</v>
      </c>
      <c r="BE291" s="11" t="e">
        <f t="shared" ref="BE291:BE369" si="66">BC291-BD291</f>
        <v>#REF!</v>
      </c>
      <c r="BF291" s="10" t="e">
        <f t="shared" ref="BF291:BF369" si="67">IF(BD291&gt;0,BH291,0)</f>
        <v>#REF!</v>
      </c>
      <c r="BG291" s="11">
        <f t="shared" si="63"/>
        <v>200357.85540460821</v>
      </c>
      <c r="BH291" s="11">
        <f t="shared" si="63"/>
        <v>56224.705067756891</v>
      </c>
      <c r="BI291" s="9" t="e">
        <f t="shared" si="58"/>
        <v>#REF!</v>
      </c>
    </row>
    <row r="292" spans="1:61" ht="18.95" customHeight="1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8"/>
      <c r="N292" s="63">
        <v>195</v>
      </c>
      <c r="O292" s="65">
        <f t="shared" si="64"/>
        <v>256582.56047236515</v>
      </c>
      <c r="P292" s="65">
        <f t="shared" si="61"/>
        <v>193470.85897375859</v>
      </c>
      <c r="Q292" s="191">
        <f t="shared" si="62"/>
        <v>63111.701498606511</v>
      </c>
      <c r="R292" s="192"/>
      <c r="S292" s="193"/>
      <c r="T292" s="194">
        <f t="shared" si="65"/>
        <v>50295890.339911498</v>
      </c>
      <c r="U292" s="194"/>
      <c r="V292" s="20"/>
      <c r="W292" s="20"/>
      <c r="AZ292" s="7" t="e">
        <f>O328-P328-Q328+#REF!-#REF!-#REF!</f>
        <v>#REF!</v>
      </c>
      <c r="BA292" s="9">
        <v>224</v>
      </c>
      <c r="BB292" s="9">
        <f t="shared" si="60"/>
        <v>0</v>
      </c>
      <c r="BC292" s="10" t="e">
        <f t="shared" si="53"/>
        <v>#REF!</v>
      </c>
      <c r="BD292" s="10" t="e">
        <f t="shared" ref="BD292:BD370" si="68">IF(BB292=1,BG292,IF(BC292&gt;0,BG292,0))</f>
        <v>#REF!</v>
      </c>
      <c r="BE292" s="11" t="e">
        <f t="shared" si="66"/>
        <v>#REF!</v>
      </c>
      <c r="BF292" s="10" t="e">
        <f t="shared" si="67"/>
        <v>#REF!</v>
      </c>
      <c r="BG292" s="11">
        <f t="shared" si="63"/>
        <v>200608.30272386404</v>
      </c>
      <c r="BH292" s="11">
        <f t="shared" si="63"/>
        <v>55974.257748501135</v>
      </c>
      <c r="BI292" s="9" t="e">
        <f t="shared" si="58"/>
        <v>#REF!</v>
      </c>
    </row>
    <row r="293" spans="1:61" ht="18.95" customHeight="1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8"/>
      <c r="N293" s="63">
        <v>196</v>
      </c>
      <c r="O293" s="65">
        <f t="shared" si="64"/>
        <v>256582.56047236515</v>
      </c>
      <c r="P293" s="65">
        <f t="shared" si="61"/>
        <v>193712.69754747581</v>
      </c>
      <c r="Q293" s="191">
        <f t="shared" si="62"/>
        <v>62869.862924889319</v>
      </c>
      <c r="R293" s="192"/>
      <c r="S293" s="193"/>
      <c r="T293" s="194">
        <f t="shared" si="65"/>
        <v>50102177.642364025</v>
      </c>
      <c r="U293" s="194"/>
      <c r="V293" s="20"/>
      <c r="W293" s="20"/>
      <c r="AZ293" s="7" t="e">
        <f>O329-P329-Q329+#REF!-#REF!-#REF!</f>
        <v>#REF!</v>
      </c>
      <c r="BA293" s="9">
        <v>225</v>
      </c>
      <c r="BB293" s="9">
        <f t="shared" si="60"/>
        <v>0</v>
      </c>
      <c r="BC293" s="10" t="e">
        <f t="shared" si="53"/>
        <v>#REF!</v>
      </c>
      <c r="BD293" s="10" t="e">
        <f t="shared" si="68"/>
        <v>#REF!</v>
      </c>
      <c r="BE293" s="11" t="e">
        <f t="shared" si="66"/>
        <v>#REF!</v>
      </c>
      <c r="BF293" s="10" t="e">
        <f t="shared" si="67"/>
        <v>#REF!</v>
      </c>
      <c r="BG293" s="11">
        <f t="shared" si="63"/>
        <v>200859.06310226885</v>
      </c>
      <c r="BH293" s="11">
        <f t="shared" si="63"/>
        <v>55723.497370096316</v>
      </c>
      <c r="BI293" s="9" t="e">
        <f t="shared" si="58"/>
        <v>#REF!</v>
      </c>
    </row>
    <row r="294" spans="1:61" ht="18.95" customHeight="1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8"/>
      <c r="N294" s="63">
        <v>197</v>
      </c>
      <c r="O294" s="65">
        <f t="shared" si="64"/>
        <v>256582.56047236515</v>
      </c>
      <c r="P294" s="65">
        <f t="shared" si="61"/>
        <v>193954.83841941017</v>
      </c>
      <c r="Q294" s="191">
        <f t="shared" si="62"/>
        <v>62627.722052954974</v>
      </c>
      <c r="R294" s="192"/>
      <c r="S294" s="193"/>
      <c r="T294" s="194">
        <f t="shared" si="65"/>
        <v>49908222.803944618</v>
      </c>
      <c r="U294" s="194"/>
      <c r="V294" s="20"/>
      <c r="W294" s="20"/>
      <c r="AZ294" s="7" t="e">
        <f>O330-P330-Q330+#REF!-#REF!-#REF!</f>
        <v>#REF!</v>
      </c>
      <c r="BA294" s="9">
        <v>226</v>
      </c>
      <c r="BB294" s="9">
        <f t="shared" si="60"/>
        <v>0</v>
      </c>
      <c r="BC294" s="10" t="e">
        <f t="shared" si="53"/>
        <v>#REF!</v>
      </c>
      <c r="BD294" s="10" t="e">
        <f t="shared" si="68"/>
        <v>#REF!</v>
      </c>
      <c r="BE294" s="11" t="e">
        <f t="shared" si="66"/>
        <v>#REF!</v>
      </c>
      <c r="BF294" s="10" t="e">
        <f t="shared" si="67"/>
        <v>#REF!</v>
      </c>
      <c r="BG294" s="11">
        <f t="shared" si="63"/>
        <v>201110.1369311467</v>
      </c>
      <c r="BH294" s="11">
        <f t="shared" si="63"/>
        <v>55472.423541218472</v>
      </c>
      <c r="BI294" s="9" t="e">
        <f t="shared" si="58"/>
        <v>#REF!</v>
      </c>
    </row>
    <row r="295" spans="1:61" ht="18.95" customHeight="1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8"/>
      <c r="N295" s="63">
        <v>198</v>
      </c>
      <c r="O295" s="65">
        <f t="shared" si="64"/>
        <v>256582.56047236515</v>
      </c>
      <c r="P295" s="65">
        <f t="shared" si="61"/>
        <v>194197.28196743445</v>
      </c>
      <c r="Q295" s="191">
        <f t="shared" si="62"/>
        <v>62385.27850493072</v>
      </c>
      <c r="R295" s="192"/>
      <c r="S295" s="193"/>
      <c r="T295" s="194">
        <f t="shared" si="65"/>
        <v>49714025.521977186</v>
      </c>
      <c r="U295" s="194"/>
      <c r="V295" s="20"/>
      <c r="W295" s="20"/>
      <c r="Z295" s="7"/>
      <c r="AZ295" s="7" t="e">
        <f>O331-P331-Q331+#REF!-#REF!-#REF!</f>
        <v>#REF!</v>
      </c>
      <c r="BA295" s="9">
        <v>227</v>
      </c>
      <c r="BB295" s="9">
        <f t="shared" si="60"/>
        <v>0</v>
      </c>
      <c r="BC295" s="10" t="e">
        <f t="shared" si="53"/>
        <v>#REF!</v>
      </c>
      <c r="BD295" s="10" t="e">
        <f t="shared" si="68"/>
        <v>#REF!</v>
      </c>
      <c r="BE295" s="11" t="e">
        <f t="shared" si="66"/>
        <v>#REF!</v>
      </c>
      <c r="BF295" s="10" t="e">
        <f t="shared" si="67"/>
        <v>#REF!</v>
      </c>
      <c r="BG295" s="11">
        <f t="shared" si="63"/>
        <v>201361.52460231059</v>
      </c>
      <c r="BH295" s="11">
        <f t="shared" si="63"/>
        <v>55221.035870054533</v>
      </c>
      <c r="BI295" s="9" t="e">
        <f t="shared" si="58"/>
        <v>#REF!</v>
      </c>
    </row>
    <row r="296" spans="1:61" ht="18.95" customHeight="1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8"/>
      <c r="N296" s="63">
        <v>199</v>
      </c>
      <c r="O296" s="65">
        <f t="shared" si="64"/>
        <v>256582.56047236515</v>
      </c>
      <c r="P296" s="65">
        <f t="shared" si="61"/>
        <v>194440.02856989374</v>
      </c>
      <c r="Q296" s="191">
        <f t="shared" si="62"/>
        <v>62142.531902471419</v>
      </c>
      <c r="R296" s="192"/>
      <c r="S296" s="193"/>
      <c r="T296" s="194">
        <f t="shared" si="65"/>
        <v>49519585.493407294</v>
      </c>
      <c r="U296" s="194"/>
      <c r="V296" s="20"/>
      <c r="W296" s="20"/>
      <c r="AZ296" s="7" t="e">
        <f>O332-P332-Q332+#REF!-#REF!-#REF!</f>
        <v>#REF!</v>
      </c>
      <c r="BA296" s="9">
        <v>228</v>
      </c>
      <c r="BB296" s="9">
        <f t="shared" si="60"/>
        <v>0</v>
      </c>
      <c r="BC296" s="10" t="e">
        <f t="shared" si="53"/>
        <v>#REF!</v>
      </c>
      <c r="BD296" s="10" t="e">
        <f t="shared" si="68"/>
        <v>#REF!</v>
      </c>
      <c r="BE296" s="11" t="e">
        <f t="shared" si="66"/>
        <v>#REF!</v>
      </c>
      <c r="BF296" s="10" t="e">
        <f t="shared" si="67"/>
        <v>#REF!</v>
      </c>
      <c r="BG296" s="11">
        <f t="shared" si="63"/>
        <v>201613.2265080635</v>
      </c>
      <c r="BH296" s="11">
        <f t="shared" si="63"/>
        <v>54969.333964301659</v>
      </c>
      <c r="BI296" s="9" t="e">
        <f t="shared" si="58"/>
        <v>#REF!</v>
      </c>
    </row>
    <row r="297" spans="1:61" ht="18.95" customHeight="1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8"/>
      <c r="N297" s="63">
        <v>200</v>
      </c>
      <c r="O297" s="65">
        <f t="shared" si="64"/>
        <v>256582.56047236515</v>
      </c>
      <c r="P297" s="65">
        <f t="shared" si="61"/>
        <v>194683.07860560608</v>
      </c>
      <c r="Q297" s="191">
        <f t="shared" si="62"/>
        <v>61899.481866759037</v>
      </c>
      <c r="R297" s="192"/>
      <c r="S297" s="193"/>
      <c r="T297" s="194">
        <f t="shared" si="65"/>
        <v>49324902.414801687</v>
      </c>
      <c r="U297" s="194"/>
      <c r="V297" s="20"/>
      <c r="W297" s="20"/>
      <c r="AZ297" s="7" t="e">
        <f>O333-P333-Q333+#REF!-#REF!-#REF!</f>
        <v>#REF!</v>
      </c>
      <c r="BA297" s="9">
        <v>229</v>
      </c>
      <c r="BB297" s="9">
        <f t="shared" si="60"/>
        <v>0</v>
      </c>
      <c r="BC297" s="10" t="e">
        <f t="shared" si="53"/>
        <v>#REF!</v>
      </c>
      <c r="BD297" s="10" t="e">
        <f t="shared" si="68"/>
        <v>#REF!</v>
      </c>
      <c r="BE297" s="11" t="e">
        <f t="shared" si="66"/>
        <v>#REF!</v>
      </c>
      <c r="BF297" s="10" t="e">
        <f t="shared" si="67"/>
        <v>#REF!</v>
      </c>
      <c r="BG297" s="11">
        <f t="shared" si="63"/>
        <v>201865.24304119856</v>
      </c>
      <c r="BH297" s="11">
        <f t="shared" si="63"/>
        <v>54717.317431166572</v>
      </c>
      <c r="BI297" s="9" t="e">
        <f t="shared" si="58"/>
        <v>#REF!</v>
      </c>
    </row>
    <row r="298" spans="1:61" ht="18.95" customHeight="1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8"/>
      <c r="N298" s="63">
        <v>201</v>
      </c>
      <c r="O298" s="65">
        <f t="shared" si="64"/>
        <v>256582.56047236515</v>
      </c>
      <c r="P298" s="65">
        <f t="shared" si="61"/>
        <v>194926.43245386309</v>
      </c>
      <c r="Q298" s="191">
        <f t="shared" si="62"/>
        <v>61656.128018502044</v>
      </c>
      <c r="R298" s="192"/>
      <c r="S298" s="193"/>
      <c r="T298" s="194">
        <f t="shared" si="65"/>
        <v>49129975.982347824</v>
      </c>
      <c r="U298" s="194"/>
      <c r="V298" s="20"/>
      <c r="W298" s="20"/>
      <c r="AZ298" s="7" t="e">
        <f>O334-P334-Q334+#REF!-#REF!-#REF!</f>
        <v>#REF!</v>
      </c>
      <c r="BA298" s="9">
        <v>230</v>
      </c>
      <c r="BB298" s="9">
        <f t="shared" si="60"/>
        <v>0</v>
      </c>
      <c r="BC298" s="10" t="e">
        <f t="shared" si="53"/>
        <v>#REF!</v>
      </c>
      <c r="BD298" s="10" t="e">
        <f t="shared" si="68"/>
        <v>#REF!</v>
      </c>
      <c r="BE298" s="11" t="e">
        <f t="shared" si="66"/>
        <v>#REF!</v>
      </c>
      <c r="BF298" s="10" t="e">
        <f t="shared" si="67"/>
        <v>#REF!</v>
      </c>
      <c r="BG298" s="11">
        <f t="shared" si="63"/>
        <v>202117.57459500007</v>
      </c>
      <c r="BH298" s="11">
        <f t="shared" si="63"/>
        <v>54464.98587736507</v>
      </c>
      <c r="BI298" s="9" t="e">
        <f t="shared" si="58"/>
        <v>#REF!</v>
      </c>
    </row>
    <row r="299" spans="1:61" ht="18.95" customHeight="1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8"/>
      <c r="N299" s="63">
        <v>202</v>
      </c>
      <c r="O299" s="65">
        <f t="shared" si="64"/>
        <v>256582.56047236515</v>
      </c>
      <c r="P299" s="65">
        <f t="shared" si="61"/>
        <v>195170.09049443045</v>
      </c>
      <c r="Q299" s="191">
        <f t="shared" si="62"/>
        <v>61412.469977934714</v>
      </c>
      <c r="R299" s="192"/>
      <c r="S299" s="193"/>
      <c r="T299" s="194">
        <f t="shared" si="65"/>
        <v>48934805.891853392</v>
      </c>
      <c r="U299" s="194"/>
      <c r="V299" s="20"/>
      <c r="W299" s="20"/>
      <c r="AZ299" s="7" t="e">
        <f>O335-P335-Q335+#REF!-#REF!-#REF!</f>
        <v>#REF!</v>
      </c>
      <c r="BA299" s="9">
        <v>231</v>
      </c>
      <c r="BB299" s="9">
        <f t="shared" si="60"/>
        <v>0</v>
      </c>
      <c r="BC299" s="10" t="e">
        <f t="shared" si="53"/>
        <v>#REF!</v>
      </c>
      <c r="BD299" s="10" t="e">
        <f t="shared" si="68"/>
        <v>#REF!</v>
      </c>
      <c r="BE299" s="11" t="e">
        <f t="shared" si="66"/>
        <v>#REF!</v>
      </c>
      <c r="BF299" s="10" t="e">
        <f t="shared" si="67"/>
        <v>#REF!</v>
      </c>
      <c r="BG299" s="11">
        <f t="shared" si="63"/>
        <v>202370.2215632438</v>
      </c>
      <c r="BH299" s="11">
        <f t="shared" si="63"/>
        <v>54212.338909121325</v>
      </c>
      <c r="BI299" s="9" t="e">
        <f t="shared" si="58"/>
        <v>#REF!</v>
      </c>
    </row>
    <row r="300" spans="1:61" ht="18.95" customHeight="1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8"/>
      <c r="N300" s="63">
        <v>203</v>
      </c>
      <c r="O300" s="65">
        <f t="shared" si="64"/>
        <v>256582.56047236515</v>
      </c>
      <c r="P300" s="65">
        <f t="shared" si="61"/>
        <v>195414.05310754848</v>
      </c>
      <c r="Q300" s="191">
        <f t="shared" si="62"/>
        <v>61168.507364816687</v>
      </c>
      <c r="R300" s="192"/>
      <c r="S300" s="193"/>
      <c r="T300" s="194">
        <f t="shared" si="65"/>
        <v>48739391.838745847</v>
      </c>
      <c r="U300" s="194"/>
      <c r="V300" s="20"/>
      <c r="W300" s="20"/>
      <c r="AZ300" s="7" t="e">
        <f>O336-P336-Q336+#REF!-#REF!-#REF!</f>
        <v>#REF!</v>
      </c>
      <c r="BA300" s="9">
        <v>232</v>
      </c>
      <c r="BB300" s="9">
        <f t="shared" si="60"/>
        <v>0</v>
      </c>
      <c r="BC300" s="10" t="e">
        <f t="shared" ref="BC300:BC363" si="69">IF(BB300=1,$F$19,IF(BC299&gt;0,BE299,0))</f>
        <v>#REF!</v>
      </c>
      <c r="BD300" s="10" t="e">
        <f t="shared" si="68"/>
        <v>#REF!</v>
      </c>
      <c r="BE300" s="11" t="e">
        <f t="shared" si="66"/>
        <v>#REF!</v>
      </c>
      <c r="BF300" s="10" t="e">
        <f t="shared" si="67"/>
        <v>#REF!</v>
      </c>
      <c r="BG300" s="11">
        <f t="shared" si="63"/>
        <v>202623.18434019788</v>
      </c>
      <c r="BH300" s="11">
        <f t="shared" si="63"/>
        <v>53959.376132167265</v>
      </c>
      <c r="BI300" s="9" t="e">
        <f t="shared" si="58"/>
        <v>#REF!</v>
      </c>
    </row>
    <row r="301" spans="1:61" ht="18.95" customHeight="1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8"/>
      <c r="N301" s="63">
        <v>204</v>
      </c>
      <c r="O301" s="65">
        <f t="shared" si="64"/>
        <v>256582.56047236515</v>
      </c>
      <c r="P301" s="65">
        <f t="shared" si="61"/>
        <v>195658.32067393293</v>
      </c>
      <c r="Q301" s="191">
        <f t="shared" si="62"/>
        <v>60924.239798432238</v>
      </c>
      <c r="R301" s="192"/>
      <c r="S301" s="193"/>
      <c r="T301" s="194">
        <f t="shared" si="65"/>
        <v>48543733.518071912</v>
      </c>
      <c r="U301" s="194"/>
      <c r="V301" s="20"/>
      <c r="W301" s="20"/>
      <c r="Z301" s="7"/>
      <c r="AZ301" s="7" t="e">
        <f>O337-P337-Q337+#REF!-#REF!-#REF!</f>
        <v>#REF!</v>
      </c>
      <c r="BA301" s="9">
        <v>233</v>
      </c>
      <c r="BB301" s="9">
        <f t="shared" si="60"/>
        <v>0</v>
      </c>
      <c r="BC301" s="10" t="e">
        <f t="shared" si="69"/>
        <v>#REF!</v>
      </c>
      <c r="BD301" s="10" t="e">
        <f t="shared" si="68"/>
        <v>#REF!</v>
      </c>
      <c r="BE301" s="11" t="e">
        <f t="shared" si="66"/>
        <v>#REF!</v>
      </c>
      <c r="BF301" s="10" t="e">
        <f t="shared" si="67"/>
        <v>#REF!</v>
      </c>
      <c r="BG301" s="11">
        <f t="shared" si="63"/>
        <v>202876.46332062312</v>
      </c>
      <c r="BH301" s="11">
        <f t="shared" si="63"/>
        <v>53706.097151742018</v>
      </c>
      <c r="BI301" s="9" t="e">
        <f t="shared" si="58"/>
        <v>#REF!</v>
      </c>
    </row>
    <row r="302" spans="1:61" ht="18.95" customHeight="1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3" t="s">
        <v>78</v>
      </c>
      <c r="N302" s="63">
        <v>205</v>
      </c>
      <c r="O302" s="65">
        <f t="shared" si="64"/>
        <v>256582.56047236515</v>
      </c>
      <c r="P302" s="65">
        <f t="shared" si="61"/>
        <v>195902.89357477531</v>
      </c>
      <c r="Q302" s="191">
        <f t="shared" si="62"/>
        <v>60679.666897589814</v>
      </c>
      <c r="R302" s="192"/>
      <c r="S302" s="193"/>
      <c r="T302" s="194">
        <f t="shared" si="65"/>
        <v>48347830.624497138</v>
      </c>
      <c r="U302" s="194"/>
      <c r="V302" s="20"/>
      <c r="W302" s="20"/>
      <c r="AZ302" s="7" t="e">
        <f>O338-P338-Q338+#REF!-#REF!-#REF!</f>
        <v>#REF!</v>
      </c>
      <c r="BA302" s="9">
        <v>234</v>
      </c>
      <c r="BB302" s="9">
        <f t="shared" si="60"/>
        <v>0</v>
      </c>
      <c r="BC302" s="10" t="e">
        <f t="shared" si="69"/>
        <v>#REF!</v>
      </c>
      <c r="BD302" s="10" t="e">
        <f t="shared" si="68"/>
        <v>#REF!</v>
      </c>
      <c r="BE302" s="11" t="e">
        <f t="shared" si="66"/>
        <v>#REF!</v>
      </c>
      <c r="BF302" s="10" t="e">
        <f t="shared" si="67"/>
        <v>#REF!</v>
      </c>
      <c r="BG302" s="11">
        <f t="shared" si="63"/>
        <v>203130.0588997739</v>
      </c>
      <c r="BH302" s="11">
        <f t="shared" si="63"/>
        <v>53452.501572591253</v>
      </c>
      <c r="BI302" s="9" t="e">
        <f t="shared" si="58"/>
        <v>#REF!</v>
      </c>
    </row>
    <row r="303" spans="1:61" ht="18.95" customHeight="1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16"/>
      <c r="N303" s="63">
        <v>206</v>
      </c>
      <c r="O303" s="65">
        <f t="shared" si="64"/>
        <v>256582.56047236515</v>
      </c>
      <c r="P303" s="65">
        <f t="shared" si="61"/>
        <v>196147.77219174377</v>
      </c>
      <c r="Q303" s="191">
        <f t="shared" si="62"/>
        <v>60434.788280621346</v>
      </c>
      <c r="R303" s="192"/>
      <c r="S303" s="193"/>
      <c r="T303" s="194">
        <f t="shared" si="65"/>
        <v>48151682.852305397</v>
      </c>
      <c r="U303" s="194"/>
      <c r="V303" s="20"/>
      <c r="W303" s="20"/>
      <c r="AZ303" s="7" t="e">
        <f>O339-P339-Q339+#REF!-#REF!-#REF!</f>
        <v>#REF!</v>
      </c>
      <c r="BA303" s="9">
        <v>235</v>
      </c>
      <c r="BB303" s="9">
        <f t="shared" si="60"/>
        <v>0</v>
      </c>
      <c r="BC303" s="10" t="e">
        <f t="shared" si="69"/>
        <v>#REF!</v>
      </c>
      <c r="BD303" s="10" t="e">
        <f t="shared" si="68"/>
        <v>#REF!</v>
      </c>
      <c r="BE303" s="11" t="e">
        <f t="shared" si="66"/>
        <v>#REF!</v>
      </c>
      <c r="BF303" s="10" t="e">
        <f t="shared" si="67"/>
        <v>#REF!</v>
      </c>
      <c r="BG303" s="11">
        <f t="shared" si="63"/>
        <v>203383.97147339862</v>
      </c>
      <c r="BH303" s="11">
        <f t="shared" si="63"/>
        <v>53198.588998966537</v>
      </c>
      <c r="BI303" s="9" t="e">
        <f t="shared" si="58"/>
        <v>#REF!</v>
      </c>
    </row>
    <row r="304" spans="1:61" ht="18.95" customHeight="1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16"/>
      <c r="N304" s="63">
        <v>207</v>
      </c>
      <c r="O304" s="65">
        <f t="shared" si="64"/>
        <v>256582.56047236515</v>
      </c>
      <c r="P304" s="65">
        <f t="shared" si="61"/>
        <v>196392.95690698345</v>
      </c>
      <c r="Q304" s="191">
        <f t="shared" si="62"/>
        <v>60189.60356538168</v>
      </c>
      <c r="R304" s="192"/>
      <c r="S304" s="193"/>
      <c r="T304" s="194">
        <f t="shared" si="65"/>
        <v>47955289.895398416</v>
      </c>
      <c r="U304" s="194"/>
      <c r="V304" s="20"/>
      <c r="W304" s="20"/>
      <c r="AZ304" s="7" t="e">
        <f>O340-P340-Q340+#REF!-#REF!-#REF!</f>
        <v>#REF!</v>
      </c>
      <c r="BA304" s="9">
        <v>236</v>
      </c>
      <c r="BB304" s="9">
        <f t="shared" si="60"/>
        <v>0</v>
      </c>
      <c r="BC304" s="10" t="e">
        <f t="shared" si="69"/>
        <v>#REF!</v>
      </c>
      <c r="BD304" s="10" t="e">
        <f t="shared" si="68"/>
        <v>#REF!</v>
      </c>
      <c r="BE304" s="11" t="e">
        <f t="shared" si="66"/>
        <v>#REF!</v>
      </c>
      <c r="BF304" s="10" t="e">
        <f t="shared" si="67"/>
        <v>#REF!</v>
      </c>
      <c r="BG304" s="11">
        <f t="shared" si="63"/>
        <v>203638.20143774035</v>
      </c>
      <c r="BH304" s="11">
        <f t="shared" si="63"/>
        <v>52944.35903462478</v>
      </c>
      <c r="BI304" s="9" t="e">
        <f t="shared" si="58"/>
        <v>#REF!</v>
      </c>
    </row>
    <row r="305" spans="1:61" ht="18.95" customHeight="1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16"/>
      <c r="N305" s="63">
        <v>208</v>
      </c>
      <c r="O305" s="65">
        <f t="shared" si="64"/>
        <v>256582.56047236515</v>
      </c>
      <c r="P305" s="65">
        <f t="shared" si="61"/>
        <v>196638.4481031172</v>
      </c>
      <c r="Q305" s="191">
        <f t="shared" si="62"/>
        <v>59944.112369247945</v>
      </c>
      <c r="R305" s="192"/>
      <c r="S305" s="193"/>
      <c r="T305" s="194">
        <f t="shared" si="65"/>
        <v>47758651.447295301</v>
      </c>
      <c r="U305" s="194"/>
      <c r="V305" s="20"/>
      <c r="W305" s="20"/>
      <c r="AZ305" s="7" t="e">
        <f>O341-P341-Q341+#REF!-#REF!-#REF!</f>
        <v>#REF!</v>
      </c>
      <c r="BA305" s="9">
        <v>237</v>
      </c>
      <c r="BB305" s="9">
        <f t="shared" si="60"/>
        <v>0</v>
      </c>
      <c r="BC305" s="10" t="e">
        <f t="shared" si="69"/>
        <v>#REF!</v>
      </c>
      <c r="BD305" s="10" t="e">
        <f t="shared" si="68"/>
        <v>#REF!</v>
      </c>
      <c r="BE305" s="11" t="e">
        <f t="shared" si="66"/>
        <v>#REF!</v>
      </c>
      <c r="BF305" s="10" t="e">
        <f t="shared" si="67"/>
        <v>#REF!</v>
      </c>
      <c r="BG305" s="11">
        <f t="shared" si="63"/>
        <v>203892.74918953754</v>
      </c>
      <c r="BH305" s="11">
        <f t="shared" si="63"/>
        <v>52689.811282827606</v>
      </c>
      <c r="BI305" s="9" t="e">
        <f t="shared" si="58"/>
        <v>#REF!</v>
      </c>
    </row>
    <row r="306" spans="1:61" ht="18.95" customHeight="1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16"/>
      <c r="N306" s="63">
        <v>209</v>
      </c>
      <c r="O306" s="65">
        <f t="shared" si="64"/>
        <v>256582.56047236515</v>
      </c>
      <c r="P306" s="65">
        <f t="shared" si="61"/>
        <v>196884.24616324608</v>
      </c>
      <c r="Q306" s="191">
        <f t="shared" si="62"/>
        <v>59698.314309119043</v>
      </c>
      <c r="R306" s="192"/>
      <c r="S306" s="193"/>
      <c r="T306" s="194">
        <f t="shared" si="65"/>
        <v>47561767.201132052</v>
      </c>
      <c r="U306" s="194"/>
      <c r="V306" s="20"/>
      <c r="W306" s="20"/>
      <c r="AZ306" s="7" t="e">
        <f>O342-P342-Q342+#REF!-#REF!-#REF!</f>
        <v>#REF!</v>
      </c>
      <c r="BA306" s="9">
        <v>238</v>
      </c>
      <c r="BB306" s="9">
        <f t="shared" si="60"/>
        <v>0</v>
      </c>
      <c r="BC306" s="10" t="e">
        <f t="shared" si="69"/>
        <v>#REF!</v>
      </c>
      <c r="BD306" s="10" t="e">
        <f t="shared" si="68"/>
        <v>#REF!</v>
      </c>
      <c r="BE306" s="11" t="e">
        <f t="shared" si="66"/>
        <v>#REF!</v>
      </c>
      <c r="BF306" s="10" t="e">
        <f t="shared" si="67"/>
        <v>#REF!</v>
      </c>
      <c r="BG306" s="11">
        <f t="shared" si="63"/>
        <v>204147.61512602447</v>
      </c>
      <c r="BH306" s="11">
        <f t="shared" si="63"/>
        <v>52434.945346340675</v>
      </c>
      <c r="BI306" s="9" t="e">
        <f t="shared" si="58"/>
        <v>#REF!</v>
      </c>
    </row>
    <row r="307" spans="1:61" ht="18.95" customHeight="1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16"/>
      <c r="N307" s="63">
        <v>210</v>
      </c>
      <c r="O307" s="65">
        <f t="shared" si="64"/>
        <v>256582.56047236515</v>
      </c>
      <c r="P307" s="65">
        <f t="shared" si="61"/>
        <v>197130.35147095015</v>
      </c>
      <c r="Q307" s="191">
        <f t="shared" si="62"/>
        <v>59452.209001414994</v>
      </c>
      <c r="R307" s="192"/>
      <c r="S307" s="193"/>
      <c r="T307" s="194">
        <f t="shared" si="65"/>
        <v>47364636.849661104</v>
      </c>
      <c r="U307" s="194"/>
      <c r="V307" s="20"/>
      <c r="W307" s="20"/>
      <c r="Z307" s="7"/>
      <c r="AZ307" s="7" t="e">
        <f>O343-P343-Q343+#REF!-#REF!-#REF!</f>
        <v>#REF!</v>
      </c>
      <c r="BA307" s="9">
        <v>239</v>
      </c>
      <c r="BB307" s="9">
        <f t="shared" si="60"/>
        <v>0</v>
      </c>
      <c r="BC307" s="10" t="e">
        <f t="shared" si="69"/>
        <v>#REF!</v>
      </c>
      <c r="BD307" s="10" t="e">
        <f t="shared" si="68"/>
        <v>#REF!</v>
      </c>
      <c r="BE307" s="11" t="e">
        <f t="shared" si="66"/>
        <v>#REF!</v>
      </c>
      <c r="BF307" s="10" t="e">
        <f t="shared" si="67"/>
        <v>#REF!</v>
      </c>
      <c r="BG307" s="11">
        <f t="shared" si="63"/>
        <v>204402.79964493201</v>
      </c>
      <c r="BH307" s="11">
        <f t="shared" si="63"/>
        <v>52179.760827433151</v>
      </c>
      <c r="BI307" s="9" t="e">
        <f t="shared" si="58"/>
        <v>#REF!</v>
      </c>
    </row>
    <row r="308" spans="1:61" ht="18.95" customHeight="1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16"/>
      <c r="N308" s="63">
        <v>211</v>
      </c>
      <c r="O308" s="65">
        <f t="shared" si="64"/>
        <v>256582.56047236515</v>
      </c>
      <c r="P308" s="65">
        <f t="shared" si="61"/>
        <v>197376.76441028883</v>
      </c>
      <c r="Q308" s="191">
        <f t="shared" si="62"/>
        <v>59205.796062076297</v>
      </c>
      <c r="R308" s="192"/>
      <c r="S308" s="193"/>
      <c r="T308" s="194">
        <f t="shared" si="65"/>
        <v>47167260.085250817</v>
      </c>
      <c r="U308" s="194"/>
      <c r="V308" s="20"/>
      <c r="W308" s="20"/>
      <c r="AZ308" s="7" t="e">
        <f>O344-P344-Q344+#REF!-#REF!-#REF!</f>
        <v>#REF!</v>
      </c>
      <c r="BA308" s="9">
        <v>240</v>
      </c>
      <c r="BB308" s="9">
        <f t="shared" si="60"/>
        <v>0</v>
      </c>
      <c r="BC308" s="10" t="e">
        <f t="shared" si="69"/>
        <v>#REF!</v>
      </c>
      <c r="BD308" s="10" t="e">
        <f t="shared" si="68"/>
        <v>#REF!</v>
      </c>
      <c r="BE308" s="11" t="e">
        <f t="shared" si="66"/>
        <v>#REF!</v>
      </c>
      <c r="BF308" s="10" t="e">
        <f t="shared" si="67"/>
        <v>#REF!</v>
      </c>
      <c r="BG308" s="11">
        <f t="shared" si="63"/>
        <v>204658.30314448816</v>
      </c>
      <c r="BH308" s="11">
        <f t="shared" si="63"/>
        <v>51924.257327876985</v>
      </c>
      <c r="BI308" s="9" t="e">
        <f t="shared" si="58"/>
        <v>#REF!</v>
      </c>
    </row>
    <row r="309" spans="1:61" ht="18.95" customHeight="1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16"/>
      <c r="N309" s="63">
        <v>212</v>
      </c>
      <c r="O309" s="65">
        <f t="shared" si="64"/>
        <v>256582.56047236515</v>
      </c>
      <c r="P309" s="65">
        <f t="shared" si="61"/>
        <v>197623.48536580169</v>
      </c>
      <c r="Q309" s="191">
        <f t="shared" si="62"/>
        <v>58959.075106563439</v>
      </c>
      <c r="R309" s="192"/>
      <c r="S309" s="193"/>
      <c r="T309" s="194">
        <f t="shared" si="65"/>
        <v>46969636.599885017</v>
      </c>
      <c r="U309" s="194"/>
      <c r="V309" s="20"/>
      <c r="W309" s="20"/>
      <c r="AZ309" s="7" t="e">
        <f>O353-P353-Q353+#REF!-#REF!-#REF!</f>
        <v>#REF!</v>
      </c>
      <c r="BA309" s="9">
        <v>241</v>
      </c>
      <c r="BB309" s="9">
        <f t="shared" si="60"/>
        <v>0</v>
      </c>
      <c r="BC309" s="10" t="e">
        <f t="shared" si="69"/>
        <v>#REF!</v>
      </c>
      <c r="BD309" s="10" t="e">
        <f t="shared" si="68"/>
        <v>#REF!</v>
      </c>
      <c r="BE309" s="11" t="e">
        <f t="shared" si="66"/>
        <v>#REF!</v>
      </c>
      <c r="BF309" s="10" t="e">
        <f t="shared" si="67"/>
        <v>#REF!</v>
      </c>
      <c r="BG309" s="11">
        <f t="shared" ref="BG309:BH313" si="70">P353</f>
        <v>204914.12602341876</v>
      </c>
      <c r="BH309" s="11">
        <f t="shared" si="70"/>
        <v>51668.434448946369</v>
      </c>
      <c r="BI309" s="9" t="e">
        <f t="shared" si="58"/>
        <v>#REF!</v>
      </c>
    </row>
    <row r="310" spans="1:61" ht="18.95" customHeight="1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16"/>
      <c r="N310" s="63">
        <v>213</v>
      </c>
      <c r="O310" s="65">
        <f t="shared" si="64"/>
        <v>256582.56047236515</v>
      </c>
      <c r="P310" s="65">
        <f t="shared" si="61"/>
        <v>197870.51472250893</v>
      </c>
      <c r="Q310" s="191">
        <f t="shared" si="62"/>
        <v>58712.045749856188</v>
      </c>
      <c r="R310" s="192"/>
      <c r="S310" s="193"/>
      <c r="T310" s="194">
        <f t="shared" si="65"/>
        <v>46771766.085162506</v>
      </c>
      <c r="U310" s="194"/>
      <c r="V310" s="20"/>
      <c r="W310" s="20"/>
      <c r="AZ310" s="7" t="e">
        <f>O354-P354-Q354+#REF!-#REF!-#REF!</f>
        <v>#REF!</v>
      </c>
      <c r="BA310" s="9">
        <v>242</v>
      </c>
      <c r="BB310" s="9">
        <f t="shared" si="60"/>
        <v>0</v>
      </c>
      <c r="BC310" s="10" t="e">
        <f t="shared" si="69"/>
        <v>#REF!</v>
      </c>
      <c r="BD310" s="10" t="e">
        <f t="shared" si="68"/>
        <v>#REF!</v>
      </c>
      <c r="BE310" s="11" t="e">
        <f t="shared" si="66"/>
        <v>#REF!</v>
      </c>
      <c r="BF310" s="10" t="e">
        <f t="shared" si="67"/>
        <v>#REF!</v>
      </c>
      <c r="BG310" s="11">
        <f t="shared" si="70"/>
        <v>205170.26868094804</v>
      </c>
      <c r="BH310" s="11">
        <f t="shared" si="70"/>
        <v>51412.291791417105</v>
      </c>
      <c r="BI310" s="9" t="e">
        <f t="shared" si="58"/>
        <v>#REF!</v>
      </c>
    </row>
    <row r="311" spans="1:61" ht="18.95" customHeight="1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16"/>
      <c r="N311" s="63">
        <v>214</v>
      </c>
      <c r="O311" s="65">
        <f t="shared" si="64"/>
        <v>256582.56047236515</v>
      </c>
      <c r="P311" s="65">
        <f t="shared" si="61"/>
        <v>198117.85286591205</v>
      </c>
      <c r="Q311" s="191">
        <f t="shared" si="62"/>
        <v>58464.707606453056</v>
      </c>
      <c r="R311" s="192"/>
      <c r="S311" s="193"/>
      <c r="T311" s="194">
        <f t="shared" si="65"/>
        <v>46573648.232296593</v>
      </c>
      <c r="U311" s="194"/>
      <c r="V311" s="20"/>
      <c r="W311" s="20"/>
      <c r="AZ311" s="7" t="e">
        <f>O355-P355-Q355+#REF!-#REF!-#REF!</f>
        <v>#REF!</v>
      </c>
      <c r="BA311" s="9">
        <v>243</v>
      </c>
      <c r="BB311" s="9">
        <f t="shared" si="60"/>
        <v>0</v>
      </c>
      <c r="BC311" s="10" t="e">
        <f>IF(BB311=1,$F$19,IF(BC310&gt;0,BE310,0))</f>
        <v>#REF!</v>
      </c>
      <c r="BD311" s="10" t="e">
        <f t="shared" si="68"/>
        <v>#REF!</v>
      </c>
      <c r="BE311" s="11" t="e">
        <f t="shared" si="66"/>
        <v>#REF!</v>
      </c>
      <c r="BF311" s="10" t="e">
        <f t="shared" si="67"/>
        <v>#REF!</v>
      </c>
      <c r="BG311" s="11">
        <f t="shared" si="70"/>
        <v>205426.73151679922</v>
      </c>
      <c r="BH311" s="11">
        <f t="shared" si="70"/>
        <v>51155.828955565914</v>
      </c>
      <c r="BI311" s="9" t="e">
        <f t="shared" si="58"/>
        <v>#REF!</v>
      </c>
    </row>
    <row r="312" spans="1:61" ht="18.95" customHeight="1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16"/>
      <c r="N312" s="63">
        <v>215</v>
      </c>
      <c r="O312" s="65">
        <f t="shared" si="64"/>
        <v>256582.56047236515</v>
      </c>
      <c r="P312" s="65">
        <f t="shared" si="61"/>
        <v>198365.50018199449</v>
      </c>
      <c r="Q312" s="191">
        <f t="shared" si="62"/>
        <v>58217.060290370668</v>
      </c>
      <c r="R312" s="192"/>
      <c r="S312" s="193"/>
      <c r="T312" s="194">
        <f t="shared" si="65"/>
        <v>46375282.732114598</v>
      </c>
      <c r="U312" s="194"/>
      <c r="V312" s="20"/>
      <c r="W312" s="20"/>
      <c r="AZ312" s="7" t="e">
        <f>O356-P356-Q356+#REF!-#REF!-#REF!</f>
        <v>#REF!</v>
      </c>
      <c r="BA312" s="9">
        <v>244</v>
      </c>
      <c r="BB312" s="9">
        <f t="shared" si="60"/>
        <v>0</v>
      </c>
      <c r="BC312" s="10" t="e">
        <f t="shared" si="69"/>
        <v>#REF!</v>
      </c>
      <c r="BD312" s="10" t="e">
        <f t="shared" si="68"/>
        <v>#REF!</v>
      </c>
      <c r="BE312" s="11" t="e">
        <f t="shared" si="66"/>
        <v>#REF!</v>
      </c>
      <c r="BF312" s="10" t="e">
        <f t="shared" si="67"/>
        <v>#REF!</v>
      </c>
      <c r="BG312" s="11">
        <f t="shared" si="70"/>
        <v>205683.51493119524</v>
      </c>
      <c r="BH312" s="11">
        <f t="shared" si="70"/>
        <v>50899.045541169922</v>
      </c>
      <c r="BI312" s="9" t="e">
        <f t="shared" si="58"/>
        <v>#REF!</v>
      </c>
    </row>
    <row r="313" spans="1:61" ht="18.95" customHeight="1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17"/>
      <c r="N313" s="63">
        <v>216</v>
      </c>
      <c r="O313" s="65">
        <f t="shared" si="64"/>
        <v>256582.56047236515</v>
      </c>
      <c r="P313" s="65">
        <f t="shared" si="61"/>
        <v>198613.457057222</v>
      </c>
      <c r="Q313" s="191">
        <f t="shared" si="62"/>
        <v>57969.103415143167</v>
      </c>
      <c r="R313" s="192"/>
      <c r="S313" s="193"/>
      <c r="T313" s="194">
        <f t="shared" si="65"/>
        <v>46176669.275057375</v>
      </c>
      <c r="U313" s="194"/>
      <c r="V313" s="20"/>
      <c r="W313" s="20"/>
      <c r="Z313" s="7"/>
      <c r="AZ313" s="7" t="e">
        <f>O357-P357-Q357+#REF!-#REF!-#REF!</f>
        <v>#REF!</v>
      </c>
      <c r="BA313" s="9">
        <v>245</v>
      </c>
      <c r="BB313" s="9">
        <f t="shared" si="60"/>
        <v>0</v>
      </c>
      <c r="BC313" s="10" t="e">
        <f t="shared" si="69"/>
        <v>#REF!</v>
      </c>
      <c r="BD313" s="10" t="e">
        <f t="shared" si="68"/>
        <v>#REF!</v>
      </c>
      <c r="BE313" s="11" t="e">
        <f t="shared" si="66"/>
        <v>#REF!</v>
      </c>
      <c r="BF313" s="10" t="e">
        <f t="shared" si="67"/>
        <v>#REF!</v>
      </c>
      <c r="BG313" s="11">
        <f t="shared" si="70"/>
        <v>205940.61932485923</v>
      </c>
      <c r="BH313" s="11">
        <f t="shared" si="70"/>
        <v>50641.941147505924</v>
      </c>
      <c r="BI313" s="9" t="e">
        <f t="shared" si="58"/>
        <v>#REF!</v>
      </c>
    </row>
    <row r="314" spans="1:61" ht="18.95" customHeight="1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66"/>
      <c r="N314" s="67"/>
      <c r="O314" s="53"/>
      <c r="P314" s="53"/>
      <c r="Q314" s="68"/>
      <c r="R314" s="30"/>
      <c r="S314" s="30"/>
      <c r="T314" s="69"/>
      <c r="U314" s="69"/>
      <c r="V314" s="20"/>
      <c r="W314" s="20"/>
      <c r="Z314" s="7"/>
      <c r="AZ314" s="7"/>
      <c r="BA314" s="9"/>
      <c r="BB314" s="9"/>
      <c r="BC314" s="10"/>
      <c r="BD314" s="10"/>
      <c r="BE314" s="11"/>
      <c r="BF314" s="10"/>
      <c r="BG314" s="11"/>
      <c r="BH314" s="11"/>
      <c r="BI314" s="9"/>
    </row>
    <row r="315" spans="1:61" ht="18.95" customHeight="1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66"/>
      <c r="N315" s="67"/>
      <c r="O315" s="53"/>
      <c r="P315" s="53"/>
      <c r="Q315" s="68"/>
      <c r="R315" s="30"/>
      <c r="S315" s="30"/>
      <c r="T315" s="69"/>
      <c r="U315" s="69"/>
      <c r="V315" s="20"/>
      <c r="W315" s="20"/>
      <c r="Z315" s="7"/>
      <c r="AZ315" s="7"/>
      <c r="BA315" s="9"/>
      <c r="BB315" s="9"/>
      <c r="BC315" s="10"/>
      <c r="BD315" s="10"/>
      <c r="BE315" s="11"/>
      <c r="BF315" s="10"/>
      <c r="BG315" s="11"/>
      <c r="BH315" s="11"/>
      <c r="BI315" s="9"/>
    </row>
    <row r="316" spans="1:61" ht="18.95" customHeight="1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66"/>
      <c r="N316" s="67"/>
      <c r="O316" s="53"/>
      <c r="P316" s="53"/>
      <c r="Q316" s="68"/>
      <c r="R316" s="30"/>
      <c r="S316" s="30"/>
      <c r="T316" s="69"/>
      <c r="U316" s="69"/>
      <c r="V316" s="20"/>
      <c r="W316" s="20"/>
      <c r="Z316" s="7"/>
      <c r="AZ316" s="7"/>
      <c r="BA316" s="9"/>
      <c r="BB316" s="9"/>
      <c r="BC316" s="10"/>
      <c r="BD316" s="10"/>
      <c r="BE316" s="11"/>
      <c r="BF316" s="10"/>
      <c r="BG316" s="11"/>
      <c r="BH316" s="11"/>
      <c r="BI316" s="9"/>
    </row>
    <row r="317" spans="1:61" ht="50.25" customHeight="1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66"/>
      <c r="N317" s="67"/>
      <c r="O317" s="53"/>
      <c r="P317" s="53"/>
      <c r="Q317" s="68"/>
      <c r="R317" s="30"/>
      <c r="S317" s="30"/>
      <c r="T317" s="69"/>
      <c r="U317" s="69"/>
      <c r="V317" s="20"/>
      <c r="W317" s="20"/>
      <c r="Z317" s="7"/>
      <c r="AZ317" s="7"/>
      <c r="BA317" s="9"/>
      <c r="BB317" s="9"/>
      <c r="BC317" s="10"/>
      <c r="BD317" s="10"/>
      <c r="BE317" s="11"/>
      <c r="BF317" s="10"/>
      <c r="BG317" s="11"/>
      <c r="BH317" s="11"/>
      <c r="BI317" s="9"/>
    </row>
    <row r="318" spans="1:61" ht="18.95" customHeight="1">
      <c r="A318" s="52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190" t="s">
        <v>79</v>
      </c>
      <c r="N318" s="190"/>
      <c r="O318" s="190"/>
      <c r="P318" s="190"/>
      <c r="Q318" s="190"/>
      <c r="R318" s="190"/>
      <c r="S318" s="190"/>
      <c r="T318" s="190"/>
      <c r="U318" s="16"/>
      <c r="V318" s="171"/>
      <c r="W318" s="171"/>
      <c r="Z318" s="7"/>
      <c r="AZ318" s="7"/>
      <c r="BA318" s="9"/>
      <c r="BB318" s="9"/>
      <c r="BC318" s="10"/>
      <c r="BD318" s="10"/>
      <c r="BE318" s="11"/>
      <c r="BF318" s="10"/>
      <c r="BG318" s="11"/>
      <c r="BH318" s="11"/>
      <c r="BI318" s="9"/>
    </row>
    <row r="319" spans="1:61" ht="18.95" customHeight="1">
      <c r="A319" s="52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190"/>
      <c r="N319" s="190"/>
      <c r="O319" s="190"/>
      <c r="P319" s="190"/>
      <c r="Q319" s="190"/>
      <c r="R319" s="190"/>
      <c r="S319" s="190"/>
      <c r="T319" s="190"/>
      <c r="U319" s="17">
        <f ca="1">TODAY()</f>
        <v>45397</v>
      </c>
      <c r="V319" s="171"/>
      <c r="W319" s="171"/>
      <c r="Z319" s="7"/>
      <c r="AZ319" s="7"/>
      <c r="BA319" s="9"/>
      <c r="BB319" s="9"/>
      <c r="BC319" s="10"/>
      <c r="BD319" s="10"/>
      <c r="BE319" s="11"/>
      <c r="BF319" s="10"/>
      <c r="BG319" s="11"/>
      <c r="BH319" s="11"/>
      <c r="BI319" s="9"/>
    </row>
    <row r="320" spans="1:61" ht="11.45" customHeight="1">
      <c r="A320" s="76"/>
      <c r="B320" s="76"/>
      <c r="C320" s="76"/>
      <c r="D320" s="76"/>
      <c r="E320" s="76"/>
      <c r="F320" s="76"/>
      <c r="G320" s="76"/>
      <c r="H320" s="76"/>
      <c r="I320" s="76"/>
      <c r="J320" s="76"/>
      <c r="K320" s="76"/>
      <c r="L320" s="76"/>
      <c r="M320" s="77"/>
      <c r="N320" s="77"/>
      <c r="O320" s="77"/>
      <c r="P320" s="77"/>
      <c r="Q320" s="77"/>
      <c r="R320" s="77"/>
      <c r="S320" s="77"/>
      <c r="T320" s="77"/>
      <c r="U320" s="78"/>
      <c r="V320" s="55"/>
      <c r="W320" s="55"/>
      <c r="Z320" s="7"/>
      <c r="AZ320" s="7"/>
      <c r="BA320" s="9"/>
      <c r="BB320" s="9"/>
      <c r="BC320" s="10"/>
      <c r="BD320" s="10"/>
      <c r="BE320" s="11"/>
      <c r="BF320" s="10"/>
      <c r="BG320" s="11"/>
      <c r="BH320" s="11"/>
      <c r="BI320" s="9"/>
    </row>
    <row r="321" spans="1:61" ht="18.95" customHeight="1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8" t="s">
        <v>80</v>
      </c>
      <c r="N321" s="63">
        <v>217</v>
      </c>
      <c r="O321" s="65">
        <f>IF(T313&lt;1,0,O313)</f>
        <v>256582.56047236515</v>
      </c>
      <c r="P321" s="65">
        <f t="shared" si="61"/>
        <v>198861.7238785435</v>
      </c>
      <c r="Q321" s="191">
        <f t="shared" si="62"/>
        <v>57720.836593821638</v>
      </c>
      <c r="R321" s="192"/>
      <c r="S321" s="193"/>
      <c r="T321" s="194">
        <f>IF(T313&lt;0,0,T313-P321)</f>
        <v>45977807.551178835</v>
      </c>
      <c r="U321" s="194"/>
      <c r="V321" s="20"/>
      <c r="W321" s="20"/>
      <c r="AZ321" s="7" t="e">
        <f>O358-P358-Q358+#REF!-#REF!-#REF!</f>
        <v>#REF!</v>
      </c>
      <c r="BA321" s="9">
        <v>246</v>
      </c>
      <c r="BB321" s="9">
        <f t="shared" si="60"/>
        <v>0</v>
      </c>
      <c r="BC321" s="10" t="e">
        <f>IF(BB321=1,$F$19,IF(BC313&gt;0,BE313,0))</f>
        <v>#REF!</v>
      </c>
      <c r="BD321" s="10" t="e">
        <f t="shared" si="68"/>
        <v>#REF!</v>
      </c>
      <c r="BE321" s="11" t="e">
        <f t="shared" si="66"/>
        <v>#REF!</v>
      </c>
      <c r="BF321" s="10" t="e">
        <f t="shared" si="67"/>
        <v>#REF!</v>
      </c>
      <c r="BG321" s="11">
        <f t="shared" ref="BG321:BH339" si="71">P358</f>
        <v>206198.04509901532</v>
      </c>
      <c r="BH321" s="11">
        <f t="shared" si="71"/>
        <v>50384.515373349845</v>
      </c>
      <c r="BI321" s="9" t="e">
        <f t="shared" si="58"/>
        <v>#REF!</v>
      </c>
    </row>
    <row r="322" spans="1:61" ht="18.95" customHeight="1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8"/>
      <c r="N322" s="63">
        <v>218</v>
      </c>
      <c r="O322" s="65">
        <f t="shared" ref="O322:O344" si="72">IF(T321&lt;1,0,O321)</f>
        <v>256582.56047236515</v>
      </c>
      <c r="P322" s="65">
        <f t="shared" si="61"/>
        <v>199110.30103339165</v>
      </c>
      <c r="Q322" s="191">
        <f t="shared" si="62"/>
        <v>57472.259438973459</v>
      </c>
      <c r="R322" s="192"/>
      <c r="S322" s="193"/>
      <c r="T322" s="194">
        <f t="shared" ref="T322:T344" si="73">IF(T321&lt;0,0,T321-P322)</f>
        <v>45778697.250145443</v>
      </c>
      <c r="U322" s="194"/>
      <c r="V322" s="20"/>
      <c r="W322" s="20"/>
      <c r="AZ322" s="7" t="e">
        <f>O359-P359-Q359+#REF!-#REF!-#REF!</f>
        <v>#REF!</v>
      </c>
      <c r="BA322" s="9">
        <v>247</v>
      </c>
      <c r="BB322" s="9">
        <f t="shared" si="60"/>
        <v>0</v>
      </c>
      <c r="BC322" s="10" t="e">
        <f t="shared" si="69"/>
        <v>#REF!</v>
      </c>
      <c r="BD322" s="10" t="e">
        <f t="shared" si="68"/>
        <v>#REF!</v>
      </c>
      <c r="BE322" s="11" t="e">
        <f t="shared" si="66"/>
        <v>#REF!</v>
      </c>
      <c r="BF322" s="10" t="e">
        <f t="shared" si="67"/>
        <v>#REF!</v>
      </c>
      <c r="BG322" s="11">
        <f t="shared" si="71"/>
        <v>206455.79265538906</v>
      </c>
      <c r="BH322" s="11">
        <f t="shared" si="71"/>
        <v>50126.767816976077</v>
      </c>
      <c r="BI322" s="9" t="e">
        <f t="shared" si="58"/>
        <v>#REF!</v>
      </c>
    </row>
    <row r="323" spans="1:61" ht="18.95" customHeight="1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8"/>
      <c r="N323" s="63">
        <v>219</v>
      </c>
      <c r="O323" s="65">
        <f t="shared" si="72"/>
        <v>256582.56047236515</v>
      </c>
      <c r="P323" s="65">
        <f t="shared" si="61"/>
        <v>199359.18890968341</v>
      </c>
      <c r="Q323" s="191">
        <f t="shared" si="62"/>
        <v>57223.371562681721</v>
      </c>
      <c r="R323" s="192"/>
      <c r="S323" s="193"/>
      <c r="T323" s="194">
        <f t="shared" si="73"/>
        <v>45579338.061235756</v>
      </c>
      <c r="U323" s="194"/>
      <c r="V323" s="20"/>
      <c r="W323" s="20"/>
      <c r="AZ323" s="7" t="e">
        <f>O360-P360-Q360+#REF!-#REF!-#REF!</f>
        <v>#REF!</v>
      </c>
      <c r="BA323" s="9">
        <v>248</v>
      </c>
      <c r="BB323" s="9">
        <f t="shared" si="60"/>
        <v>0</v>
      </c>
      <c r="BC323" s="10" t="e">
        <f t="shared" si="69"/>
        <v>#REF!</v>
      </c>
      <c r="BD323" s="10" t="e">
        <f t="shared" si="68"/>
        <v>#REF!</v>
      </c>
      <c r="BE323" s="11" t="e">
        <f t="shared" si="66"/>
        <v>#REF!</v>
      </c>
      <c r="BF323" s="10" t="e">
        <f t="shared" si="67"/>
        <v>#REF!</v>
      </c>
      <c r="BG323" s="11">
        <f t="shared" si="71"/>
        <v>206713.86239620828</v>
      </c>
      <c r="BH323" s="11">
        <f t="shared" si="71"/>
        <v>49868.698076156841</v>
      </c>
      <c r="BI323" s="9" t="e">
        <f t="shared" si="58"/>
        <v>#REF!</v>
      </c>
    </row>
    <row r="324" spans="1:61" ht="18.95" customHeight="1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8"/>
      <c r="N324" s="63">
        <v>220</v>
      </c>
      <c r="O324" s="65">
        <f t="shared" si="72"/>
        <v>256582.56047236515</v>
      </c>
      <c r="P324" s="65">
        <f t="shared" si="61"/>
        <v>199608.38789582052</v>
      </c>
      <c r="Q324" s="191">
        <f t="shared" si="62"/>
        <v>56974.172576544624</v>
      </c>
      <c r="R324" s="192"/>
      <c r="S324" s="193"/>
      <c r="T324" s="194">
        <f t="shared" si="73"/>
        <v>45379729.673339933</v>
      </c>
      <c r="U324" s="194"/>
      <c r="V324" s="20"/>
      <c r="W324" s="20"/>
      <c r="AZ324" s="7" t="e">
        <f>O361-P361-Q361+#REF!-#REF!-#REF!</f>
        <v>#REF!</v>
      </c>
      <c r="BA324" s="9">
        <v>249</v>
      </c>
      <c r="BB324" s="9">
        <f t="shared" si="60"/>
        <v>0</v>
      </c>
      <c r="BC324" s="10" t="e">
        <f t="shared" si="69"/>
        <v>#REF!</v>
      </c>
      <c r="BD324" s="10" t="e">
        <f t="shared" si="68"/>
        <v>#REF!</v>
      </c>
      <c r="BE324" s="11" t="e">
        <f t="shared" si="66"/>
        <v>#REF!</v>
      </c>
      <c r="BF324" s="10" t="e">
        <f t="shared" si="67"/>
        <v>#REF!</v>
      </c>
      <c r="BG324" s="11">
        <f t="shared" si="71"/>
        <v>206972.25472420358</v>
      </c>
      <c r="BH324" s="11">
        <f t="shared" si="71"/>
        <v>49610.305748161583</v>
      </c>
      <c r="BI324" s="9" t="e">
        <f t="shared" si="58"/>
        <v>#REF!</v>
      </c>
    </row>
    <row r="325" spans="1:61" ht="18.95" customHeight="1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8"/>
      <c r="N325" s="63">
        <v>221</v>
      </c>
      <c r="O325" s="65">
        <f t="shared" si="72"/>
        <v>256582.56047236515</v>
      </c>
      <c r="P325" s="65">
        <f t="shared" si="61"/>
        <v>199857.89838069028</v>
      </c>
      <c r="Q325" s="191">
        <f t="shared" si="62"/>
        <v>56724.662091674851</v>
      </c>
      <c r="R325" s="192"/>
      <c r="S325" s="193"/>
      <c r="T325" s="194">
        <f t="shared" si="73"/>
        <v>45179871.774959244</v>
      </c>
      <c r="U325" s="194"/>
      <c r="V325" s="20"/>
      <c r="W325" s="20"/>
      <c r="AZ325" s="7" t="e">
        <f>O362-P362-Q362+#REF!-#REF!-#REF!</f>
        <v>#REF!</v>
      </c>
      <c r="BA325" s="9">
        <v>250</v>
      </c>
      <c r="BB325" s="9">
        <f t="shared" si="60"/>
        <v>0</v>
      </c>
      <c r="BC325" s="10" t="e">
        <f t="shared" si="69"/>
        <v>#REF!</v>
      </c>
      <c r="BD325" s="10" t="e">
        <f t="shared" si="68"/>
        <v>#REF!</v>
      </c>
      <c r="BE325" s="11" t="e">
        <f t="shared" si="66"/>
        <v>#REF!</v>
      </c>
      <c r="BF325" s="10" t="e">
        <f t="shared" si="67"/>
        <v>#REF!</v>
      </c>
      <c r="BG325" s="11">
        <f t="shared" si="71"/>
        <v>207230.97004260879</v>
      </c>
      <c r="BH325" s="11">
        <f t="shared" si="71"/>
        <v>49351.590429756325</v>
      </c>
      <c r="BI325" s="9" t="e">
        <f t="shared" si="58"/>
        <v>#REF!</v>
      </c>
    </row>
    <row r="326" spans="1:61" ht="18.95" customHeight="1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8"/>
      <c r="N326" s="63">
        <v>222</v>
      </c>
      <c r="O326" s="65">
        <f t="shared" si="72"/>
        <v>256582.56047236515</v>
      </c>
      <c r="P326" s="65">
        <f t="shared" si="61"/>
        <v>200107.72075366616</v>
      </c>
      <c r="Q326" s="191">
        <f t="shared" si="62"/>
        <v>56474.839718698982</v>
      </c>
      <c r="R326" s="192"/>
      <c r="S326" s="193"/>
      <c r="T326" s="194">
        <f t="shared" si="73"/>
        <v>44979764.054205574</v>
      </c>
      <c r="U326" s="194"/>
      <c r="V326" s="20"/>
      <c r="W326" s="20"/>
      <c r="Z326" s="7"/>
      <c r="AZ326" s="7" t="e">
        <f>O363-P363-Q363+#REF!-#REF!-#REF!</f>
        <v>#REF!</v>
      </c>
      <c r="BA326" s="9">
        <v>251</v>
      </c>
      <c r="BB326" s="9">
        <f t="shared" si="60"/>
        <v>0</v>
      </c>
      <c r="BC326" s="10" t="e">
        <f t="shared" si="69"/>
        <v>#REF!</v>
      </c>
      <c r="BD326" s="10" t="e">
        <f t="shared" si="68"/>
        <v>#REF!</v>
      </c>
      <c r="BE326" s="11" t="e">
        <f t="shared" si="66"/>
        <v>#REF!</v>
      </c>
      <c r="BF326" s="10" t="e">
        <f t="shared" si="67"/>
        <v>#REF!</v>
      </c>
      <c r="BG326" s="11">
        <f t="shared" si="71"/>
        <v>207490.00875516207</v>
      </c>
      <c r="BH326" s="11">
        <f t="shared" si="71"/>
        <v>49092.551717203067</v>
      </c>
      <c r="BI326" s="9" t="e">
        <f t="shared" si="58"/>
        <v>#REF!</v>
      </c>
    </row>
    <row r="327" spans="1:61" ht="18.95" customHeight="1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8"/>
      <c r="N327" s="63">
        <v>223</v>
      </c>
      <c r="O327" s="65">
        <f t="shared" si="72"/>
        <v>256582.56047236515</v>
      </c>
      <c r="P327" s="65">
        <f t="shared" si="61"/>
        <v>200357.85540460821</v>
      </c>
      <c r="Q327" s="191">
        <f t="shared" si="62"/>
        <v>56224.705067756891</v>
      </c>
      <c r="R327" s="192"/>
      <c r="S327" s="193"/>
      <c r="T327" s="194">
        <f t="shared" si="73"/>
        <v>44779406.198800966</v>
      </c>
      <c r="U327" s="194"/>
      <c r="V327" s="20"/>
      <c r="W327" s="20"/>
      <c r="AZ327" s="7" t="e">
        <f>O364-P364-Q364+#REF!-#REF!-#REF!</f>
        <v>#REF!</v>
      </c>
      <c r="BA327" s="9">
        <v>252</v>
      </c>
      <c r="BB327" s="9">
        <f t="shared" si="60"/>
        <v>0</v>
      </c>
      <c r="BC327" s="10" t="e">
        <f t="shared" si="69"/>
        <v>#REF!</v>
      </c>
      <c r="BD327" s="10" t="e">
        <f t="shared" si="68"/>
        <v>#REF!</v>
      </c>
      <c r="BE327" s="11" t="e">
        <f t="shared" si="66"/>
        <v>#REF!</v>
      </c>
      <c r="BF327" s="10" t="e">
        <f t="shared" si="67"/>
        <v>#REF!</v>
      </c>
      <c r="BG327" s="11">
        <f t="shared" si="71"/>
        <v>207749.371266106</v>
      </c>
      <c r="BH327" s="11">
        <f t="shared" si="71"/>
        <v>48833.189206259114</v>
      </c>
      <c r="BI327" s="9" t="e">
        <f t="shared" si="58"/>
        <v>#REF!</v>
      </c>
    </row>
    <row r="328" spans="1:61" ht="18.95" customHeight="1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8"/>
      <c r="N328" s="63">
        <v>224</v>
      </c>
      <c r="O328" s="65">
        <f t="shared" si="72"/>
        <v>256582.56047236515</v>
      </c>
      <c r="P328" s="65">
        <f t="shared" si="61"/>
        <v>200608.30272386404</v>
      </c>
      <c r="Q328" s="191">
        <f t="shared" si="62"/>
        <v>55974.257748501135</v>
      </c>
      <c r="R328" s="192"/>
      <c r="S328" s="193"/>
      <c r="T328" s="194">
        <f t="shared" si="73"/>
        <v>44578797.896077104</v>
      </c>
      <c r="U328" s="194"/>
      <c r="V328" s="20"/>
      <c r="W328" s="20"/>
      <c r="AZ328" s="7" t="e">
        <f>O365-P365-Q365+#REF!-#REF!-#REF!</f>
        <v>#REF!</v>
      </c>
      <c r="BA328" s="9">
        <v>253</v>
      </c>
      <c r="BB328" s="9">
        <f t="shared" si="60"/>
        <v>0</v>
      </c>
      <c r="BC328" s="10" t="e">
        <f t="shared" si="69"/>
        <v>#REF!</v>
      </c>
      <c r="BD328" s="10" t="e">
        <f t="shared" si="68"/>
        <v>#REF!</v>
      </c>
      <c r="BE328" s="11" t="e">
        <f t="shared" si="66"/>
        <v>#REF!</v>
      </c>
      <c r="BF328" s="10" t="e">
        <f t="shared" si="67"/>
        <v>#REF!</v>
      </c>
      <c r="BG328" s="11">
        <f t="shared" si="71"/>
        <v>208009.05798018866</v>
      </c>
      <c r="BH328" s="11">
        <f t="shared" si="71"/>
        <v>48573.502492176478</v>
      </c>
      <c r="BI328" s="9" t="e">
        <f t="shared" si="58"/>
        <v>#REF!</v>
      </c>
    </row>
    <row r="329" spans="1:61" ht="18.95" customHeight="1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8"/>
      <c r="N329" s="63">
        <v>225</v>
      </c>
      <c r="O329" s="65">
        <f t="shared" si="72"/>
        <v>256582.56047236515</v>
      </c>
      <c r="P329" s="65">
        <f t="shared" si="61"/>
        <v>200859.06310226885</v>
      </c>
      <c r="Q329" s="191">
        <f t="shared" si="62"/>
        <v>55723.497370096316</v>
      </c>
      <c r="R329" s="192"/>
      <c r="S329" s="193"/>
      <c r="T329" s="194">
        <f t="shared" si="73"/>
        <v>44377938.832974836</v>
      </c>
      <c r="U329" s="194"/>
      <c r="V329" s="20"/>
      <c r="W329" s="20"/>
      <c r="AZ329" s="7" t="e">
        <f>O366-P366-Q366+#REF!-#REF!-#REF!</f>
        <v>#REF!</v>
      </c>
      <c r="BA329" s="9">
        <v>254</v>
      </c>
      <c r="BB329" s="9">
        <f t="shared" si="60"/>
        <v>0</v>
      </c>
      <c r="BC329" s="10" t="e">
        <f t="shared" si="69"/>
        <v>#REF!</v>
      </c>
      <c r="BD329" s="10" t="e">
        <f t="shared" si="68"/>
        <v>#REF!</v>
      </c>
      <c r="BE329" s="11" t="e">
        <f t="shared" si="66"/>
        <v>#REF!</v>
      </c>
      <c r="BF329" s="10" t="e">
        <f t="shared" si="67"/>
        <v>#REF!</v>
      </c>
      <c r="BG329" s="11">
        <f t="shared" si="71"/>
        <v>208269.06930266388</v>
      </c>
      <c r="BH329" s="11">
        <f t="shared" si="71"/>
        <v>48313.49116970125</v>
      </c>
      <c r="BI329" s="9" t="e">
        <f t="shared" si="58"/>
        <v>#REF!</v>
      </c>
    </row>
    <row r="330" spans="1:61" ht="18.95" customHeight="1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8"/>
      <c r="N330" s="63">
        <v>226</v>
      </c>
      <c r="O330" s="65">
        <f t="shared" si="72"/>
        <v>256582.56047236515</v>
      </c>
      <c r="P330" s="65">
        <f t="shared" si="61"/>
        <v>201110.1369311467</v>
      </c>
      <c r="Q330" s="191">
        <f t="shared" si="62"/>
        <v>55472.423541218472</v>
      </c>
      <c r="R330" s="192"/>
      <c r="S330" s="193"/>
      <c r="T330" s="194">
        <f t="shared" si="73"/>
        <v>44176828.696043693</v>
      </c>
      <c r="U330" s="194"/>
      <c r="V330" s="20"/>
      <c r="W330" s="20"/>
      <c r="AZ330" s="7" t="e">
        <f>O367-P367-Q367+#REF!-#REF!-#REF!</f>
        <v>#REF!</v>
      </c>
      <c r="BA330" s="9">
        <v>255</v>
      </c>
      <c r="BB330" s="9">
        <f t="shared" si="60"/>
        <v>0</v>
      </c>
      <c r="BC330" s="10" t="e">
        <f t="shared" si="69"/>
        <v>#REF!</v>
      </c>
      <c r="BD330" s="10" t="e">
        <f t="shared" si="68"/>
        <v>#REF!</v>
      </c>
      <c r="BE330" s="11" t="e">
        <f t="shared" si="66"/>
        <v>#REF!</v>
      </c>
      <c r="BF330" s="10" t="e">
        <f t="shared" si="67"/>
        <v>#REF!</v>
      </c>
      <c r="BG330" s="11">
        <f t="shared" si="71"/>
        <v>208529.40563929224</v>
      </c>
      <c r="BH330" s="11">
        <f t="shared" si="71"/>
        <v>48053.15483307292</v>
      </c>
      <c r="BI330" s="9" t="e">
        <f t="shared" si="58"/>
        <v>#REF!</v>
      </c>
    </row>
    <row r="331" spans="1:61" ht="18.95" customHeight="1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8"/>
      <c r="N331" s="63">
        <v>227</v>
      </c>
      <c r="O331" s="65">
        <f t="shared" si="72"/>
        <v>256582.56047236515</v>
      </c>
      <c r="P331" s="65">
        <f t="shared" si="61"/>
        <v>201361.52460231059</v>
      </c>
      <c r="Q331" s="191">
        <f t="shared" si="62"/>
        <v>55221.035870054533</v>
      </c>
      <c r="R331" s="192"/>
      <c r="S331" s="193"/>
      <c r="T331" s="194">
        <f t="shared" si="73"/>
        <v>43975467.171441384</v>
      </c>
      <c r="U331" s="194"/>
      <c r="V331" s="20"/>
      <c r="W331" s="20"/>
      <c r="AZ331" s="7" t="e">
        <f>O368-P368-Q368+#REF!-#REF!-#REF!</f>
        <v>#REF!</v>
      </c>
      <c r="BA331" s="9">
        <v>256</v>
      </c>
      <c r="BB331" s="9">
        <f t="shared" si="60"/>
        <v>0</v>
      </c>
      <c r="BC331" s="10" t="e">
        <f t="shared" si="69"/>
        <v>#REF!</v>
      </c>
      <c r="BD331" s="10" t="e">
        <f t="shared" si="68"/>
        <v>#REF!</v>
      </c>
      <c r="BE331" s="11" t="e">
        <f t="shared" si="66"/>
        <v>#REF!</v>
      </c>
      <c r="BF331" s="10" t="e">
        <f t="shared" si="67"/>
        <v>#REF!</v>
      </c>
      <c r="BG331" s="11">
        <f t="shared" si="71"/>
        <v>208790.06739634136</v>
      </c>
      <c r="BH331" s="11">
        <f t="shared" si="71"/>
        <v>47792.493076023806</v>
      </c>
      <c r="BI331" s="9" t="e">
        <f t="shared" si="58"/>
        <v>#REF!</v>
      </c>
    </row>
    <row r="332" spans="1:61" ht="18.95" customHeight="1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8"/>
      <c r="N332" s="63">
        <v>228</v>
      </c>
      <c r="O332" s="65">
        <f t="shared" si="72"/>
        <v>256582.56047236515</v>
      </c>
      <c r="P332" s="65">
        <f t="shared" si="61"/>
        <v>201613.2265080635</v>
      </c>
      <c r="Q332" s="191">
        <f t="shared" si="62"/>
        <v>54969.333964301659</v>
      </c>
      <c r="R332" s="192"/>
      <c r="S332" s="193"/>
      <c r="T332" s="194">
        <f t="shared" si="73"/>
        <v>43773853.944933318</v>
      </c>
      <c r="U332" s="194"/>
      <c r="V332" s="20"/>
      <c r="W332" s="20"/>
      <c r="Z332" s="7"/>
      <c r="AZ332" s="7" t="e">
        <f>O369-P369-Q369+#REF!-#REF!-#REF!</f>
        <v>#REF!</v>
      </c>
      <c r="BA332" s="9">
        <v>257</v>
      </c>
      <c r="BB332" s="9">
        <f t="shared" si="60"/>
        <v>0</v>
      </c>
      <c r="BC332" s="10" t="e">
        <f t="shared" si="69"/>
        <v>#REF!</v>
      </c>
      <c r="BD332" s="10" t="e">
        <f t="shared" si="68"/>
        <v>#REF!</v>
      </c>
      <c r="BE332" s="11" t="e">
        <f t="shared" si="66"/>
        <v>#REF!</v>
      </c>
      <c r="BF332" s="10" t="e">
        <f t="shared" si="67"/>
        <v>#REF!</v>
      </c>
      <c r="BG332" s="11">
        <f t="shared" si="71"/>
        <v>209051.05498058675</v>
      </c>
      <c r="BH332" s="11">
        <f t="shared" si="71"/>
        <v>47531.505491778364</v>
      </c>
      <c r="BI332" s="9" t="e">
        <f t="shared" si="58"/>
        <v>#REF!</v>
      </c>
    </row>
    <row r="333" spans="1:61" ht="18.95" customHeight="1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2" t="s">
        <v>81</v>
      </c>
      <c r="N333" s="63">
        <v>229</v>
      </c>
      <c r="O333" s="65">
        <f t="shared" si="72"/>
        <v>256582.56047236515</v>
      </c>
      <c r="P333" s="65">
        <f t="shared" si="61"/>
        <v>201865.24304119856</v>
      </c>
      <c r="Q333" s="191">
        <f t="shared" si="62"/>
        <v>54717.317431166572</v>
      </c>
      <c r="R333" s="192"/>
      <c r="S333" s="193"/>
      <c r="T333" s="194">
        <f t="shared" si="73"/>
        <v>43571988.701892123</v>
      </c>
      <c r="U333" s="194"/>
      <c r="V333" s="20"/>
      <c r="W333" s="20"/>
      <c r="AZ333" s="7" t="e">
        <f>O370-P370-Q370+#REF!-#REF!-#REF!</f>
        <v>#REF!</v>
      </c>
      <c r="BA333" s="9">
        <v>258</v>
      </c>
      <c r="BB333" s="9">
        <f t="shared" si="60"/>
        <v>0</v>
      </c>
      <c r="BC333" s="10" t="e">
        <f t="shared" si="69"/>
        <v>#REF!</v>
      </c>
      <c r="BD333" s="10" t="e">
        <f t="shared" si="68"/>
        <v>#REF!</v>
      </c>
      <c r="BE333" s="11" t="e">
        <f t="shared" si="66"/>
        <v>#REF!</v>
      </c>
      <c r="BF333" s="10" t="e">
        <f t="shared" si="67"/>
        <v>#REF!</v>
      </c>
      <c r="BG333" s="11">
        <f t="shared" si="71"/>
        <v>209312.36879931253</v>
      </c>
      <c r="BH333" s="11">
        <f t="shared" si="71"/>
        <v>47270.191673052635</v>
      </c>
      <c r="BI333" s="9" t="e">
        <f t="shared" si="58"/>
        <v>#REF!</v>
      </c>
    </row>
    <row r="334" spans="1:61" ht="18.95" customHeight="1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2"/>
      <c r="N334" s="63">
        <v>230</v>
      </c>
      <c r="O334" s="65">
        <f t="shared" si="72"/>
        <v>256582.56047236515</v>
      </c>
      <c r="P334" s="65">
        <f t="shared" si="61"/>
        <v>202117.57459500007</v>
      </c>
      <c r="Q334" s="191">
        <f t="shared" si="62"/>
        <v>54464.98587736507</v>
      </c>
      <c r="R334" s="192"/>
      <c r="S334" s="193"/>
      <c r="T334" s="194">
        <f t="shared" si="73"/>
        <v>43369871.127297126</v>
      </c>
      <c r="U334" s="194"/>
      <c r="V334" s="20"/>
      <c r="W334" s="20"/>
      <c r="AZ334" s="7" t="e">
        <f>O371-P371-Q371+#REF!-#REF!-#REF!</f>
        <v>#REF!</v>
      </c>
      <c r="BA334" s="9">
        <v>259</v>
      </c>
      <c r="BB334" s="9">
        <f t="shared" si="60"/>
        <v>0</v>
      </c>
      <c r="BC334" s="10" t="e">
        <f t="shared" si="69"/>
        <v>#REF!</v>
      </c>
      <c r="BD334" s="10" t="e">
        <f t="shared" si="68"/>
        <v>#REF!</v>
      </c>
      <c r="BE334" s="11" t="e">
        <f t="shared" si="66"/>
        <v>#REF!</v>
      </c>
      <c r="BF334" s="10" t="e">
        <f t="shared" si="67"/>
        <v>#REF!</v>
      </c>
      <c r="BG334" s="11">
        <f t="shared" si="71"/>
        <v>209574.00926031166</v>
      </c>
      <c r="BH334" s="11">
        <f t="shared" si="71"/>
        <v>47008.551212053506</v>
      </c>
      <c r="BI334" s="9" t="e">
        <f t="shared" si="58"/>
        <v>#REF!</v>
      </c>
    </row>
    <row r="335" spans="1:61" ht="18.95" customHeight="1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2"/>
      <c r="N335" s="63">
        <v>231</v>
      </c>
      <c r="O335" s="65">
        <f t="shared" si="72"/>
        <v>256582.56047236515</v>
      </c>
      <c r="P335" s="65">
        <f t="shared" si="61"/>
        <v>202370.2215632438</v>
      </c>
      <c r="Q335" s="191">
        <f t="shared" si="62"/>
        <v>54212.338909121325</v>
      </c>
      <c r="R335" s="192"/>
      <c r="S335" s="193"/>
      <c r="T335" s="194">
        <f t="shared" si="73"/>
        <v>43167500.905733883</v>
      </c>
      <c r="U335" s="194"/>
      <c r="V335" s="20"/>
      <c r="W335" s="20"/>
      <c r="AZ335" s="7" t="e">
        <f>O372-P372-Q372+#REF!-#REF!-#REF!</f>
        <v>#REF!</v>
      </c>
      <c r="BA335" s="9">
        <v>260</v>
      </c>
      <c r="BB335" s="9">
        <f t="shared" si="60"/>
        <v>0</v>
      </c>
      <c r="BC335" s="10" t="e">
        <f t="shared" si="69"/>
        <v>#REF!</v>
      </c>
      <c r="BD335" s="10" t="e">
        <f t="shared" si="68"/>
        <v>#REF!</v>
      </c>
      <c r="BE335" s="11" t="e">
        <f t="shared" si="66"/>
        <v>#REF!</v>
      </c>
      <c r="BF335" s="10" t="e">
        <f t="shared" si="67"/>
        <v>#REF!</v>
      </c>
      <c r="BG335" s="11">
        <f t="shared" si="71"/>
        <v>209835.97677188701</v>
      </c>
      <c r="BH335" s="11">
        <f t="shared" si="71"/>
        <v>46746.583700478113</v>
      </c>
      <c r="BI335" s="9" t="e">
        <f t="shared" si="58"/>
        <v>#REF!</v>
      </c>
    </row>
    <row r="336" spans="1:61" ht="18.95" customHeight="1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2"/>
      <c r="N336" s="63">
        <v>232</v>
      </c>
      <c r="O336" s="65">
        <f t="shared" si="72"/>
        <v>256582.56047236515</v>
      </c>
      <c r="P336" s="65">
        <f t="shared" si="61"/>
        <v>202623.18434019788</v>
      </c>
      <c r="Q336" s="191">
        <f t="shared" si="62"/>
        <v>53959.376132167265</v>
      </c>
      <c r="R336" s="192"/>
      <c r="S336" s="193"/>
      <c r="T336" s="194">
        <f t="shared" si="73"/>
        <v>42964877.721393682</v>
      </c>
      <c r="U336" s="194"/>
      <c r="V336" s="20"/>
      <c r="W336" s="20"/>
      <c r="AZ336" s="7" t="e">
        <f>O373-P373-Q373+#REF!-#REF!-#REF!</f>
        <v>#REF!</v>
      </c>
      <c r="BA336" s="9">
        <v>261</v>
      </c>
      <c r="BB336" s="9">
        <f t="shared" si="60"/>
        <v>0</v>
      </c>
      <c r="BC336" s="10" t="e">
        <f t="shared" si="69"/>
        <v>#REF!</v>
      </c>
      <c r="BD336" s="10" t="e">
        <f t="shared" si="68"/>
        <v>#REF!</v>
      </c>
      <c r="BE336" s="11" t="e">
        <f t="shared" si="66"/>
        <v>#REF!</v>
      </c>
      <c r="BF336" s="10" t="e">
        <f t="shared" si="67"/>
        <v>#REF!</v>
      </c>
      <c r="BG336" s="11">
        <f t="shared" si="71"/>
        <v>210098.27174285188</v>
      </c>
      <c r="BH336" s="11">
        <f t="shared" si="71"/>
        <v>46484.288729513253</v>
      </c>
      <c r="BI336" s="9" t="e">
        <f t="shared" si="58"/>
        <v>#REF!</v>
      </c>
    </row>
    <row r="337" spans="1:61" ht="18.95" customHeight="1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2"/>
      <c r="N337" s="63">
        <v>233</v>
      </c>
      <c r="O337" s="65">
        <f t="shared" si="72"/>
        <v>256582.56047236515</v>
      </c>
      <c r="P337" s="65">
        <f t="shared" si="61"/>
        <v>202876.46332062312</v>
      </c>
      <c r="Q337" s="191">
        <f t="shared" si="62"/>
        <v>53706.097151742018</v>
      </c>
      <c r="R337" s="192"/>
      <c r="S337" s="193"/>
      <c r="T337" s="194">
        <f t="shared" si="73"/>
        <v>42762001.258073062</v>
      </c>
      <c r="U337" s="194"/>
      <c r="V337" s="20"/>
      <c r="W337" s="20"/>
      <c r="AZ337" s="7" t="e">
        <f>O374-P374-Q374+#REF!-#REF!-#REF!</f>
        <v>#REF!</v>
      </c>
      <c r="BA337" s="9">
        <v>262</v>
      </c>
      <c r="BB337" s="9">
        <f t="shared" si="60"/>
        <v>0</v>
      </c>
      <c r="BC337" s="10" t="e">
        <f t="shared" si="69"/>
        <v>#REF!</v>
      </c>
      <c r="BD337" s="10" t="e">
        <f t="shared" si="68"/>
        <v>#REF!</v>
      </c>
      <c r="BE337" s="11" t="e">
        <f t="shared" si="66"/>
        <v>#REF!</v>
      </c>
      <c r="BF337" s="10" t="e">
        <f t="shared" si="67"/>
        <v>#REF!</v>
      </c>
      <c r="BG337" s="11">
        <f t="shared" si="71"/>
        <v>210360.89458253045</v>
      </c>
      <c r="BH337" s="11">
        <f t="shared" si="71"/>
        <v>46221.66588983468</v>
      </c>
      <c r="BI337" s="9" t="e">
        <f t="shared" si="58"/>
        <v>#REF!</v>
      </c>
    </row>
    <row r="338" spans="1:61" ht="18.95" customHeight="1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2"/>
      <c r="N338" s="63">
        <v>234</v>
      </c>
      <c r="O338" s="65">
        <f t="shared" si="72"/>
        <v>256582.56047236515</v>
      </c>
      <c r="P338" s="65">
        <f t="shared" si="61"/>
        <v>203130.0588997739</v>
      </c>
      <c r="Q338" s="191">
        <f t="shared" si="62"/>
        <v>53452.501572591253</v>
      </c>
      <c r="R338" s="192"/>
      <c r="S338" s="193"/>
      <c r="T338" s="194">
        <f t="shared" si="73"/>
        <v>42558871.199173287</v>
      </c>
      <c r="U338" s="194"/>
      <c r="V338" s="20"/>
      <c r="W338" s="20"/>
      <c r="Z338" s="7"/>
      <c r="AZ338" s="7" t="e">
        <f>O375-P375-Q375+#REF!-#REF!-#REF!</f>
        <v>#REF!</v>
      </c>
      <c r="BA338" s="9">
        <v>263</v>
      </c>
      <c r="BB338" s="9">
        <f t="shared" si="60"/>
        <v>0</v>
      </c>
      <c r="BC338" s="10" t="e">
        <f t="shared" si="69"/>
        <v>#REF!</v>
      </c>
      <c r="BD338" s="10" t="e">
        <f t="shared" si="68"/>
        <v>#REF!</v>
      </c>
      <c r="BE338" s="11" t="e">
        <f t="shared" si="66"/>
        <v>#REF!</v>
      </c>
      <c r="BF338" s="10" t="e">
        <f t="shared" si="67"/>
        <v>#REF!</v>
      </c>
      <c r="BG338" s="11">
        <f t="shared" si="71"/>
        <v>210623.8457007586</v>
      </c>
      <c r="BH338" s="11">
        <f t="shared" si="71"/>
        <v>45958.71477160653</v>
      </c>
      <c r="BI338" s="9" t="e">
        <f t="shared" si="58"/>
        <v>#REF!</v>
      </c>
    </row>
    <row r="339" spans="1:61" ht="18.95" customHeight="1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2"/>
      <c r="N339" s="63">
        <v>235</v>
      </c>
      <c r="O339" s="65">
        <f t="shared" si="72"/>
        <v>256582.56047236515</v>
      </c>
      <c r="P339" s="65">
        <f t="shared" si="61"/>
        <v>203383.97147339862</v>
      </c>
      <c r="Q339" s="191">
        <f t="shared" si="62"/>
        <v>53198.588998966537</v>
      </c>
      <c r="R339" s="192"/>
      <c r="S339" s="193"/>
      <c r="T339" s="194">
        <f t="shared" si="73"/>
        <v>42355487.227699891</v>
      </c>
      <c r="U339" s="194"/>
      <c r="V339" s="20"/>
      <c r="W339" s="20"/>
      <c r="AZ339" s="7" t="e">
        <f>O376-P376-Q376+#REF!-#REF!-#REF!</f>
        <v>#REF!</v>
      </c>
      <c r="BA339" s="9">
        <v>264</v>
      </c>
      <c r="BB339" s="9">
        <f t="shared" si="60"/>
        <v>0</v>
      </c>
      <c r="BC339" s="10" t="e">
        <f t="shared" si="69"/>
        <v>#REF!</v>
      </c>
      <c r="BD339" s="10" t="e">
        <f t="shared" si="68"/>
        <v>#REF!</v>
      </c>
      <c r="BE339" s="11" t="e">
        <f t="shared" si="66"/>
        <v>#REF!</v>
      </c>
      <c r="BF339" s="10" t="e">
        <f t="shared" si="67"/>
        <v>#REF!</v>
      </c>
      <c r="BG339" s="11">
        <f t="shared" si="71"/>
        <v>210887.12550788454</v>
      </c>
      <c r="BH339" s="11">
        <f t="shared" si="71"/>
        <v>45695.434964480577</v>
      </c>
      <c r="BI339" s="9" t="e">
        <f t="shared" si="58"/>
        <v>#REF!</v>
      </c>
    </row>
    <row r="340" spans="1:61" ht="18.95" customHeight="1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2"/>
      <c r="N340" s="63">
        <v>236</v>
      </c>
      <c r="O340" s="65">
        <f t="shared" si="72"/>
        <v>256582.56047236515</v>
      </c>
      <c r="P340" s="65">
        <f t="shared" si="61"/>
        <v>203638.20143774035</v>
      </c>
      <c r="Q340" s="191">
        <f t="shared" si="62"/>
        <v>52944.35903462478</v>
      </c>
      <c r="R340" s="192"/>
      <c r="S340" s="193"/>
      <c r="T340" s="194">
        <f t="shared" si="73"/>
        <v>42151849.026262149</v>
      </c>
      <c r="U340" s="194"/>
      <c r="V340" s="20"/>
      <c r="W340" s="20"/>
      <c r="AZ340" s="7" t="e">
        <f>O384-P384-Q384+#REF!-#REF!-#REF!</f>
        <v>#REF!</v>
      </c>
      <c r="BA340" s="9">
        <v>265</v>
      </c>
      <c r="BB340" s="9">
        <f t="shared" si="60"/>
        <v>0</v>
      </c>
      <c r="BC340" s="10" t="e">
        <f t="shared" si="69"/>
        <v>#REF!</v>
      </c>
      <c r="BD340" s="10" t="e">
        <f t="shared" si="68"/>
        <v>#REF!</v>
      </c>
      <c r="BE340" s="11" t="e">
        <f t="shared" si="66"/>
        <v>#REF!</v>
      </c>
      <c r="BF340" s="10" t="e">
        <f t="shared" si="67"/>
        <v>#REF!</v>
      </c>
      <c r="BG340" s="11">
        <f t="shared" ref="BG340:BH344" si="74">P384</f>
        <v>211150.73441476942</v>
      </c>
      <c r="BH340" s="11">
        <f t="shared" si="74"/>
        <v>45431.826057595717</v>
      </c>
      <c r="BI340" s="9" t="e">
        <f t="shared" si="58"/>
        <v>#REF!</v>
      </c>
    </row>
    <row r="341" spans="1:61" ht="18.95" customHeight="1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2"/>
      <c r="N341" s="63">
        <v>237</v>
      </c>
      <c r="O341" s="65">
        <f t="shared" si="72"/>
        <v>256582.56047236515</v>
      </c>
      <c r="P341" s="65">
        <f t="shared" si="61"/>
        <v>203892.74918953754</v>
      </c>
      <c r="Q341" s="191">
        <f t="shared" si="62"/>
        <v>52689.811282827606</v>
      </c>
      <c r="R341" s="192"/>
      <c r="S341" s="193"/>
      <c r="T341" s="194">
        <f t="shared" si="73"/>
        <v>41947956.277072608</v>
      </c>
      <c r="U341" s="194"/>
      <c r="V341" s="20"/>
      <c r="W341" s="20"/>
      <c r="AZ341" s="7" t="e">
        <f>O385-P385-Q385+#REF!-#REF!-#REF!</f>
        <v>#REF!</v>
      </c>
      <c r="BA341" s="9">
        <v>266</v>
      </c>
      <c r="BB341" s="9">
        <f t="shared" si="60"/>
        <v>0</v>
      </c>
      <c r="BC341" s="10" t="e">
        <f t="shared" si="69"/>
        <v>#REF!</v>
      </c>
      <c r="BD341" s="10" t="e">
        <f t="shared" si="68"/>
        <v>#REF!</v>
      </c>
      <c r="BE341" s="11" t="e">
        <f t="shared" si="66"/>
        <v>#REF!</v>
      </c>
      <c r="BF341" s="10" t="e">
        <f t="shared" si="67"/>
        <v>#REF!</v>
      </c>
      <c r="BG341" s="11">
        <f t="shared" si="74"/>
        <v>211414.67283278791</v>
      </c>
      <c r="BH341" s="11">
        <f t="shared" si="74"/>
        <v>45167.88763957726</v>
      </c>
      <c r="BI341" s="9" t="e">
        <f t="shared" si="58"/>
        <v>#REF!</v>
      </c>
    </row>
    <row r="342" spans="1:61" ht="18.95" customHeight="1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2"/>
      <c r="N342" s="63">
        <v>238</v>
      </c>
      <c r="O342" s="65">
        <f t="shared" si="72"/>
        <v>256582.56047236515</v>
      </c>
      <c r="P342" s="65">
        <f t="shared" si="61"/>
        <v>204147.61512602447</v>
      </c>
      <c r="Q342" s="191">
        <f t="shared" si="62"/>
        <v>52434.945346340675</v>
      </c>
      <c r="R342" s="192"/>
      <c r="S342" s="193"/>
      <c r="T342" s="194">
        <f t="shared" si="73"/>
        <v>41743808.661946587</v>
      </c>
      <c r="U342" s="194"/>
      <c r="V342" s="20"/>
      <c r="W342" s="20"/>
      <c r="AZ342" s="7" t="e">
        <f>O386-P386-Q386+#REF!-#REF!-#REF!</f>
        <v>#REF!</v>
      </c>
      <c r="BA342" s="9">
        <v>267</v>
      </c>
      <c r="BB342" s="9">
        <f t="shared" si="60"/>
        <v>0</v>
      </c>
      <c r="BC342" s="10" t="e">
        <f t="shared" si="69"/>
        <v>#REF!</v>
      </c>
      <c r="BD342" s="10" t="e">
        <f t="shared" si="68"/>
        <v>#REF!</v>
      </c>
      <c r="BE342" s="11" t="e">
        <f t="shared" si="66"/>
        <v>#REF!</v>
      </c>
      <c r="BF342" s="10" t="e">
        <f t="shared" si="67"/>
        <v>#REF!</v>
      </c>
      <c r="BG342" s="11">
        <f t="shared" si="74"/>
        <v>211678.94117382888</v>
      </c>
      <c r="BH342" s="11">
        <f t="shared" si="74"/>
        <v>44903.619298536272</v>
      </c>
      <c r="BI342" s="9" t="e">
        <f t="shared" si="58"/>
        <v>#REF!</v>
      </c>
    </row>
    <row r="343" spans="1:61" ht="18.95" customHeight="1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2"/>
      <c r="N343" s="63">
        <v>239</v>
      </c>
      <c r="O343" s="65">
        <f t="shared" si="72"/>
        <v>256582.56047236515</v>
      </c>
      <c r="P343" s="65">
        <f t="shared" si="61"/>
        <v>204402.79964493201</v>
      </c>
      <c r="Q343" s="191">
        <f t="shared" si="62"/>
        <v>52179.760827433151</v>
      </c>
      <c r="R343" s="192"/>
      <c r="S343" s="193"/>
      <c r="T343" s="194">
        <f t="shared" si="73"/>
        <v>41539405.862301655</v>
      </c>
      <c r="U343" s="194"/>
      <c r="V343" s="20"/>
      <c r="W343" s="20"/>
      <c r="AZ343" s="7" t="e">
        <f>O387-P387-Q387+#REF!-#REF!-#REF!</f>
        <v>#REF!</v>
      </c>
      <c r="BA343" s="9">
        <v>268</v>
      </c>
      <c r="BB343" s="9">
        <f t="shared" si="60"/>
        <v>0</v>
      </c>
      <c r="BC343" s="10" t="e">
        <f t="shared" si="69"/>
        <v>#REF!</v>
      </c>
      <c r="BD343" s="10" t="e">
        <f t="shared" si="68"/>
        <v>#REF!</v>
      </c>
      <c r="BE343" s="11" t="e">
        <f t="shared" si="66"/>
        <v>#REF!</v>
      </c>
      <c r="BF343" s="10" t="e">
        <f t="shared" si="67"/>
        <v>#REF!</v>
      </c>
      <c r="BG343" s="11">
        <f t="shared" si="74"/>
        <v>211943.53985029616</v>
      </c>
      <c r="BH343" s="11">
        <f t="shared" si="74"/>
        <v>44639.020622068987</v>
      </c>
      <c r="BI343" s="9" t="e">
        <f t="shared" si="58"/>
        <v>#REF!</v>
      </c>
    </row>
    <row r="344" spans="1:61" ht="18.95" customHeight="1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2"/>
      <c r="N344" s="93">
        <v>240</v>
      </c>
      <c r="O344" s="94">
        <f t="shared" si="72"/>
        <v>256582.56047236515</v>
      </c>
      <c r="P344" s="94">
        <f t="shared" si="61"/>
        <v>204658.30314448816</v>
      </c>
      <c r="Q344" s="204">
        <f t="shared" si="62"/>
        <v>51924.257327876985</v>
      </c>
      <c r="R344" s="205"/>
      <c r="S344" s="206"/>
      <c r="T344" s="207">
        <f t="shared" si="73"/>
        <v>41334747.55915717</v>
      </c>
      <c r="U344" s="207"/>
      <c r="V344" s="20"/>
      <c r="W344" s="20"/>
      <c r="Z344" s="7"/>
      <c r="AZ344" s="7" t="e">
        <f>O388-P388-Q388+#REF!-#REF!-#REF!</f>
        <v>#REF!</v>
      </c>
      <c r="BA344" s="9">
        <v>269</v>
      </c>
      <c r="BB344" s="9">
        <f t="shared" si="60"/>
        <v>0</v>
      </c>
      <c r="BC344" s="10" t="e">
        <f t="shared" si="69"/>
        <v>#REF!</v>
      </c>
      <c r="BD344" s="10" t="e">
        <f t="shared" si="68"/>
        <v>#REF!</v>
      </c>
      <c r="BE344" s="11" t="e">
        <f t="shared" si="66"/>
        <v>#REF!</v>
      </c>
      <c r="BF344" s="10" t="e">
        <f t="shared" si="67"/>
        <v>#REF!</v>
      </c>
      <c r="BG344" s="11">
        <f t="shared" si="74"/>
        <v>212208.46927510903</v>
      </c>
      <c r="BH344" s="11">
        <f t="shared" si="74"/>
        <v>44374.091197256108</v>
      </c>
      <c r="BI344" s="9" t="e">
        <f t="shared" si="58"/>
        <v>#REF!</v>
      </c>
    </row>
    <row r="345" spans="1:61" ht="11.25" customHeight="1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66"/>
      <c r="N345" s="67"/>
      <c r="O345" s="53"/>
      <c r="P345" s="53"/>
      <c r="Q345" s="68"/>
      <c r="R345" s="30"/>
      <c r="S345" s="30"/>
      <c r="T345" s="69"/>
      <c r="U345" s="69"/>
      <c r="V345" s="20"/>
      <c r="W345" s="20"/>
      <c r="Z345" s="7"/>
      <c r="AZ345" s="7"/>
      <c r="BA345" s="9"/>
      <c r="BB345" s="9"/>
      <c r="BC345" s="10"/>
      <c r="BD345" s="10"/>
      <c r="BE345" s="11"/>
      <c r="BF345" s="10"/>
      <c r="BG345" s="11"/>
      <c r="BH345" s="11"/>
      <c r="BI345" s="9"/>
    </row>
    <row r="346" spans="1:61" ht="11.25" customHeight="1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66"/>
      <c r="N346" s="67"/>
      <c r="O346" s="53"/>
      <c r="P346" s="53"/>
      <c r="Q346" s="68"/>
      <c r="R346" s="30"/>
      <c r="S346" s="30"/>
      <c r="T346" s="69"/>
      <c r="U346" s="69"/>
      <c r="V346" s="20"/>
      <c r="W346" s="20"/>
      <c r="Z346" s="7"/>
      <c r="AZ346" s="7"/>
      <c r="BA346" s="9"/>
      <c r="BB346" s="9"/>
      <c r="BC346" s="10"/>
      <c r="BD346" s="10"/>
      <c r="BE346" s="11"/>
      <c r="BF346" s="10"/>
      <c r="BG346" s="11"/>
      <c r="BH346" s="11"/>
      <c r="BI346" s="9"/>
    </row>
    <row r="347" spans="1:61" ht="23.45" customHeight="1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66"/>
      <c r="N347" s="67"/>
      <c r="O347" s="53"/>
      <c r="P347" s="53"/>
      <c r="Q347" s="68"/>
      <c r="R347" s="30"/>
      <c r="S347" s="30"/>
      <c r="T347" s="69"/>
      <c r="U347" s="69"/>
      <c r="V347" s="20"/>
      <c r="W347" s="20"/>
      <c r="Z347" s="7"/>
      <c r="AZ347" s="7"/>
      <c r="BA347" s="9"/>
      <c r="BB347" s="9"/>
      <c r="BC347" s="10"/>
      <c r="BD347" s="10"/>
      <c r="BE347" s="11"/>
      <c r="BF347" s="10"/>
      <c r="BG347" s="11"/>
      <c r="BH347" s="11"/>
      <c r="BI347" s="9"/>
    </row>
    <row r="348" spans="1:61" ht="22.5" customHeight="1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66"/>
      <c r="N348" s="67"/>
      <c r="O348" s="53"/>
      <c r="P348" s="53"/>
      <c r="Q348" s="68"/>
      <c r="R348" s="30"/>
      <c r="S348" s="30"/>
      <c r="T348" s="69"/>
      <c r="U348" s="69"/>
      <c r="V348" s="20"/>
      <c r="W348" s="20"/>
      <c r="Z348" s="7"/>
      <c r="AZ348" s="7"/>
      <c r="BA348" s="9"/>
      <c r="BB348" s="9"/>
      <c r="BC348" s="10"/>
      <c r="BD348" s="10"/>
      <c r="BE348" s="11"/>
      <c r="BF348" s="10"/>
      <c r="BG348" s="11"/>
      <c r="BH348" s="11"/>
      <c r="BI348" s="9"/>
    </row>
    <row r="349" spans="1:61" ht="28.5" customHeight="1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66"/>
      <c r="N349" s="67"/>
      <c r="O349" s="53"/>
      <c r="P349" s="53"/>
      <c r="Q349" s="68"/>
      <c r="R349" s="30"/>
      <c r="S349" s="30"/>
      <c r="T349" s="69"/>
      <c r="U349" s="69"/>
      <c r="V349" s="20"/>
      <c r="W349" s="20"/>
      <c r="Z349" s="7"/>
      <c r="AZ349" s="7"/>
      <c r="BA349" s="9"/>
      <c r="BB349" s="9"/>
      <c r="BC349" s="10"/>
      <c r="BD349" s="10"/>
      <c r="BE349" s="11"/>
      <c r="BF349" s="10"/>
      <c r="BG349" s="11"/>
      <c r="BH349" s="11"/>
      <c r="BI349" s="9"/>
    </row>
    <row r="350" spans="1:61" ht="18.95" customHeight="1">
      <c r="A350" s="52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190" t="s">
        <v>82</v>
      </c>
      <c r="N350" s="190"/>
      <c r="O350" s="190"/>
      <c r="P350" s="190"/>
      <c r="Q350" s="190"/>
      <c r="R350" s="190"/>
      <c r="S350" s="190"/>
      <c r="T350" s="190"/>
      <c r="U350" s="16"/>
      <c r="V350" s="171"/>
      <c r="W350" s="171"/>
      <c r="AZ350" s="7"/>
      <c r="BA350" s="9"/>
      <c r="BB350" s="9"/>
      <c r="BC350" s="10"/>
      <c r="BD350" s="10"/>
      <c r="BE350" s="11"/>
      <c r="BF350" s="10"/>
      <c r="BG350" s="11"/>
      <c r="BH350" s="11"/>
      <c r="BI350" s="9"/>
    </row>
    <row r="351" spans="1:61" ht="18.95" customHeight="1">
      <c r="A351" s="52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190"/>
      <c r="N351" s="190"/>
      <c r="O351" s="190"/>
      <c r="P351" s="190"/>
      <c r="Q351" s="190"/>
      <c r="R351" s="190"/>
      <c r="S351" s="190"/>
      <c r="T351" s="190"/>
      <c r="U351" s="17">
        <f ca="1">TODAY()</f>
        <v>45397</v>
      </c>
      <c r="V351" s="171"/>
      <c r="W351" s="171"/>
      <c r="AZ351" s="7"/>
      <c r="BA351" s="9"/>
      <c r="BB351" s="9"/>
      <c r="BC351" s="10"/>
      <c r="BD351" s="10"/>
      <c r="BE351" s="11"/>
      <c r="BF351" s="10"/>
      <c r="BG351" s="11"/>
      <c r="BH351" s="11"/>
      <c r="BI351" s="9"/>
    </row>
    <row r="352" spans="1:61" ht="11.45" customHeight="1">
      <c r="A352" s="76"/>
      <c r="B352" s="76"/>
      <c r="C352" s="76"/>
      <c r="D352" s="76"/>
      <c r="E352" s="76"/>
      <c r="F352" s="76"/>
      <c r="G352" s="76"/>
      <c r="H352" s="76"/>
      <c r="I352" s="76"/>
      <c r="J352" s="76"/>
      <c r="K352" s="76"/>
      <c r="L352" s="76"/>
      <c r="M352" s="77"/>
      <c r="N352" s="77"/>
      <c r="O352" s="77"/>
      <c r="P352" s="77"/>
      <c r="Q352" s="77"/>
      <c r="R352" s="77"/>
      <c r="S352" s="77"/>
      <c r="T352" s="77"/>
      <c r="U352" s="78"/>
      <c r="V352" s="55"/>
      <c r="W352" s="55"/>
      <c r="AZ352" s="7"/>
      <c r="BA352" s="9"/>
      <c r="BB352" s="9"/>
      <c r="BC352" s="10"/>
      <c r="BD352" s="10"/>
      <c r="BE352" s="11"/>
      <c r="BF352" s="10"/>
      <c r="BG352" s="11"/>
      <c r="BH352" s="11"/>
      <c r="BI352" s="9"/>
    </row>
    <row r="353" spans="1:61" ht="18.95" customHeight="1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8" t="s">
        <v>83</v>
      </c>
      <c r="N353" s="63">
        <v>241</v>
      </c>
      <c r="O353" s="65">
        <f>IF(T344&lt;1,0,O344)</f>
        <v>256582.56047236515</v>
      </c>
      <c r="P353" s="65">
        <f t="shared" si="61"/>
        <v>204914.12602341876</v>
      </c>
      <c r="Q353" s="191">
        <f t="shared" si="62"/>
        <v>51668.434448946369</v>
      </c>
      <c r="R353" s="192"/>
      <c r="S353" s="193"/>
      <c r="T353" s="194">
        <f>IF(T344&lt;0,0,T344-P353)</f>
        <v>41129833.433133751</v>
      </c>
      <c r="U353" s="194"/>
      <c r="V353" s="20"/>
      <c r="W353" s="20"/>
      <c r="AZ353" s="7" t="e">
        <f>O389-P389-Q389+#REF!-#REF!-#REF!</f>
        <v>#REF!</v>
      </c>
      <c r="BA353" s="9">
        <v>270</v>
      </c>
      <c r="BB353" s="9">
        <f t="shared" si="60"/>
        <v>0</v>
      </c>
      <c r="BC353" s="10" t="e">
        <f>IF(BB353=1,$F$19,IF(BC344&gt;0,BE344,0))</f>
        <v>#REF!</v>
      </c>
      <c r="BD353" s="10" t="e">
        <f t="shared" si="68"/>
        <v>#REF!</v>
      </c>
      <c r="BE353" s="11" t="e">
        <f t="shared" si="66"/>
        <v>#REF!</v>
      </c>
      <c r="BF353" s="10" t="e">
        <f t="shared" si="67"/>
        <v>#REF!</v>
      </c>
      <c r="BG353" s="11">
        <f t="shared" ref="BG353:BH371" si="75">P389</f>
        <v>212473.72986170289</v>
      </c>
      <c r="BH353" s="11">
        <f t="shared" si="75"/>
        <v>44108.830610662233</v>
      </c>
      <c r="BI353" s="9" t="e">
        <f t="shared" si="58"/>
        <v>#REF!</v>
      </c>
    </row>
    <row r="354" spans="1:61" ht="18.95" customHeight="1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8"/>
      <c r="N354" s="63">
        <v>242</v>
      </c>
      <c r="O354" s="65">
        <f t="shared" ref="O354:O376" si="76">IF(T353&lt;1,0,O353)</f>
        <v>256582.56047236515</v>
      </c>
      <c r="P354" s="65">
        <f t="shared" si="61"/>
        <v>205170.26868094804</v>
      </c>
      <c r="Q354" s="191">
        <f t="shared" si="62"/>
        <v>51412.291791417105</v>
      </c>
      <c r="R354" s="192"/>
      <c r="S354" s="193"/>
      <c r="T354" s="194">
        <f t="shared" ref="T354:T376" si="77">IF(T353&lt;0,0,T353-P354)</f>
        <v>40924663.164452806</v>
      </c>
      <c r="U354" s="194"/>
      <c r="V354" s="20"/>
      <c r="W354" s="20"/>
      <c r="AZ354" s="7" t="e">
        <f>O390-P390-Q390+#REF!-#REF!-#REF!</f>
        <v>#REF!</v>
      </c>
      <c r="BA354" s="9">
        <v>271</v>
      </c>
      <c r="BB354" s="9">
        <f t="shared" si="60"/>
        <v>0</v>
      </c>
      <c r="BC354" s="10" t="e">
        <f t="shared" si="69"/>
        <v>#REF!</v>
      </c>
      <c r="BD354" s="10" t="e">
        <f t="shared" si="68"/>
        <v>#REF!</v>
      </c>
      <c r="BE354" s="11" t="e">
        <f t="shared" si="66"/>
        <v>#REF!</v>
      </c>
      <c r="BF354" s="10" t="e">
        <f t="shared" si="67"/>
        <v>#REF!</v>
      </c>
      <c r="BG354" s="11">
        <f t="shared" si="75"/>
        <v>212739.32202403003</v>
      </c>
      <c r="BH354" s="11">
        <f t="shared" si="75"/>
        <v>43843.238448335098</v>
      </c>
      <c r="BI354" s="9" t="e">
        <f t="shared" si="58"/>
        <v>#REF!</v>
      </c>
    </row>
    <row r="355" spans="1:61" ht="18.95" customHeight="1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8"/>
      <c r="N355" s="63">
        <v>243</v>
      </c>
      <c r="O355" s="65">
        <f t="shared" si="76"/>
        <v>256582.56047236515</v>
      </c>
      <c r="P355" s="65">
        <f t="shared" si="61"/>
        <v>205426.73151679922</v>
      </c>
      <c r="Q355" s="191">
        <f t="shared" si="62"/>
        <v>51155.828955565914</v>
      </c>
      <c r="R355" s="192"/>
      <c r="S355" s="193"/>
      <c r="T355" s="194">
        <f t="shared" si="77"/>
        <v>40719236.432936005</v>
      </c>
      <c r="U355" s="194"/>
      <c r="V355" s="20"/>
      <c r="W355" s="20"/>
      <c r="AZ355" s="7" t="e">
        <f>O391-P391-Q391+#REF!-#REF!-#REF!</f>
        <v>#REF!</v>
      </c>
      <c r="BA355" s="9">
        <v>272</v>
      </c>
      <c r="BB355" s="9">
        <f t="shared" si="60"/>
        <v>0</v>
      </c>
      <c r="BC355" s="10" t="e">
        <f t="shared" si="69"/>
        <v>#REF!</v>
      </c>
      <c r="BD355" s="10" t="e">
        <f t="shared" si="68"/>
        <v>#REF!</v>
      </c>
      <c r="BE355" s="11" t="e">
        <f t="shared" si="66"/>
        <v>#REF!</v>
      </c>
      <c r="BF355" s="10" t="e">
        <f t="shared" si="67"/>
        <v>#REF!</v>
      </c>
      <c r="BG355" s="11">
        <f t="shared" si="75"/>
        <v>213005.24617656009</v>
      </c>
      <c r="BH355" s="11">
        <f t="shared" si="75"/>
        <v>43577.314295805059</v>
      </c>
      <c r="BI355" s="9" t="e">
        <f t="shared" si="58"/>
        <v>#REF!</v>
      </c>
    </row>
    <row r="356" spans="1:61" ht="18.95" customHeight="1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8"/>
      <c r="N356" s="63">
        <v>244</v>
      </c>
      <c r="O356" s="65">
        <f t="shared" si="76"/>
        <v>256582.56047236515</v>
      </c>
      <c r="P356" s="65">
        <f t="shared" si="61"/>
        <v>205683.51493119524</v>
      </c>
      <c r="Q356" s="191">
        <f t="shared" si="62"/>
        <v>50899.045541169922</v>
      </c>
      <c r="R356" s="192"/>
      <c r="S356" s="193"/>
      <c r="T356" s="194">
        <f t="shared" si="77"/>
        <v>40513552.918004811</v>
      </c>
      <c r="U356" s="194"/>
      <c r="V356" s="20"/>
      <c r="W356" s="20"/>
      <c r="AZ356" s="7" t="e">
        <f>O392-P392-Q392+#REF!-#REF!-#REF!</f>
        <v>#REF!</v>
      </c>
      <c r="BA356" s="9">
        <v>273</v>
      </c>
      <c r="BB356" s="9">
        <f t="shared" si="60"/>
        <v>0</v>
      </c>
      <c r="BC356" s="10" t="e">
        <f t="shared" si="69"/>
        <v>#REF!</v>
      </c>
      <c r="BD356" s="10" t="e">
        <f t="shared" si="68"/>
        <v>#REF!</v>
      </c>
      <c r="BE356" s="11" t="e">
        <f t="shared" si="66"/>
        <v>#REF!</v>
      </c>
      <c r="BF356" s="10" t="e">
        <f t="shared" si="67"/>
        <v>#REF!</v>
      </c>
      <c r="BG356" s="11">
        <f t="shared" si="75"/>
        <v>213271.5027342808</v>
      </c>
      <c r="BH356" s="11">
        <f t="shared" si="75"/>
        <v>43311.057738084368</v>
      </c>
      <c r="BI356" s="9" t="e">
        <f t="shared" si="58"/>
        <v>#REF!</v>
      </c>
    </row>
    <row r="357" spans="1:61" ht="18.95" customHeight="1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8"/>
      <c r="N357" s="63">
        <v>245</v>
      </c>
      <c r="O357" s="65">
        <f t="shared" si="76"/>
        <v>256582.56047236515</v>
      </c>
      <c r="P357" s="65">
        <f t="shared" si="61"/>
        <v>205940.61932485923</v>
      </c>
      <c r="Q357" s="191">
        <f t="shared" si="62"/>
        <v>50641.941147505924</v>
      </c>
      <c r="R357" s="192"/>
      <c r="S357" s="193"/>
      <c r="T357" s="194">
        <f t="shared" si="77"/>
        <v>40307612.298679948</v>
      </c>
      <c r="U357" s="194"/>
      <c r="V357" s="20"/>
      <c r="W357" s="20"/>
      <c r="AZ357" s="7" t="e">
        <f>O393-P393-Q393+#REF!-#REF!-#REF!</f>
        <v>#REF!</v>
      </c>
      <c r="BA357" s="9">
        <v>274</v>
      </c>
      <c r="BB357" s="9">
        <f t="shared" si="60"/>
        <v>0</v>
      </c>
      <c r="BC357" s="10" t="e">
        <f t="shared" si="69"/>
        <v>#REF!</v>
      </c>
      <c r="BD357" s="10" t="e">
        <f t="shared" si="68"/>
        <v>#REF!</v>
      </c>
      <c r="BE357" s="11" t="e">
        <f t="shared" si="66"/>
        <v>#REF!</v>
      </c>
      <c r="BF357" s="10" t="e">
        <f t="shared" si="67"/>
        <v>#REF!</v>
      </c>
      <c r="BG357" s="11">
        <f t="shared" si="75"/>
        <v>213538.09211269862</v>
      </c>
      <c r="BH357" s="11">
        <f t="shared" si="75"/>
        <v>43044.468359666513</v>
      </c>
      <c r="BI357" s="9" t="e">
        <f t="shared" si="58"/>
        <v>#REF!</v>
      </c>
    </row>
    <row r="358" spans="1:61" ht="18.95" customHeight="1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8"/>
      <c r="N358" s="63">
        <v>246</v>
      </c>
      <c r="O358" s="65">
        <f t="shared" si="76"/>
        <v>256582.56047236515</v>
      </c>
      <c r="P358" s="65">
        <f t="shared" si="61"/>
        <v>206198.04509901532</v>
      </c>
      <c r="Q358" s="191">
        <f t="shared" si="62"/>
        <v>50384.515373349845</v>
      </c>
      <c r="R358" s="192"/>
      <c r="S358" s="193"/>
      <c r="T358" s="194">
        <f t="shared" si="77"/>
        <v>40101414.253580935</v>
      </c>
      <c r="U358" s="194"/>
      <c r="V358" s="20"/>
      <c r="W358" s="20"/>
      <c r="Z358" s="7"/>
      <c r="AZ358" s="7" t="e">
        <f>O394-P394-Q394+#REF!-#REF!-#REF!</f>
        <v>#REF!</v>
      </c>
      <c r="BA358" s="9">
        <v>275</v>
      </c>
      <c r="BB358" s="9">
        <f t="shared" si="60"/>
        <v>0</v>
      </c>
      <c r="BC358" s="10" t="e">
        <f t="shared" si="69"/>
        <v>#REF!</v>
      </c>
      <c r="BD358" s="10" t="e">
        <f t="shared" si="68"/>
        <v>#REF!</v>
      </c>
      <c r="BE358" s="11" t="e">
        <f t="shared" si="66"/>
        <v>#REF!</v>
      </c>
      <c r="BF358" s="10" t="e">
        <f t="shared" si="67"/>
        <v>#REF!</v>
      </c>
      <c r="BG358" s="11">
        <f t="shared" si="75"/>
        <v>213805.0147278395</v>
      </c>
      <c r="BH358" s="11">
        <f t="shared" si="75"/>
        <v>42777.545744525632</v>
      </c>
      <c r="BI358" s="9" t="e">
        <f t="shared" si="58"/>
        <v>#REF!</v>
      </c>
    </row>
    <row r="359" spans="1:61" ht="18.95" customHeight="1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8"/>
      <c r="N359" s="63">
        <v>247</v>
      </c>
      <c r="O359" s="65">
        <f t="shared" si="76"/>
        <v>256582.56047236515</v>
      </c>
      <c r="P359" s="65">
        <f t="shared" si="61"/>
        <v>206455.79265538906</v>
      </c>
      <c r="Q359" s="191">
        <f t="shared" si="62"/>
        <v>50126.767816976077</v>
      </c>
      <c r="R359" s="192"/>
      <c r="S359" s="193"/>
      <c r="T359" s="194">
        <f t="shared" si="77"/>
        <v>39894958.460925549</v>
      </c>
      <c r="U359" s="194"/>
      <c r="V359" s="20"/>
      <c r="W359" s="20"/>
      <c r="AZ359" s="7" t="e">
        <f>O395-P395-Q395+#REF!-#REF!-#REF!</f>
        <v>#REF!</v>
      </c>
      <c r="BA359" s="9">
        <v>276</v>
      </c>
      <c r="BB359" s="9">
        <f t="shared" si="60"/>
        <v>0</v>
      </c>
      <c r="BC359" s="10" t="e">
        <f t="shared" si="69"/>
        <v>#REF!</v>
      </c>
      <c r="BD359" s="10" t="e">
        <f t="shared" si="68"/>
        <v>#REF!</v>
      </c>
      <c r="BE359" s="11" t="e">
        <f t="shared" si="66"/>
        <v>#REF!</v>
      </c>
      <c r="BF359" s="10" t="e">
        <f t="shared" si="67"/>
        <v>#REF!</v>
      </c>
      <c r="BG359" s="11">
        <f t="shared" si="75"/>
        <v>214072.27099624928</v>
      </c>
      <c r="BH359" s="11">
        <f t="shared" si="75"/>
        <v>42510.289476115846</v>
      </c>
      <c r="BI359" s="9" t="e">
        <f t="shared" si="58"/>
        <v>#REF!</v>
      </c>
    </row>
    <row r="360" spans="1:61" ht="18.95" customHeight="1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8"/>
      <c r="N360" s="63">
        <v>248</v>
      </c>
      <c r="O360" s="65">
        <f t="shared" si="76"/>
        <v>256582.56047236515</v>
      </c>
      <c r="P360" s="65">
        <f t="shared" si="61"/>
        <v>206713.86239620828</v>
      </c>
      <c r="Q360" s="191">
        <f t="shared" si="62"/>
        <v>49868.698076156841</v>
      </c>
      <c r="R360" s="192"/>
      <c r="S360" s="193"/>
      <c r="T360" s="194">
        <f t="shared" si="77"/>
        <v>39688244.598529339</v>
      </c>
      <c r="U360" s="194"/>
      <c r="V360" s="20"/>
      <c r="W360" s="20"/>
      <c r="AZ360" s="7" t="e">
        <f>O396-P396-Q396+#REF!-#REF!-#REF!</f>
        <v>#REF!</v>
      </c>
      <c r="BA360" s="9">
        <v>277</v>
      </c>
      <c r="BB360" s="9">
        <f t="shared" si="60"/>
        <v>0</v>
      </c>
      <c r="BC360" s="10" t="e">
        <f t="shared" si="69"/>
        <v>#REF!</v>
      </c>
      <c r="BD360" s="10" t="e">
        <f t="shared" si="68"/>
        <v>#REF!</v>
      </c>
      <c r="BE360" s="11" t="e">
        <f t="shared" si="66"/>
        <v>#REF!</v>
      </c>
      <c r="BF360" s="10" t="e">
        <f t="shared" si="67"/>
        <v>#REF!</v>
      </c>
      <c r="BG360" s="11">
        <f t="shared" si="75"/>
        <v>214339.86133499464</v>
      </c>
      <c r="BH360" s="11">
        <f t="shared" si="75"/>
        <v>42242.699137370531</v>
      </c>
      <c r="BI360" s="9" t="e">
        <f t="shared" ref="BI360:BI439" si="78">IF(BF360&gt;0,1,0)</f>
        <v>#REF!</v>
      </c>
    </row>
    <row r="361" spans="1:61" ht="18.95" customHeight="1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8"/>
      <c r="N361" s="63">
        <v>249</v>
      </c>
      <c r="O361" s="65">
        <f t="shared" si="76"/>
        <v>256582.56047236515</v>
      </c>
      <c r="P361" s="65">
        <f t="shared" si="61"/>
        <v>206972.25472420358</v>
      </c>
      <c r="Q361" s="191">
        <f t="shared" si="62"/>
        <v>49610.305748161583</v>
      </c>
      <c r="R361" s="192"/>
      <c r="S361" s="193"/>
      <c r="T361" s="194">
        <f t="shared" si="77"/>
        <v>39481272.343805134</v>
      </c>
      <c r="U361" s="194"/>
      <c r="V361" s="20"/>
      <c r="W361" s="20"/>
      <c r="AZ361" s="7" t="e">
        <f>O397-P397-Q397+#REF!-#REF!-#REF!</f>
        <v>#REF!</v>
      </c>
      <c r="BA361" s="9">
        <v>278</v>
      </c>
      <c r="BB361" s="9">
        <f t="shared" si="60"/>
        <v>0</v>
      </c>
      <c r="BC361" s="10" t="e">
        <f t="shared" si="69"/>
        <v>#REF!</v>
      </c>
      <c r="BD361" s="10" t="e">
        <f t="shared" si="68"/>
        <v>#REF!</v>
      </c>
      <c r="BE361" s="11" t="e">
        <f t="shared" si="66"/>
        <v>#REF!</v>
      </c>
      <c r="BF361" s="10" t="e">
        <f t="shared" si="67"/>
        <v>#REF!</v>
      </c>
      <c r="BG361" s="11">
        <f t="shared" si="75"/>
        <v>214607.78616166336</v>
      </c>
      <c r="BH361" s="11">
        <f t="shared" si="75"/>
        <v>41974.774310701781</v>
      </c>
      <c r="BI361" s="9" t="e">
        <f t="shared" si="78"/>
        <v>#REF!</v>
      </c>
    </row>
    <row r="362" spans="1:61" ht="18.95" customHeight="1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8"/>
      <c r="N362" s="63">
        <v>250</v>
      </c>
      <c r="O362" s="65">
        <f t="shared" si="76"/>
        <v>256582.56047236515</v>
      </c>
      <c r="P362" s="65">
        <f t="shared" si="61"/>
        <v>207230.97004260879</v>
      </c>
      <c r="Q362" s="191">
        <f t="shared" si="62"/>
        <v>49351.590429756325</v>
      </c>
      <c r="R362" s="192"/>
      <c r="S362" s="193"/>
      <c r="T362" s="194">
        <f t="shared" si="77"/>
        <v>39274041.373762526</v>
      </c>
      <c r="U362" s="194"/>
      <c r="V362" s="20"/>
      <c r="W362" s="20"/>
      <c r="AZ362" s="7" t="e">
        <f>O398-P398-Q398+#REF!-#REF!-#REF!</f>
        <v>#REF!</v>
      </c>
      <c r="BA362" s="9">
        <v>279</v>
      </c>
      <c r="BB362" s="9">
        <f t="shared" si="60"/>
        <v>0</v>
      </c>
      <c r="BC362" s="10" t="e">
        <f t="shared" si="69"/>
        <v>#REF!</v>
      </c>
      <c r="BD362" s="10" t="e">
        <f t="shared" si="68"/>
        <v>#REF!</v>
      </c>
      <c r="BE362" s="11" t="e">
        <f t="shared" si="66"/>
        <v>#REF!</v>
      </c>
      <c r="BF362" s="10" t="e">
        <f t="shared" si="67"/>
        <v>#REF!</v>
      </c>
      <c r="BG362" s="11">
        <f t="shared" si="75"/>
        <v>214876.04589436544</v>
      </c>
      <c r="BH362" s="11">
        <f t="shared" si="75"/>
        <v>41706.514577999704</v>
      </c>
      <c r="BI362" s="9" t="e">
        <f t="shared" si="78"/>
        <v>#REF!</v>
      </c>
    </row>
    <row r="363" spans="1:61" ht="18.95" customHeight="1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8"/>
      <c r="N363" s="63">
        <v>251</v>
      </c>
      <c r="O363" s="65">
        <f t="shared" si="76"/>
        <v>256582.56047236515</v>
      </c>
      <c r="P363" s="65">
        <f t="shared" si="61"/>
        <v>207490.00875516207</v>
      </c>
      <c r="Q363" s="191">
        <f t="shared" si="62"/>
        <v>49092.551717203067</v>
      </c>
      <c r="R363" s="192"/>
      <c r="S363" s="193"/>
      <c r="T363" s="194">
        <f t="shared" si="77"/>
        <v>39066551.365007363</v>
      </c>
      <c r="U363" s="194"/>
      <c r="V363" s="20"/>
      <c r="W363" s="20"/>
      <c r="AZ363" s="7" t="e">
        <f>O399-P399-Q399+#REF!-#REF!-#REF!</f>
        <v>#REF!</v>
      </c>
      <c r="BA363" s="9">
        <v>280</v>
      </c>
      <c r="BB363" s="9">
        <f t="shared" si="60"/>
        <v>0</v>
      </c>
      <c r="BC363" s="10" t="e">
        <f t="shared" si="69"/>
        <v>#REF!</v>
      </c>
      <c r="BD363" s="10" t="e">
        <f t="shared" si="68"/>
        <v>#REF!</v>
      </c>
      <c r="BE363" s="11" t="e">
        <f t="shared" si="66"/>
        <v>#REF!</v>
      </c>
      <c r="BF363" s="10" t="e">
        <f t="shared" si="67"/>
        <v>#REF!</v>
      </c>
      <c r="BG363" s="11">
        <f t="shared" si="75"/>
        <v>215144.64095173337</v>
      </c>
      <c r="BH363" s="11">
        <f t="shared" si="75"/>
        <v>41437.919520631753</v>
      </c>
      <c r="BI363" s="9" t="e">
        <f t="shared" si="78"/>
        <v>#REF!</v>
      </c>
    </row>
    <row r="364" spans="1:61" ht="18.95" customHeight="1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8"/>
      <c r="N364" s="63">
        <v>252</v>
      </c>
      <c r="O364" s="65">
        <f t="shared" si="76"/>
        <v>256582.56047236515</v>
      </c>
      <c r="P364" s="65">
        <f t="shared" si="61"/>
        <v>207749.371266106</v>
      </c>
      <c r="Q364" s="191">
        <f t="shared" si="62"/>
        <v>48833.189206259114</v>
      </c>
      <c r="R364" s="192"/>
      <c r="S364" s="193"/>
      <c r="T364" s="194">
        <f t="shared" si="77"/>
        <v>38858801.993741259</v>
      </c>
      <c r="U364" s="194"/>
      <c r="V364" s="20"/>
      <c r="W364" s="20"/>
      <c r="Z364" s="7"/>
      <c r="AZ364" s="7" t="e">
        <f>O400-P400-Q400+#REF!-#REF!-#REF!</f>
        <v>#REF!</v>
      </c>
      <c r="BA364" s="9">
        <v>281</v>
      </c>
      <c r="BB364" s="9">
        <f t="shared" si="60"/>
        <v>0</v>
      </c>
      <c r="BC364" s="10" t="e">
        <f t="shared" ref="BC364:BC428" si="79">IF(BB364=1,$F$19,IF(BC363&gt;0,BE363,0))</f>
        <v>#REF!</v>
      </c>
      <c r="BD364" s="10" t="e">
        <f t="shared" si="68"/>
        <v>#REF!</v>
      </c>
      <c r="BE364" s="11" t="e">
        <f t="shared" si="66"/>
        <v>#REF!</v>
      </c>
      <c r="BF364" s="10" t="e">
        <f t="shared" si="67"/>
        <v>#REF!</v>
      </c>
      <c r="BG364" s="11">
        <f t="shared" si="75"/>
        <v>215413.57175292308</v>
      </c>
      <c r="BH364" s="11">
        <f t="shared" si="75"/>
        <v>41168.988719442081</v>
      </c>
      <c r="BI364" s="9" t="e">
        <f t="shared" si="78"/>
        <v>#REF!</v>
      </c>
    </row>
    <row r="365" spans="1:61" ht="18.95" customHeight="1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2" t="s">
        <v>84</v>
      </c>
      <c r="N365" s="63">
        <v>253</v>
      </c>
      <c r="O365" s="65">
        <f t="shared" si="76"/>
        <v>256582.56047236515</v>
      </c>
      <c r="P365" s="65">
        <f t="shared" si="61"/>
        <v>208009.05798018866</v>
      </c>
      <c r="Q365" s="191">
        <f t="shared" si="62"/>
        <v>48573.502492176478</v>
      </c>
      <c r="R365" s="192"/>
      <c r="S365" s="193"/>
      <c r="T365" s="194">
        <f t="shared" si="77"/>
        <v>38650792.935761072</v>
      </c>
      <c r="U365" s="194"/>
      <c r="V365" s="20"/>
      <c r="W365" s="20"/>
      <c r="AZ365" s="7" t="e">
        <f>O401-P401-Q401+#REF!-#REF!-#REF!</f>
        <v>#REF!</v>
      </c>
      <c r="BA365" s="9">
        <v>282</v>
      </c>
      <c r="BB365" s="9">
        <f t="shared" si="60"/>
        <v>0</v>
      </c>
      <c r="BC365" s="10" t="e">
        <f t="shared" si="79"/>
        <v>#REF!</v>
      </c>
      <c r="BD365" s="10" t="e">
        <f t="shared" si="68"/>
        <v>#REF!</v>
      </c>
      <c r="BE365" s="11" t="e">
        <f t="shared" si="66"/>
        <v>#REF!</v>
      </c>
      <c r="BF365" s="10" t="e">
        <f t="shared" si="67"/>
        <v>#REF!</v>
      </c>
      <c r="BG365" s="11">
        <f t="shared" si="75"/>
        <v>215682.83871761418</v>
      </c>
      <c r="BH365" s="11">
        <f t="shared" si="75"/>
        <v>40899.721754750928</v>
      </c>
      <c r="BI365" s="9" t="e">
        <f t="shared" si="78"/>
        <v>#REF!</v>
      </c>
    </row>
    <row r="366" spans="1:61" ht="18.95" customHeight="1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2"/>
      <c r="N366" s="63">
        <v>254</v>
      </c>
      <c r="O366" s="65">
        <f t="shared" si="76"/>
        <v>256582.56047236515</v>
      </c>
      <c r="P366" s="65">
        <f t="shared" si="61"/>
        <v>208269.06930266388</v>
      </c>
      <c r="Q366" s="191">
        <f t="shared" si="62"/>
        <v>48313.49116970125</v>
      </c>
      <c r="R366" s="192"/>
      <c r="S366" s="193"/>
      <c r="T366" s="194">
        <f t="shared" si="77"/>
        <v>38442523.866458409</v>
      </c>
      <c r="U366" s="194"/>
      <c r="V366" s="20"/>
      <c r="W366" s="20"/>
      <c r="AZ366" s="7" t="e">
        <f>O402-P402-Q402+#REF!-#REF!-#REF!</f>
        <v>#REF!</v>
      </c>
      <c r="BA366" s="9">
        <v>283</v>
      </c>
      <c r="BB366" s="9">
        <f t="shared" si="60"/>
        <v>0</v>
      </c>
      <c r="BC366" s="10" t="e">
        <f t="shared" si="79"/>
        <v>#REF!</v>
      </c>
      <c r="BD366" s="10" t="e">
        <f t="shared" si="68"/>
        <v>#REF!</v>
      </c>
      <c r="BE366" s="11" t="e">
        <f t="shared" si="66"/>
        <v>#REF!</v>
      </c>
      <c r="BF366" s="10" t="e">
        <f t="shared" si="67"/>
        <v>#REF!</v>
      </c>
      <c r="BG366" s="11">
        <f t="shared" si="75"/>
        <v>215952.44226601123</v>
      </c>
      <c r="BH366" s="11">
        <f t="shared" si="75"/>
        <v>40630.118206353916</v>
      </c>
      <c r="BI366" s="9" t="e">
        <f t="shared" si="78"/>
        <v>#REF!</v>
      </c>
    </row>
    <row r="367" spans="1:61" ht="18.95" customHeight="1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2"/>
      <c r="N367" s="63">
        <v>255</v>
      </c>
      <c r="O367" s="65">
        <f t="shared" si="76"/>
        <v>256582.56047236515</v>
      </c>
      <c r="P367" s="65">
        <f t="shared" si="61"/>
        <v>208529.40563929224</v>
      </c>
      <c r="Q367" s="191">
        <f t="shared" si="62"/>
        <v>48053.15483307292</v>
      </c>
      <c r="R367" s="192"/>
      <c r="S367" s="193"/>
      <c r="T367" s="194">
        <f t="shared" si="77"/>
        <v>38233994.460819118</v>
      </c>
      <c r="U367" s="194"/>
      <c r="V367" s="20"/>
      <c r="W367" s="20"/>
      <c r="AZ367" s="7" t="e">
        <f>O403-P403-Q403+#REF!-#REF!-#REF!</f>
        <v>#REF!</v>
      </c>
      <c r="BA367" s="9">
        <v>284</v>
      </c>
      <c r="BB367" s="9">
        <f t="shared" ref="BB367:BB452" si="80">IF($F$20=BA367,1,0)</f>
        <v>0</v>
      </c>
      <c r="BC367" s="10" t="e">
        <f t="shared" si="79"/>
        <v>#REF!</v>
      </c>
      <c r="BD367" s="10" t="e">
        <f t="shared" si="68"/>
        <v>#REF!</v>
      </c>
      <c r="BE367" s="11" t="e">
        <f t="shared" si="66"/>
        <v>#REF!</v>
      </c>
      <c r="BF367" s="10" t="e">
        <f t="shared" si="67"/>
        <v>#REF!</v>
      </c>
      <c r="BG367" s="11">
        <f t="shared" si="75"/>
        <v>216222.38281884376</v>
      </c>
      <c r="BH367" s="11">
        <f t="shared" si="75"/>
        <v>40360.177653521401</v>
      </c>
      <c r="BI367" s="9" t="e">
        <f t="shared" si="78"/>
        <v>#REF!</v>
      </c>
    </row>
    <row r="368" spans="1:61" ht="18.95" customHeight="1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2"/>
      <c r="N368" s="63">
        <v>256</v>
      </c>
      <c r="O368" s="65">
        <f t="shared" si="76"/>
        <v>256582.56047236515</v>
      </c>
      <c r="P368" s="65">
        <f t="shared" si="61"/>
        <v>208790.06739634136</v>
      </c>
      <c r="Q368" s="191">
        <f t="shared" si="62"/>
        <v>47792.493076023806</v>
      </c>
      <c r="R368" s="192"/>
      <c r="S368" s="193"/>
      <c r="T368" s="194">
        <f t="shared" si="77"/>
        <v>38025204.393422775</v>
      </c>
      <c r="U368" s="194"/>
      <c r="V368" s="20"/>
      <c r="W368" s="20"/>
      <c r="AZ368" s="7" t="e">
        <f>O404-P404-Q404+#REF!-#REF!-#REF!</f>
        <v>#REF!</v>
      </c>
      <c r="BA368" s="9">
        <v>285</v>
      </c>
      <c r="BB368" s="9">
        <f t="shared" si="80"/>
        <v>0</v>
      </c>
      <c r="BC368" s="10" t="e">
        <f t="shared" si="79"/>
        <v>#REF!</v>
      </c>
      <c r="BD368" s="10" t="e">
        <f t="shared" si="68"/>
        <v>#REF!</v>
      </c>
      <c r="BE368" s="11" t="e">
        <f t="shared" si="66"/>
        <v>#REF!</v>
      </c>
      <c r="BF368" s="10" t="e">
        <f t="shared" si="67"/>
        <v>#REF!</v>
      </c>
      <c r="BG368" s="11">
        <f t="shared" si="75"/>
        <v>216492.66079736728</v>
      </c>
      <c r="BH368" s="11">
        <f t="shared" si="75"/>
        <v>40089.899674997847</v>
      </c>
      <c r="BI368" s="9" t="e">
        <f t="shared" si="78"/>
        <v>#REF!</v>
      </c>
    </row>
    <row r="369" spans="1:61" ht="18.95" customHeight="1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2"/>
      <c r="N369" s="63">
        <v>257</v>
      </c>
      <c r="O369" s="65">
        <f t="shared" si="76"/>
        <v>256582.56047236515</v>
      </c>
      <c r="P369" s="65">
        <f t="shared" ref="P369:P454" si="81">IF(O369=0,0,-PPMT($F$27/12,N369,MAX($F$26*12),$F$25))</f>
        <v>209051.05498058675</v>
      </c>
      <c r="Q369" s="191">
        <f t="shared" ref="Q369:Q454" si="82">IF(O369=0,0,-IPMT($F$27/12,N369,MAX($F$26*12),$F$25))</f>
        <v>47531.505491778364</v>
      </c>
      <c r="R369" s="192"/>
      <c r="S369" s="193"/>
      <c r="T369" s="194">
        <f t="shared" si="77"/>
        <v>37816153.338442191</v>
      </c>
      <c r="U369" s="194"/>
      <c r="V369" s="20"/>
      <c r="W369" s="20"/>
      <c r="AZ369" s="7" t="e">
        <f>O405-P405-Q405+#REF!-#REF!-#REF!</f>
        <v>#REF!</v>
      </c>
      <c r="BA369" s="9">
        <v>286</v>
      </c>
      <c r="BB369" s="9">
        <f t="shared" si="80"/>
        <v>0</v>
      </c>
      <c r="BC369" s="10" t="e">
        <f t="shared" si="79"/>
        <v>#REF!</v>
      </c>
      <c r="BD369" s="10" t="e">
        <f t="shared" si="68"/>
        <v>#REF!</v>
      </c>
      <c r="BE369" s="11" t="e">
        <f t="shared" si="66"/>
        <v>#REF!</v>
      </c>
      <c r="BF369" s="10" t="e">
        <f t="shared" si="67"/>
        <v>#REF!</v>
      </c>
      <c r="BG369" s="11">
        <f t="shared" si="75"/>
        <v>216763.27662336401</v>
      </c>
      <c r="BH369" s="11">
        <f t="shared" si="75"/>
        <v>39819.283849001135</v>
      </c>
      <c r="BI369" s="9" t="e">
        <f t="shared" si="78"/>
        <v>#REF!</v>
      </c>
    </row>
    <row r="370" spans="1:61" ht="18.95" customHeight="1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2"/>
      <c r="N370" s="63">
        <v>258</v>
      </c>
      <c r="O370" s="65">
        <f t="shared" si="76"/>
        <v>256582.56047236515</v>
      </c>
      <c r="P370" s="65">
        <f t="shared" si="81"/>
        <v>209312.36879931253</v>
      </c>
      <c r="Q370" s="191">
        <f t="shared" si="82"/>
        <v>47270.191673052635</v>
      </c>
      <c r="R370" s="192"/>
      <c r="S370" s="193"/>
      <c r="T370" s="194">
        <f t="shared" si="77"/>
        <v>37606840.969642878</v>
      </c>
      <c r="U370" s="194"/>
      <c r="V370" s="20"/>
      <c r="W370" s="20"/>
      <c r="Z370" s="7"/>
      <c r="AZ370" s="7" t="e">
        <f>O406-P406-Q406+#REF!-#REF!-#REF!</f>
        <v>#REF!</v>
      </c>
      <c r="BA370" s="9">
        <v>287</v>
      </c>
      <c r="BB370" s="9">
        <f t="shared" si="80"/>
        <v>0</v>
      </c>
      <c r="BC370" s="10" t="e">
        <f t="shared" si="79"/>
        <v>#REF!</v>
      </c>
      <c r="BD370" s="10" t="e">
        <f t="shared" si="68"/>
        <v>#REF!</v>
      </c>
      <c r="BE370" s="11" t="e">
        <f t="shared" ref="BE370:BE455" si="83">BC370-BD370</f>
        <v>#REF!</v>
      </c>
      <c r="BF370" s="10" t="e">
        <f t="shared" ref="BF370:BF455" si="84">IF(BD370&gt;0,BH370,0)</f>
        <v>#REF!</v>
      </c>
      <c r="BG370" s="11">
        <f t="shared" si="75"/>
        <v>217034.23071914323</v>
      </c>
      <c r="BH370" s="11">
        <f t="shared" si="75"/>
        <v>39548.329753221929</v>
      </c>
      <c r="BI370" s="9" t="e">
        <f t="shared" si="78"/>
        <v>#REF!</v>
      </c>
    </row>
    <row r="371" spans="1:61" ht="18.95" customHeight="1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2"/>
      <c r="N371" s="63">
        <v>259</v>
      </c>
      <c r="O371" s="65">
        <f t="shared" si="76"/>
        <v>256582.56047236515</v>
      </c>
      <c r="P371" s="65">
        <f t="shared" si="81"/>
        <v>209574.00926031166</v>
      </c>
      <c r="Q371" s="191">
        <f t="shared" si="82"/>
        <v>47008.551212053506</v>
      </c>
      <c r="R371" s="192"/>
      <c r="S371" s="193"/>
      <c r="T371" s="194">
        <f t="shared" si="77"/>
        <v>37397266.960382566</v>
      </c>
      <c r="U371" s="194"/>
      <c r="V371" s="20"/>
      <c r="W371" s="20"/>
      <c r="AZ371" s="7" t="e">
        <f>O407-P407-Q407+#REF!-#REF!-#REF!</f>
        <v>#REF!</v>
      </c>
      <c r="BA371" s="9">
        <v>288</v>
      </c>
      <c r="BB371" s="9">
        <f t="shared" si="80"/>
        <v>0</v>
      </c>
      <c r="BC371" s="10" t="e">
        <f t="shared" si="79"/>
        <v>#REF!</v>
      </c>
      <c r="BD371" s="10" t="e">
        <f t="shared" ref="BD371:BD456" si="85">IF(BB371=1,BG371,IF(BC371&gt;0,BG371,0))</f>
        <v>#REF!</v>
      </c>
      <c r="BE371" s="11" t="e">
        <f t="shared" si="83"/>
        <v>#REF!</v>
      </c>
      <c r="BF371" s="10" t="e">
        <f t="shared" si="84"/>
        <v>#REF!</v>
      </c>
      <c r="BG371" s="11">
        <f t="shared" si="75"/>
        <v>217305.52350754212</v>
      </c>
      <c r="BH371" s="11">
        <f t="shared" si="75"/>
        <v>39277.036964822997</v>
      </c>
      <c r="BI371" s="9" t="e">
        <f t="shared" si="78"/>
        <v>#REF!</v>
      </c>
    </row>
    <row r="372" spans="1:61" ht="18.95" customHeight="1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2"/>
      <c r="N372" s="63">
        <v>260</v>
      </c>
      <c r="O372" s="65">
        <f t="shared" si="76"/>
        <v>256582.56047236515</v>
      </c>
      <c r="P372" s="65">
        <f t="shared" si="81"/>
        <v>209835.97677188701</v>
      </c>
      <c r="Q372" s="191">
        <f t="shared" si="82"/>
        <v>46746.583700478113</v>
      </c>
      <c r="R372" s="192"/>
      <c r="S372" s="193"/>
      <c r="T372" s="194">
        <f t="shared" si="77"/>
        <v>37187430.983610682</v>
      </c>
      <c r="U372" s="194"/>
      <c r="V372" s="20"/>
      <c r="W372" s="20"/>
      <c r="AZ372" s="7" t="e">
        <f>O416-P416-Q416+#REF!-#REF!-#REF!</f>
        <v>#REF!</v>
      </c>
      <c r="BA372" s="9">
        <v>289</v>
      </c>
      <c r="BB372" s="9">
        <f t="shared" si="80"/>
        <v>0</v>
      </c>
      <c r="BC372" s="10" t="e">
        <f t="shared" si="79"/>
        <v>#REF!</v>
      </c>
      <c r="BD372" s="10" t="e">
        <f t="shared" si="85"/>
        <v>#REF!</v>
      </c>
      <c r="BE372" s="11" t="e">
        <f t="shared" si="83"/>
        <v>#REF!</v>
      </c>
      <c r="BF372" s="10" t="e">
        <f t="shared" si="84"/>
        <v>#REF!</v>
      </c>
      <c r="BG372" s="11">
        <f t="shared" ref="BG372:BH376" si="86">P416</f>
        <v>217577.15541192656</v>
      </c>
      <c r="BH372" s="11">
        <f t="shared" si="86"/>
        <v>39005.40506043857</v>
      </c>
      <c r="BI372" s="9" t="e">
        <f t="shared" si="78"/>
        <v>#REF!</v>
      </c>
    </row>
    <row r="373" spans="1:61" ht="18.95" customHeight="1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2"/>
      <c r="N373" s="63">
        <v>261</v>
      </c>
      <c r="O373" s="65">
        <f t="shared" si="76"/>
        <v>256582.56047236515</v>
      </c>
      <c r="P373" s="65">
        <f t="shared" si="81"/>
        <v>210098.27174285188</v>
      </c>
      <c r="Q373" s="191">
        <f t="shared" si="82"/>
        <v>46484.288729513253</v>
      </c>
      <c r="R373" s="192"/>
      <c r="S373" s="193"/>
      <c r="T373" s="194">
        <f t="shared" si="77"/>
        <v>36977332.711867832</v>
      </c>
      <c r="U373" s="194"/>
      <c r="V373" s="20"/>
      <c r="W373" s="20"/>
      <c r="AZ373" s="7" t="e">
        <f>O417-P417-Q417+#REF!-#REF!-#REF!</f>
        <v>#REF!</v>
      </c>
      <c r="BA373" s="9">
        <v>290</v>
      </c>
      <c r="BB373" s="9">
        <f t="shared" si="80"/>
        <v>0</v>
      </c>
      <c r="BC373" s="10" t="e">
        <f t="shared" si="79"/>
        <v>#REF!</v>
      </c>
      <c r="BD373" s="10" t="e">
        <f t="shared" si="85"/>
        <v>#REF!</v>
      </c>
      <c r="BE373" s="11" t="e">
        <f t="shared" si="83"/>
        <v>#REF!</v>
      </c>
      <c r="BF373" s="10" t="e">
        <f t="shared" si="84"/>
        <v>#REF!</v>
      </c>
      <c r="BG373" s="11">
        <f t="shared" si="86"/>
        <v>217849.12685619149</v>
      </c>
      <c r="BH373" s="11">
        <f t="shared" si="86"/>
        <v>38733.433616173665</v>
      </c>
      <c r="BI373" s="9" t="e">
        <f t="shared" si="78"/>
        <v>#REF!</v>
      </c>
    </row>
    <row r="374" spans="1:61" ht="18.95" customHeight="1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2"/>
      <c r="N374" s="63">
        <v>262</v>
      </c>
      <c r="O374" s="65">
        <f t="shared" si="76"/>
        <v>256582.56047236515</v>
      </c>
      <c r="P374" s="65">
        <f t="shared" si="81"/>
        <v>210360.89458253045</v>
      </c>
      <c r="Q374" s="191">
        <f t="shared" si="82"/>
        <v>46221.66588983468</v>
      </c>
      <c r="R374" s="192"/>
      <c r="S374" s="193"/>
      <c r="T374" s="194">
        <f t="shared" si="77"/>
        <v>36766971.817285299</v>
      </c>
      <c r="U374" s="194"/>
      <c r="V374" s="20"/>
      <c r="W374" s="20"/>
      <c r="AZ374" s="7" t="e">
        <f>O418-P418-Q418+#REF!-#REF!-#REF!</f>
        <v>#REF!</v>
      </c>
      <c r="BA374" s="9">
        <v>291</v>
      </c>
      <c r="BB374" s="9">
        <f t="shared" si="80"/>
        <v>0</v>
      </c>
      <c r="BC374" s="10" t="e">
        <f t="shared" si="79"/>
        <v>#REF!</v>
      </c>
      <c r="BD374" s="10" t="e">
        <f t="shared" si="85"/>
        <v>#REF!</v>
      </c>
      <c r="BE374" s="11" t="e">
        <f t="shared" si="83"/>
        <v>#REF!</v>
      </c>
      <c r="BF374" s="10" t="e">
        <f t="shared" si="84"/>
        <v>#REF!</v>
      </c>
      <c r="BG374" s="11">
        <f t="shared" si="86"/>
        <v>218121.43826476173</v>
      </c>
      <c r="BH374" s="11">
        <f t="shared" si="86"/>
        <v>38461.122207603425</v>
      </c>
      <c r="BI374" s="9" t="e">
        <f t="shared" si="78"/>
        <v>#REF!</v>
      </c>
    </row>
    <row r="375" spans="1:61" ht="18.95" customHeight="1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2"/>
      <c r="N375" s="63">
        <v>263</v>
      </c>
      <c r="O375" s="65">
        <f t="shared" si="76"/>
        <v>256582.56047236515</v>
      </c>
      <c r="P375" s="65">
        <f t="shared" si="81"/>
        <v>210623.8457007586</v>
      </c>
      <c r="Q375" s="191">
        <f t="shared" si="82"/>
        <v>45958.71477160653</v>
      </c>
      <c r="R375" s="192"/>
      <c r="S375" s="193"/>
      <c r="T375" s="194">
        <f t="shared" si="77"/>
        <v>36556347.971584544</v>
      </c>
      <c r="U375" s="194"/>
      <c r="V375" s="20"/>
      <c r="W375" s="20"/>
      <c r="AZ375" s="7" t="e">
        <f>O419-P419-Q419+#REF!-#REF!-#REF!</f>
        <v>#REF!</v>
      </c>
      <c r="BA375" s="9">
        <v>292</v>
      </c>
      <c r="BB375" s="9">
        <f t="shared" si="80"/>
        <v>0</v>
      </c>
      <c r="BC375" s="10" t="e">
        <f t="shared" si="79"/>
        <v>#REF!</v>
      </c>
      <c r="BD375" s="10" t="e">
        <f t="shared" si="85"/>
        <v>#REF!</v>
      </c>
      <c r="BE375" s="11" t="e">
        <f t="shared" si="83"/>
        <v>#REF!</v>
      </c>
      <c r="BF375" s="10" t="e">
        <f t="shared" si="84"/>
        <v>#REF!</v>
      </c>
      <c r="BG375" s="11">
        <f t="shared" si="86"/>
        <v>218394.09006259267</v>
      </c>
      <c r="BH375" s="11">
        <f t="shared" si="86"/>
        <v>38188.470409772468</v>
      </c>
      <c r="BI375" s="9" t="e">
        <f t="shared" si="78"/>
        <v>#REF!</v>
      </c>
    </row>
    <row r="376" spans="1:61" ht="18.95" customHeight="1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2"/>
      <c r="N376" s="63">
        <v>264</v>
      </c>
      <c r="O376" s="65">
        <f t="shared" si="76"/>
        <v>256582.56047236515</v>
      </c>
      <c r="P376" s="65">
        <f t="shared" si="81"/>
        <v>210887.12550788454</v>
      </c>
      <c r="Q376" s="191">
        <f t="shared" si="82"/>
        <v>45695.434964480577</v>
      </c>
      <c r="R376" s="192"/>
      <c r="S376" s="193"/>
      <c r="T376" s="194">
        <f t="shared" si="77"/>
        <v>36345460.84607666</v>
      </c>
      <c r="U376" s="194"/>
      <c r="V376" s="20"/>
      <c r="W376" s="20"/>
      <c r="Z376" s="7"/>
      <c r="AZ376" s="7" t="e">
        <f>O420-P420-Q420+#REF!-#REF!-#REF!</f>
        <v>#REF!</v>
      </c>
      <c r="BA376" s="9">
        <v>293</v>
      </c>
      <c r="BB376" s="9">
        <f t="shared" si="80"/>
        <v>0</v>
      </c>
      <c r="BC376" s="10" t="e">
        <f t="shared" si="79"/>
        <v>#REF!</v>
      </c>
      <c r="BD376" s="10" t="e">
        <f t="shared" si="85"/>
        <v>#REF!</v>
      </c>
      <c r="BE376" s="11" t="e">
        <f t="shared" si="83"/>
        <v>#REF!</v>
      </c>
      <c r="BF376" s="10" t="e">
        <f t="shared" si="84"/>
        <v>#REF!</v>
      </c>
      <c r="BG376" s="11">
        <f t="shared" si="86"/>
        <v>218667.08267517091</v>
      </c>
      <c r="BH376" s="11">
        <f t="shared" si="86"/>
        <v>37915.477797194231</v>
      </c>
      <c r="BI376" s="9" t="e">
        <f t="shared" si="78"/>
        <v>#REF!</v>
      </c>
    </row>
    <row r="377" spans="1:61" ht="18.95" customHeight="1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66"/>
      <c r="N377" s="67"/>
      <c r="O377" s="53"/>
      <c r="P377" s="53"/>
      <c r="Q377" s="68"/>
      <c r="R377" s="30"/>
      <c r="S377" s="30"/>
      <c r="T377" s="69"/>
      <c r="U377" s="69"/>
      <c r="V377" s="20"/>
      <c r="W377" s="20"/>
      <c r="Z377" s="7"/>
      <c r="AZ377" s="7"/>
      <c r="BA377" s="9"/>
      <c r="BB377" s="9"/>
      <c r="BC377" s="10"/>
      <c r="BD377" s="10"/>
      <c r="BE377" s="11"/>
      <c r="BF377" s="10"/>
      <c r="BG377" s="11"/>
      <c r="BH377" s="11"/>
      <c r="BI377" s="9"/>
    </row>
    <row r="378" spans="1:61" ht="18.95" customHeight="1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66"/>
      <c r="N378" s="67"/>
      <c r="O378" s="53"/>
      <c r="P378" s="53"/>
      <c r="Q378" s="68"/>
      <c r="R378" s="30"/>
      <c r="S378" s="30"/>
      <c r="T378" s="69"/>
      <c r="U378" s="69"/>
      <c r="V378" s="20"/>
      <c r="W378" s="20"/>
      <c r="Z378" s="7"/>
      <c r="AZ378" s="7"/>
      <c r="BA378" s="9"/>
      <c r="BB378" s="9"/>
      <c r="BC378" s="10"/>
      <c r="BD378" s="10"/>
      <c r="BE378" s="11"/>
      <c r="BF378" s="10"/>
      <c r="BG378" s="11"/>
      <c r="BH378" s="11"/>
      <c r="BI378" s="9"/>
    </row>
    <row r="379" spans="1:61" ht="6" customHeight="1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66"/>
      <c r="N379" s="67"/>
      <c r="O379" s="53"/>
      <c r="P379" s="53"/>
      <c r="Q379" s="68"/>
      <c r="R379" s="30"/>
      <c r="S379" s="30"/>
      <c r="T379" s="69"/>
      <c r="U379" s="69"/>
      <c r="V379" s="20"/>
      <c r="W379" s="20"/>
      <c r="Z379" s="7"/>
      <c r="AZ379" s="7"/>
      <c r="BA379" s="9"/>
      <c r="BB379" s="9"/>
      <c r="BC379" s="10"/>
      <c r="BD379" s="10"/>
      <c r="BE379" s="11"/>
      <c r="BF379" s="10"/>
      <c r="BG379" s="11"/>
      <c r="BH379" s="11"/>
      <c r="BI379" s="9"/>
    </row>
    <row r="380" spans="1:61" ht="52.5" customHeight="1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66"/>
      <c r="N380" s="67"/>
      <c r="O380" s="53"/>
      <c r="P380" s="53"/>
      <c r="Q380" s="68"/>
      <c r="R380" s="30"/>
      <c r="S380" s="30"/>
      <c r="T380" s="69"/>
      <c r="U380" s="69"/>
      <c r="V380" s="20"/>
      <c r="W380" s="20"/>
      <c r="Z380" s="7"/>
      <c r="AZ380" s="7"/>
      <c r="BA380" s="9"/>
      <c r="BB380" s="9"/>
      <c r="BC380" s="10"/>
      <c r="BD380" s="10"/>
      <c r="BE380" s="11"/>
      <c r="BF380" s="10"/>
      <c r="BG380" s="11"/>
      <c r="BH380" s="11"/>
      <c r="BI380" s="9"/>
    </row>
    <row r="381" spans="1:61" ht="18.95" customHeight="1">
      <c r="A381" s="52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190" t="s">
        <v>85</v>
      </c>
      <c r="N381" s="190"/>
      <c r="O381" s="190"/>
      <c r="P381" s="190"/>
      <c r="Q381" s="190"/>
      <c r="R381" s="190"/>
      <c r="S381" s="190"/>
      <c r="T381" s="190"/>
      <c r="U381" s="16"/>
      <c r="V381" s="171"/>
      <c r="W381" s="171"/>
      <c r="Z381" s="7"/>
      <c r="AZ381" s="7"/>
      <c r="BA381" s="9"/>
      <c r="BB381" s="9"/>
      <c r="BC381" s="10"/>
      <c r="BD381" s="10"/>
      <c r="BE381" s="11"/>
      <c r="BF381" s="10"/>
      <c r="BG381" s="11"/>
      <c r="BH381" s="11"/>
      <c r="BI381" s="9"/>
    </row>
    <row r="382" spans="1:61" ht="18.95" customHeight="1">
      <c r="A382" s="52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190"/>
      <c r="N382" s="190"/>
      <c r="O382" s="190"/>
      <c r="P382" s="190"/>
      <c r="Q382" s="190"/>
      <c r="R382" s="190"/>
      <c r="S382" s="190"/>
      <c r="T382" s="190"/>
      <c r="U382" s="17">
        <f ca="1">TODAY()</f>
        <v>45397</v>
      </c>
      <c r="V382" s="171"/>
      <c r="W382" s="171"/>
      <c r="Z382" s="7"/>
      <c r="AZ382" s="7"/>
      <c r="BA382" s="9"/>
      <c r="BB382" s="9"/>
      <c r="BC382" s="10"/>
      <c r="BD382" s="10"/>
      <c r="BE382" s="11"/>
      <c r="BF382" s="10"/>
      <c r="BG382" s="11"/>
      <c r="BH382" s="11"/>
      <c r="BI382" s="9"/>
    </row>
    <row r="383" spans="1:61" ht="12.6" customHeight="1">
      <c r="A383" s="76"/>
      <c r="B383" s="76"/>
      <c r="C383" s="76"/>
      <c r="D383" s="76"/>
      <c r="E383" s="76"/>
      <c r="F383" s="76"/>
      <c r="G383" s="76"/>
      <c r="H383" s="76"/>
      <c r="I383" s="76"/>
      <c r="J383" s="76"/>
      <c r="K383" s="76"/>
      <c r="L383" s="76"/>
      <c r="M383" s="77"/>
      <c r="N383" s="77"/>
      <c r="O383" s="77"/>
      <c r="P383" s="77"/>
      <c r="Q383" s="77"/>
      <c r="R383" s="77"/>
      <c r="S383" s="77"/>
      <c r="T383" s="77"/>
      <c r="U383" s="78"/>
      <c r="V383" s="55"/>
      <c r="W383" s="55"/>
      <c r="Z383" s="7"/>
      <c r="AZ383" s="7"/>
      <c r="BA383" s="9"/>
      <c r="BB383" s="9"/>
      <c r="BC383" s="10"/>
      <c r="BD383" s="10"/>
      <c r="BE383" s="11"/>
      <c r="BF383" s="10"/>
      <c r="BG383" s="11"/>
      <c r="BH383" s="11"/>
      <c r="BI383" s="9"/>
    </row>
    <row r="384" spans="1:61" ht="18.95" customHeight="1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195" t="s">
        <v>86</v>
      </c>
      <c r="N384" s="63">
        <v>265</v>
      </c>
      <c r="O384" s="65">
        <f>IF(T376&lt;1,0,O376)</f>
        <v>256582.56047236515</v>
      </c>
      <c r="P384" s="65">
        <f>IF(O384=0,0,-PPMT($F$27/12,N384,MAX($F$26*12),$F$25))</f>
        <v>211150.73441476942</v>
      </c>
      <c r="Q384" s="191">
        <f>IF(O384=0,0,-IPMT($F$27/12,N384,MAX($F$26*12),$F$25))</f>
        <v>45431.826057595717</v>
      </c>
      <c r="R384" s="192"/>
      <c r="S384" s="193"/>
      <c r="T384" s="194">
        <f>IF(T376&lt;0,0,T376-P384)</f>
        <v>36134310.111661889</v>
      </c>
      <c r="U384" s="194"/>
      <c r="V384" s="20"/>
      <c r="W384" s="20"/>
      <c r="AZ384" s="7" t="e">
        <f>O421-P421-Q421+#REF!-#REF!-#REF!</f>
        <v>#REF!</v>
      </c>
      <c r="BA384" s="9">
        <v>294</v>
      </c>
      <c r="BB384" s="9">
        <f>IF($F$20=BA384,1,0)</f>
        <v>0</v>
      </c>
      <c r="BC384" s="10" t="e">
        <f>IF(BB384=1,$F$19,IF(BC376&gt;0,BE376,0))</f>
        <v>#REF!</v>
      </c>
      <c r="BD384" s="10" t="e">
        <f>IF(BB384=1,BG384,IF(BC384&gt;0,BG384,0))</f>
        <v>#REF!</v>
      </c>
      <c r="BE384" s="11" t="e">
        <f>BC384-BD384</f>
        <v>#REF!</v>
      </c>
      <c r="BF384" s="10" t="e">
        <f>IF(BD384&gt;0,BH384,0)</f>
        <v>#REF!</v>
      </c>
      <c r="BG384" s="11">
        <f t="shared" ref="BG384:BH402" si="87">P421</f>
        <v>218940.41652851485</v>
      </c>
      <c r="BH384" s="11">
        <f t="shared" si="87"/>
        <v>37642.143943850264</v>
      </c>
      <c r="BI384" s="9" t="e">
        <f>IF(BF384&gt;0,1,0)</f>
        <v>#REF!</v>
      </c>
    </row>
    <row r="385" spans="1:61" ht="18.95" customHeight="1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196"/>
      <c r="N385" s="63">
        <v>266</v>
      </c>
      <c r="O385" s="65">
        <f t="shared" ref="O385:O407" si="88">IF(T384&lt;1,0,O384)</f>
        <v>256582.56047236515</v>
      </c>
      <c r="P385" s="65">
        <f>IF(O385=0,0,-PPMT($F$27/12,N385,MAX($F$26*12),$F$25))</f>
        <v>211414.67283278791</v>
      </c>
      <c r="Q385" s="191">
        <f>IF(O385=0,0,-IPMT($F$27/12,N385,MAX($F$26*12),$F$25))</f>
        <v>45167.88763957726</v>
      </c>
      <c r="R385" s="192"/>
      <c r="S385" s="193"/>
      <c r="T385" s="194">
        <f t="shared" ref="T385:T407" si="89">IF(T384&lt;0,0,T384-P385)</f>
        <v>35922895.438829102</v>
      </c>
      <c r="U385" s="194"/>
      <c r="V385" s="20"/>
      <c r="W385" s="20"/>
      <c r="AZ385" s="7" t="e">
        <f>O422-P422-Q422+#REF!-#REF!-#REF!</f>
        <v>#REF!</v>
      </c>
      <c r="BA385" s="9">
        <v>295</v>
      </c>
      <c r="BB385" s="9">
        <f>IF($F$20=BA385,1,0)</f>
        <v>0</v>
      </c>
      <c r="BC385" s="10" t="e">
        <f>IF(BB385=1,$F$19,IF(BC384&gt;0,BE384,0))</f>
        <v>#REF!</v>
      </c>
      <c r="BD385" s="10" t="e">
        <f>IF(BB385=1,BG385,IF(BC385&gt;0,BG385,0))</f>
        <v>#REF!</v>
      </c>
      <c r="BE385" s="11" t="e">
        <f>BC385-BD385</f>
        <v>#REF!</v>
      </c>
      <c r="BF385" s="10" t="e">
        <f>IF(BD385&gt;0,BH385,0)</f>
        <v>#REF!</v>
      </c>
      <c r="BG385" s="11">
        <f t="shared" si="87"/>
        <v>219214.0920491755</v>
      </c>
      <c r="BH385" s="11">
        <f t="shared" si="87"/>
        <v>37368.468423189632</v>
      </c>
      <c r="BI385" s="9" t="e">
        <f>IF(BF385&gt;0,1,0)</f>
        <v>#REF!</v>
      </c>
    </row>
    <row r="386" spans="1:61" ht="18.95" customHeight="1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196"/>
      <c r="N386" s="63">
        <v>267</v>
      </c>
      <c r="O386" s="65">
        <f t="shared" si="88"/>
        <v>256582.56047236515</v>
      </c>
      <c r="P386" s="65">
        <f>IF(O386=0,0,-PPMT($F$27/12,N386,MAX($F$26*12),$F$25))</f>
        <v>211678.94117382888</v>
      </c>
      <c r="Q386" s="191">
        <f>IF(O386=0,0,-IPMT($F$27/12,N386,MAX($F$26*12),$F$25))</f>
        <v>44903.619298536272</v>
      </c>
      <c r="R386" s="192"/>
      <c r="S386" s="193"/>
      <c r="T386" s="194">
        <f t="shared" si="89"/>
        <v>35711216.497655272</v>
      </c>
      <c r="U386" s="194"/>
      <c r="V386" s="20"/>
      <c r="W386" s="20"/>
      <c r="AZ386" s="7" t="e">
        <f>O423-P423-Q423+#REF!-#REF!-#REF!</f>
        <v>#REF!</v>
      </c>
      <c r="BA386" s="9">
        <v>296</v>
      </c>
      <c r="BB386" s="9">
        <f>IF($F$20=BA386,1,0)</f>
        <v>0</v>
      </c>
      <c r="BC386" s="10" t="e">
        <f>IF(BB386=1,$F$19,IF(BC385&gt;0,BE385,0))</f>
        <v>#REF!</v>
      </c>
      <c r="BD386" s="10" t="e">
        <f>IF(BB386=1,BG386,IF(BC386&gt;0,BG386,0))</f>
        <v>#REF!</v>
      </c>
      <c r="BE386" s="11" t="e">
        <f>BC386-BD386</f>
        <v>#REF!</v>
      </c>
      <c r="BF386" s="10" t="e">
        <f>IF(BD386&gt;0,BH386,0)</f>
        <v>#REF!</v>
      </c>
      <c r="BG386" s="11">
        <f t="shared" si="87"/>
        <v>219488.10966423698</v>
      </c>
      <c r="BH386" s="11">
        <f t="shared" si="87"/>
        <v>37094.45080812816</v>
      </c>
      <c r="BI386" s="9" t="e">
        <f>IF(BF386&gt;0,1,0)</f>
        <v>#REF!</v>
      </c>
    </row>
    <row r="387" spans="1:61" ht="18.95" customHeight="1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196"/>
      <c r="N387" s="63">
        <v>268</v>
      </c>
      <c r="O387" s="65">
        <f t="shared" si="88"/>
        <v>256582.56047236515</v>
      </c>
      <c r="P387" s="65">
        <f t="shared" si="81"/>
        <v>211943.53985029616</v>
      </c>
      <c r="Q387" s="191">
        <f t="shared" si="82"/>
        <v>44639.020622068987</v>
      </c>
      <c r="R387" s="192"/>
      <c r="S387" s="193"/>
      <c r="T387" s="194">
        <f t="shared" si="89"/>
        <v>35499272.957804978</v>
      </c>
      <c r="U387" s="194"/>
      <c r="V387" s="20"/>
      <c r="W387" s="20"/>
      <c r="AZ387" s="7" t="e">
        <f>O424-P424-Q424+#REF!-#REF!-#REF!</f>
        <v>#REF!</v>
      </c>
      <c r="BA387" s="9">
        <v>297</v>
      </c>
      <c r="BB387" s="9">
        <f t="shared" si="80"/>
        <v>0</v>
      </c>
      <c r="BC387" s="10" t="e">
        <f>IF(BB387=1,$F$19,IF(BC386&gt;0,BE386,0))</f>
        <v>#REF!</v>
      </c>
      <c r="BD387" s="10" t="e">
        <f t="shared" si="85"/>
        <v>#REF!</v>
      </c>
      <c r="BE387" s="11" t="e">
        <f t="shared" si="83"/>
        <v>#REF!</v>
      </c>
      <c r="BF387" s="10" t="e">
        <f t="shared" si="84"/>
        <v>#REF!</v>
      </c>
      <c r="BG387" s="11">
        <f t="shared" si="87"/>
        <v>219762.46980131726</v>
      </c>
      <c r="BH387" s="11">
        <f t="shared" si="87"/>
        <v>36820.090671047859</v>
      </c>
      <c r="BI387" s="9" t="e">
        <f t="shared" si="78"/>
        <v>#REF!</v>
      </c>
    </row>
    <row r="388" spans="1:61" ht="18.95" customHeight="1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196"/>
      <c r="N388" s="63">
        <v>269</v>
      </c>
      <c r="O388" s="65">
        <f t="shared" si="88"/>
        <v>256582.56047236515</v>
      </c>
      <c r="P388" s="65">
        <f t="shared" si="81"/>
        <v>212208.46927510903</v>
      </c>
      <c r="Q388" s="191">
        <f t="shared" si="82"/>
        <v>44374.091197256108</v>
      </c>
      <c r="R388" s="192"/>
      <c r="S388" s="193"/>
      <c r="T388" s="194">
        <f t="shared" si="89"/>
        <v>35287064.488529868</v>
      </c>
      <c r="U388" s="194"/>
      <c r="V388" s="20"/>
      <c r="W388" s="20"/>
      <c r="AZ388" s="7" t="e">
        <f>O425-P425-Q425+#REF!-#REF!-#REF!</f>
        <v>#REF!</v>
      </c>
      <c r="BA388" s="9">
        <v>298</v>
      </c>
      <c r="BB388" s="9">
        <f t="shared" si="80"/>
        <v>0</v>
      </c>
      <c r="BC388" s="10" t="e">
        <f t="shared" si="79"/>
        <v>#REF!</v>
      </c>
      <c r="BD388" s="10" t="e">
        <f t="shared" si="85"/>
        <v>#REF!</v>
      </c>
      <c r="BE388" s="11" t="e">
        <f t="shared" si="83"/>
        <v>#REF!</v>
      </c>
      <c r="BF388" s="10" t="e">
        <f t="shared" si="84"/>
        <v>#REF!</v>
      </c>
      <c r="BG388" s="11">
        <f t="shared" si="87"/>
        <v>220037.17288856895</v>
      </c>
      <c r="BH388" s="11">
        <f t="shared" si="87"/>
        <v>36545.387583796219</v>
      </c>
      <c r="BI388" s="9" t="e">
        <f t="shared" si="78"/>
        <v>#REF!</v>
      </c>
    </row>
    <row r="389" spans="1:61" ht="18.95" customHeight="1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196"/>
      <c r="N389" s="63">
        <v>270</v>
      </c>
      <c r="O389" s="65">
        <f t="shared" si="88"/>
        <v>256582.56047236515</v>
      </c>
      <c r="P389" s="65">
        <f t="shared" si="81"/>
        <v>212473.72986170289</v>
      </c>
      <c r="Q389" s="191">
        <f t="shared" si="82"/>
        <v>44108.830610662233</v>
      </c>
      <c r="R389" s="192"/>
      <c r="S389" s="193"/>
      <c r="T389" s="194">
        <f t="shared" si="89"/>
        <v>35074590.758668162</v>
      </c>
      <c r="U389" s="194"/>
      <c r="V389" s="20"/>
      <c r="W389" s="20"/>
      <c r="Z389" s="7"/>
      <c r="AZ389" s="7" t="e">
        <f>O426-P426-Q426+#REF!-#REF!-#REF!</f>
        <v>#REF!</v>
      </c>
      <c r="BA389" s="9">
        <v>299</v>
      </c>
      <c r="BB389" s="9">
        <f t="shared" si="80"/>
        <v>0</v>
      </c>
      <c r="BC389" s="10" t="e">
        <f t="shared" si="79"/>
        <v>#REF!</v>
      </c>
      <c r="BD389" s="10" t="e">
        <f t="shared" si="85"/>
        <v>#REF!</v>
      </c>
      <c r="BE389" s="11" t="e">
        <f t="shared" si="83"/>
        <v>#REF!</v>
      </c>
      <c r="BF389" s="10" t="e">
        <f t="shared" si="84"/>
        <v>#REF!</v>
      </c>
      <c r="BG389" s="11">
        <f t="shared" si="87"/>
        <v>220312.21935467963</v>
      </c>
      <c r="BH389" s="11">
        <f t="shared" si="87"/>
        <v>36270.341117685501</v>
      </c>
      <c r="BI389" s="9" t="e">
        <f t="shared" si="78"/>
        <v>#REF!</v>
      </c>
    </row>
    <row r="390" spans="1:61" ht="18.95" customHeight="1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196"/>
      <c r="N390" s="63">
        <v>271</v>
      </c>
      <c r="O390" s="65">
        <f t="shared" si="88"/>
        <v>256582.56047236515</v>
      </c>
      <c r="P390" s="65">
        <f t="shared" si="81"/>
        <v>212739.32202403003</v>
      </c>
      <c r="Q390" s="191">
        <f t="shared" si="82"/>
        <v>43843.238448335098</v>
      </c>
      <c r="R390" s="192"/>
      <c r="S390" s="193"/>
      <c r="T390" s="194">
        <f t="shared" si="89"/>
        <v>34861851.436644129</v>
      </c>
      <c r="U390" s="194"/>
      <c r="V390" s="20"/>
      <c r="W390" s="20"/>
      <c r="AZ390" s="7" t="e">
        <f>O427-P427-Q427+#REF!-#REF!-#REF!</f>
        <v>#REF!</v>
      </c>
      <c r="BA390" s="9">
        <v>300</v>
      </c>
      <c r="BB390" s="9">
        <f t="shared" si="80"/>
        <v>0</v>
      </c>
      <c r="BC390" s="10" t="e">
        <f t="shared" si="79"/>
        <v>#REF!</v>
      </c>
      <c r="BD390" s="10" t="e">
        <f t="shared" si="85"/>
        <v>#REF!</v>
      </c>
      <c r="BE390" s="11" t="e">
        <f t="shared" si="83"/>
        <v>#REF!</v>
      </c>
      <c r="BF390" s="10" t="e">
        <f t="shared" si="84"/>
        <v>#REF!</v>
      </c>
      <c r="BG390" s="11">
        <f t="shared" si="87"/>
        <v>220587.60962887298</v>
      </c>
      <c r="BH390" s="11">
        <f t="shared" si="87"/>
        <v>35994.950843492144</v>
      </c>
      <c r="BI390" s="9" t="e">
        <f t="shared" si="78"/>
        <v>#REF!</v>
      </c>
    </row>
    <row r="391" spans="1:61" ht="18.95" customHeight="1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196"/>
      <c r="N391" s="63">
        <v>272</v>
      </c>
      <c r="O391" s="65">
        <f t="shared" si="88"/>
        <v>256582.56047236515</v>
      </c>
      <c r="P391" s="65">
        <f t="shared" si="81"/>
        <v>213005.24617656009</v>
      </c>
      <c r="Q391" s="191">
        <f t="shared" si="82"/>
        <v>43577.314295805059</v>
      </c>
      <c r="R391" s="192"/>
      <c r="S391" s="193"/>
      <c r="T391" s="194">
        <f t="shared" si="89"/>
        <v>34648846.190467566</v>
      </c>
      <c r="U391" s="194"/>
      <c r="V391" s="20"/>
      <c r="W391" s="20"/>
      <c r="AZ391" s="7" t="e">
        <f>O428-P428-Q428+#REF!-#REF!-#REF!</f>
        <v>#REF!</v>
      </c>
      <c r="BA391" s="9">
        <v>301</v>
      </c>
      <c r="BB391" s="9">
        <f t="shared" si="80"/>
        <v>0</v>
      </c>
      <c r="BC391" s="10" t="e">
        <f t="shared" si="79"/>
        <v>#REF!</v>
      </c>
      <c r="BD391" s="10" t="e">
        <f t="shared" si="85"/>
        <v>#REF!</v>
      </c>
      <c r="BE391" s="11" t="e">
        <f t="shared" si="83"/>
        <v>#REF!</v>
      </c>
      <c r="BF391" s="10" t="e">
        <f t="shared" si="84"/>
        <v>#REF!</v>
      </c>
      <c r="BG391" s="11">
        <f t="shared" si="87"/>
        <v>220863.34414090906</v>
      </c>
      <c r="BH391" s="11">
        <f t="shared" si="87"/>
        <v>35719.216331456053</v>
      </c>
      <c r="BI391" s="9" t="e">
        <f t="shared" si="78"/>
        <v>#REF!</v>
      </c>
    </row>
    <row r="392" spans="1:61" ht="18.95" customHeight="1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196"/>
      <c r="N392" s="63">
        <v>273</v>
      </c>
      <c r="O392" s="65">
        <f t="shared" si="88"/>
        <v>256582.56047236515</v>
      </c>
      <c r="P392" s="65">
        <f t="shared" si="81"/>
        <v>213271.5027342808</v>
      </c>
      <c r="Q392" s="191">
        <f t="shared" si="82"/>
        <v>43311.057738084368</v>
      </c>
      <c r="R392" s="192"/>
      <c r="S392" s="193"/>
      <c r="T392" s="194">
        <f t="shared" si="89"/>
        <v>34435574.687733285</v>
      </c>
      <c r="U392" s="194"/>
      <c r="V392" s="20"/>
      <c r="W392" s="20"/>
      <c r="AZ392" s="7" t="e">
        <f>O429-P429-Q429+#REF!-#REF!-#REF!</f>
        <v>#REF!</v>
      </c>
      <c r="BA392" s="9">
        <v>302</v>
      </c>
      <c r="BB392" s="9">
        <f t="shared" si="80"/>
        <v>0</v>
      </c>
      <c r="BC392" s="10" t="e">
        <f t="shared" si="79"/>
        <v>#REF!</v>
      </c>
      <c r="BD392" s="10" t="e">
        <f t="shared" si="85"/>
        <v>#REF!</v>
      </c>
      <c r="BE392" s="11" t="e">
        <f t="shared" si="83"/>
        <v>#REF!</v>
      </c>
      <c r="BF392" s="10" t="e">
        <f t="shared" si="84"/>
        <v>#REF!</v>
      </c>
      <c r="BG392" s="11">
        <f t="shared" si="87"/>
        <v>221139.4233210852</v>
      </c>
      <c r="BH392" s="11">
        <f t="shared" si="87"/>
        <v>35443.137151279923</v>
      </c>
      <c r="BI392" s="9" t="e">
        <f t="shared" si="78"/>
        <v>#REF!</v>
      </c>
    </row>
    <row r="393" spans="1:61" ht="18.95" customHeight="1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196"/>
      <c r="N393" s="63">
        <v>274</v>
      </c>
      <c r="O393" s="65">
        <f t="shared" si="88"/>
        <v>256582.56047236515</v>
      </c>
      <c r="P393" s="65">
        <f t="shared" si="81"/>
        <v>213538.09211269862</v>
      </c>
      <c r="Q393" s="191">
        <f t="shared" si="82"/>
        <v>43044.468359666513</v>
      </c>
      <c r="R393" s="192"/>
      <c r="S393" s="193"/>
      <c r="T393" s="194">
        <f t="shared" si="89"/>
        <v>34222036.595620587</v>
      </c>
      <c r="U393" s="194"/>
      <c r="V393" s="20"/>
      <c r="W393" s="20"/>
      <c r="AZ393" s="7" t="e">
        <f>O430-P430-Q430+#REF!-#REF!-#REF!</f>
        <v>#REF!</v>
      </c>
      <c r="BA393" s="9">
        <v>303</v>
      </c>
      <c r="BB393" s="9">
        <f t="shared" si="80"/>
        <v>0</v>
      </c>
      <c r="BC393" s="10" t="e">
        <f t="shared" si="79"/>
        <v>#REF!</v>
      </c>
      <c r="BD393" s="10" t="e">
        <f t="shared" si="85"/>
        <v>#REF!</v>
      </c>
      <c r="BE393" s="11" t="e">
        <f t="shared" si="83"/>
        <v>#REF!</v>
      </c>
      <c r="BF393" s="10" t="e">
        <f t="shared" si="84"/>
        <v>#REF!</v>
      </c>
      <c r="BG393" s="11">
        <f t="shared" si="87"/>
        <v>221415.84760023654</v>
      </c>
      <c r="BH393" s="11">
        <f t="shared" si="87"/>
        <v>35166.71287212857</v>
      </c>
      <c r="BI393" s="9" t="e">
        <f t="shared" si="78"/>
        <v>#REF!</v>
      </c>
    </row>
    <row r="394" spans="1:61" ht="18.95" customHeight="1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196"/>
      <c r="N394" s="63">
        <v>275</v>
      </c>
      <c r="O394" s="65">
        <f t="shared" si="88"/>
        <v>256582.56047236515</v>
      </c>
      <c r="P394" s="65">
        <f t="shared" si="81"/>
        <v>213805.0147278395</v>
      </c>
      <c r="Q394" s="191">
        <f t="shared" si="82"/>
        <v>42777.545744525632</v>
      </c>
      <c r="R394" s="192"/>
      <c r="S394" s="193"/>
      <c r="T394" s="194">
        <f t="shared" si="89"/>
        <v>34008231.580892749</v>
      </c>
      <c r="U394" s="194"/>
      <c r="V394" s="20"/>
      <c r="W394" s="20"/>
      <c r="AZ394" s="7" t="e">
        <f>O431-P431-Q431+#REF!-#REF!-#REF!</f>
        <v>#REF!</v>
      </c>
      <c r="BA394" s="9">
        <v>304</v>
      </c>
      <c r="BB394" s="9">
        <f t="shared" si="80"/>
        <v>0</v>
      </c>
      <c r="BC394" s="10" t="e">
        <f t="shared" si="79"/>
        <v>#REF!</v>
      </c>
      <c r="BD394" s="10" t="e">
        <f t="shared" si="85"/>
        <v>#REF!</v>
      </c>
      <c r="BE394" s="11" t="e">
        <f t="shared" si="83"/>
        <v>#REF!</v>
      </c>
      <c r="BF394" s="10" t="e">
        <f t="shared" si="84"/>
        <v>#REF!</v>
      </c>
      <c r="BG394" s="11">
        <f t="shared" si="87"/>
        <v>221692.61740973685</v>
      </c>
      <c r="BH394" s="11">
        <f t="shared" si="87"/>
        <v>34889.94306262827</v>
      </c>
      <c r="BI394" s="9" t="e">
        <f t="shared" si="78"/>
        <v>#REF!</v>
      </c>
    </row>
    <row r="395" spans="1:61" ht="18.95" customHeight="1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197"/>
      <c r="N395" s="63">
        <v>276</v>
      </c>
      <c r="O395" s="65">
        <f t="shared" si="88"/>
        <v>256582.56047236515</v>
      </c>
      <c r="P395" s="65">
        <f t="shared" si="81"/>
        <v>214072.27099624928</v>
      </c>
      <c r="Q395" s="191">
        <f t="shared" si="82"/>
        <v>42510.289476115846</v>
      </c>
      <c r="R395" s="192"/>
      <c r="S395" s="193"/>
      <c r="T395" s="194">
        <f t="shared" si="89"/>
        <v>33794159.309896499</v>
      </c>
      <c r="U395" s="194"/>
      <c r="V395" s="20"/>
      <c r="W395" s="20"/>
      <c r="Z395" s="7"/>
      <c r="AZ395" s="7" t="e">
        <f>O432-P432-Q432+#REF!-#REF!-#REF!</f>
        <v>#REF!</v>
      </c>
      <c r="BA395" s="9">
        <v>305</v>
      </c>
      <c r="BB395" s="9">
        <f t="shared" si="80"/>
        <v>0</v>
      </c>
      <c r="BC395" s="10" t="e">
        <f t="shared" si="79"/>
        <v>#REF!</v>
      </c>
      <c r="BD395" s="10" t="e">
        <f t="shared" si="85"/>
        <v>#REF!</v>
      </c>
      <c r="BE395" s="11" t="e">
        <f t="shared" si="83"/>
        <v>#REF!</v>
      </c>
      <c r="BF395" s="10" t="e">
        <f t="shared" si="84"/>
        <v>#REF!</v>
      </c>
      <c r="BG395" s="11">
        <f t="shared" si="87"/>
        <v>221969.73318149906</v>
      </c>
      <c r="BH395" s="11">
        <f t="shared" si="87"/>
        <v>34612.827290866102</v>
      </c>
      <c r="BI395" s="9" t="e">
        <f t="shared" si="78"/>
        <v>#REF!</v>
      </c>
    </row>
    <row r="396" spans="1:61" ht="18.95" customHeight="1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13" t="s">
        <v>87</v>
      </c>
      <c r="N396" s="63">
        <v>277</v>
      </c>
      <c r="O396" s="65">
        <f t="shared" si="88"/>
        <v>256582.56047236515</v>
      </c>
      <c r="P396" s="65">
        <f t="shared" si="81"/>
        <v>214339.86133499464</v>
      </c>
      <c r="Q396" s="191">
        <f t="shared" si="82"/>
        <v>42242.699137370531</v>
      </c>
      <c r="R396" s="192"/>
      <c r="S396" s="193"/>
      <c r="T396" s="194">
        <f t="shared" si="89"/>
        <v>33579819.448561504</v>
      </c>
      <c r="U396" s="194"/>
      <c r="V396" s="20"/>
      <c r="W396" s="20"/>
      <c r="AZ396" s="7" t="e">
        <f>O433-P433-Q433+#REF!-#REF!-#REF!</f>
        <v>#REF!</v>
      </c>
      <c r="BA396" s="9">
        <v>306</v>
      </c>
      <c r="BB396" s="9">
        <f t="shared" si="80"/>
        <v>0</v>
      </c>
      <c r="BC396" s="10" t="e">
        <f t="shared" si="79"/>
        <v>#REF!</v>
      </c>
      <c r="BD396" s="10" t="e">
        <f t="shared" si="85"/>
        <v>#REF!</v>
      </c>
      <c r="BE396" s="11" t="e">
        <f t="shared" si="83"/>
        <v>#REF!</v>
      </c>
      <c r="BF396" s="10" t="e">
        <f t="shared" si="84"/>
        <v>#REF!</v>
      </c>
      <c r="BG396" s="11">
        <f t="shared" si="87"/>
        <v>222247.19534797591</v>
      </c>
      <c r="BH396" s="11">
        <f t="shared" si="87"/>
        <v>34335.365124389224</v>
      </c>
      <c r="BI396" s="9" t="e">
        <f t="shared" si="78"/>
        <v>#REF!</v>
      </c>
    </row>
    <row r="397" spans="1:61" ht="18.95" customHeight="1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14"/>
      <c r="N397" s="63">
        <v>278</v>
      </c>
      <c r="O397" s="65">
        <f t="shared" si="88"/>
        <v>256582.56047236515</v>
      </c>
      <c r="P397" s="65">
        <f t="shared" si="81"/>
        <v>214607.78616166336</v>
      </c>
      <c r="Q397" s="191">
        <f t="shared" si="82"/>
        <v>41974.774310701781</v>
      </c>
      <c r="R397" s="192"/>
      <c r="S397" s="193"/>
      <c r="T397" s="194">
        <f t="shared" si="89"/>
        <v>33365211.66239984</v>
      </c>
      <c r="U397" s="194"/>
      <c r="V397" s="20"/>
      <c r="W397" s="20"/>
      <c r="AZ397" s="7" t="e">
        <f>O434-P434-Q434+#REF!-#REF!-#REF!</f>
        <v>#REF!</v>
      </c>
      <c r="BA397" s="9">
        <v>307</v>
      </c>
      <c r="BB397" s="9">
        <f t="shared" si="80"/>
        <v>0</v>
      </c>
      <c r="BC397" s="10" t="e">
        <f t="shared" si="79"/>
        <v>#REF!</v>
      </c>
      <c r="BD397" s="10" t="e">
        <f t="shared" si="85"/>
        <v>#REF!</v>
      </c>
      <c r="BE397" s="11" t="e">
        <f t="shared" si="83"/>
        <v>#REF!</v>
      </c>
      <c r="BF397" s="10" t="e">
        <f t="shared" si="84"/>
        <v>#REF!</v>
      </c>
      <c r="BG397" s="11">
        <f t="shared" si="87"/>
        <v>222525.00434216086</v>
      </c>
      <c r="BH397" s="11">
        <f t="shared" si="87"/>
        <v>34057.556130204255</v>
      </c>
      <c r="BI397" s="9" t="e">
        <f t="shared" si="78"/>
        <v>#REF!</v>
      </c>
    </row>
    <row r="398" spans="1:61" ht="18.95" customHeight="1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14"/>
      <c r="N398" s="63">
        <v>279</v>
      </c>
      <c r="O398" s="65">
        <f t="shared" si="88"/>
        <v>256582.56047236515</v>
      </c>
      <c r="P398" s="65">
        <f t="shared" si="81"/>
        <v>214876.04589436544</v>
      </c>
      <c r="Q398" s="191">
        <f t="shared" si="82"/>
        <v>41706.514577999704</v>
      </c>
      <c r="R398" s="192"/>
      <c r="S398" s="193"/>
      <c r="T398" s="194">
        <f t="shared" si="89"/>
        <v>33150335.616505474</v>
      </c>
      <c r="U398" s="194"/>
      <c r="V398" s="20"/>
      <c r="W398" s="20"/>
      <c r="AZ398" s="7" t="e">
        <f>O435-P435-Q435+#REF!-#REF!-#REF!</f>
        <v>#REF!</v>
      </c>
      <c r="BA398" s="9">
        <v>308</v>
      </c>
      <c r="BB398" s="9">
        <f t="shared" si="80"/>
        <v>0</v>
      </c>
      <c r="BC398" s="10" t="e">
        <f t="shared" si="79"/>
        <v>#REF!</v>
      </c>
      <c r="BD398" s="10" t="e">
        <f t="shared" si="85"/>
        <v>#REF!</v>
      </c>
      <c r="BE398" s="11" t="e">
        <f t="shared" si="83"/>
        <v>#REF!</v>
      </c>
      <c r="BF398" s="10" t="e">
        <f t="shared" si="84"/>
        <v>#REF!</v>
      </c>
      <c r="BG398" s="11">
        <f t="shared" si="87"/>
        <v>222803.16059758858</v>
      </c>
      <c r="BH398" s="11">
        <f t="shared" si="87"/>
        <v>33779.399874776558</v>
      </c>
      <c r="BI398" s="9" t="e">
        <f t="shared" si="78"/>
        <v>#REF!</v>
      </c>
    </row>
    <row r="399" spans="1:61" ht="18.95" customHeight="1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14"/>
      <c r="N399" s="63">
        <v>280</v>
      </c>
      <c r="O399" s="65">
        <f t="shared" si="88"/>
        <v>256582.56047236515</v>
      </c>
      <c r="P399" s="65">
        <f t="shared" si="81"/>
        <v>215144.64095173337</v>
      </c>
      <c r="Q399" s="191">
        <f t="shared" si="82"/>
        <v>41437.919520631753</v>
      </c>
      <c r="R399" s="192"/>
      <c r="S399" s="193"/>
      <c r="T399" s="194">
        <f t="shared" si="89"/>
        <v>32935190.97555374</v>
      </c>
      <c r="U399" s="194"/>
      <c r="V399" s="20"/>
      <c r="W399" s="20"/>
      <c r="AZ399" s="7" t="e">
        <f>O436-P436-Q436+#REF!-#REF!-#REF!</f>
        <v>#REF!</v>
      </c>
      <c r="BA399" s="9">
        <v>309</v>
      </c>
      <c r="BB399" s="9">
        <f t="shared" si="80"/>
        <v>0</v>
      </c>
      <c r="BC399" s="10" t="e">
        <f t="shared" si="79"/>
        <v>#REF!</v>
      </c>
      <c r="BD399" s="10" t="e">
        <f t="shared" si="85"/>
        <v>#REF!</v>
      </c>
      <c r="BE399" s="11" t="e">
        <f t="shared" si="83"/>
        <v>#REF!</v>
      </c>
      <c r="BF399" s="10" t="e">
        <f t="shared" si="84"/>
        <v>#REF!</v>
      </c>
      <c r="BG399" s="11">
        <f t="shared" si="87"/>
        <v>223081.66454833557</v>
      </c>
      <c r="BH399" s="11">
        <f t="shared" si="87"/>
        <v>33500.895924029566</v>
      </c>
      <c r="BI399" s="9" t="e">
        <f t="shared" si="78"/>
        <v>#REF!</v>
      </c>
    </row>
    <row r="400" spans="1:61" ht="18.95" customHeight="1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14"/>
      <c r="N400" s="63">
        <v>281</v>
      </c>
      <c r="O400" s="65">
        <f t="shared" si="88"/>
        <v>256582.56047236515</v>
      </c>
      <c r="P400" s="65">
        <f t="shared" si="81"/>
        <v>215413.57175292308</v>
      </c>
      <c r="Q400" s="191">
        <f t="shared" si="82"/>
        <v>41168.988719442081</v>
      </c>
      <c r="R400" s="192"/>
      <c r="S400" s="193"/>
      <c r="T400" s="194">
        <f t="shared" si="89"/>
        <v>32719777.403800815</v>
      </c>
      <c r="U400" s="194"/>
      <c r="V400" s="20"/>
      <c r="W400" s="20"/>
      <c r="AZ400" s="7" t="e">
        <f>O437-P437-Q437+#REF!-#REF!-#REF!</f>
        <v>#REF!</v>
      </c>
      <c r="BA400" s="9">
        <v>310</v>
      </c>
      <c r="BB400" s="9">
        <f t="shared" si="80"/>
        <v>0</v>
      </c>
      <c r="BC400" s="10" t="e">
        <f t="shared" si="79"/>
        <v>#REF!</v>
      </c>
      <c r="BD400" s="10" t="e">
        <f t="shared" si="85"/>
        <v>#REF!</v>
      </c>
      <c r="BE400" s="11" t="e">
        <f t="shared" si="83"/>
        <v>#REF!</v>
      </c>
      <c r="BF400" s="10" t="e">
        <f t="shared" si="84"/>
        <v>#REF!</v>
      </c>
      <c r="BG400" s="11">
        <f t="shared" si="87"/>
        <v>223360.51662902097</v>
      </c>
      <c r="BH400" s="11">
        <f t="shared" si="87"/>
        <v>33222.043843344152</v>
      </c>
      <c r="BI400" s="9" t="e">
        <f t="shared" si="78"/>
        <v>#REF!</v>
      </c>
    </row>
    <row r="401" spans="1:61" ht="18.95" customHeight="1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14"/>
      <c r="N401" s="63">
        <v>282</v>
      </c>
      <c r="O401" s="65">
        <f t="shared" si="88"/>
        <v>256582.56047236515</v>
      </c>
      <c r="P401" s="65">
        <f t="shared" si="81"/>
        <v>215682.83871761418</v>
      </c>
      <c r="Q401" s="191">
        <f t="shared" si="82"/>
        <v>40899.721754750928</v>
      </c>
      <c r="R401" s="192"/>
      <c r="S401" s="193"/>
      <c r="T401" s="194">
        <f t="shared" si="89"/>
        <v>32504094.565083202</v>
      </c>
      <c r="U401" s="194"/>
      <c r="V401" s="20"/>
      <c r="W401" s="20"/>
      <c r="Z401" s="7"/>
      <c r="AZ401" s="7" t="e">
        <f>O438-P438-Q438+#REF!-#REF!-#REF!</f>
        <v>#REF!</v>
      </c>
      <c r="BA401" s="9">
        <v>311</v>
      </c>
      <c r="BB401" s="9">
        <f t="shared" si="80"/>
        <v>0</v>
      </c>
      <c r="BC401" s="10" t="e">
        <f t="shared" si="79"/>
        <v>#REF!</v>
      </c>
      <c r="BD401" s="10" t="e">
        <f t="shared" si="85"/>
        <v>#REF!</v>
      </c>
      <c r="BE401" s="11" t="e">
        <f t="shared" si="83"/>
        <v>#REF!</v>
      </c>
      <c r="BF401" s="10" t="e">
        <f t="shared" si="84"/>
        <v>#REF!</v>
      </c>
      <c r="BG401" s="11">
        <f t="shared" si="87"/>
        <v>223639.71727480725</v>
      </c>
      <c r="BH401" s="11">
        <f t="shared" si="87"/>
        <v>32942.843197557879</v>
      </c>
      <c r="BI401" s="9" t="e">
        <f t="shared" si="78"/>
        <v>#REF!</v>
      </c>
    </row>
    <row r="402" spans="1:61" ht="18.95" customHeight="1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14"/>
      <c r="N402" s="63">
        <v>283</v>
      </c>
      <c r="O402" s="65">
        <f t="shared" si="88"/>
        <v>256582.56047236515</v>
      </c>
      <c r="P402" s="65">
        <f t="shared" si="81"/>
        <v>215952.44226601123</v>
      </c>
      <c r="Q402" s="191">
        <f t="shared" si="82"/>
        <v>40630.118206353916</v>
      </c>
      <c r="R402" s="192"/>
      <c r="S402" s="193"/>
      <c r="T402" s="194">
        <f t="shared" si="89"/>
        <v>32288142.122817192</v>
      </c>
      <c r="U402" s="194"/>
      <c r="V402" s="20"/>
      <c r="W402" s="20"/>
      <c r="AZ402" s="7" t="e">
        <f>O439-P439-Q439+#REF!-#REF!-#REF!</f>
        <v>#REF!</v>
      </c>
      <c r="BA402" s="9">
        <v>312</v>
      </c>
      <c r="BB402" s="9">
        <f t="shared" si="80"/>
        <v>0</v>
      </c>
      <c r="BC402" s="10" t="e">
        <f t="shared" si="79"/>
        <v>#REF!</v>
      </c>
      <c r="BD402" s="10" t="e">
        <f t="shared" si="85"/>
        <v>#REF!</v>
      </c>
      <c r="BE402" s="11" t="e">
        <f t="shared" si="83"/>
        <v>#REF!</v>
      </c>
      <c r="BF402" s="10" t="e">
        <f t="shared" si="84"/>
        <v>#REF!</v>
      </c>
      <c r="BG402" s="11">
        <f t="shared" si="87"/>
        <v>223919.26692140076</v>
      </c>
      <c r="BH402" s="11">
        <f t="shared" si="87"/>
        <v>32663.293550964361</v>
      </c>
      <c r="BI402" s="9" t="e">
        <f t="shared" si="78"/>
        <v>#REF!</v>
      </c>
    </row>
    <row r="403" spans="1:61" ht="18.95" customHeight="1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14"/>
      <c r="N403" s="63">
        <v>284</v>
      </c>
      <c r="O403" s="65">
        <f t="shared" si="88"/>
        <v>256582.56047236515</v>
      </c>
      <c r="P403" s="65">
        <f t="shared" si="81"/>
        <v>216222.38281884376</v>
      </c>
      <c r="Q403" s="191">
        <f t="shared" si="82"/>
        <v>40360.177653521401</v>
      </c>
      <c r="R403" s="192"/>
      <c r="S403" s="193"/>
      <c r="T403" s="194">
        <f t="shared" si="89"/>
        <v>32071919.739998348</v>
      </c>
      <c r="U403" s="194"/>
      <c r="V403" s="20"/>
      <c r="W403" s="20"/>
      <c r="AZ403" s="7" t="e">
        <f>O447-P447-Q447+#REF!-#REF!-#REF!</f>
        <v>#REF!</v>
      </c>
      <c r="BA403" s="9">
        <v>313</v>
      </c>
      <c r="BB403" s="9">
        <f t="shared" si="80"/>
        <v>0</v>
      </c>
      <c r="BC403" s="10" t="e">
        <f t="shared" si="79"/>
        <v>#REF!</v>
      </c>
      <c r="BD403" s="10" t="e">
        <f t="shared" si="85"/>
        <v>#REF!</v>
      </c>
      <c r="BE403" s="11" t="e">
        <f t="shared" si="83"/>
        <v>#REF!</v>
      </c>
      <c r="BF403" s="10" t="e">
        <f t="shared" si="84"/>
        <v>#REF!</v>
      </c>
      <c r="BG403" s="11">
        <f t="shared" ref="BG403:BH407" si="90">P447</f>
        <v>224199.16600505251</v>
      </c>
      <c r="BH403" s="11">
        <f t="shared" si="90"/>
        <v>32383.39446731261</v>
      </c>
      <c r="BI403" s="9" t="e">
        <f t="shared" si="78"/>
        <v>#REF!</v>
      </c>
    </row>
    <row r="404" spans="1:61" ht="18.95" customHeight="1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14"/>
      <c r="N404" s="63">
        <v>285</v>
      </c>
      <c r="O404" s="65">
        <f t="shared" si="88"/>
        <v>256582.56047236515</v>
      </c>
      <c r="P404" s="65">
        <f t="shared" si="81"/>
        <v>216492.66079736728</v>
      </c>
      <c r="Q404" s="191">
        <f t="shared" si="82"/>
        <v>40089.899674997847</v>
      </c>
      <c r="R404" s="192"/>
      <c r="S404" s="193"/>
      <c r="T404" s="194">
        <f t="shared" si="89"/>
        <v>31855427.079200979</v>
      </c>
      <c r="U404" s="194"/>
      <c r="V404" s="20"/>
      <c r="W404" s="20"/>
      <c r="AZ404" s="7" t="e">
        <f>O448-P448-Q448+#REF!-#REF!-#REF!</f>
        <v>#REF!</v>
      </c>
      <c r="BA404" s="9">
        <v>314</v>
      </c>
      <c r="BB404" s="9">
        <f t="shared" si="80"/>
        <v>0</v>
      </c>
      <c r="BC404" s="10" t="e">
        <f t="shared" si="79"/>
        <v>#REF!</v>
      </c>
      <c r="BD404" s="10" t="e">
        <f t="shared" si="85"/>
        <v>#REF!</v>
      </c>
      <c r="BE404" s="11" t="e">
        <f t="shared" si="83"/>
        <v>#REF!</v>
      </c>
      <c r="BF404" s="10" t="e">
        <f t="shared" si="84"/>
        <v>#REF!</v>
      </c>
      <c r="BG404" s="11">
        <f t="shared" si="90"/>
        <v>224479.41496255883</v>
      </c>
      <c r="BH404" s="11">
        <f t="shared" si="90"/>
        <v>32103.145509806298</v>
      </c>
      <c r="BI404" s="9" t="e">
        <f t="shared" si="78"/>
        <v>#REF!</v>
      </c>
    </row>
    <row r="405" spans="1:61" ht="18.95" customHeight="1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14"/>
      <c r="N405" s="63">
        <v>286</v>
      </c>
      <c r="O405" s="65">
        <f t="shared" si="88"/>
        <v>256582.56047236515</v>
      </c>
      <c r="P405" s="65">
        <f t="shared" si="81"/>
        <v>216763.27662336401</v>
      </c>
      <c r="Q405" s="191">
        <f t="shared" si="82"/>
        <v>39819.283849001135</v>
      </c>
      <c r="R405" s="192"/>
      <c r="S405" s="193"/>
      <c r="T405" s="194">
        <f t="shared" si="89"/>
        <v>31638663.802577615</v>
      </c>
      <c r="U405" s="194"/>
      <c r="V405" s="20"/>
      <c r="W405" s="20"/>
      <c r="AZ405" s="7" t="e">
        <f>O449-P449-Q449+#REF!-#REF!-#REF!</f>
        <v>#REF!</v>
      </c>
      <c r="BA405" s="9">
        <v>315</v>
      </c>
      <c r="BB405" s="9">
        <f t="shared" si="80"/>
        <v>0</v>
      </c>
      <c r="BC405" s="10" t="e">
        <f t="shared" si="79"/>
        <v>#REF!</v>
      </c>
      <c r="BD405" s="10" t="e">
        <f t="shared" si="85"/>
        <v>#REF!</v>
      </c>
      <c r="BE405" s="11" t="e">
        <f t="shared" si="83"/>
        <v>#REF!</v>
      </c>
      <c r="BF405" s="10" t="e">
        <f t="shared" si="84"/>
        <v>#REF!</v>
      </c>
      <c r="BG405" s="11">
        <f t="shared" si="90"/>
        <v>224760.01423126203</v>
      </c>
      <c r="BH405" s="11">
        <f t="shared" si="90"/>
        <v>31822.5462411031</v>
      </c>
      <c r="BI405" s="9" t="e">
        <f t="shared" si="78"/>
        <v>#REF!</v>
      </c>
    </row>
    <row r="406" spans="1:61" ht="18.95" customHeight="1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14"/>
      <c r="N406" s="63">
        <v>287</v>
      </c>
      <c r="O406" s="65">
        <f t="shared" si="88"/>
        <v>256582.56047236515</v>
      </c>
      <c r="P406" s="65">
        <f t="shared" si="81"/>
        <v>217034.23071914323</v>
      </c>
      <c r="Q406" s="191">
        <f t="shared" si="82"/>
        <v>39548.329753221929</v>
      </c>
      <c r="R406" s="192"/>
      <c r="S406" s="193"/>
      <c r="T406" s="194">
        <f t="shared" si="89"/>
        <v>31421629.571858473</v>
      </c>
      <c r="U406" s="194"/>
      <c r="V406" s="20"/>
      <c r="W406" s="20"/>
      <c r="AZ406" s="7" t="e">
        <f>O450-P450-Q450+#REF!-#REF!-#REF!</f>
        <v>#REF!</v>
      </c>
      <c r="BA406" s="9">
        <v>316</v>
      </c>
      <c r="BB406" s="9">
        <f t="shared" si="80"/>
        <v>0</v>
      </c>
      <c r="BC406" s="10" t="e">
        <f t="shared" si="79"/>
        <v>#REF!</v>
      </c>
      <c r="BD406" s="10" t="e">
        <f t="shared" si="85"/>
        <v>#REF!</v>
      </c>
      <c r="BE406" s="11" t="e">
        <f t="shared" si="83"/>
        <v>#REF!</v>
      </c>
      <c r="BF406" s="10" t="e">
        <f t="shared" si="84"/>
        <v>#REF!</v>
      </c>
      <c r="BG406" s="11">
        <f t="shared" si="90"/>
        <v>225040.96424905115</v>
      </c>
      <c r="BH406" s="11">
        <f t="shared" si="90"/>
        <v>31541.596223314027</v>
      </c>
      <c r="BI406" s="9" t="e">
        <f t="shared" si="78"/>
        <v>#REF!</v>
      </c>
    </row>
    <row r="407" spans="1:61" ht="18.95" customHeight="1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15"/>
      <c r="N407" s="63">
        <v>288</v>
      </c>
      <c r="O407" s="65">
        <f t="shared" si="88"/>
        <v>256582.56047236515</v>
      </c>
      <c r="P407" s="65">
        <f t="shared" si="81"/>
        <v>217305.52350754212</v>
      </c>
      <c r="Q407" s="191">
        <f t="shared" si="82"/>
        <v>39277.036964822997</v>
      </c>
      <c r="R407" s="192"/>
      <c r="S407" s="193"/>
      <c r="T407" s="194">
        <f t="shared" si="89"/>
        <v>31204324.04835093</v>
      </c>
      <c r="U407" s="194"/>
      <c r="V407" s="20"/>
      <c r="W407" s="20"/>
      <c r="Z407" s="7"/>
      <c r="AZ407" s="7" t="e">
        <f>O451-P451-Q451+#REF!-#REF!-#REF!</f>
        <v>#REF!</v>
      </c>
      <c r="BA407" s="9">
        <v>317</v>
      </c>
      <c r="BB407" s="9">
        <f t="shared" si="80"/>
        <v>0</v>
      </c>
      <c r="BC407" s="10" t="e">
        <f t="shared" si="79"/>
        <v>#REF!</v>
      </c>
      <c r="BD407" s="10" t="e">
        <f t="shared" si="85"/>
        <v>#REF!</v>
      </c>
      <c r="BE407" s="11" t="e">
        <f t="shared" si="83"/>
        <v>#REF!</v>
      </c>
      <c r="BF407" s="10" t="e">
        <f t="shared" si="84"/>
        <v>#REF!</v>
      </c>
      <c r="BG407" s="11">
        <f t="shared" si="90"/>
        <v>225322.26545436241</v>
      </c>
      <c r="BH407" s="11">
        <f t="shared" si="90"/>
        <v>31260.295018002711</v>
      </c>
      <c r="BI407" s="9" t="e">
        <f t="shared" si="78"/>
        <v>#REF!</v>
      </c>
    </row>
    <row r="408" spans="1:61" ht="18.95" customHeight="1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66"/>
      <c r="N408" s="67"/>
      <c r="O408" s="53"/>
      <c r="P408" s="53"/>
      <c r="Q408" s="68"/>
      <c r="R408" s="30"/>
      <c r="S408" s="30"/>
      <c r="T408" s="69"/>
      <c r="U408" s="69"/>
      <c r="V408" s="20"/>
      <c r="W408" s="20"/>
      <c r="Z408" s="7"/>
      <c r="AZ408" s="7"/>
      <c r="BA408" s="9"/>
      <c r="BB408" s="9"/>
      <c r="BC408" s="10"/>
      <c r="BD408" s="10"/>
      <c r="BE408" s="11"/>
      <c r="BF408" s="10"/>
      <c r="BG408" s="11"/>
      <c r="BH408" s="11"/>
      <c r="BI408" s="9"/>
    </row>
    <row r="409" spans="1:61" ht="18.95" customHeight="1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66"/>
      <c r="N409" s="67"/>
      <c r="O409" s="53"/>
      <c r="P409" s="53"/>
      <c r="Q409" s="68"/>
      <c r="R409" s="30"/>
      <c r="S409" s="30"/>
      <c r="T409" s="69"/>
      <c r="U409" s="69"/>
      <c r="V409" s="20"/>
      <c r="W409" s="20"/>
      <c r="Z409" s="7"/>
      <c r="AZ409" s="7"/>
      <c r="BA409" s="9"/>
      <c r="BB409" s="9"/>
      <c r="BC409" s="10"/>
      <c r="BD409" s="10"/>
      <c r="BE409" s="11"/>
      <c r="BF409" s="10"/>
      <c r="BG409" s="11"/>
      <c r="BH409" s="11"/>
      <c r="BI409" s="9"/>
    </row>
    <row r="410" spans="1:61" ht="18.95" customHeight="1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66"/>
      <c r="N410" s="67"/>
      <c r="O410" s="53"/>
      <c r="P410" s="53"/>
      <c r="Q410" s="68"/>
      <c r="R410" s="30"/>
      <c r="S410" s="30"/>
      <c r="T410" s="69"/>
      <c r="U410" s="69"/>
      <c r="V410" s="20"/>
      <c r="W410" s="20"/>
      <c r="Z410" s="7"/>
      <c r="AZ410" s="7"/>
      <c r="BA410" s="9"/>
      <c r="BB410" s="9"/>
      <c r="BC410" s="10"/>
      <c r="BD410" s="10"/>
      <c r="BE410" s="11"/>
      <c r="BF410" s="10"/>
      <c r="BG410" s="11"/>
      <c r="BH410" s="11"/>
      <c r="BI410" s="9"/>
    </row>
    <row r="411" spans="1:61" ht="69" customHeight="1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66"/>
      <c r="N411" s="67"/>
      <c r="O411" s="53"/>
      <c r="P411" s="53"/>
      <c r="Q411" s="68"/>
      <c r="R411" s="30"/>
      <c r="S411" s="30"/>
      <c r="T411" s="69"/>
      <c r="U411" s="69"/>
      <c r="V411" s="20"/>
      <c r="W411" s="20"/>
      <c r="Z411" s="7"/>
      <c r="AZ411" s="7"/>
      <c r="BA411" s="9"/>
      <c r="BB411" s="9"/>
      <c r="BC411" s="10"/>
      <c r="BD411" s="10"/>
      <c r="BE411" s="11"/>
      <c r="BF411" s="10"/>
      <c r="BG411" s="11"/>
      <c r="BH411" s="11"/>
      <c r="BI411" s="9"/>
    </row>
    <row r="412" spans="1:61" ht="4.5" customHeight="1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66"/>
      <c r="N412" s="67"/>
      <c r="O412" s="53"/>
      <c r="P412" s="53"/>
      <c r="Q412" s="68"/>
      <c r="R412" s="30"/>
      <c r="S412" s="30"/>
      <c r="T412" s="69"/>
      <c r="U412" s="69"/>
      <c r="V412" s="20"/>
      <c r="W412" s="20"/>
      <c r="Z412" s="7"/>
      <c r="AZ412" s="7"/>
      <c r="BA412" s="9"/>
      <c r="BB412" s="9"/>
      <c r="BC412" s="10"/>
      <c r="BD412" s="10"/>
      <c r="BE412" s="11"/>
      <c r="BF412" s="10"/>
      <c r="BG412" s="11"/>
      <c r="BH412" s="11"/>
      <c r="BI412" s="9"/>
    </row>
    <row r="413" spans="1:61" ht="18.95" customHeight="1">
      <c r="A413" s="52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190" t="s">
        <v>88</v>
      </c>
      <c r="N413" s="190"/>
      <c r="O413" s="190"/>
      <c r="P413" s="190"/>
      <c r="Q413" s="190"/>
      <c r="R413" s="190"/>
      <c r="S413" s="190"/>
      <c r="T413" s="190"/>
      <c r="U413" s="16"/>
      <c r="V413" s="171"/>
      <c r="W413" s="171"/>
      <c r="AZ413" s="7"/>
      <c r="BA413" s="9"/>
      <c r="BB413" s="9"/>
      <c r="BC413" s="10"/>
      <c r="BD413" s="10"/>
      <c r="BE413" s="11"/>
      <c r="BF413" s="10"/>
      <c r="BG413" s="11"/>
      <c r="BH413" s="11"/>
      <c r="BI413" s="9"/>
    </row>
    <row r="414" spans="1:61" ht="18.95" customHeight="1">
      <c r="A414" s="52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190"/>
      <c r="N414" s="190"/>
      <c r="O414" s="190"/>
      <c r="P414" s="190"/>
      <c r="Q414" s="190"/>
      <c r="R414" s="190"/>
      <c r="S414" s="190"/>
      <c r="T414" s="190"/>
      <c r="U414" s="17">
        <f ca="1">TODAY()</f>
        <v>45397</v>
      </c>
      <c r="V414" s="171"/>
      <c r="W414" s="171"/>
      <c r="AZ414" s="7"/>
      <c r="BA414" s="9"/>
      <c r="BB414" s="9"/>
      <c r="BC414" s="10"/>
      <c r="BD414" s="10"/>
      <c r="BE414" s="11"/>
      <c r="BF414" s="10"/>
      <c r="BG414" s="11"/>
      <c r="BH414" s="11"/>
      <c r="BI414" s="9"/>
    </row>
    <row r="415" spans="1:61" ht="12.95" customHeight="1">
      <c r="A415" s="76"/>
      <c r="B415" s="76"/>
      <c r="C415" s="76"/>
      <c r="D415" s="76"/>
      <c r="E415" s="76"/>
      <c r="F415" s="76"/>
      <c r="G415" s="76"/>
      <c r="H415" s="76"/>
      <c r="I415" s="76"/>
      <c r="J415" s="76"/>
      <c r="K415" s="76"/>
      <c r="L415" s="76"/>
      <c r="M415" s="77"/>
      <c r="N415" s="77"/>
      <c r="O415" s="77"/>
      <c r="P415" s="77"/>
      <c r="Q415" s="77"/>
      <c r="R415" s="77"/>
      <c r="S415" s="77"/>
      <c r="T415" s="77"/>
      <c r="U415" s="78"/>
      <c r="V415" s="55"/>
      <c r="W415" s="55"/>
      <c r="AZ415" s="7"/>
      <c r="BA415" s="9"/>
      <c r="BB415" s="9"/>
      <c r="BC415" s="10"/>
      <c r="BD415" s="10"/>
      <c r="BE415" s="11"/>
      <c r="BF415" s="10"/>
      <c r="BG415" s="11"/>
      <c r="BH415" s="11"/>
      <c r="BI415" s="9"/>
    </row>
    <row r="416" spans="1:61" ht="18.95" customHeight="1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195" t="s">
        <v>89</v>
      </c>
      <c r="N416" s="63">
        <v>289</v>
      </c>
      <c r="O416" s="65">
        <f>IF(T407&lt;1,0,O407)</f>
        <v>256582.56047236515</v>
      </c>
      <c r="P416" s="65">
        <f t="shared" si="81"/>
        <v>217577.15541192656</v>
      </c>
      <c r="Q416" s="191">
        <f t="shared" si="82"/>
        <v>39005.40506043857</v>
      </c>
      <c r="R416" s="192"/>
      <c r="S416" s="193"/>
      <c r="T416" s="194">
        <f>IF(T407&lt;0,0,T407-P416)</f>
        <v>30986746.892939005</v>
      </c>
      <c r="U416" s="194"/>
      <c r="V416" s="20"/>
      <c r="W416" s="20"/>
      <c r="AZ416" s="7" t="e">
        <f>O452-P452-Q452+#REF!-#REF!-#REF!</f>
        <v>#REF!</v>
      </c>
      <c r="BA416" s="9">
        <v>318</v>
      </c>
      <c r="BB416" s="9">
        <f t="shared" si="80"/>
        <v>0</v>
      </c>
      <c r="BC416" s="10" t="e">
        <f>IF(BB416=1,$F$19,IF(BC407&gt;0,BE407,0))</f>
        <v>#REF!</v>
      </c>
      <c r="BD416" s="10" t="e">
        <f t="shared" si="85"/>
        <v>#REF!</v>
      </c>
      <c r="BE416" s="11" t="e">
        <f t="shared" si="83"/>
        <v>#REF!</v>
      </c>
      <c r="BF416" s="10" t="e">
        <f t="shared" si="84"/>
        <v>#REF!</v>
      </c>
      <c r="BG416" s="11">
        <f t="shared" ref="BG416:BH434" si="91">P452</f>
        <v>225603.91828618039</v>
      </c>
      <c r="BH416" s="11">
        <f t="shared" si="91"/>
        <v>30978.642186184759</v>
      </c>
      <c r="BI416" s="9" t="e">
        <f t="shared" si="78"/>
        <v>#REF!</v>
      </c>
    </row>
    <row r="417" spans="1:61" ht="18.95" customHeight="1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196"/>
      <c r="N417" s="63">
        <v>290</v>
      </c>
      <c r="O417" s="65">
        <f t="shared" ref="O417:O439" si="92">IF(T416&lt;1,0,O416)</f>
        <v>256582.56047236515</v>
      </c>
      <c r="P417" s="65">
        <f t="shared" si="81"/>
        <v>217849.12685619149</v>
      </c>
      <c r="Q417" s="191">
        <f t="shared" si="82"/>
        <v>38733.433616173665</v>
      </c>
      <c r="R417" s="192"/>
      <c r="S417" s="193"/>
      <c r="T417" s="194">
        <f t="shared" ref="T417:T439" si="93">IF(T416&lt;0,0,T416-P417)</f>
        <v>30768897.766082812</v>
      </c>
      <c r="U417" s="194"/>
      <c r="V417" s="20"/>
      <c r="W417" s="20"/>
      <c r="AZ417" s="7" t="e">
        <f>O453-P453-Q453+#REF!-#REF!-#REF!</f>
        <v>#REF!</v>
      </c>
      <c r="BA417" s="9">
        <v>319</v>
      </c>
      <c r="BB417" s="9">
        <f t="shared" si="80"/>
        <v>0</v>
      </c>
      <c r="BC417" s="10" t="e">
        <f t="shared" si="79"/>
        <v>#REF!</v>
      </c>
      <c r="BD417" s="10" t="e">
        <f t="shared" si="85"/>
        <v>#REF!</v>
      </c>
      <c r="BE417" s="11" t="e">
        <f t="shared" si="83"/>
        <v>#REF!</v>
      </c>
      <c r="BF417" s="10" t="e">
        <f t="shared" si="84"/>
        <v>#REF!</v>
      </c>
      <c r="BG417" s="11">
        <f t="shared" si="91"/>
        <v>225885.92318403811</v>
      </c>
      <c r="BH417" s="11">
        <f t="shared" si="91"/>
        <v>30696.637288327027</v>
      </c>
      <c r="BI417" s="9" t="e">
        <f t="shared" si="78"/>
        <v>#REF!</v>
      </c>
    </row>
    <row r="418" spans="1:61" ht="18.95" customHeight="1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196"/>
      <c r="N418" s="63">
        <v>291</v>
      </c>
      <c r="O418" s="65">
        <f t="shared" si="92"/>
        <v>256582.56047236515</v>
      </c>
      <c r="P418" s="65">
        <f t="shared" si="81"/>
        <v>218121.43826476173</v>
      </c>
      <c r="Q418" s="191">
        <f t="shared" si="82"/>
        <v>38461.122207603425</v>
      </c>
      <c r="R418" s="192"/>
      <c r="S418" s="193"/>
      <c r="T418" s="194">
        <f t="shared" si="93"/>
        <v>30550776.327818051</v>
      </c>
      <c r="U418" s="194"/>
      <c r="V418" s="20"/>
      <c r="W418" s="20"/>
      <c r="AZ418" s="7" t="e">
        <f>O454-P454-Q454+#REF!-#REF!-#REF!</f>
        <v>#REF!</v>
      </c>
      <c r="BA418" s="9">
        <v>320</v>
      </c>
      <c r="BB418" s="9">
        <f t="shared" si="80"/>
        <v>0</v>
      </c>
      <c r="BC418" s="10" t="e">
        <f t="shared" si="79"/>
        <v>#REF!</v>
      </c>
      <c r="BD418" s="10" t="e">
        <f t="shared" si="85"/>
        <v>#REF!</v>
      </c>
      <c r="BE418" s="11" t="e">
        <f t="shared" si="83"/>
        <v>#REF!</v>
      </c>
      <c r="BF418" s="10" t="e">
        <f t="shared" si="84"/>
        <v>#REF!</v>
      </c>
      <c r="BG418" s="11">
        <f t="shared" si="91"/>
        <v>226168.28058801815</v>
      </c>
      <c r="BH418" s="11">
        <f t="shared" si="91"/>
        <v>30414.279884346986</v>
      </c>
      <c r="BI418" s="9" t="e">
        <f t="shared" si="78"/>
        <v>#REF!</v>
      </c>
    </row>
    <row r="419" spans="1:61" ht="18.95" customHeight="1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196"/>
      <c r="N419" s="63">
        <v>292</v>
      </c>
      <c r="O419" s="65">
        <f t="shared" si="92"/>
        <v>256582.56047236515</v>
      </c>
      <c r="P419" s="65">
        <f t="shared" si="81"/>
        <v>218394.09006259267</v>
      </c>
      <c r="Q419" s="191">
        <f t="shared" si="82"/>
        <v>38188.470409772468</v>
      </c>
      <c r="R419" s="192"/>
      <c r="S419" s="193"/>
      <c r="T419" s="194">
        <f t="shared" si="93"/>
        <v>30332382.237755459</v>
      </c>
      <c r="U419" s="194"/>
      <c r="V419" s="20"/>
      <c r="W419" s="20"/>
      <c r="AZ419" s="7" t="e">
        <f>O455-P455-Q455+#REF!-#REF!-#REF!</f>
        <v>#REF!</v>
      </c>
      <c r="BA419" s="9">
        <v>321</v>
      </c>
      <c r="BB419" s="9">
        <f t="shared" si="80"/>
        <v>0</v>
      </c>
      <c r="BC419" s="10" t="e">
        <f t="shared" si="79"/>
        <v>#REF!</v>
      </c>
      <c r="BD419" s="10" t="e">
        <f t="shared" si="85"/>
        <v>#REF!</v>
      </c>
      <c r="BE419" s="11" t="e">
        <f t="shared" si="83"/>
        <v>#REF!</v>
      </c>
      <c r="BF419" s="10" t="e">
        <f t="shared" si="84"/>
        <v>#REF!</v>
      </c>
      <c r="BG419" s="11">
        <f t="shared" si="91"/>
        <v>226450.99093875318</v>
      </c>
      <c r="BH419" s="11">
        <f t="shared" si="91"/>
        <v>30131.569533611964</v>
      </c>
      <c r="BI419" s="9" t="e">
        <f t="shared" si="78"/>
        <v>#REF!</v>
      </c>
    </row>
    <row r="420" spans="1:61" ht="18.95" customHeight="1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196"/>
      <c r="N420" s="63">
        <v>293</v>
      </c>
      <c r="O420" s="65">
        <f t="shared" si="92"/>
        <v>256582.56047236515</v>
      </c>
      <c r="P420" s="65">
        <f t="shared" si="81"/>
        <v>218667.08267517091</v>
      </c>
      <c r="Q420" s="191">
        <f t="shared" si="82"/>
        <v>37915.477797194231</v>
      </c>
      <c r="R420" s="192"/>
      <c r="S420" s="193"/>
      <c r="T420" s="194">
        <f t="shared" si="93"/>
        <v>30113715.155080289</v>
      </c>
      <c r="U420" s="194"/>
      <c r="V420" s="20"/>
      <c r="W420" s="20"/>
      <c r="AZ420" s="7" t="e">
        <f>O456-P456-Q456+#REF!-#REF!-#REF!</f>
        <v>#REF!</v>
      </c>
      <c r="BA420" s="9">
        <v>322</v>
      </c>
      <c r="BB420" s="9">
        <f t="shared" si="80"/>
        <v>0</v>
      </c>
      <c r="BC420" s="10" t="e">
        <f t="shared" si="79"/>
        <v>#REF!</v>
      </c>
      <c r="BD420" s="10" t="e">
        <f t="shared" si="85"/>
        <v>#REF!</v>
      </c>
      <c r="BE420" s="11" t="e">
        <f t="shared" si="83"/>
        <v>#REF!</v>
      </c>
      <c r="BF420" s="10" t="e">
        <f t="shared" si="84"/>
        <v>#REF!</v>
      </c>
      <c r="BG420" s="11">
        <f t="shared" si="91"/>
        <v>226734.05467742664</v>
      </c>
      <c r="BH420" s="11">
        <f t="shared" si="91"/>
        <v>29848.505794938519</v>
      </c>
      <c r="BI420" s="9" t="e">
        <f t="shared" si="78"/>
        <v>#REF!</v>
      </c>
    </row>
    <row r="421" spans="1:61" ht="18.95" customHeight="1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196"/>
      <c r="N421" s="63">
        <v>294</v>
      </c>
      <c r="O421" s="65">
        <f t="shared" si="92"/>
        <v>256582.56047236515</v>
      </c>
      <c r="P421" s="65">
        <f t="shared" si="81"/>
        <v>218940.41652851485</v>
      </c>
      <c r="Q421" s="191">
        <f t="shared" si="82"/>
        <v>37642.143943850264</v>
      </c>
      <c r="R421" s="192"/>
      <c r="S421" s="193"/>
      <c r="T421" s="194">
        <f t="shared" si="93"/>
        <v>29894774.738551773</v>
      </c>
      <c r="U421" s="194"/>
      <c r="V421" s="20"/>
      <c r="W421" s="20"/>
      <c r="Z421" s="7"/>
      <c r="AZ421" s="7" t="e">
        <f>O457-P457-Q457+#REF!-#REF!-#REF!</f>
        <v>#REF!</v>
      </c>
      <c r="BA421" s="9">
        <v>323</v>
      </c>
      <c r="BB421" s="9">
        <f t="shared" si="80"/>
        <v>0</v>
      </c>
      <c r="BC421" s="10" t="e">
        <f t="shared" si="79"/>
        <v>#REF!</v>
      </c>
      <c r="BD421" s="10" t="e">
        <f t="shared" si="85"/>
        <v>#REF!</v>
      </c>
      <c r="BE421" s="11" t="e">
        <f t="shared" si="83"/>
        <v>#REF!</v>
      </c>
      <c r="BF421" s="10" t="e">
        <f t="shared" si="84"/>
        <v>#REF!</v>
      </c>
      <c r="BG421" s="11">
        <f t="shared" si="91"/>
        <v>227017.47224577342</v>
      </c>
      <c r="BH421" s="11">
        <f t="shared" si="91"/>
        <v>29565.088226591735</v>
      </c>
      <c r="BI421" s="9" t="e">
        <f t="shared" si="78"/>
        <v>#REF!</v>
      </c>
    </row>
    <row r="422" spans="1:61" ht="18.95" customHeight="1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196"/>
      <c r="N422" s="63">
        <v>295</v>
      </c>
      <c r="O422" s="65">
        <f t="shared" si="92"/>
        <v>256582.56047236515</v>
      </c>
      <c r="P422" s="65">
        <f t="shared" si="81"/>
        <v>219214.0920491755</v>
      </c>
      <c r="Q422" s="191">
        <f t="shared" si="82"/>
        <v>37368.468423189632</v>
      </c>
      <c r="R422" s="192"/>
      <c r="S422" s="193"/>
      <c r="T422" s="194">
        <f t="shared" si="93"/>
        <v>29675560.646502599</v>
      </c>
      <c r="U422" s="194"/>
      <c r="V422" s="20"/>
      <c r="W422" s="20"/>
      <c r="AZ422" s="7" t="e">
        <f>O458-P458-Q458+#REF!-#REF!-#REF!</f>
        <v>#REF!</v>
      </c>
      <c r="BA422" s="9">
        <v>324</v>
      </c>
      <c r="BB422" s="9">
        <f t="shared" si="80"/>
        <v>0</v>
      </c>
      <c r="BC422" s="10" t="e">
        <f>IF(BB422=1,$F$19,IF(BC421&gt;0,BE421,0))</f>
        <v>#REF!</v>
      </c>
      <c r="BD422" s="10" t="e">
        <f t="shared" si="85"/>
        <v>#REF!</v>
      </c>
      <c r="BE422" s="11" t="e">
        <f t="shared" si="83"/>
        <v>#REF!</v>
      </c>
      <c r="BF422" s="10" t="e">
        <f t="shared" si="84"/>
        <v>#REF!</v>
      </c>
      <c r="BG422" s="11">
        <f t="shared" si="91"/>
        <v>227301.24408608061</v>
      </c>
      <c r="BH422" s="11">
        <f t="shared" si="91"/>
        <v>29281.316386284518</v>
      </c>
      <c r="BI422" s="9" t="e">
        <f t="shared" si="78"/>
        <v>#REF!</v>
      </c>
    </row>
    <row r="423" spans="1:61" ht="18.95" customHeight="1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196"/>
      <c r="N423" s="63">
        <v>296</v>
      </c>
      <c r="O423" s="65">
        <f t="shared" si="92"/>
        <v>256582.56047236515</v>
      </c>
      <c r="P423" s="65">
        <f t="shared" si="81"/>
        <v>219488.10966423698</v>
      </c>
      <c r="Q423" s="191">
        <f t="shared" si="82"/>
        <v>37094.45080812816</v>
      </c>
      <c r="R423" s="192"/>
      <c r="S423" s="193"/>
      <c r="T423" s="194">
        <f t="shared" si="93"/>
        <v>29456072.536838364</v>
      </c>
      <c r="U423" s="194"/>
      <c r="V423" s="20"/>
      <c r="W423" s="20"/>
      <c r="AZ423" s="7" t="e">
        <f>O459-P459-Q459+#REF!-#REF!-#REF!</f>
        <v>#REF!</v>
      </c>
      <c r="BA423" s="9">
        <v>325</v>
      </c>
      <c r="BB423" s="9">
        <f t="shared" si="80"/>
        <v>0</v>
      </c>
      <c r="BC423" s="10" t="e">
        <f t="shared" si="79"/>
        <v>#REF!</v>
      </c>
      <c r="BD423" s="10" t="e">
        <f t="shared" si="85"/>
        <v>#REF!</v>
      </c>
      <c r="BE423" s="11" t="e">
        <f t="shared" si="83"/>
        <v>#REF!</v>
      </c>
      <c r="BF423" s="10" t="e">
        <f t="shared" si="84"/>
        <v>#REF!</v>
      </c>
      <c r="BG423" s="11">
        <f t="shared" si="91"/>
        <v>227585.37064118823</v>
      </c>
      <c r="BH423" s="11">
        <f t="shared" si="91"/>
        <v>28997.189831176918</v>
      </c>
      <c r="BI423" s="9" t="e">
        <f t="shared" si="78"/>
        <v>#REF!</v>
      </c>
    </row>
    <row r="424" spans="1:61" ht="18.95" customHeight="1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196"/>
      <c r="N424" s="63">
        <v>297</v>
      </c>
      <c r="O424" s="65">
        <f t="shared" si="92"/>
        <v>256582.56047236515</v>
      </c>
      <c r="P424" s="65">
        <f t="shared" si="81"/>
        <v>219762.46980131726</v>
      </c>
      <c r="Q424" s="191">
        <f t="shared" si="82"/>
        <v>36820.090671047859</v>
      </c>
      <c r="R424" s="192"/>
      <c r="S424" s="193"/>
      <c r="T424" s="194">
        <f t="shared" si="93"/>
        <v>29236310.067037046</v>
      </c>
      <c r="U424" s="194"/>
      <c r="V424" s="20"/>
      <c r="W424" s="20"/>
      <c r="AZ424" s="7" t="e">
        <f>O460-P460-Q460+#REF!-#REF!-#REF!</f>
        <v>#REF!</v>
      </c>
      <c r="BA424" s="9">
        <v>326</v>
      </c>
      <c r="BB424" s="9">
        <f t="shared" si="80"/>
        <v>0</v>
      </c>
      <c r="BC424" s="10" t="e">
        <f t="shared" si="79"/>
        <v>#REF!</v>
      </c>
      <c r="BD424" s="10" t="e">
        <f t="shared" si="85"/>
        <v>#REF!</v>
      </c>
      <c r="BE424" s="11" t="e">
        <f t="shared" si="83"/>
        <v>#REF!</v>
      </c>
      <c r="BF424" s="10" t="e">
        <f t="shared" si="84"/>
        <v>#REF!</v>
      </c>
      <c r="BG424" s="11">
        <f t="shared" si="91"/>
        <v>227869.85235448973</v>
      </c>
      <c r="BH424" s="11">
        <f t="shared" si="91"/>
        <v>28712.708117875431</v>
      </c>
      <c r="BI424" s="9" t="e">
        <f t="shared" si="78"/>
        <v>#REF!</v>
      </c>
    </row>
    <row r="425" spans="1:61" ht="18.95" customHeight="1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196"/>
      <c r="N425" s="63">
        <v>298</v>
      </c>
      <c r="O425" s="65">
        <f t="shared" si="92"/>
        <v>256582.56047236515</v>
      </c>
      <c r="P425" s="65">
        <f t="shared" si="81"/>
        <v>220037.17288856895</v>
      </c>
      <c r="Q425" s="191">
        <f t="shared" si="82"/>
        <v>36545.387583796219</v>
      </c>
      <c r="R425" s="192"/>
      <c r="S425" s="193"/>
      <c r="T425" s="194">
        <f t="shared" si="93"/>
        <v>29016272.894148476</v>
      </c>
      <c r="U425" s="194"/>
      <c r="V425" s="20"/>
      <c r="W425" s="20"/>
      <c r="AZ425" s="7" t="e">
        <f>O461-P461-Q461+#REF!-#REF!-#REF!</f>
        <v>#REF!</v>
      </c>
      <c r="BA425" s="9">
        <v>327</v>
      </c>
      <c r="BB425" s="9">
        <f t="shared" si="80"/>
        <v>0</v>
      </c>
      <c r="BC425" s="10" t="e">
        <f t="shared" si="79"/>
        <v>#REF!</v>
      </c>
      <c r="BD425" s="10" t="e">
        <f t="shared" si="85"/>
        <v>#REF!</v>
      </c>
      <c r="BE425" s="11" t="e">
        <f t="shared" si="83"/>
        <v>#REF!</v>
      </c>
      <c r="BF425" s="10" t="e">
        <f t="shared" si="84"/>
        <v>#REF!</v>
      </c>
      <c r="BG425" s="11">
        <f t="shared" si="91"/>
        <v>228154.68966993279</v>
      </c>
      <c r="BH425" s="11">
        <f t="shared" si="91"/>
        <v>28427.870802432324</v>
      </c>
      <c r="BI425" s="9" t="e">
        <f t="shared" si="78"/>
        <v>#REF!</v>
      </c>
    </row>
    <row r="426" spans="1:61" ht="18.95" customHeight="1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196"/>
      <c r="N426" s="63">
        <v>299</v>
      </c>
      <c r="O426" s="65">
        <f t="shared" si="92"/>
        <v>256582.56047236515</v>
      </c>
      <c r="P426" s="65">
        <f t="shared" si="81"/>
        <v>220312.21935467963</v>
      </c>
      <c r="Q426" s="191">
        <f t="shared" si="82"/>
        <v>36270.341117685501</v>
      </c>
      <c r="R426" s="192"/>
      <c r="S426" s="193"/>
      <c r="T426" s="194">
        <f t="shared" si="93"/>
        <v>28795960.674793798</v>
      </c>
      <c r="U426" s="194"/>
      <c r="V426" s="20"/>
      <c r="W426" s="20"/>
      <c r="AZ426" s="7" t="e">
        <f>O462-P462-Q462+#REF!-#REF!-#REF!</f>
        <v>#REF!</v>
      </c>
      <c r="BA426" s="9">
        <v>328</v>
      </c>
      <c r="BB426" s="9">
        <f t="shared" si="80"/>
        <v>0</v>
      </c>
      <c r="BC426" s="10" t="e">
        <f t="shared" si="79"/>
        <v>#REF!</v>
      </c>
      <c r="BD426" s="10" t="e">
        <f t="shared" si="85"/>
        <v>#REF!</v>
      </c>
      <c r="BE426" s="11" t="e">
        <f t="shared" si="83"/>
        <v>#REF!</v>
      </c>
      <c r="BF426" s="10" t="e">
        <f t="shared" si="84"/>
        <v>#REF!</v>
      </c>
      <c r="BG426" s="11">
        <f t="shared" si="91"/>
        <v>228439.88303202027</v>
      </c>
      <c r="BH426" s="11">
        <f t="shared" si="91"/>
        <v>28142.677440344905</v>
      </c>
      <c r="BI426" s="9" t="e">
        <f t="shared" si="78"/>
        <v>#REF!</v>
      </c>
    </row>
    <row r="427" spans="1:61" ht="18.95" customHeight="1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197"/>
      <c r="N427" s="81">
        <v>300</v>
      </c>
      <c r="O427" s="82">
        <f t="shared" si="92"/>
        <v>256582.56047236515</v>
      </c>
      <c r="P427" s="82">
        <f t="shared" si="81"/>
        <v>220587.60962887298</v>
      </c>
      <c r="Q427" s="209">
        <f t="shared" si="82"/>
        <v>35994.950843492144</v>
      </c>
      <c r="R427" s="210"/>
      <c r="S427" s="211"/>
      <c r="T427" s="212">
        <f t="shared" si="93"/>
        <v>28575373.065164924</v>
      </c>
      <c r="U427" s="212"/>
      <c r="V427" s="20"/>
      <c r="W427" s="20"/>
      <c r="Z427" s="7"/>
      <c r="AZ427" s="7" t="e">
        <f>O463-P463-Q463+#REF!-#REF!-#REF!</f>
        <v>#REF!</v>
      </c>
      <c r="BA427" s="9">
        <v>329</v>
      </c>
      <c r="BB427" s="9">
        <f t="shared" si="80"/>
        <v>0</v>
      </c>
      <c r="BC427" s="10" t="e">
        <f t="shared" si="79"/>
        <v>#REF!</v>
      </c>
      <c r="BD427" s="10" t="e">
        <f t="shared" si="85"/>
        <v>#REF!</v>
      </c>
      <c r="BE427" s="11" t="e">
        <f t="shared" si="83"/>
        <v>#REF!</v>
      </c>
      <c r="BF427" s="10" t="e">
        <f t="shared" si="84"/>
        <v>#REF!</v>
      </c>
      <c r="BG427" s="11">
        <f t="shared" si="91"/>
        <v>228725.43288581027</v>
      </c>
      <c r="BH427" s="11">
        <f t="shared" si="91"/>
        <v>27857.127586554881</v>
      </c>
      <c r="BI427" s="9" t="e">
        <f t="shared" si="78"/>
        <v>#REF!</v>
      </c>
    </row>
    <row r="428" spans="1:61" ht="18.95" customHeight="1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2" t="s">
        <v>90</v>
      </c>
      <c r="N428" s="63">
        <v>301</v>
      </c>
      <c r="O428" s="65">
        <f t="shared" si="92"/>
        <v>256582.56047236515</v>
      </c>
      <c r="P428" s="65">
        <f t="shared" si="81"/>
        <v>220863.34414090906</v>
      </c>
      <c r="Q428" s="191">
        <f t="shared" si="82"/>
        <v>35719.216331456053</v>
      </c>
      <c r="R428" s="192"/>
      <c r="S428" s="193"/>
      <c r="T428" s="194">
        <f t="shared" si="93"/>
        <v>28354509.721024014</v>
      </c>
      <c r="U428" s="194"/>
      <c r="V428" s="20"/>
      <c r="W428" s="20"/>
      <c r="AZ428" s="7" t="e">
        <f>O464-P464-Q464+#REF!-#REF!-#REF!</f>
        <v>#REF!</v>
      </c>
      <c r="BA428" s="9">
        <v>330</v>
      </c>
      <c r="BB428" s="9">
        <f t="shared" si="80"/>
        <v>0</v>
      </c>
      <c r="BC428" s="10" t="e">
        <f t="shared" si="79"/>
        <v>#REF!</v>
      </c>
      <c r="BD428" s="10" t="e">
        <f t="shared" si="85"/>
        <v>#REF!</v>
      </c>
      <c r="BE428" s="11" t="e">
        <f t="shared" si="83"/>
        <v>#REF!</v>
      </c>
      <c r="BF428" s="10" t="e">
        <f t="shared" si="84"/>
        <v>#REF!</v>
      </c>
      <c r="BG428" s="11">
        <f t="shared" si="91"/>
        <v>229011.3396769175</v>
      </c>
      <c r="BH428" s="11">
        <f t="shared" si="91"/>
        <v>27571.220795447618</v>
      </c>
      <c r="BI428" s="9" t="e">
        <f t="shared" si="78"/>
        <v>#REF!</v>
      </c>
    </row>
    <row r="429" spans="1:61" ht="18.95" customHeight="1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2"/>
      <c r="N429" s="63">
        <v>302</v>
      </c>
      <c r="O429" s="65">
        <f t="shared" si="92"/>
        <v>256582.56047236515</v>
      </c>
      <c r="P429" s="65">
        <f t="shared" si="81"/>
        <v>221139.4233210852</v>
      </c>
      <c r="Q429" s="191">
        <f t="shared" si="82"/>
        <v>35443.137151279923</v>
      </c>
      <c r="R429" s="192"/>
      <c r="S429" s="193"/>
      <c r="T429" s="194">
        <f t="shared" si="93"/>
        <v>28133370.297702927</v>
      </c>
      <c r="U429" s="194"/>
      <c r="V429" s="20"/>
      <c r="W429" s="20"/>
      <c r="AZ429" s="7" t="e">
        <f>O465-P465-Q465+#REF!-#REF!-#REF!</f>
        <v>#REF!</v>
      </c>
      <c r="BA429" s="9">
        <v>331</v>
      </c>
      <c r="BB429" s="9">
        <f t="shared" si="80"/>
        <v>0</v>
      </c>
      <c r="BC429" s="10" t="e">
        <f t="shared" ref="BC429:BC492" si="94">IF(BB429=1,$F$19,IF(BC428&gt;0,BE428,0))</f>
        <v>#REF!</v>
      </c>
      <c r="BD429" s="10" t="e">
        <f t="shared" si="85"/>
        <v>#REF!</v>
      </c>
      <c r="BE429" s="11" t="e">
        <f t="shared" si="83"/>
        <v>#REF!</v>
      </c>
      <c r="BF429" s="10" t="e">
        <f t="shared" si="84"/>
        <v>#REF!</v>
      </c>
      <c r="BG429" s="11">
        <f t="shared" si="91"/>
        <v>229297.60385151365</v>
      </c>
      <c r="BH429" s="11">
        <f t="shared" si="91"/>
        <v>27284.956620851466</v>
      </c>
      <c r="BI429" s="9" t="e">
        <f t="shared" si="78"/>
        <v>#REF!</v>
      </c>
    </row>
    <row r="430" spans="1:61" ht="18.95" customHeight="1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2"/>
      <c r="N430" s="63">
        <v>303</v>
      </c>
      <c r="O430" s="65">
        <f t="shared" si="92"/>
        <v>256582.56047236515</v>
      </c>
      <c r="P430" s="65">
        <f t="shared" si="81"/>
        <v>221415.84760023654</v>
      </c>
      <c r="Q430" s="191">
        <f t="shared" si="82"/>
        <v>35166.71287212857</v>
      </c>
      <c r="R430" s="192"/>
      <c r="S430" s="193"/>
      <c r="T430" s="194">
        <f t="shared" si="93"/>
        <v>27911954.450102691</v>
      </c>
      <c r="U430" s="194"/>
      <c r="V430" s="20"/>
      <c r="W430" s="20"/>
      <c r="AZ430" s="7" t="e">
        <f>O466-P466-Q466+#REF!-#REF!-#REF!</f>
        <v>#REF!</v>
      </c>
      <c r="BA430" s="9">
        <v>332</v>
      </c>
      <c r="BB430" s="9">
        <f t="shared" si="80"/>
        <v>0</v>
      </c>
      <c r="BC430" s="10" t="e">
        <f t="shared" si="94"/>
        <v>#REF!</v>
      </c>
      <c r="BD430" s="10" t="e">
        <f t="shared" si="85"/>
        <v>#REF!</v>
      </c>
      <c r="BE430" s="11" t="e">
        <f t="shared" si="83"/>
        <v>#REF!</v>
      </c>
      <c r="BF430" s="10" t="e">
        <f t="shared" si="84"/>
        <v>#REF!</v>
      </c>
      <c r="BG430" s="11">
        <f t="shared" si="91"/>
        <v>229584.22585632806</v>
      </c>
      <c r="BH430" s="11">
        <f t="shared" si="91"/>
        <v>26998.334616037078</v>
      </c>
      <c r="BI430" s="9" t="e">
        <f t="shared" si="78"/>
        <v>#REF!</v>
      </c>
    </row>
    <row r="431" spans="1:61" ht="18.95" customHeight="1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2"/>
      <c r="N431" s="63">
        <v>304</v>
      </c>
      <c r="O431" s="65">
        <f t="shared" si="92"/>
        <v>256582.56047236515</v>
      </c>
      <c r="P431" s="65">
        <f t="shared" si="81"/>
        <v>221692.61740973685</v>
      </c>
      <c r="Q431" s="191">
        <f t="shared" si="82"/>
        <v>34889.94306262827</v>
      </c>
      <c r="R431" s="192"/>
      <c r="S431" s="193"/>
      <c r="T431" s="194">
        <f t="shared" si="93"/>
        <v>27690261.832692955</v>
      </c>
      <c r="U431" s="194"/>
      <c r="V431" s="20"/>
      <c r="W431" s="20"/>
      <c r="AZ431" s="7" t="e">
        <f>O467-P467-Q467+#REF!-#REF!-#REF!</f>
        <v>#REF!</v>
      </c>
      <c r="BA431" s="9">
        <v>333</v>
      </c>
      <c r="BB431" s="9">
        <f t="shared" si="80"/>
        <v>0</v>
      </c>
      <c r="BC431" s="10" t="e">
        <f t="shared" si="94"/>
        <v>#REF!</v>
      </c>
      <c r="BD431" s="10" t="e">
        <f t="shared" si="85"/>
        <v>#REF!</v>
      </c>
      <c r="BE431" s="11" t="e">
        <f t="shared" si="83"/>
        <v>#REF!</v>
      </c>
      <c r="BF431" s="10" t="e">
        <f t="shared" si="84"/>
        <v>#REF!</v>
      </c>
      <c r="BG431" s="11">
        <f t="shared" si="91"/>
        <v>229871.20613864847</v>
      </c>
      <c r="BH431" s="11">
        <f t="shared" si="91"/>
        <v>26711.354333716663</v>
      </c>
      <c r="BI431" s="9" t="e">
        <f t="shared" si="78"/>
        <v>#REF!</v>
      </c>
    </row>
    <row r="432" spans="1:61" ht="18.95" customHeight="1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2"/>
      <c r="N432" s="63">
        <v>305</v>
      </c>
      <c r="O432" s="65">
        <f t="shared" si="92"/>
        <v>256582.56047236515</v>
      </c>
      <c r="P432" s="65">
        <f t="shared" si="81"/>
        <v>221969.73318149906</v>
      </c>
      <c r="Q432" s="191">
        <f t="shared" si="82"/>
        <v>34612.827290866102</v>
      </c>
      <c r="R432" s="192"/>
      <c r="S432" s="193"/>
      <c r="T432" s="194">
        <f t="shared" si="93"/>
        <v>27468292.099511456</v>
      </c>
      <c r="U432" s="194"/>
      <c r="V432" s="20"/>
      <c r="W432" s="20"/>
      <c r="AZ432" s="7" t="e">
        <f>O468-P468-Q468+#REF!-#REF!-#REF!</f>
        <v>#REF!</v>
      </c>
      <c r="BA432" s="9">
        <v>334</v>
      </c>
      <c r="BB432" s="9">
        <f t="shared" si="80"/>
        <v>0</v>
      </c>
      <c r="BC432" s="10" t="e">
        <f t="shared" si="94"/>
        <v>#REF!</v>
      </c>
      <c r="BD432" s="10" t="e">
        <f t="shared" si="85"/>
        <v>#REF!</v>
      </c>
      <c r="BE432" s="11" t="e">
        <f t="shared" si="83"/>
        <v>#REF!</v>
      </c>
      <c r="BF432" s="10" t="e">
        <f t="shared" si="84"/>
        <v>#REF!</v>
      </c>
      <c r="BG432" s="11">
        <f t="shared" si="91"/>
        <v>230158.54514632176</v>
      </c>
      <c r="BH432" s="11">
        <f t="shared" si="91"/>
        <v>26424.015326043358</v>
      </c>
      <c r="BI432" s="9" t="e">
        <f t="shared" si="78"/>
        <v>#REF!</v>
      </c>
    </row>
    <row r="433" spans="1:61" ht="18.95" customHeight="1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2"/>
      <c r="N433" s="63">
        <v>306</v>
      </c>
      <c r="O433" s="65">
        <f t="shared" si="92"/>
        <v>256582.56047236515</v>
      </c>
      <c r="P433" s="65">
        <f t="shared" si="81"/>
        <v>222247.19534797591</v>
      </c>
      <c r="Q433" s="191">
        <f t="shared" si="82"/>
        <v>34335.365124389224</v>
      </c>
      <c r="R433" s="192"/>
      <c r="S433" s="193"/>
      <c r="T433" s="194">
        <f t="shared" si="93"/>
        <v>27246044.90416348</v>
      </c>
      <c r="U433" s="194"/>
      <c r="V433" s="20"/>
      <c r="W433" s="20"/>
      <c r="Z433" s="7"/>
      <c r="AZ433" s="7" t="e">
        <f>O469-P469-Q469+#REF!-#REF!-#REF!</f>
        <v>#REF!</v>
      </c>
      <c r="BA433" s="9">
        <v>335</v>
      </c>
      <c r="BB433" s="9">
        <f t="shared" si="80"/>
        <v>0</v>
      </c>
      <c r="BC433" s="10" t="e">
        <f t="shared" si="94"/>
        <v>#REF!</v>
      </c>
      <c r="BD433" s="10" t="e">
        <f t="shared" si="85"/>
        <v>#REF!</v>
      </c>
      <c r="BE433" s="11" t="e">
        <f t="shared" si="83"/>
        <v>#REF!</v>
      </c>
      <c r="BF433" s="10" t="e">
        <f t="shared" si="84"/>
        <v>#REF!</v>
      </c>
      <c r="BG433" s="11">
        <f t="shared" si="91"/>
        <v>230446.24332775467</v>
      </c>
      <c r="BH433" s="11">
        <f t="shared" si="91"/>
        <v>26136.317144610457</v>
      </c>
      <c r="BI433" s="9" t="e">
        <f t="shared" si="78"/>
        <v>#REF!</v>
      </c>
    </row>
    <row r="434" spans="1:61" ht="18.95" customHeight="1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2"/>
      <c r="N434" s="63">
        <v>307</v>
      </c>
      <c r="O434" s="65">
        <f t="shared" si="92"/>
        <v>256582.56047236515</v>
      </c>
      <c r="P434" s="65">
        <f t="shared" si="81"/>
        <v>222525.00434216086</v>
      </c>
      <c r="Q434" s="191">
        <f t="shared" si="82"/>
        <v>34057.556130204255</v>
      </c>
      <c r="R434" s="192"/>
      <c r="S434" s="193"/>
      <c r="T434" s="194">
        <f t="shared" si="93"/>
        <v>27023519.899821319</v>
      </c>
      <c r="U434" s="194"/>
      <c r="V434" s="20"/>
      <c r="W434" s="20"/>
      <c r="AZ434" s="7" t="e">
        <f>O470-P470-Q470+#REF!-#REF!-#REF!</f>
        <v>#REF!</v>
      </c>
      <c r="BA434" s="9">
        <v>336</v>
      </c>
      <c r="BB434" s="9">
        <f t="shared" si="80"/>
        <v>0</v>
      </c>
      <c r="BC434" s="10" t="e">
        <f t="shared" si="94"/>
        <v>#REF!</v>
      </c>
      <c r="BD434" s="10" t="e">
        <f t="shared" si="85"/>
        <v>#REF!</v>
      </c>
      <c r="BE434" s="11" t="e">
        <f t="shared" si="83"/>
        <v>#REF!</v>
      </c>
      <c r="BF434" s="10" t="e">
        <f t="shared" si="84"/>
        <v>#REF!</v>
      </c>
      <c r="BG434" s="11">
        <f t="shared" si="91"/>
        <v>230734.30113191437</v>
      </c>
      <c r="BH434" s="11">
        <f t="shared" si="91"/>
        <v>25848.259340450761</v>
      </c>
      <c r="BI434" s="9" t="e">
        <f t="shared" si="78"/>
        <v>#REF!</v>
      </c>
    </row>
    <row r="435" spans="1:61" ht="18.95" customHeight="1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2"/>
      <c r="N435" s="63">
        <v>308</v>
      </c>
      <c r="O435" s="65">
        <f t="shared" si="92"/>
        <v>256582.56047236515</v>
      </c>
      <c r="P435" s="65">
        <f t="shared" si="81"/>
        <v>222803.16059758858</v>
      </c>
      <c r="Q435" s="191">
        <f t="shared" si="82"/>
        <v>33779.399874776558</v>
      </c>
      <c r="R435" s="192"/>
      <c r="S435" s="193"/>
      <c r="T435" s="194">
        <f t="shared" si="93"/>
        <v>26800716.73922373</v>
      </c>
      <c r="U435" s="194"/>
      <c r="V435" s="20"/>
      <c r="W435" s="20"/>
      <c r="AZ435" s="7" t="e">
        <f>O478-P478-Q478+#REF!-#REF!-#REF!</f>
        <v>#REF!</v>
      </c>
      <c r="BA435" s="9">
        <v>337</v>
      </c>
      <c r="BB435" s="9">
        <f t="shared" si="80"/>
        <v>0</v>
      </c>
      <c r="BC435" s="10" t="e">
        <f t="shared" si="94"/>
        <v>#REF!</v>
      </c>
      <c r="BD435" s="10" t="e">
        <f t="shared" si="85"/>
        <v>#REF!</v>
      </c>
      <c r="BE435" s="11" t="e">
        <f t="shared" si="83"/>
        <v>#REF!</v>
      </c>
      <c r="BF435" s="10" t="e">
        <f t="shared" si="84"/>
        <v>#REF!</v>
      </c>
      <c r="BG435" s="11">
        <f t="shared" ref="BG435:BH439" si="95">P478</f>
        <v>231022.71900832927</v>
      </c>
      <c r="BH435" s="11">
        <f t="shared" si="95"/>
        <v>25559.841464035871</v>
      </c>
      <c r="BI435" s="9" t="e">
        <f t="shared" si="78"/>
        <v>#REF!</v>
      </c>
    </row>
    <row r="436" spans="1:61" ht="18.95" customHeight="1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2"/>
      <c r="N436" s="63">
        <v>309</v>
      </c>
      <c r="O436" s="65">
        <f t="shared" si="92"/>
        <v>256582.56047236515</v>
      </c>
      <c r="P436" s="65">
        <f t="shared" si="81"/>
        <v>223081.66454833557</v>
      </c>
      <c r="Q436" s="191">
        <f t="shared" si="82"/>
        <v>33500.895924029566</v>
      </c>
      <c r="R436" s="192"/>
      <c r="S436" s="193"/>
      <c r="T436" s="194">
        <f t="shared" si="93"/>
        <v>26577635.074675396</v>
      </c>
      <c r="U436" s="194"/>
      <c r="V436" s="20"/>
      <c r="W436" s="20"/>
      <c r="AZ436" s="7" t="e">
        <f>O479-P479-Q479+#REF!-#REF!-#REF!</f>
        <v>#REF!</v>
      </c>
      <c r="BA436" s="9">
        <v>338</v>
      </c>
      <c r="BB436" s="9">
        <f t="shared" si="80"/>
        <v>0</v>
      </c>
      <c r="BC436" s="10" t="e">
        <f t="shared" si="94"/>
        <v>#REF!</v>
      </c>
      <c r="BD436" s="10" t="e">
        <f t="shared" si="85"/>
        <v>#REF!</v>
      </c>
      <c r="BE436" s="11" t="e">
        <f t="shared" si="83"/>
        <v>#REF!</v>
      </c>
      <c r="BF436" s="10" t="e">
        <f t="shared" si="84"/>
        <v>#REF!</v>
      </c>
      <c r="BG436" s="11">
        <f t="shared" si="95"/>
        <v>231311.49740708969</v>
      </c>
      <c r="BH436" s="11">
        <f t="shared" si="95"/>
        <v>25271.063065275459</v>
      </c>
      <c r="BI436" s="9" t="e">
        <f t="shared" si="78"/>
        <v>#REF!</v>
      </c>
    </row>
    <row r="437" spans="1:61" ht="18.95" customHeight="1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2"/>
      <c r="N437" s="63">
        <v>310</v>
      </c>
      <c r="O437" s="65">
        <f t="shared" si="92"/>
        <v>256582.56047236515</v>
      </c>
      <c r="P437" s="65">
        <f t="shared" si="81"/>
        <v>223360.51662902097</v>
      </c>
      <c r="Q437" s="191">
        <f t="shared" si="82"/>
        <v>33222.043843344152</v>
      </c>
      <c r="R437" s="192"/>
      <c r="S437" s="193"/>
      <c r="T437" s="194">
        <f t="shared" si="93"/>
        <v>26354274.558046374</v>
      </c>
      <c r="U437" s="194"/>
      <c r="V437" s="20"/>
      <c r="W437" s="20"/>
      <c r="AZ437" s="7" t="e">
        <f>O480-P480-Q480+#REF!-#REF!-#REF!</f>
        <v>#REF!</v>
      </c>
      <c r="BA437" s="9">
        <v>339</v>
      </c>
      <c r="BB437" s="9">
        <f t="shared" si="80"/>
        <v>0</v>
      </c>
      <c r="BC437" s="10" t="e">
        <f t="shared" si="94"/>
        <v>#REF!</v>
      </c>
      <c r="BD437" s="10" t="e">
        <f t="shared" si="85"/>
        <v>#REF!</v>
      </c>
      <c r="BE437" s="11" t="e">
        <f t="shared" si="83"/>
        <v>#REF!</v>
      </c>
      <c r="BF437" s="10" t="e">
        <f t="shared" si="84"/>
        <v>#REF!</v>
      </c>
      <c r="BG437" s="11">
        <f t="shared" si="95"/>
        <v>231600.63677884854</v>
      </c>
      <c r="BH437" s="11">
        <f t="shared" si="95"/>
        <v>24981.923693516594</v>
      </c>
      <c r="BI437" s="9" t="e">
        <f t="shared" si="78"/>
        <v>#REF!</v>
      </c>
    </row>
    <row r="438" spans="1:61" ht="18.95" customHeight="1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2"/>
      <c r="N438" s="63">
        <v>311</v>
      </c>
      <c r="O438" s="65">
        <f t="shared" si="92"/>
        <v>256582.56047236515</v>
      </c>
      <c r="P438" s="65">
        <f t="shared" si="81"/>
        <v>223639.71727480725</v>
      </c>
      <c r="Q438" s="191">
        <f t="shared" si="82"/>
        <v>32942.843197557879</v>
      </c>
      <c r="R438" s="192"/>
      <c r="S438" s="193"/>
      <c r="T438" s="194">
        <f t="shared" si="93"/>
        <v>26130634.840771567</v>
      </c>
      <c r="U438" s="194"/>
      <c r="V438" s="20"/>
      <c r="W438" s="20"/>
      <c r="AZ438" s="7" t="e">
        <f>O481-P481-Q481+#REF!-#REF!-#REF!</f>
        <v>#REF!</v>
      </c>
      <c r="BA438" s="9">
        <v>340</v>
      </c>
      <c r="BB438" s="9">
        <f t="shared" si="80"/>
        <v>0</v>
      </c>
      <c r="BC438" s="10" t="e">
        <f t="shared" si="94"/>
        <v>#REF!</v>
      </c>
      <c r="BD438" s="10" t="e">
        <f t="shared" si="85"/>
        <v>#REF!</v>
      </c>
      <c r="BE438" s="11" t="e">
        <f t="shared" si="83"/>
        <v>#REF!</v>
      </c>
      <c r="BF438" s="10" t="e">
        <f t="shared" si="84"/>
        <v>#REF!</v>
      </c>
      <c r="BG438" s="11">
        <f t="shared" si="95"/>
        <v>231890.13757482209</v>
      </c>
      <c r="BH438" s="11">
        <f t="shared" si="95"/>
        <v>24692.422897543031</v>
      </c>
      <c r="BI438" s="9" t="e">
        <f t="shared" si="78"/>
        <v>#REF!</v>
      </c>
    </row>
    <row r="439" spans="1:61" ht="18.95" customHeight="1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2"/>
      <c r="N439" s="63">
        <v>312</v>
      </c>
      <c r="O439" s="65">
        <f t="shared" si="92"/>
        <v>256582.56047236515</v>
      </c>
      <c r="P439" s="65">
        <f t="shared" si="81"/>
        <v>223919.26692140076</v>
      </c>
      <c r="Q439" s="191">
        <f t="shared" si="82"/>
        <v>32663.293550964361</v>
      </c>
      <c r="R439" s="192"/>
      <c r="S439" s="193"/>
      <c r="T439" s="194">
        <f t="shared" si="93"/>
        <v>25906715.573850166</v>
      </c>
      <c r="U439" s="194"/>
      <c r="V439" s="20"/>
      <c r="W439" s="20"/>
      <c r="Z439" s="7"/>
      <c r="AZ439" s="7" t="e">
        <f>O482-P482-Q482+#REF!-#REF!-#REF!</f>
        <v>#REF!</v>
      </c>
      <c r="BA439" s="9">
        <v>341</v>
      </c>
      <c r="BB439" s="9">
        <f t="shared" si="80"/>
        <v>0</v>
      </c>
      <c r="BC439" s="10" t="e">
        <f t="shared" si="94"/>
        <v>#REF!</v>
      </c>
      <c r="BD439" s="10" t="e">
        <f t="shared" si="85"/>
        <v>#REF!</v>
      </c>
      <c r="BE439" s="11" t="e">
        <f t="shared" si="83"/>
        <v>#REF!</v>
      </c>
      <c r="BF439" s="10" t="e">
        <f t="shared" si="84"/>
        <v>#REF!</v>
      </c>
      <c r="BG439" s="11">
        <f t="shared" si="95"/>
        <v>232180.00024679062</v>
      </c>
      <c r="BH439" s="11">
        <f t="shared" si="95"/>
        <v>24402.560225574511</v>
      </c>
      <c r="BI439" s="9" t="e">
        <f t="shared" si="78"/>
        <v>#REF!</v>
      </c>
    </row>
    <row r="440" spans="1:61" ht="18.95" customHeight="1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66"/>
      <c r="N440" s="67"/>
      <c r="O440" s="53"/>
      <c r="P440" s="53"/>
      <c r="Q440" s="68"/>
      <c r="R440" s="30"/>
      <c r="S440" s="30"/>
      <c r="T440" s="69"/>
      <c r="U440" s="69"/>
      <c r="V440" s="20"/>
      <c r="W440" s="20"/>
      <c r="Z440" s="7"/>
      <c r="AZ440" s="7"/>
      <c r="BA440" s="9"/>
      <c r="BB440" s="9"/>
      <c r="BC440" s="10"/>
      <c r="BD440" s="10"/>
      <c r="BE440" s="11"/>
      <c r="BF440" s="10"/>
      <c r="BG440" s="11"/>
      <c r="BH440" s="11"/>
      <c r="BI440" s="9"/>
    </row>
    <row r="441" spans="1:61" ht="18.95" customHeight="1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66"/>
      <c r="N441" s="67"/>
      <c r="O441" s="53"/>
      <c r="P441" s="53"/>
      <c r="Q441" s="68"/>
      <c r="R441" s="30"/>
      <c r="S441" s="30"/>
      <c r="T441" s="69"/>
      <c r="U441" s="69"/>
      <c r="V441" s="20"/>
      <c r="W441" s="20"/>
      <c r="Z441" s="7"/>
      <c r="AZ441" s="7"/>
      <c r="BA441" s="9"/>
      <c r="BB441" s="9"/>
      <c r="BC441" s="10"/>
      <c r="BD441" s="10"/>
      <c r="BE441" s="11"/>
      <c r="BF441" s="10"/>
      <c r="BG441" s="11"/>
      <c r="BH441" s="11"/>
      <c r="BI441" s="9"/>
    </row>
    <row r="442" spans="1:61" ht="18.95" customHeight="1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66"/>
      <c r="N442" s="67"/>
      <c r="O442" s="53"/>
      <c r="P442" s="53"/>
      <c r="Q442" s="68"/>
      <c r="R442" s="30"/>
      <c r="S442" s="30"/>
      <c r="T442" s="69"/>
      <c r="U442" s="69"/>
      <c r="V442" s="20"/>
      <c r="W442" s="20"/>
      <c r="Z442" s="7"/>
      <c r="AZ442" s="7"/>
      <c r="BA442" s="9"/>
      <c r="BB442" s="9"/>
      <c r="BC442" s="10"/>
      <c r="BD442" s="10"/>
      <c r="BE442" s="11"/>
      <c r="BF442" s="10"/>
      <c r="BG442" s="11"/>
      <c r="BH442" s="11"/>
      <c r="BI442" s="9"/>
    </row>
    <row r="443" spans="1:61" ht="37.5" customHeight="1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66"/>
      <c r="N443" s="67"/>
      <c r="O443" s="53"/>
      <c r="P443" s="53"/>
      <c r="Q443" s="68"/>
      <c r="R443" s="30"/>
      <c r="S443" s="30"/>
      <c r="T443" s="69"/>
      <c r="U443" s="69"/>
      <c r="V443" s="20"/>
      <c r="W443" s="20"/>
      <c r="Z443" s="7"/>
      <c r="AZ443" s="7"/>
      <c r="BA443" s="9"/>
      <c r="BB443" s="9"/>
      <c r="BC443" s="10"/>
      <c r="BD443" s="10"/>
      <c r="BE443" s="11"/>
      <c r="BF443" s="10"/>
      <c r="BG443" s="11"/>
      <c r="BH443" s="11"/>
      <c r="BI443" s="9"/>
    </row>
    <row r="444" spans="1:61" ht="18.95" customHeight="1">
      <c r="A444" s="52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190" t="s">
        <v>91</v>
      </c>
      <c r="N444" s="190"/>
      <c r="O444" s="190"/>
      <c r="P444" s="190"/>
      <c r="Q444" s="190"/>
      <c r="R444" s="190"/>
      <c r="S444" s="190"/>
      <c r="T444" s="190"/>
      <c r="U444" s="16"/>
      <c r="V444" s="171"/>
      <c r="W444" s="171"/>
      <c r="Z444" s="7"/>
      <c r="AZ444" s="7"/>
      <c r="BA444" s="9"/>
      <c r="BB444" s="9"/>
      <c r="BC444" s="10"/>
      <c r="BD444" s="10"/>
      <c r="BE444" s="11"/>
      <c r="BF444" s="10"/>
      <c r="BG444" s="11"/>
      <c r="BH444" s="11"/>
      <c r="BI444" s="9"/>
    </row>
    <row r="445" spans="1:61" ht="18.95" customHeight="1">
      <c r="A445" s="52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190"/>
      <c r="N445" s="190"/>
      <c r="O445" s="190"/>
      <c r="P445" s="190"/>
      <c r="Q445" s="190"/>
      <c r="R445" s="190"/>
      <c r="S445" s="190"/>
      <c r="T445" s="190"/>
      <c r="U445" s="17">
        <f ca="1">TODAY()</f>
        <v>45397</v>
      </c>
      <c r="V445" s="171"/>
      <c r="W445" s="171"/>
      <c r="Z445" s="7"/>
      <c r="AZ445" s="7"/>
      <c r="BA445" s="9"/>
      <c r="BB445" s="9"/>
      <c r="BC445" s="10"/>
      <c r="BD445" s="10"/>
      <c r="BE445" s="11"/>
      <c r="BF445" s="10"/>
      <c r="BG445" s="11"/>
      <c r="BH445" s="11"/>
      <c r="BI445" s="9"/>
    </row>
    <row r="446" spans="1:61" ht="12.6" customHeight="1">
      <c r="A446" s="76"/>
      <c r="B446" s="76"/>
      <c r="C446" s="76"/>
      <c r="D446" s="76"/>
      <c r="E446" s="76"/>
      <c r="F446" s="76"/>
      <c r="G446" s="76"/>
      <c r="H446" s="76"/>
      <c r="I446" s="76"/>
      <c r="J446" s="76"/>
      <c r="K446" s="76"/>
      <c r="L446" s="76"/>
      <c r="M446" s="77"/>
      <c r="N446" s="77"/>
      <c r="O446" s="77"/>
      <c r="P446" s="77"/>
      <c r="Q446" s="77"/>
      <c r="R446" s="77"/>
      <c r="S446" s="77"/>
      <c r="T446" s="77"/>
      <c r="U446" s="78"/>
      <c r="V446" s="55"/>
      <c r="W446" s="55"/>
      <c r="Z446" s="7"/>
      <c r="AZ446" s="7"/>
      <c r="BA446" s="9"/>
      <c r="BB446" s="9"/>
      <c r="BC446" s="10"/>
      <c r="BD446" s="10"/>
      <c r="BE446" s="11"/>
      <c r="BF446" s="10"/>
      <c r="BG446" s="11"/>
      <c r="BH446" s="11"/>
      <c r="BI446" s="9"/>
    </row>
    <row r="447" spans="1:61" ht="18.95" customHeight="1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195" t="s">
        <v>92</v>
      </c>
      <c r="N447" s="63">
        <v>313</v>
      </c>
      <c r="O447" s="65">
        <f>IF(T439&lt;1,0,O439)</f>
        <v>256582.56047236515</v>
      </c>
      <c r="P447" s="65">
        <f t="shared" si="81"/>
        <v>224199.16600505251</v>
      </c>
      <c r="Q447" s="191">
        <f t="shared" si="82"/>
        <v>32383.39446731261</v>
      </c>
      <c r="R447" s="192"/>
      <c r="S447" s="193"/>
      <c r="T447" s="194">
        <f>IF(T439&lt;0,0,T439-P447)</f>
        <v>25682516.407845113</v>
      </c>
      <c r="U447" s="194"/>
      <c r="V447" s="20"/>
      <c r="W447" s="20"/>
      <c r="AZ447" s="7" t="e">
        <f>O483-P483-Q483+#REF!-#REF!-#REF!</f>
        <v>#REF!</v>
      </c>
      <c r="BA447" s="9">
        <v>342</v>
      </c>
      <c r="BB447" s="9">
        <f t="shared" si="80"/>
        <v>0</v>
      </c>
      <c r="BC447" s="10" t="e">
        <f>IF(BB447=1,$F$19,IF(BC439&gt;0,BE439,0))</f>
        <v>#REF!</v>
      </c>
      <c r="BD447" s="10" t="e">
        <f t="shared" si="85"/>
        <v>#REF!</v>
      </c>
      <c r="BE447" s="11" t="e">
        <f t="shared" si="83"/>
        <v>#REF!</v>
      </c>
      <c r="BF447" s="10" t="e">
        <f t="shared" si="84"/>
        <v>#REF!</v>
      </c>
      <c r="BG447" s="11">
        <f t="shared" ref="BG447:BH465" si="96">P483</f>
        <v>232470.22524709915</v>
      </c>
      <c r="BH447" s="11">
        <f t="shared" si="96"/>
        <v>24112.335225266019</v>
      </c>
      <c r="BI447" s="9" t="e">
        <f t="shared" ref="BI447:BI498" si="97">IF(BF447&gt;0,1,0)</f>
        <v>#REF!</v>
      </c>
    </row>
    <row r="448" spans="1:61" ht="18.95" customHeight="1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196"/>
      <c r="N448" s="63">
        <v>314</v>
      </c>
      <c r="O448" s="65">
        <f t="shared" ref="O448:O470" si="98">IF(T447&lt;1,0,O447)</f>
        <v>256582.56047236515</v>
      </c>
      <c r="P448" s="65">
        <f t="shared" si="81"/>
        <v>224479.41496255883</v>
      </c>
      <c r="Q448" s="191">
        <f t="shared" si="82"/>
        <v>32103.145509806298</v>
      </c>
      <c r="R448" s="192"/>
      <c r="S448" s="193"/>
      <c r="T448" s="194">
        <f t="shared" ref="T448:T470" si="99">IF(T447&lt;0,0,T447-P448)</f>
        <v>25458036.992882553</v>
      </c>
      <c r="U448" s="194"/>
      <c r="V448" s="20"/>
      <c r="W448" s="20"/>
      <c r="AZ448" s="7" t="e">
        <f>O484-P484-Q484+#REF!-#REF!-#REF!</f>
        <v>#REF!</v>
      </c>
      <c r="BA448" s="9">
        <v>343</v>
      </c>
      <c r="BB448" s="9">
        <f t="shared" si="80"/>
        <v>0</v>
      </c>
      <c r="BC448" s="10" t="e">
        <f t="shared" si="94"/>
        <v>#REF!</v>
      </c>
      <c r="BD448" s="10" t="e">
        <f t="shared" si="85"/>
        <v>#REF!</v>
      </c>
      <c r="BE448" s="11" t="e">
        <f t="shared" si="83"/>
        <v>#REF!</v>
      </c>
      <c r="BF448" s="10" t="e">
        <f t="shared" si="84"/>
        <v>#REF!</v>
      </c>
      <c r="BG448" s="11">
        <f t="shared" si="96"/>
        <v>232760.81302865801</v>
      </c>
      <c r="BH448" s="11">
        <f t="shared" si="96"/>
        <v>23821.747443707143</v>
      </c>
      <c r="BI448" s="9" t="e">
        <f t="shared" si="97"/>
        <v>#REF!</v>
      </c>
    </row>
    <row r="449" spans="1:61" ht="18.95" customHeight="1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196"/>
      <c r="N449" s="63">
        <v>315</v>
      </c>
      <c r="O449" s="65">
        <f t="shared" si="98"/>
        <v>256582.56047236515</v>
      </c>
      <c r="P449" s="65">
        <f t="shared" si="81"/>
        <v>224760.01423126203</v>
      </c>
      <c r="Q449" s="191">
        <f t="shared" si="82"/>
        <v>31822.5462411031</v>
      </c>
      <c r="R449" s="192"/>
      <c r="S449" s="193"/>
      <c r="T449" s="194">
        <f t="shared" si="99"/>
        <v>25233276.978651293</v>
      </c>
      <c r="U449" s="194"/>
      <c r="V449" s="20"/>
      <c r="W449" s="20"/>
      <c r="AZ449" s="7" t="e">
        <f>O485-P485-Q485+#REF!-#REF!-#REF!</f>
        <v>#REF!</v>
      </c>
      <c r="BA449" s="9">
        <v>344</v>
      </c>
      <c r="BB449" s="9">
        <f t="shared" si="80"/>
        <v>0</v>
      </c>
      <c r="BC449" s="10" t="e">
        <f t="shared" si="94"/>
        <v>#REF!</v>
      </c>
      <c r="BD449" s="10" t="e">
        <f t="shared" si="85"/>
        <v>#REF!</v>
      </c>
      <c r="BE449" s="11" t="e">
        <f t="shared" si="83"/>
        <v>#REF!</v>
      </c>
      <c r="BF449" s="10" t="e">
        <f t="shared" si="84"/>
        <v>#REF!</v>
      </c>
      <c r="BG449" s="11">
        <f t="shared" si="96"/>
        <v>233051.76404494382</v>
      </c>
      <c r="BH449" s="11">
        <f t="shared" si="96"/>
        <v>23530.796427421319</v>
      </c>
      <c r="BI449" s="9" t="e">
        <f t="shared" si="97"/>
        <v>#REF!</v>
      </c>
    </row>
    <row r="450" spans="1:61" ht="18.95" customHeight="1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196"/>
      <c r="N450" s="63">
        <v>316</v>
      </c>
      <c r="O450" s="65">
        <f t="shared" si="98"/>
        <v>256582.56047236515</v>
      </c>
      <c r="P450" s="65">
        <f t="shared" si="81"/>
        <v>225040.96424905115</v>
      </c>
      <c r="Q450" s="191">
        <f t="shared" si="82"/>
        <v>31541.596223314027</v>
      </c>
      <c r="R450" s="192"/>
      <c r="S450" s="193"/>
      <c r="T450" s="194">
        <f t="shared" si="99"/>
        <v>25008236.014402241</v>
      </c>
      <c r="U450" s="194"/>
      <c r="V450" s="20"/>
      <c r="W450" s="20"/>
      <c r="AZ450" s="7" t="e">
        <f>O486-P486-Q486+#REF!-#REF!-#REF!</f>
        <v>#REF!</v>
      </c>
      <c r="BA450" s="9">
        <v>345</v>
      </c>
      <c r="BB450" s="9">
        <f t="shared" si="80"/>
        <v>0</v>
      </c>
      <c r="BC450" s="10" t="e">
        <f t="shared" si="94"/>
        <v>#REF!</v>
      </c>
      <c r="BD450" s="10" t="e">
        <f t="shared" si="85"/>
        <v>#REF!</v>
      </c>
      <c r="BE450" s="11" t="e">
        <f t="shared" si="83"/>
        <v>#REF!</v>
      </c>
      <c r="BF450" s="10" t="e">
        <f t="shared" si="84"/>
        <v>#REF!</v>
      </c>
      <c r="BG450" s="11">
        <f t="shared" si="96"/>
        <v>233343.07874999996</v>
      </c>
      <c r="BH450" s="11">
        <f t="shared" si="96"/>
        <v>23239.481722365144</v>
      </c>
      <c r="BI450" s="9" t="e">
        <f t="shared" si="97"/>
        <v>#REF!</v>
      </c>
    </row>
    <row r="451" spans="1:61" ht="18.95" customHeight="1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196"/>
      <c r="N451" s="63">
        <v>317</v>
      </c>
      <c r="O451" s="65">
        <f t="shared" si="98"/>
        <v>256582.56047236515</v>
      </c>
      <c r="P451" s="65">
        <f t="shared" si="81"/>
        <v>225322.26545436241</v>
      </c>
      <c r="Q451" s="191">
        <f t="shared" si="82"/>
        <v>31260.295018002711</v>
      </c>
      <c r="R451" s="192"/>
      <c r="S451" s="193"/>
      <c r="T451" s="194">
        <f t="shared" si="99"/>
        <v>24782913.748947877</v>
      </c>
      <c r="U451" s="194"/>
      <c r="V451" s="20"/>
      <c r="W451" s="20"/>
      <c r="AZ451" s="7" t="e">
        <f>O487-P487-Q487+#REF!-#REF!-#REF!</f>
        <v>#REF!</v>
      </c>
      <c r="BA451" s="9">
        <v>346</v>
      </c>
      <c r="BB451" s="9">
        <f t="shared" si="80"/>
        <v>0</v>
      </c>
      <c r="BC451" s="10" t="e">
        <f t="shared" si="94"/>
        <v>#REF!</v>
      </c>
      <c r="BD451" s="10" t="e">
        <f t="shared" si="85"/>
        <v>#REF!</v>
      </c>
      <c r="BE451" s="11" t="e">
        <f t="shared" si="83"/>
        <v>#REF!</v>
      </c>
      <c r="BF451" s="10" t="e">
        <f t="shared" si="84"/>
        <v>#REF!</v>
      </c>
      <c r="BG451" s="11">
        <f t="shared" si="96"/>
        <v>233634.75759843749</v>
      </c>
      <c r="BH451" s="11">
        <f t="shared" si="96"/>
        <v>22947.802873927638</v>
      </c>
      <c r="BI451" s="9" t="e">
        <f t="shared" si="97"/>
        <v>#REF!</v>
      </c>
    </row>
    <row r="452" spans="1:61" ht="18.95" customHeight="1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196"/>
      <c r="N452" s="63">
        <v>318</v>
      </c>
      <c r="O452" s="65">
        <f t="shared" si="98"/>
        <v>256582.56047236515</v>
      </c>
      <c r="P452" s="65">
        <f t="shared" si="81"/>
        <v>225603.91828618039</v>
      </c>
      <c r="Q452" s="191">
        <f t="shared" si="82"/>
        <v>30978.642186184759</v>
      </c>
      <c r="R452" s="192"/>
      <c r="S452" s="193"/>
      <c r="T452" s="194">
        <f t="shared" si="99"/>
        <v>24557309.830661695</v>
      </c>
      <c r="U452" s="194"/>
      <c r="V452" s="20"/>
      <c r="W452" s="20"/>
      <c r="Z452" s="7"/>
      <c r="AZ452" s="7" t="e">
        <f>O488-P488-Q488+#REF!-#REF!-#REF!</f>
        <v>#REF!</v>
      </c>
      <c r="BA452" s="9">
        <v>347</v>
      </c>
      <c r="BB452" s="9">
        <f t="shared" si="80"/>
        <v>0</v>
      </c>
      <c r="BC452" s="10" t="e">
        <f t="shared" si="94"/>
        <v>#REF!</v>
      </c>
      <c r="BD452" s="10" t="e">
        <f t="shared" si="85"/>
        <v>#REF!</v>
      </c>
      <c r="BE452" s="11" t="e">
        <f t="shared" si="83"/>
        <v>#REF!</v>
      </c>
      <c r="BF452" s="10" t="e">
        <f t="shared" si="84"/>
        <v>#REF!</v>
      </c>
      <c r="BG452" s="11">
        <f t="shared" si="96"/>
        <v>233926.80104543551</v>
      </c>
      <c r="BH452" s="11">
        <f t="shared" si="96"/>
        <v>22655.759426929599</v>
      </c>
      <c r="BI452" s="9" t="e">
        <f t="shared" si="97"/>
        <v>#REF!</v>
      </c>
    </row>
    <row r="453" spans="1:61" ht="18.95" customHeight="1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196"/>
      <c r="N453" s="63">
        <v>319</v>
      </c>
      <c r="O453" s="65">
        <f t="shared" si="98"/>
        <v>256582.56047236515</v>
      </c>
      <c r="P453" s="65">
        <f t="shared" si="81"/>
        <v>225885.92318403811</v>
      </c>
      <c r="Q453" s="191">
        <f t="shared" si="82"/>
        <v>30696.637288327027</v>
      </c>
      <c r="R453" s="192"/>
      <c r="S453" s="193"/>
      <c r="T453" s="194">
        <f t="shared" si="99"/>
        <v>24331423.907477658</v>
      </c>
      <c r="U453" s="194"/>
      <c r="V453" s="20"/>
      <c r="W453" s="20"/>
      <c r="AZ453" s="7" t="e">
        <f>O489-P489-Q489+#REF!-#REF!-#REF!</f>
        <v>#REF!</v>
      </c>
      <c r="BA453" s="9">
        <v>348</v>
      </c>
      <c r="BB453" s="9">
        <f t="shared" ref="BB453:BB502" si="100">IF($F$20=BA453,1,0)</f>
        <v>0</v>
      </c>
      <c r="BC453" s="10" t="e">
        <f t="shared" si="94"/>
        <v>#REF!</v>
      </c>
      <c r="BD453" s="10" t="e">
        <f t="shared" si="85"/>
        <v>#REF!</v>
      </c>
      <c r="BE453" s="11" t="e">
        <f t="shared" si="83"/>
        <v>#REF!</v>
      </c>
      <c r="BF453" s="10" t="e">
        <f t="shared" si="84"/>
        <v>#REF!</v>
      </c>
      <c r="BG453" s="11">
        <f t="shared" si="96"/>
        <v>234219.20954674232</v>
      </c>
      <c r="BH453" s="11">
        <f t="shared" si="96"/>
        <v>22363.350925622795</v>
      </c>
      <c r="BI453" s="9" t="e">
        <f t="shared" si="97"/>
        <v>#REF!</v>
      </c>
    </row>
    <row r="454" spans="1:61" ht="18.95" customHeight="1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196"/>
      <c r="N454" s="63">
        <v>320</v>
      </c>
      <c r="O454" s="65">
        <f t="shared" si="98"/>
        <v>256582.56047236515</v>
      </c>
      <c r="P454" s="65">
        <f t="shared" si="81"/>
        <v>226168.28058801815</v>
      </c>
      <c r="Q454" s="191">
        <f t="shared" si="82"/>
        <v>30414.279884346986</v>
      </c>
      <c r="R454" s="192"/>
      <c r="S454" s="193"/>
      <c r="T454" s="194">
        <f t="shared" si="99"/>
        <v>24105255.626889639</v>
      </c>
      <c r="U454" s="194"/>
      <c r="V454" s="20"/>
      <c r="W454" s="20"/>
      <c r="AZ454" s="7" t="e">
        <f>O490-P490-Q490+#REF!-#REF!-#REF!</f>
        <v>#REF!</v>
      </c>
      <c r="BA454" s="9">
        <v>349</v>
      </c>
      <c r="BB454" s="9">
        <f t="shared" si="100"/>
        <v>0</v>
      </c>
      <c r="BC454" s="10" t="e">
        <f t="shared" si="94"/>
        <v>#REF!</v>
      </c>
      <c r="BD454" s="10" t="e">
        <f t="shared" si="85"/>
        <v>#REF!</v>
      </c>
      <c r="BE454" s="11" t="e">
        <f t="shared" si="83"/>
        <v>#REF!</v>
      </c>
      <c r="BF454" s="10" t="e">
        <f t="shared" si="84"/>
        <v>#REF!</v>
      </c>
      <c r="BG454" s="11">
        <f t="shared" si="96"/>
        <v>234511.98355867577</v>
      </c>
      <c r="BH454" s="11">
        <f t="shared" si="96"/>
        <v>22070.576913689376</v>
      </c>
      <c r="BI454" s="9" t="e">
        <f t="shared" si="97"/>
        <v>#REF!</v>
      </c>
    </row>
    <row r="455" spans="1:61" ht="18.95" customHeight="1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196"/>
      <c r="N455" s="63">
        <v>321</v>
      </c>
      <c r="O455" s="65">
        <f t="shared" si="98"/>
        <v>256582.56047236515</v>
      </c>
      <c r="P455" s="65">
        <f t="shared" ref="P455:P501" si="101">IF(O455=0,0,-PPMT($F$27/12,N455,MAX($F$26*12),$F$25))</f>
        <v>226450.99093875318</v>
      </c>
      <c r="Q455" s="191">
        <f t="shared" ref="Q455:Q501" si="102">IF(O455=0,0,-IPMT($F$27/12,N455,MAX($F$26*12),$F$25))</f>
        <v>30131.569533611964</v>
      </c>
      <c r="R455" s="192"/>
      <c r="S455" s="193"/>
      <c r="T455" s="194">
        <f t="shared" si="99"/>
        <v>23878804.635950886</v>
      </c>
      <c r="U455" s="194"/>
      <c r="V455" s="20"/>
      <c r="W455" s="20"/>
      <c r="AZ455" s="7" t="e">
        <f>O491-P491-Q491+#REF!-#REF!-#REF!</f>
        <v>#REF!</v>
      </c>
      <c r="BA455" s="9">
        <v>350</v>
      </c>
      <c r="BB455" s="9">
        <f t="shared" si="100"/>
        <v>0</v>
      </c>
      <c r="BC455" s="10" t="e">
        <f t="shared" si="94"/>
        <v>#REF!</v>
      </c>
      <c r="BD455" s="10" t="e">
        <f t="shared" si="85"/>
        <v>#REF!</v>
      </c>
      <c r="BE455" s="11" t="e">
        <f t="shared" si="83"/>
        <v>#REF!</v>
      </c>
      <c r="BF455" s="10" t="e">
        <f t="shared" si="84"/>
        <v>#REF!</v>
      </c>
      <c r="BG455" s="11">
        <f t="shared" si="96"/>
        <v>234805.12353812411</v>
      </c>
      <c r="BH455" s="11">
        <f t="shared" si="96"/>
        <v>21777.436934241028</v>
      </c>
      <c r="BI455" s="9" t="e">
        <f t="shared" si="97"/>
        <v>#REF!</v>
      </c>
    </row>
    <row r="456" spans="1:61" ht="18.95" customHeight="1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196"/>
      <c r="N456" s="63">
        <v>322</v>
      </c>
      <c r="O456" s="65">
        <f t="shared" si="98"/>
        <v>256582.56047236515</v>
      </c>
      <c r="P456" s="65">
        <f t="shared" si="101"/>
        <v>226734.05467742664</v>
      </c>
      <c r="Q456" s="191">
        <f t="shared" si="102"/>
        <v>29848.505794938519</v>
      </c>
      <c r="R456" s="192"/>
      <c r="S456" s="193"/>
      <c r="T456" s="194">
        <f t="shared" si="99"/>
        <v>23652070.581273459</v>
      </c>
      <c r="U456" s="194"/>
      <c r="V456" s="20"/>
      <c r="W456" s="20"/>
      <c r="AZ456" s="7" t="e">
        <f>O492-P492-Q492+#REF!-#REF!-#REF!</f>
        <v>#REF!</v>
      </c>
      <c r="BA456" s="9">
        <v>351</v>
      </c>
      <c r="BB456" s="9">
        <f t="shared" si="100"/>
        <v>0</v>
      </c>
      <c r="BC456" s="10" t="e">
        <f>IF(BB456=1,$F$19,IF(BC455&gt;0,BE455,0))</f>
        <v>#REF!</v>
      </c>
      <c r="BD456" s="10" t="e">
        <f t="shared" si="85"/>
        <v>#REF!</v>
      </c>
      <c r="BE456" s="11" t="e">
        <f t="shared" ref="BE456:BE502" si="103">BC456-BD456</f>
        <v>#REF!</v>
      </c>
      <c r="BF456" s="10" t="e">
        <f t="shared" ref="BF456:BF502" si="104">IF(BD456&gt;0,BH456,0)</f>
        <v>#REF!</v>
      </c>
      <c r="BG456" s="11">
        <f t="shared" si="96"/>
        <v>235098.62994254674</v>
      </c>
      <c r="BH456" s="11">
        <f t="shared" si="96"/>
        <v>21483.930529818368</v>
      </c>
      <c r="BI456" s="9" t="e">
        <f t="shared" si="97"/>
        <v>#REF!</v>
      </c>
    </row>
    <row r="457" spans="1:61" ht="18.95" customHeight="1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196"/>
      <c r="N457" s="63">
        <v>323</v>
      </c>
      <c r="O457" s="65">
        <f t="shared" si="98"/>
        <v>256582.56047236515</v>
      </c>
      <c r="P457" s="65">
        <f t="shared" si="101"/>
        <v>227017.47224577342</v>
      </c>
      <c r="Q457" s="191">
        <f t="shared" si="102"/>
        <v>29565.088226591735</v>
      </c>
      <c r="R457" s="192"/>
      <c r="S457" s="193"/>
      <c r="T457" s="194">
        <f t="shared" si="99"/>
        <v>23425053.109027684</v>
      </c>
      <c r="U457" s="194"/>
      <c r="V457" s="20"/>
      <c r="W457" s="20"/>
      <c r="AZ457" s="7" t="e">
        <f>O493-P493-Q493+#REF!-#REF!-#REF!</f>
        <v>#REF!</v>
      </c>
      <c r="BA457" s="9">
        <v>352</v>
      </c>
      <c r="BB457" s="9">
        <f t="shared" si="100"/>
        <v>0</v>
      </c>
      <c r="BC457" s="10" t="e">
        <f t="shared" si="94"/>
        <v>#REF!</v>
      </c>
      <c r="BD457" s="10" t="e">
        <f t="shared" ref="BD457:BD502" si="105">IF(BB457=1,BG457,IF(BC457&gt;0,BG457,0))</f>
        <v>#REF!</v>
      </c>
      <c r="BE457" s="11" t="e">
        <f t="shared" si="103"/>
        <v>#REF!</v>
      </c>
      <c r="BF457" s="10" t="e">
        <f t="shared" si="104"/>
        <v>#REF!</v>
      </c>
      <c r="BG457" s="11">
        <f t="shared" si="96"/>
        <v>235392.50322997497</v>
      </c>
      <c r="BH457" s="11">
        <f t="shared" si="96"/>
        <v>21190.057242390194</v>
      </c>
      <c r="BI457" s="9" t="e">
        <f t="shared" si="97"/>
        <v>#REF!</v>
      </c>
    </row>
    <row r="458" spans="1:61" ht="18.95" customHeight="1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197"/>
      <c r="N458" s="63">
        <v>324</v>
      </c>
      <c r="O458" s="65">
        <f t="shared" si="98"/>
        <v>256582.56047236515</v>
      </c>
      <c r="P458" s="65">
        <f t="shared" si="101"/>
        <v>227301.24408608061</v>
      </c>
      <c r="Q458" s="191">
        <f t="shared" si="102"/>
        <v>29281.316386284518</v>
      </c>
      <c r="R458" s="192"/>
      <c r="S458" s="193"/>
      <c r="T458" s="194">
        <f t="shared" si="99"/>
        <v>23197751.864941604</v>
      </c>
      <c r="U458" s="194"/>
      <c r="V458" s="20"/>
      <c r="W458" s="20"/>
      <c r="Z458" s="7"/>
      <c r="AZ458" s="7" t="e">
        <f>O494-P494-Q494+#REF!-#REF!-#REF!</f>
        <v>#REF!</v>
      </c>
      <c r="BA458" s="9">
        <v>353</v>
      </c>
      <c r="BB458" s="9">
        <f t="shared" si="100"/>
        <v>0</v>
      </c>
      <c r="BC458" s="10" t="e">
        <f t="shared" si="94"/>
        <v>#REF!</v>
      </c>
      <c r="BD458" s="10" t="e">
        <f t="shared" si="105"/>
        <v>#REF!</v>
      </c>
      <c r="BE458" s="11" t="e">
        <f t="shared" si="103"/>
        <v>#REF!</v>
      </c>
      <c r="BF458" s="10" t="e">
        <f t="shared" si="104"/>
        <v>#REF!</v>
      </c>
      <c r="BG458" s="11">
        <f t="shared" si="96"/>
        <v>235686.74385901244</v>
      </c>
      <c r="BH458" s="11">
        <f t="shared" si="96"/>
        <v>20895.816613352723</v>
      </c>
      <c r="BI458" s="9" t="e">
        <f t="shared" si="97"/>
        <v>#REF!</v>
      </c>
    </row>
    <row r="459" spans="1:61" ht="18.95" customHeight="1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2" t="s">
        <v>93</v>
      </c>
      <c r="N459" s="63">
        <v>325</v>
      </c>
      <c r="O459" s="65">
        <f t="shared" si="98"/>
        <v>256582.56047236515</v>
      </c>
      <c r="P459" s="65">
        <f t="shared" si="101"/>
        <v>227585.37064118823</v>
      </c>
      <c r="Q459" s="191">
        <f t="shared" si="102"/>
        <v>28997.189831176918</v>
      </c>
      <c r="R459" s="192"/>
      <c r="S459" s="193"/>
      <c r="T459" s="194">
        <f t="shared" si="99"/>
        <v>22970166.494300418</v>
      </c>
      <c r="U459" s="194"/>
      <c r="V459" s="20"/>
      <c r="W459" s="20"/>
      <c r="AZ459" s="7" t="e">
        <f>O495-P495-Q495+#REF!-#REF!-#REF!</f>
        <v>#REF!</v>
      </c>
      <c r="BA459" s="9">
        <v>354</v>
      </c>
      <c r="BB459" s="9">
        <f t="shared" si="100"/>
        <v>0</v>
      </c>
      <c r="BC459" s="10" t="e">
        <f t="shared" si="94"/>
        <v>#REF!</v>
      </c>
      <c r="BD459" s="10" t="e">
        <f t="shared" si="105"/>
        <v>#REF!</v>
      </c>
      <c r="BE459" s="11" t="e">
        <f t="shared" si="103"/>
        <v>#REF!</v>
      </c>
      <c r="BF459" s="10" t="e">
        <f t="shared" si="104"/>
        <v>#REF!</v>
      </c>
      <c r="BG459" s="11">
        <f t="shared" si="96"/>
        <v>235981.35228883618</v>
      </c>
      <c r="BH459" s="11">
        <f t="shared" si="96"/>
        <v>20601.208183528957</v>
      </c>
      <c r="BI459" s="9" t="e">
        <f t="shared" si="97"/>
        <v>#REF!</v>
      </c>
    </row>
    <row r="460" spans="1:61" ht="18.95" customHeight="1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2"/>
      <c r="N460" s="63">
        <v>326</v>
      </c>
      <c r="O460" s="65">
        <f t="shared" si="98"/>
        <v>256582.56047236515</v>
      </c>
      <c r="P460" s="65">
        <f t="shared" si="101"/>
        <v>227869.85235448973</v>
      </c>
      <c r="Q460" s="191">
        <f t="shared" si="102"/>
        <v>28712.708117875431</v>
      </c>
      <c r="R460" s="192"/>
      <c r="S460" s="193"/>
      <c r="T460" s="194">
        <f t="shared" si="99"/>
        <v>22742296.641945928</v>
      </c>
      <c r="U460" s="194"/>
      <c r="V460" s="20"/>
      <c r="W460" s="20"/>
      <c r="AZ460" s="7" t="e">
        <f>O496-P496-Q496+#REF!-#REF!-#REF!</f>
        <v>#REF!</v>
      </c>
      <c r="BA460" s="9">
        <v>355</v>
      </c>
      <c r="BB460" s="9">
        <f t="shared" si="100"/>
        <v>0</v>
      </c>
      <c r="BC460" s="10" t="e">
        <f t="shared" si="94"/>
        <v>#REF!</v>
      </c>
      <c r="BD460" s="10" t="e">
        <f t="shared" si="105"/>
        <v>#REF!</v>
      </c>
      <c r="BE460" s="11" t="e">
        <f t="shared" si="103"/>
        <v>#REF!</v>
      </c>
      <c r="BF460" s="10" t="e">
        <f t="shared" si="104"/>
        <v>#REF!</v>
      </c>
      <c r="BG460" s="11">
        <f t="shared" si="96"/>
        <v>236276.32897919722</v>
      </c>
      <c r="BH460" s="11">
        <f t="shared" si="96"/>
        <v>20306.231493167914</v>
      </c>
      <c r="BI460" s="9" t="e">
        <f t="shared" si="97"/>
        <v>#REF!</v>
      </c>
    </row>
    <row r="461" spans="1:61" ht="18.95" customHeight="1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2"/>
      <c r="N461" s="63">
        <v>327</v>
      </c>
      <c r="O461" s="65">
        <f t="shared" si="98"/>
        <v>256582.56047236515</v>
      </c>
      <c r="P461" s="65">
        <f t="shared" si="101"/>
        <v>228154.68966993279</v>
      </c>
      <c r="Q461" s="191">
        <f t="shared" si="102"/>
        <v>28427.870802432324</v>
      </c>
      <c r="R461" s="192"/>
      <c r="S461" s="193"/>
      <c r="T461" s="194">
        <f t="shared" si="99"/>
        <v>22514141.952275995</v>
      </c>
      <c r="U461" s="194"/>
      <c r="V461" s="20"/>
      <c r="W461" s="20"/>
      <c r="AZ461" s="7" t="e">
        <f>O497-P497-Q497+#REF!-#REF!-#REF!</f>
        <v>#REF!</v>
      </c>
      <c r="BA461" s="9">
        <v>356</v>
      </c>
      <c r="BB461" s="9">
        <f t="shared" si="100"/>
        <v>0</v>
      </c>
      <c r="BC461" s="10" t="e">
        <f t="shared" si="94"/>
        <v>#REF!</v>
      </c>
      <c r="BD461" s="10" t="e">
        <f t="shared" si="105"/>
        <v>#REF!</v>
      </c>
      <c r="BE461" s="11" t="e">
        <f t="shared" si="103"/>
        <v>#REF!</v>
      </c>
      <c r="BF461" s="10" t="e">
        <f t="shared" si="104"/>
        <v>#REF!</v>
      </c>
      <c r="BG461" s="11">
        <f t="shared" si="96"/>
        <v>236571.67439042122</v>
      </c>
      <c r="BH461" s="11">
        <f t="shared" si="96"/>
        <v>20010.886081943914</v>
      </c>
      <c r="BI461" s="9" t="e">
        <f t="shared" si="97"/>
        <v>#REF!</v>
      </c>
    </row>
    <row r="462" spans="1:61" ht="18.95" customHeight="1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2"/>
      <c r="N462" s="63">
        <v>328</v>
      </c>
      <c r="O462" s="65">
        <f t="shared" si="98"/>
        <v>256582.56047236515</v>
      </c>
      <c r="P462" s="65">
        <f t="shared" si="101"/>
        <v>228439.88303202027</v>
      </c>
      <c r="Q462" s="191">
        <f t="shared" si="102"/>
        <v>28142.677440344905</v>
      </c>
      <c r="R462" s="192"/>
      <c r="S462" s="193"/>
      <c r="T462" s="194">
        <f t="shared" si="99"/>
        <v>22285702.069243975</v>
      </c>
      <c r="U462" s="194"/>
      <c r="V462" s="20"/>
      <c r="W462" s="20"/>
      <c r="AZ462" s="7" t="e">
        <f>O498-P498-Q498+#REF!-#REF!-#REF!</f>
        <v>#REF!</v>
      </c>
      <c r="BA462" s="9">
        <v>357</v>
      </c>
      <c r="BB462" s="9">
        <f t="shared" si="100"/>
        <v>0</v>
      </c>
      <c r="BC462" s="10" t="e">
        <f t="shared" si="94"/>
        <v>#REF!</v>
      </c>
      <c r="BD462" s="10" t="e">
        <f t="shared" si="105"/>
        <v>#REF!</v>
      </c>
      <c r="BE462" s="11" t="e">
        <f t="shared" si="103"/>
        <v>#REF!</v>
      </c>
      <c r="BF462" s="10" t="e">
        <f t="shared" si="104"/>
        <v>#REF!</v>
      </c>
      <c r="BG462" s="11">
        <f t="shared" si="96"/>
        <v>236867.38898340927</v>
      </c>
      <c r="BH462" s="11">
        <f t="shared" si="96"/>
        <v>19715.171488955886</v>
      </c>
      <c r="BI462" s="9" t="e">
        <f t="shared" si="97"/>
        <v>#REF!</v>
      </c>
    </row>
    <row r="463" spans="1:61" ht="18.95" customHeight="1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2"/>
      <c r="N463" s="63">
        <v>329</v>
      </c>
      <c r="O463" s="65">
        <f t="shared" si="98"/>
        <v>256582.56047236515</v>
      </c>
      <c r="P463" s="65">
        <f t="shared" si="101"/>
        <v>228725.43288581027</v>
      </c>
      <c r="Q463" s="191">
        <f t="shared" si="102"/>
        <v>27857.127586554881</v>
      </c>
      <c r="R463" s="192"/>
      <c r="S463" s="193"/>
      <c r="T463" s="194">
        <f t="shared" si="99"/>
        <v>22056976.636358164</v>
      </c>
      <c r="U463" s="194"/>
      <c r="V463" s="20"/>
      <c r="W463" s="20"/>
      <c r="AZ463" s="7" t="e">
        <f>O499-P499-Q499+#REF!-#REF!-#REF!</f>
        <v>#REF!</v>
      </c>
      <c r="BA463" s="9">
        <v>358</v>
      </c>
      <c r="BB463" s="9">
        <f t="shared" si="100"/>
        <v>0</v>
      </c>
      <c r="BC463" s="10" t="e">
        <f t="shared" si="94"/>
        <v>#REF!</v>
      </c>
      <c r="BD463" s="10" t="e">
        <f t="shared" si="105"/>
        <v>#REF!</v>
      </c>
      <c r="BE463" s="11" t="e">
        <f t="shared" si="103"/>
        <v>#REF!</v>
      </c>
      <c r="BF463" s="10" t="e">
        <f t="shared" si="104"/>
        <v>#REF!</v>
      </c>
      <c r="BG463" s="11">
        <f t="shared" si="96"/>
        <v>237163.47321963852</v>
      </c>
      <c r="BH463" s="11">
        <f t="shared" si="96"/>
        <v>19419.087252726626</v>
      </c>
      <c r="BI463" s="9" t="e">
        <f t="shared" si="97"/>
        <v>#REF!</v>
      </c>
    </row>
    <row r="464" spans="1:61" ht="18.95" customHeight="1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2"/>
      <c r="N464" s="63">
        <v>330</v>
      </c>
      <c r="O464" s="65">
        <f t="shared" si="98"/>
        <v>256582.56047236515</v>
      </c>
      <c r="P464" s="65">
        <f t="shared" si="101"/>
        <v>229011.3396769175</v>
      </c>
      <c r="Q464" s="191">
        <f t="shared" si="102"/>
        <v>27571.220795447618</v>
      </c>
      <c r="R464" s="192"/>
      <c r="S464" s="193"/>
      <c r="T464" s="194">
        <f t="shared" si="99"/>
        <v>21827965.296681248</v>
      </c>
      <c r="U464" s="194"/>
      <c r="V464" s="20"/>
      <c r="W464" s="20"/>
      <c r="Z464" s="7"/>
      <c r="AZ464" s="7" t="e">
        <f>O500-P500-Q500+#REF!-#REF!-#REF!</f>
        <v>#REF!</v>
      </c>
      <c r="BA464" s="9">
        <v>359</v>
      </c>
      <c r="BB464" s="9">
        <f t="shared" si="100"/>
        <v>0</v>
      </c>
      <c r="BC464" s="10" t="e">
        <f t="shared" si="94"/>
        <v>#REF!</v>
      </c>
      <c r="BD464" s="10" t="e">
        <f t="shared" si="105"/>
        <v>#REF!</v>
      </c>
      <c r="BE464" s="11" t="e">
        <f t="shared" si="103"/>
        <v>#REF!</v>
      </c>
      <c r="BF464" s="10" t="e">
        <f t="shared" si="104"/>
        <v>#REF!</v>
      </c>
      <c r="BG464" s="11">
        <f t="shared" si="96"/>
        <v>237459.92756116309</v>
      </c>
      <c r="BH464" s="11">
        <f t="shared" si="96"/>
        <v>19122.632911202076</v>
      </c>
      <c r="BI464" s="9" t="e">
        <f t="shared" si="97"/>
        <v>#REF!</v>
      </c>
    </row>
    <row r="465" spans="1:61" ht="18.95" customHeight="1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41"/>
      <c r="M465" s="202"/>
      <c r="N465" s="63">
        <v>331</v>
      </c>
      <c r="O465" s="65">
        <f t="shared" si="98"/>
        <v>256582.56047236515</v>
      </c>
      <c r="P465" s="65">
        <f t="shared" si="101"/>
        <v>229297.60385151365</v>
      </c>
      <c r="Q465" s="191">
        <f t="shared" si="102"/>
        <v>27284.956620851466</v>
      </c>
      <c r="R465" s="192"/>
      <c r="S465" s="193"/>
      <c r="T465" s="194">
        <f t="shared" si="99"/>
        <v>21598667.692829736</v>
      </c>
      <c r="U465" s="194"/>
      <c r="V465" s="20"/>
      <c r="W465" s="20"/>
      <c r="AZ465" s="7" t="e">
        <f>O501-P501-Q501+#REF!-#REF!-#REF!</f>
        <v>#REF!</v>
      </c>
      <c r="BA465" s="9">
        <v>360</v>
      </c>
      <c r="BB465" s="9">
        <f t="shared" si="100"/>
        <v>0</v>
      </c>
      <c r="BC465" s="10" t="e">
        <f t="shared" si="94"/>
        <v>#REF!</v>
      </c>
      <c r="BD465" s="10" t="e">
        <f t="shared" si="105"/>
        <v>#REF!</v>
      </c>
      <c r="BE465" s="11" t="e">
        <f t="shared" si="103"/>
        <v>#REF!</v>
      </c>
      <c r="BF465" s="10" t="e">
        <f t="shared" si="104"/>
        <v>#REF!</v>
      </c>
      <c r="BG465" s="11">
        <f t="shared" si="96"/>
        <v>237756.75247061451</v>
      </c>
      <c r="BH465" s="11">
        <f t="shared" si="96"/>
        <v>18825.808001750625</v>
      </c>
      <c r="BI465" s="9" t="e">
        <f t="shared" si="97"/>
        <v>#REF!</v>
      </c>
    </row>
    <row r="466" spans="1:61" ht="18.95" customHeight="1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96"/>
      <c r="M466" s="202"/>
      <c r="N466" s="63">
        <v>332</v>
      </c>
      <c r="O466" s="65">
        <f t="shared" si="98"/>
        <v>256582.56047236515</v>
      </c>
      <c r="P466" s="65">
        <f t="shared" si="101"/>
        <v>229584.22585632806</v>
      </c>
      <c r="Q466" s="191">
        <f t="shared" si="102"/>
        <v>26998.334616037078</v>
      </c>
      <c r="R466" s="192"/>
      <c r="S466" s="193"/>
      <c r="T466" s="194">
        <f t="shared" si="99"/>
        <v>21369083.466973409</v>
      </c>
      <c r="U466" s="194"/>
      <c r="V466" s="20"/>
      <c r="W466" s="20"/>
      <c r="AZ466" s="7" t="e">
        <f>#REF!-#REF!-#REF!+#REF!-#REF!-#REF!</f>
        <v>#REF!</v>
      </c>
      <c r="BA466" s="9">
        <v>361</v>
      </c>
      <c r="BB466" s="9">
        <f t="shared" si="100"/>
        <v>0</v>
      </c>
      <c r="BC466" s="10" t="e">
        <f t="shared" si="94"/>
        <v>#REF!</v>
      </c>
      <c r="BD466" s="10" t="e">
        <f t="shared" si="105"/>
        <v>#REF!</v>
      </c>
      <c r="BE466" s="11" t="e">
        <f t="shared" si="103"/>
        <v>#REF!</v>
      </c>
      <c r="BF466" s="10" t="e">
        <f t="shared" si="104"/>
        <v>#REF!</v>
      </c>
      <c r="BG466" s="11" t="e">
        <f>#REF!</f>
        <v>#REF!</v>
      </c>
      <c r="BH466" s="11" t="e">
        <f>#REF!</f>
        <v>#REF!</v>
      </c>
      <c r="BI466" s="9" t="e">
        <f t="shared" si="97"/>
        <v>#REF!</v>
      </c>
    </row>
    <row r="467" spans="1:61" ht="18.95" customHeight="1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97"/>
      <c r="M467" s="202"/>
      <c r="N467" s="63">
        <v>333</v>
      </c>
      <c r="O467" s="65">
        <f t="shared" si="98"/>
        <v>256582.56047236515</v>
      </c>
      <c r="P467" s="65">
        <f t="shared" si="101"/>
        <v>229871.20613864847</v>
      </c>
      <c r="Q467" s="191">
        <f t="shared" si="102"/>
        <v>26711.354333716663</v>
      </c>
      <c r="R467" s="192"/>
      <c r="S467" s="193"/>
      <c r="T467" s="194">
        <f t="shared" si="99"/>
        <v>21139212.260834761</v>
      </c>
      <c r="U467" s="194"/>
      <c r="V467" s="20"/>
      <c r="W467" s="20"/>
      <c r="AZ467" s="7" t="e">
        <f>#REF!-#REF!-#REF!+#REF!-#REF!-#REF!</f>
        <v>#REF!</v>
      </c>
      <c r="BA467" s="9">
        <v>362</v>
      </c>
      <c r="BB467" s="9">
        <f t="shared" si="100"/>
        <v>0</v>
      </c>
      <c r="BC467" s="10" t="e">
        <f t="shared" si="94"/>
        <v>#REF!</v>
      </c>
      <c r="BD467" s="10" t="e">
        <f t="shared" si="105"/>
        <v>#REF!</v>
      </c>
      <c r="BE467" s="11" t="e">
        <f t="shared" si="103"/>
        <v>#REF!</v>
      </c>
      <c r="BF467" s="10" t="e">
        <f t="shared" si="104"/>
        <v>#REF!</v>
      </c>
      <c r="BG467" s="11" t="e">
        <f>#REF!</f>
        <v>#REF!</v>
      </c>
      <c r="BH467" s="11" t="e">
        <f>#REF!</f>
        <v>#REF!</v>
      </c>
      <c r="BI467" s="9" t="e">
        <f t="shared" si="97"/>
        <v>#REF!</v>
      </c>
    </row>
    <row r="468" spans="1:61" ht="18.95" customHeight="1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98"/>
      <c r="M468" s="202"/>
      <c r="N468" s="63">
        <v>334</v>
      </c>
      <c r="O468" s="65">
        <f t="shared" si="98"/>
        <v>256582.56047236515</v>
      </c>
      <c r="P468" s="65">
        <f t="shared" si="101"/>
        <v>230158.54514632176</v>
      </c>
      <c r="Q468" s="191">
        <f t="shared" si="102"/>
        <v>26424.015326043358</v>
      </c>
      <c r="R468" s="192"/>
      <c r="S468" s="193"/>
      <c r="T468" s="194">
        <f t="shared" si="99"/>
        <v>20909053.715688441</v>
      </c>
      <c r="U468" s="194"/>
      <c r="V468" s="20"/>
      <c r="W468" s="20"/>
      <c r="AZ468" s="7" t="e">
        <f>#REF!-#REF!-#REF!+#REF!-#REF!-#REF!</f>
        <v>#REF!</v>
      </c>
      <c r="BA468" s="9">
        <v>363</v>
      </c>
      <c r="BB468" s="9">
        <f t="shared" si="100"/>
        <v>0</v>
      </c>
      <c r="BC468" s="10" t="e">
        <f t="shared" si="94"/>
        <v>#REF!</v>
      </c>
      <c r="BD468" s="10" t="e">
        <f t="shared" si="105"/>
        <v>#REF!</v>
      </c>
      <c r="BE468" s="11" t="e">
        <f t="shared" si="103"/>
        <v>#REF!</v>
      </c>
      <c r="BF468" s="10" t="e">
        <f t="shared" si="104"/>
        <v>#REF!</v>
      </c>
      <c r="BG468" s="11" t="e">
        <f>#REF!</f>
        <v>#REF!</v>
      </c>
      <c r="BH468" s="11" t="e">
        <f>#REF!</f>
        <v>#REF!</v>
      </c>
      <c r="BI468" s="9" t="e">
        <f t="shared" si="97"/>
        <v>#REF!</v>
      </c>
    </row>
    <row r="469" spans="1:61" ht="18.95" customHeight="1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2"/>
      <c r="N469" s="63">
        <v>335</v>
      </c>
      <c r="O469" s="65">
        <f t="shared" si="98"/>
        <v>256582.56047236515</v>
      </c>
      <c r="P469" s="65">
        <f t="shared" si="101"/>
        <v>230446.24332775467</v>
      </c>
      <c r="Q469" s="191">
        <f t="shared" si="102"/>
        <v>26136.317144610457</v>
      </c>
      <c r="R469" s="192"/>
      <c r="S469" s="193"/>
      <c r="T469" s="194">
        <f t="shared" si="99"/>
        <v>20678607.472360685</v>
      </c>
      <c r="U469" s="194"/>
      <c r="V469" s="20"/>
      <c r="W469" s="20"/>
      <c r="AZ469" s="7" t="e">
        <f>#REF!-#REF!-#REF!+#REF!-#REF!-#REF!</f>
        <v>#REF!</v>
      </c>
      <c r="BA469" s="9">
        <v>364</v>
      </c>
      <c r="BB469" s="9">
        <f t="shared" si="100"/>
        <v>0</v>
      </c>
      <c r="BC469" s="10" t="e">
        <f t="shared" si="94"/>
        <v>#REF!</v>
      </c>
      <c r="BD469" s="10" t="e">
        <f t="shared" si="105"/>
        <v>#REF!</v>
      </c>
      <c r="BE469" s="11" t="e">
        <f t="shared" si="103"/>
        <v>#REF!</v>
      </c>
      <c r="BF469" s="10" t="e">
        <f t="shared" si="104"/>
        <v>#REF!</v>
      </c>
      <c r="BG469" s="11" t="e">
        <f>#REF!</f>
        <v>#REF!</v>
      </c>
      <c r="BH469" s="11" t="e">
        <f>#REF!</f>
        <v>#REF!</v>
      </c>
      <c r="BI469" s="9" t="e">
        <f t="shared" si="97"/>
        <v>#REF!</v>
      </c>
    </row>
    <row r="470" spans="1:61" ht="18.95" customHeight="1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3"/>
      <c r="N470" s="99">
        <v>336</v>
      </c>
      <c r="O470" s="100">
        <f t="shared" si="98"/>
        <v>256582.56047236515</v>
      </c>
      <c r="P470" s="100">
        <f t="shared" si="101"/>
        <v>230734.30113191437</v>
      </c>
      <c r="Q470" s="198">
        <f t="shared" si="102"/>
        <v>25848.259340450761</v>
      </c>
      <c r="R470" s="199"/>
      <c r="S470" s="200"/>
      <c r="T470" s="201">
        <f t="shared" si="99"/>
        <v>20447873.17122877</v>
      </c>
      <c r="U470" s="201"/>
      <c r="V470" s="20"/>
      <c r="W470" s="20"/>
      <c r="Z470" s="7"/>
      <c r="AZ470" s="7" t="e">
        <f>#REF!-#REF!-#REF!+#REF!-#REF!-#REF!</f>
        <v>#REF!</v>
      </c>
      <c r="BA470" s="9">
        <v>365</v>
      </c>
      <c r="BB470" s="9">
        <f t="shared" si="100"/>
        <v>0</v>
      </c>
      <c r="BC470" s="10" t="e">
        <f t="shared" si="94"/>
        <v>#REF!</v>
      </c>
      <c r="BD470" s="10" t="e">
        <f t="shared" si="105"/>
        <v>#REF!</v>
      </c>
      <c r="BE470" s="11" t="e">
        <f t="shared" si="103"/>
        <v>#REF!</v>
      </c>
      <c r="BF470" s="10" t="e">
        <f t="shared" si="104"/>
        <v>#REF!</v>
      </c>
      <c r="BG470" s="11" t="e">
        <f>#REF!</f>
        <v>#REF!</v>
      </c>
      <c r="BH470" s="11" t="e">
        <f>#REF!</f>
        <v>#REF!</v>
      </c>
      <c r="BI470" s="9" t="e">
        <f t="shared" si="97"/>
        <v>#REF!</v>
      </c>
    </row>
    <row r="471" spans="1:61" ht="18.95" customHeight="1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101"/>
      <c r="N471" s="102"/>
      <c r="O471" s="103"/>
      <c r="P471" s="103"/>
      <c r="Q471" s="104"/>
      <c r="R471" s="105"/>
      <c r="S471" s="105"/>
      <c r="T471" s="106"/>
      <c r="U471" s="106"/>
      <c r="V471" s="20"/>
      <c r="W471" s="20"/>
      <c r="Z471" s="7"/>
      <c r="AZ471" s="7"/>
      <c r="BA471" s="9"/>
      <c r="BB471" s="9"/>
      <c r="BC471" s="10"/>
      <c r="BD471" s="10"/>
      <c r="BE471" s="11"/>
      <c r="BF471" s="10"/>
      <c r="BG471" s="11"/>
      <c r="BH471" s="11"/>
      <c r="BI471" s="9"/>
    </row>
    <row r="472" spans="1:61" ht="18.95" customHeight="1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66"/>
      <c r="N472" s="67"/>
      <c r="O472" s="53"/>
      <c r="P472" s="53"/>
      <c r="Q472" s="68"/>
      <c r="R472" s="30"/>
      <c r="S472" s="30"/>
      <c r="T472" s="69"/>
      <c r="U472" s="69"/>
      <c r="V472" s="20"/>
      <c r="W472" s="20"/>
      <c r="Z472" s="7"/>
      <c r="AZ472" s="7"/>
      <c r="BA472" s="9"/>
      <c r="BB472" s="9"/>
      <c r="BC472" s="10"/>
      <c r="BD472" s="10"/>
      <c r="BE472" s="11"/>
      <c r="BF472" s="10"/>
      <c r="BG472" s="11"/>
      <c r="BH472" s="11"/>
      <c r="BI472" s="9"/>
    </row>
    <row r="473" spans="1:61" ht="18.95" customHeight="1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66"/>
      <c r="N473" s="67"/>
      <c r="O473" s="53"/>
      <c r="P473" s="53"/>
      <c r="Q473" s="68"/>
      <c r="R473" s="30"/>
      <c r="S473" s="30"/>
      <c r="T473" s="69"/>
      <c r="U473" s="69"/>
      <c r="V473" s="20"/>
      <c r="W473" s="20"/>
      <c r="Z473" s="7"/>
      <c r="AZ473" s="7"/>
      <c r="BA473" s="9"/>
      <c r="BB473" s="9"/>
      <c r="BC473" s="10"/>
      <c r="BD473" s="10"/>
      <c r="BE473" s="11"/>
      <c r="BF473" s="10"/>
      <c r="BG473" s="11"/>
      <c r="BH473" s="11"/>
      <c r="BI473" s="9"/>
    </row>
    <row r="474" spans="1:61" ht="51" customHeight="1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66"/>
      <c r="N474" s="67"/>
      <c r="O474" s="53"/>
      <c r="P474" s="53"/>
      <c r="Q474" s="68"/>
      <c r="R474" s="30"/>
      <c r="S474" s="30"/>
      <c r="T474" s="69"/>
      <c r="U474" s="69"/>
      <c r="V474" s="20"/>
      <c r="W474" s="20"/>
      <c r="Z474" s="7"/>
      <c r="AZ474" s="7"/>
      <c r="BA474" s="9"/>
      <c r="BB474" s="9"/>
      <c r="BC474" s="10"/>
      <c r="BD474" s="10"/>
      <c r="BE474" s="11"/>
      <c r="BF474" s="10"/>
      <c r="BG474" s="11"/>
      <c r="BH474" s="11"/>
      <c r="BI474" s="9"/>
    </row>
    <row r="475" spans="1:61" ht="18.95" customHeight="1">
      <c r="A475" s="52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190" t="s">
        <v>94</v>
      </c>
      <c r="N475" s="190"/>
      <c r="O475" s="190"/>
      <c r="P475" s="190"/>
      <c r="Q475" s="190"/>
      <c r="R475" s="190"/>
      <c r="S475" s="190"/>
      <c r="T475" s="190"/>
      <c r="U475" s="16"/>
      <c r="V475" s="171"/>
      <c r="W475" s="171"/>
      <c r="Z475" s="7"/>
      <c r="AZ475" s="7"/>
      <c r="BA475" s="9"/>
      <c r="BB475" s="9"/>
      <c r="BC475" s="10"/>
      <c r="BD475" s="10"/>
      <c r="BE475" s="11"/>
      <c r="BF475" s="10"/>
      <c r="BG475" s="11"/>
      <c r="BH475" s="11"/>
      <c r="BI475" s="9"/>
    </row>
    <row r="476" spans="1:61" ht="18.95" customHeight="1">
      <c r="A476" s="52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190"/>
      <c r="N476" s="190"/>
      <c r="O476" s="190"/>
      <c r="P476" s="190"/>
      <c r="Q476" s="190"/>
      <c r="R476" s="190"/>
      <c r="S476" s="190"/>
      <c r="T476" s="190"/>
      <c r="U476" s="17">
        <f ca="1">TODAY()</f>
        <v>45397</v>
      </c>
      <c r="V476" s="171"/>
      <c r="W476" s="171"/>
      <c r="Z476" s="7"/>
      <c r="AZ476" s="7"/>
      <c r="BA476" s="9"/>
      <c r="BB476" s="9"/>
      <c r="BC476" s="10"/>
      <c r="BD476" s="10"/>
      <c r="BE476" s="11"/>
      <c r="BF476" s="10"/>
      <c r="BG476" s="11"/>
      <c r="BH476" s="11"/>
      <c r="BI476" s="9"/>
    </row>
    <row r="477" spans="1:61" ht="12.6" customHeight="1">
      <c r="A477" s="76"/>
      <c r="B477" s="76"/>
      <c r="C477" s="76"/>
      <c r="D477" s="76"/>
      <c r="E477" s="76"/>
      <c r="F477" s="76"/>
      <c r="G477" s="76"/>
      <c r="H477" s="76"/>
      <c r="I477" s="76"/>
      <c r="J477" s="76"/>
      <c r="K477" s="76"/>
      <c r="L477" s="76"/>
      <c r="M477" s="77"/>
      <c r="N477" s="77"/>
      <c r="O477" s="77"/>
      <c r="P477" s="77"/>
      <c r="Q477" s="77"/>
      <c r="R477" s="77"/>
      <c r="S477" s="77"/>
      <c r="T477" s="77"/>
      <c r="U477" s="78"/>
      <c r="V477" s="55"/>
      <c r="W477" s="55"/>
      <c r="Z477" s="7"/>
      <c r="AZ477" s="7"/>
      <c r="BA477" s="9"/>
      <c r="BB477" s="9"/>
      <c r="BC477" s="10"/>
      <c r="BD477" s="10"/>
      <c r="BE477" s="11"/>
      <c r="BF477" s="10"/>
      <c r="BG477" s="11"/>
      <c r="BH477" s="11"/>
      <c r="BI477" s="9"/>
    </row>
    <row r="478" spans="1:61" ht="18.95" customHeight="1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8" t="s">
        <v>95</v>
      </c>
      <c r="N478" s="63">
        <v>337</v>
      </c>
      <c r="O478" s="65">
        <f>IF(T470&lt;1,0,O470)</f>
        <v>256582.56047236515</v>
      </c>
      <c r="P478" s="65">
        <f t="shared" si="101"/>
        <v>231022.71900832927</v>
      </c>
      <c r="Q478" s="191">
        <f t="shared" si="102"/>
        <v>25559.841464035871</v>
      </c>
      <c r="R478" s="192"/>
      <c r="S478" s="193"/>
      <c r="T478" s="194">
        <f>IF(T470&lt;0,0,T470-P478)</f>
        <v>20216850.45222044</v>
      </c>
      <c r="U478" s="194"/>
      <c r="V478" s="20"/>
      <c r="W478" s="20"/>
      <c r="AZ478" s="7" t="e">
        <f>#REF!-#REF!-#REF!+#REF!-#REF!-#REF!</f>
        <v>#REF!</v>
      </c>
      <c r="BA478" s="9">
        <v>366</v>
      </c>
      <c r="BB478" s="9">
        <f t="shared" si="100"/>
        <v>0</v>
      </c>
      <c r="BC478" s="10" t="e">
        <f>IF(BB478=1,$F$19,IF(BC470&gt;0,BE470,0))</f>
        <v>#REF!</v>
      </c>
      <c r="BD478" s="10" t="e">
        <f t="shared" si="105"/>
        <v>#REF!</v>
      </c>
      <c r="BE478" s="11" t="e">
        <f t="shared" si="103"/>
        <v>#REF!</v>
      </c>
      <c r="BF478" s="10" t="e">
        <f t="shared" si="104"/>
        <v>#REF!</v>
      </c>
      <c r="BG478" s="11" t="e">
        <f>#REF!</f>
        <v>#REF!</v>
      </c>
      <c r="BH478" s="11" t="e">
        <f>#REF!</f>
        <v>#REF!</v>
      </c>
      <c r="BI478" s="9" t="e">
        <f t="shared" si="97"/>
        <v>#REF!</v>
      </c>
    </row>
    <row r="479" spans="1:61" ht="18.95" customHeight="1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8"/>
      <c r="N479" s="63">
        <v>338</v>
      </c>
      <c r="O479" s="65">
        <f t="shared" ref="O479:O501" si="106">IF(T478&lt;1,0,O478)</f>
        <v>256582.56047236515</v>
      </c>
      <c r="P479" s="65">
        <f t="shared" si="101"/>
        <v>231311.49740708969</v>
      </c>
      <c r="Q479" s="191">
        <f t="shared" si="102"/>
        <v>25271.063065275459</v>
      </c>
      <c r="R479" s="192"/>
      <c r="S479" s="193"/>
      <c r="T479" s="194">
        <f t="shared" ref="T479:T501" si="107">IF(T478&lt;0,0,T478-P479)</f>
        <v>19985538.95481335</v>
      </c>
      <c r="U479" s="194"/>
      <c r="V479" s="20"/>
      <c r="W479" s="20"/>
      <c r="AZ479" s="7" t="e">
        <f>#REF!-#REF!-#REF!+#REF!-#REF!-#REF!</f>
        <v>#REF!</v>
      </c>
      <c r="BA479" s="9">
        <v>367</v>
      </c>
      <c r="BB479" s="9">
        <f t="shared" si="100"/>
        <v>0</v>
      </c>
      <c r="BC479" s="10" t="e">
        <f t="shared" si="94"/>
        <v>#REF!</v>
      </c>
      <c r="BD479" s="10" t="e">
        <f t="shared" si="105"/>
        <v>#REF!</v>
      </c>
      <c r="BE479" s="11" t="e">
        <f t="shared" si="103"/>
        <v>#REF!</v>
      </c>
      <c r="BF479" s="10" t="e">
        <f t="shared" si="104"/>
        <v>#REF!</v>
      </c>
      <c r="BG479" s="11" t="e">
        <f>#REF!</f>
        <v>#REF!</v>
      </c>
      <c r="BH479" s="11" t="e">
        <f>#REF!</f>
        <v>#REF!</v>
      </c>
      <c r="BI479" s="9" t="e">
        <f t="shared" si="97"/>
        <v>#REF!</v>
      </c>
    </row>
    <row r="480" spans="1:61" ht="18.95" customHeight="1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8"/>
      <c r="N480" s="63">
        <v>339</v>
      </c>
      <c r="O480" s="65">
        <f t="shared" si="106"/>
        <v>256582.56047236515</v>
      </c>
      <c r="P480" s="65">
        <f t="shared" si="101"/>
        <v>231600.63677884854</v>
      </c>
      <c r="Q480" s="191">
        <f t="shared" si="102"/>
        <v>24981.923693516594</v>
      </c>
      <c r="R480" s="192"/>
      <c r="S480" s="193"/>
      <c r="T480" s="194">
        <f t="shared" si="107"/>
        <v>19753938.3180345</v>
      </c>
      <c r="U480" s="194"/>
      <c r="V480" s="20"/>
      <c r="W480" s="20"/>
      <c r="AZ480" s="7" t="e">
        <f>#REF!-#REF!-#REF!+#REF!-#REF!-#REF!</f>
        <v>#REF!</v>
      </c>
      <c r="BA480" s="9">
        <v>368</v>
      </c>
      <c r="BB480" s="9">
        <f t="shared" si="100"/>
        <v>0</v>
      </c>
      <c r="BC480" s="10" t="e">
        <f t="shared" si="94"/>
        <v>#REF!</v>
      </c>
      <c r="BD480" s="10" t="e">
        <f t="shared" si="105"/>
        <v>#REF!</v>
      </c>
      <c r="BE480" s="11" t="e">
        <f t="shared" si="103"/>
        <v>#REF!</v>
      </c>
      <c r="BF480" s="10" t="e">
        <f t="shared" si="104"/>
        <v>#REF!</v>
      </c>
      <c r="BG480" s="11" t="e">
        <f>#REF!</f>
        <v>#REF!</v>
      </c>
      <c r="BH480" s="11" t="e">
        <f>#REF!</f>
        <v>#REF!</v>
      </c>
      <c r="BI480" s="9" t="e">
        <f t="shared" si="97"/>
        <v>#REF!</v>
      </c>
    </row>
    <row r="481" spans="1:61" ht="18.95" customHeight="1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8"/>
      <c r="N481" s="63">
        <v>340</v>
      </c>
      <c r="O481" s="65">
        <f t="shared" si="106"/>
        <v>256582.56047236515</v>
      </c>
      <c r="P481" s="65">
        <f t="shared" si="101"/>
        <v>231890.13757482209</v>
      </c>
      <c r="Q481" s="191">
        <f t="shared" si="102"/>
        <v>24692.422897543031</v>
      </c>
      <c r="R481" s="192"/>
      <c r="S481" s="193"/>
      <c r="T481" s="194">
        <f t="shared" si="107"/>
        <v>19522048.180459678</v>
      </c>
      <c r="U481" s="194"/>
      <c r="V481" s="20"/>
      <c r="W481" s="20"/>
      <c r="AZ481" s="7" t="e">
        <f>#REF!-#REF!-#REF!+#REF!-#REF!-#REF!</f>
        <v>#REF!</v>
      </c>
      <c r="BA481" s="9">
        <v>369</v>
      </c>
      <c r="BB481" s="9">
        <f t="shared" si="100"/>
        <v>0</v>
      </c>
      <c r="BC481" s="10" t="e">
        <f t="shared" si="94"/>
        <v>#REF!</v>
      </c>
      <c r="BD481" s="10" t="e">
        <f t="shared" si="105"/>
        <v>#REF!</v>
      </c>
      <c r="BE481" s="11" t="e">
        <f t="shared" si="103"/>
        <v>#REF!</v>
      </c>
      <c r="BF481" s="10" t="e">
        <f t="shared" si="104"/>
        <v>#REF!</v>
      </c>
      <c r="BG481" s="11" t="e">
        <f>#REF!</f>
        <v>#REF!</v>
      </c>
      <c r="BH481" s="11" t="e">
        <f>#REF!</f>
        <v>#REF!</v>
      </c>
      <c r="BI481" s="9" t="e">
        <f t="shared" si="97"/>
        <v>#REF!</v>
      </c>
    </row>
    <row r="482" spans="1:61" ht="18.95" customHeight="1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8"/>
      <c r="N482" s="63">
        <v>341</v>
      </c>
      <c r="O482" s="65">
        <f t="shared" si="106"/>
        <v>256582.56047236515</v>
      </c>
      <c r="P482" s="65">
        <f t="shared" si="101"/>
        <v>232180.00024679062</v>
      </c>
      <c r="Q482" s="191">
        <f t="shared" si="102"/>
        <v>24402.560225574511</v>
      </c>
      <c r="R482" s="192"/>
      <c r="S482" s="193"/>
      <c r="T482" s="194">
        <f t="shared" si="107"/>
        <v>19289868.180212889</v>
      </c>
      <c r="U482" s="194"/>
      <c r="V482" s="20"/>
      <c r="W482" s="20"/>
      <c r="AZ482" s="7" t="e">
        <f>#REF!-#REF!-#REF!+#REF!-#REF!-#REF!</f>
        <v>#REF!</v>
      </c>
      <c r="BA482" s="9">
        <v>370</v>
      </c>
      <c r="BB482" s="9">
        <f t="shared" si="100"/>
        <v>0</v>
      </c>
      <c r="BC482" s="10" t="e">
        <f t="shared" si="94"/>
        <v>#REF!</v>
      </c>
      <c r="BD482" s="10" t="e">
        <f t="shared" si="105"/>
        <v>#REF!</v>
      </c>
      <c r="BE482" s="11" t="e">
        <f t="shared" si="103"/>
        <v>#REF!</v>
      </c>
      <c r="BF482" s="10" t="e">
        <f t="shared" si="104"/>
        <v>#REF!</v>
      </c>
      <c r="BG482" s="11" t="e">
        <f>#REF!</f>
        <v>#REF!</v>
      </c>
      <c r="BH482" s="11" t="e">
        <f>#REF!</f>
        <v>#REF!</v>
      </c>
      <c r="BI482" s="9" t="e">
        <f t="shared" si="97"/>
        <v>#REF!</v>
      </c>
    </row>
    <row r="483" spans="1:61" ht="18.95" customHeight="1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8"/>
      <c r="N483" s="63">
        <v>342</v>
      </c>
      <c r="O483" s="65">
        <f t="shared" si="106"/>
        <v>256582.56047236515</v>
      </c>
      <c r="P483" s="65">
        <f t="shared" si="101"/>
        <v>232470.22524709915</v>
      </c>
      <c r="Q483" s="191">
        <f t="shared" si="102"/>
        <v>24112.335225266019</v>
      </c>
      <c r="R483" s="192"/>
      <c r="S483" s="193"/>
      <c r="T483" s="194">
        <f t="shared" si="107"/>
        <v>19057397.954965789</v>
      </c>
      <c r="U483" s="194"/>
      <c r="V483" s="20"/>
      <c r="W483" s="20"/>
      <c r="Z483" s="7"/>
      <c r="AZ483" s="7" t="e">
        <f>#REF!-#REF!-#REF!+#REF!-#REF!-#REF!</f>
        <v>#REF!</v>
      </c>
      <c r="BA483" s="9">
        <v>371</v>
      </c>
      <c r="BB483" s="9">
        <f t="shared" si="100"/>
        <v>0</v>
      </c>
      <c r="BC483" s="10" t="e">
        <f t="shared" si="94"/>
        <v>#REF!</v>
      </c>
      <c r="BD483" s="10" t="e">
        <f t="shared" si="105"/>
        <v>#REF!</v>
      </c>
      <c r="BE483" s="11" t="e">
        <f t="shared" si="103"/>
        <v>#REF!</v>
      </c>
      <c r="BF483" s="10" t="e">
        <f t="shared" si="104"/>
        <v>#REF!</v>
      </c>
      <c r="BG483" s="11" t="e">
        <f>#REF!</f>
        <v>#REF!</v>
      </c>
      <c r="BH483" s="11" t="e">
        <f>#REF!</f>
        <v>#REF!</v>
      </c>
      <c r="BI483" s="9" t="e">
        <f t="shared" si="97"/>
        <v>#REF!</v>
      </c>
    </row>
    <row r="484" spans="1:61" ht="18.95" customHeight="1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8"/>
      <c r="N484" s="63">
        <v>343</v>
      </c>
      <c r="O484" s="65">
        <f t="shared" si="106"/>
        <v>256582.56047236515</v>
      </c>
      <c r="P484" s="65">
        <f t="shared" si="101"/>
        <v>232760.81302865801</v>
      </c>
      <c r="Q484" s="191">
        <f t="shared" si="102"/>
        <v>23821.747443707143</v>
      </c>
      <c r="R484" s="192"/>
      <c r="S484" s="193"/>
      <c r="T484" s="194">
        <f t="shared" si="107"/>
        <v>18824637.141937129</v>
      </c>
      <c r="U484" s="194"/>
      <c r="V484" s="20"/>
      <c r="W484" s="20"/>
      <c r="AZ484" s="7" t="e">
        <f>#REF!-#REF!-#REF!+#REF!-#REF!-#REF!</f>
        <v>#REF!</v>
      </c>
      <c r="BA484" s="9">
        <v>372</v>
      </c>
      <c r="BB484" s="9">
        <f t="shared" si="100"/>
        <v>0</v>
      </c>
      <c r="BC484" s="10" t="e">
        <f t="shared" si="94"/>
        <v>#REF!</v>
      </c>
      <c r="BD484" s="10" t="e">
        <f t="shared" si="105"/>
        <v>#REF!</v>
      </c>
      <c r="BE484" s="11" t="e">
        <f t="shared" si="103"/>
        <v>#REF!</v>
      </c>
      <c r="BF484" s="10" t="e">
        <f t="shared" si="104"/>
        <v>#REF!</v>
      </c>
      <c r="BG484" s="11" t="e">
        <f>#REF!</f>
        <v>#REF!</v>
      </c>
      <c r="BH484" s="11" t="e">
        <f>#REF!</f>
        <v>#REF!</v>
      </c>
      <c r="BI484" s="9" t="e">
        <f t="shared" si="97"/>
        <v>#REF!</v>
      </c>
    </row>
    <row r="485" spans="1:61" ht="18.95" customHeight="1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8"/>
      <c r="N485" s="63">
        <v>344</v>
      </c>
      <c r="O485" s="65">
        <f t="shared" si="106"/>
        <v>256582.56047236515</v>
      </c>
      <c r="P485" s="65">
        <f t="shared" si="101"/>
        <v>233051.76404494382</v>
      </c>
      <c r="Q485" s="191">
        <f t="shared" si="102"/>
        <v>23530.796427421319</v>
      </c>
      <c r="R485" s="192"/>
      <c r="S485" s="193"/>
      <c r="T485" s="194">
        <f t="shared" si="107"/>
        <v>18591585.377892185</v>
      </c>
      <c r="U485" s="194"/>
      <c r="V485" s="20"/>
      <c r="W485" s="20"/>
      <c r="AZ485" s="7" t="e">
        <f>#REF!-#REF!-#REF!+#REF!-#REF!-#REF!</f>
        <v>#REF!</v>
      </c>
      <c r="BA485" s="9">
        <v>373</v>
      </c>
      <c r="BB485" s="9">
        <f t="shared" si="100"/>
        <v>0</v>
      </c>
      <c r="BC485" s="10" t="e">
        <f t="shared" si="94"/>
        <v>#REF!</v>
      </c>
      <c r="BD485" s="10" t="e">
        <f t="shared" si="105"/>
        <v>#REF!</v>
      </c>
      <c r="BE485" s="11" t="e">
        <f t="shared" si="103"/>
        <v>#REF!</v>
      </c>
      <c r="BF485" s="10" t="e">
        <f t="shared" si="104"/>
        <v>#REF!</v>
      </c>
      <c r="BG485" s="11" t="e">
        <f>#REF!</f>
        <v>#REF!</v>
      </c>
      <c r="BH485" s="11" t="e">
        <f>#REF!</f>
        <v>#REF!</v>
      </c>
      <c r="BI485" s="9" t="e">
        <f t="shared" si="97"/>
        <v>#REF!</v>
      </c>
    </row>
    <row r="486" spans="1:61" ht="18.95" customHeight="1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8"/>
      <c r="N486" s="63">
        <v>345</v>
      </c>
      <c r="O486" s="65">
        <f t="shared" si="106"/>
        <v>256582.56047236515</v>
      </c>
      <c r="P486" s="65">
        <f t="shared" si="101"/>
        <v>233343.07874999996</v>
      </c>
      <c r="Q486" s="191">
        <f t="shared" si="102"/>
        <v>23239.481722365144</v>
      </c>
      <c r="R486" s="192"/>
      <c r="S486" s="193"/>
      <c r="T486" s="194">
        <f t="shared" si="107"/>
        <v>18358242.299142186</v>
      </c>
      <c r="U486" s="194"/>
      <c r="V486" s="20"/>
      <c r="W486" s="20"/>
      <c r="AZ486" s="7" t="e">
        <f>#REF!-#REF!-#REF!+#REF!-#REF!-#REF!</f>
        <v>#REF!</v>
      </c>
      <c r="BA486" s="9">
        <v>374</v>
      </c>
      <c r="BB486" s="9">
        <f t="shared" si="100"/>
        <v>0</v>
      </c>
      <c r="BC486" s="10" t="e">
        <f t="shared" si="94"/>
        <v>#REF!</v>
      </c>
      <c r="BD486" s="10" t="e">
        <f t="shared" si="105"/>
        <v>#REF!</v>
      </c>
      <c r="BE486" s="11" t="e">
        <f t="shared" si="103"/>
        <v>#REF!</v>
      </c>
      <c r="BF486" s="10" t="e">
        <f t="shared" si="104"/>
        <v>#REF!</v>
      </c>
      <c r="BG486" s="11" t="e">
        <f>#REF!</f>
        <v>#REF!</v>
      </c>
      <c r="BH486" s="11" t="e">
        <f>#REF!</f>
        <v>#REF!</v>
      </c>
      <c r="BI486" s="9" t="e">
        <f t="shared" si="97"/>
        <v>#REF!</v>
      </c>
    </row>
    <row r="487" spans="1:61" ht="18.95" customHeight="1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8"/>
      <c r="N487" s="63">
        <v>346</v>
      </c>
      <c r="O487" s="65">
        <f t="shared" si="106"/>
        <v>256582.56047236515</v>
      </c>
      <c r="P487" s="65">
        <f t="shared" si="101"/>
        <v>233634.75759843749</v>
      </c>
      <c r="Q487" s="191">
        <f t="shared" si="102"/>
        <v>22947.802873927638</v>
      </c>
      <c r="R487" s="192"/>
      <c r="S487" s="193"/>
      <c r="T487" s="194">
        <f t="shared" si="107"/>
        <v>18124607.541543748</v>
      </c>
      <c r="U487" s="194"/>
      <c r="V487" s="20"/>
      <c r="W487" s="20"/>
      <c r="AZ487" s="7" t="e">
        <f>#REF!-#REF!-#REF!+#REF!-#REF!-#REF!</f>
        <v>#REF!</v>
      </c>
      <c r="BA487" s="9">
        <v>375</v>
      </c>
      <c r="BB487" s="9">
        <f t="shared" si="100"/>
        <v>0</v>
      </c>
      <c r="BC487" s="10" t="e">
        <f t="shared" si="94"/>
        <v>#REF!</v>
      </c>
      <c r="BD487" s="10" t="e">
        <f t="shared" si="105"/>
        <v>#REF!</v>
      </c>
      <c r="BE487" s="11" t="e">
        <f t="shared" si="103"/>
        <v>#REF!</v>
      </c>
      <c r="BF487" s="10" t="e">
        <f t="shared" si="104"/>
        <v>#REF!</v>
      </c>
      <c r="BG487" s="11" t="e">
        <f>#REF!</f>
        <v>#REF!</v>
      </c>
      <c r="BH487" s="11" t="e">
        <f>#REF!</f>
        <v>#REF!</v>
      </c>
      <c r="BI487" s="9" t="e">
        <f t="shared" si="97"/>
        <v>#REF!</v>
      </c>
    </row>
    <row r="488" spans="1:61" ht="18.95" customHeight="1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8"/>
      <c r="N488" s="63">
        <v>347</v>
      </c>
      <c r="O488" s="65">
        <f t="shared" si="106"/>
        <v>256582.56047236515</v>
      </c>
      <c r="P488" s="65">
        <f t="shared" si="101"/>
        <v>233926.80104543551</v>
      </c>
      <c r="Q488" s="191">
        <f t="shared" si="102"/>
        <v>22655.759426929599</v>
      </c>
      <c r="R488" s="192"/>
      <c r="S488" s="193"/>
      <c r="T488" s="194">
        <f t="shared" si="107"/>
        <v>17890680.740498312</v>
      </c>
      <c r="U488" s="194"/>
      <c r="V488" s="20"/>
      <c r="W488" s="20"/>
      <c r="AZ488" s="7" t="e">
        <f>#REF!-#REF!-#REF!+#REF!-#REF!-#REF!</f>
        <v>#REF!</v>
      </c>
      <c r="BA488" s="9">
        <v>376</v>
      </c>
      <c r="BB488" s="9">
        <f t="shared" si="100"/>
        <v>0</v>
      </c>
      <c r="BC488" s="10" t="e">
        <f t="shared" si="94"/>
        <v>#REF!</v>
      </c>
      <c r="BD488" s="10" t="e">
        <f t="shared" si="105"/>
        <v>#REF!</v>
      </c>
      <c r="BE488" s="11" t="e">
        <f t="shared" si="103"/>
        <v>#REF!</v>
      </c>
      <c r="BF488" s="10" t="e">
        <f t="shared" si="104"/>
        <v>#REF!</v>
      </c>
      <c r="BG488" s="11" t="e">
        <f>#REF!</f>
        <v>#REF!</v>
      </c>
      <c r="BH488" s="11" t="e">
        <f>#REF!</f>
        <v>#REF!</v>
      </c>
      <c r="BI488" s="9" t="e">
        <f t="shared" si="97"/>
        <v>#REF!</v>
      </c>
    </row>
    <row r="489" spans="1:61" ht="18.95" customHeight="1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8"/>
      <c r="N489" s="63">
        <v>348</v>
      </c>
      <c r="O489" s="65">
        <f t="shared" si="106"/>
        <v>256582.56047236515</v>
      </c>
      <c r="P489" s="65">
        <f t="shared" si="101"/>
        <v>234219.20954674232</v>
      </c>
      <c r="Q489" s="191">
        <f t="shared" si="102"/>
        <v>22363.350925622795</v>
      </c>
      <c r="R489" s="192"/>
      <c r="S489" s="193"/>
      <c r="T489" s="194">
        <f t="shared" si="107"/>
        <v>17656461.530951571</v>
      </c>
      <c r="U489" s="194"/>
      <c r="V489" s="20"/>
      <c r="W489" s="20"/>
      <c r="Z489" s="7"/>
      <c r="AZ489" s="7" t="e">
        <f>#REF!-#REF!-#REF!+#REF!-#REF!-#REF!</f>
        <v>#REF!</v>
      </c>
      <c r="BA489" s="9">
        <v>377</v>
      </c>
      <c r="BB489" s="9">
        <f t="shared" si="100"/>
        <v>0</v>
      </c>
      <c r="BC489" s="10" t="e">
        <f t="shared" si="94"/>
        <v>#REF!</v>
      </c>
      <c r="BD489" s="10" t="e">
        <f t="shared" si="105"/>
        <v>#REF!</v>
      </c>
      <c r="BE489" s="11" t="e">
        <f t="shared" si="103"/>
        <v>#REF!</v>
      </c>
      <c r="BF489" s="10" t="e">
        <f t="shared" si="104"/>
        <v>#REF!</v>
      </c>
      <c r="BG489" s="11" t="e">
        <f>#REF!</f>
        <v>#REF!</v>
      </c>
      <c r="BH489" s="11" t="e">
        <f>#REF!</f>
        <v>#REF!</v>
      </c>
      <c r="BI489" s="9" t="e">
        <f t="shared" si="97"/>
        <v>#REF!</v>
      </c>
    </row>
    <row r="490" spans="1:61" ht="18.95" customHeight="1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2" t="s">
        <v>96</v>
      </c>
      <c r="N490" s="63">
        <v>349</v>
      </c>
      <c r="O490" s="65">
        <f t="shared" si="106"/>
        <v>256582.56047236515</v>
      </c>
      <c r="P490" s="65">
        <f t="shared" si="101"/>
        <v>234511.98355867577</v>
      </c>
      <c r="Q490" s="191">
        <f t="shared" si="102"/>
        <v>22070.576913689376</v>
      </c>
      <c r="R490" s="192"/>
      <c r="S490" s="193"/>
      <c r="T490" s="194">
        <f t="shared" si="107"/>
        <v>17421949.547392894</v>
      </c>
      <c r="U490" s="194"/>
      <c r="V490" s="20"/>
      <c r="W490" s="20"/>
      <c r="AZ490" s="7" t="e">
        <f>#REF!-#REF!-#REF!+#REF!-#REF!-#REF!</f>
        <v>#REF!</v>
      </c>
      <c r="BA490" s="9">
        <v>378</v>
      </c>
      <c r="BB490" s="9">
        <f t="shared" si="100"/>
        <v>0</v>
      </c>
      <c r="BC490" s="10" t="e">
        <f>IF(BB490=1,$F$19,IF(BC489&gt;0,BE489,0))</f>
        <v>#REF!</v>
      </c>
      <c r="BD490" s="10" t="e">
        <f t="shared" si="105"/>
        <v>#REF!</v>
      </c>
      <c r="BE490" s="11" t="e">
        <f t="shared" si="103"/>
        <v>#REF!</v>
      </c>
      <c r="BF490" s="10" t="e">
        <f t="shared" si="104"/>
        <v>#REF!</v>
      </c>
      <c r="BG490" s="11" t="e">
        <f>#REF!</f>
        <v>#REF!</v>
      </c>
      <c r="BH490" s="11" t="e">
        <f>#REF!</f>
        <v>#REF!</v>
      </c>
      <c r="BI490" s="9" t="e">
        <f t="shared" si="97"/>
        <v>#REF!</v>
      </c>
    </row>
    <row r="491" spans="1:61" ht="18.95" customHeight="1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2"/>
      <c r="N491" s="63">
        <v>350</v>
      </c>
      <c r="O491" s="65">
        <f t="shared" si="106"/>
        <v>256582.56047236515</v>
      </c>
      <c r="P491" s="65">
        <f t="shared" si="101"/>
        <v>234805.12353812411</v>
      </c>
      <c r="Q491" s="191">
        <f t="shared" si="102"/>
        <v>21777.436934241028</v>
      </c>
      <c r="R491" s="192"/>
      <c r="S491" s="193"/>
      <c r="T491" s="194">
        <f t="shared" si="107"/>
        <v>17187144.423854768</v>
      </c>
      <c r="U491" s="194"/>
      <c r="V491" s="20"/>
      <c r="W491" s="20"/>
      <c r="AZ491" s="7" t="e">
        <f>#REF!-#REF!-#REF!+#REF!-#REF!-#REF!</f>
        <v>#REF!</v>
      </c>
      <c r="BA491" s="9">
        <v>379</v>
      </c>
      <c r="BB491" s="9">
        <f t="shared" si="100"/>
        <v>0</v>
      </c>
      <c r="BC491" s="10" t="e">
        <f t="shared" si="94"/>
        <v>#REF!</v>
      </c>
      <c r="BD491" s="10" t="e">
        <f t="shared" si="105"/>
        <v>#REF!</v>
      </c>
      <c r="BE491" s="11" t="e">
        <f t="shared" si="103"/>
        <v>#REF!</v>
      </c>
      <c r="BF491" s="10" t="e">
        <f t="shared" si="104"/>
        <v>#REF!</v>
      </c>
      <c r="BG491" s="11" t="e">
        <f>#REF!</f>
        <v>#REF!</v>
      </c>
      <c r="BH491" s="11" t="e">
        <f>#REF!</f>
        <v>#REF!</v>
      </c>
      <c r="BI491" s="9" t="e">
        <f t="shared" si="97"/>
        <v>#REF!</v>
      </c>
    </row>
    <row r="492" spans="1:61" ht="18.95" customHeight="1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2"/>
      <c r="N492" s="63">
        <v>351</v>
      </c>
      <c r="O492" s="65">
        <f t="shared" si="106"/>
        <v>256582.56047236515</v>
      </c>
      <c r="P492" s="65">
        <f t="shared" si="101"/>
        <v>235098.62994254674</v>
      </c>
      <c r="Q492" s="191">
        <f t="shared" si="102"/>
        <v>21483.930529818368</v>
      </c>
      <c r="R492" s="192"/>
      <c r="S492" s="193"/>
      <c r="T492" s="194">
        <f t="shared" si="107"/>
        <v>16952045.793912221</v>
      </c>
      <c r="U492" s="194"/>
      <c r="V492" s="20"/>
      <c r="W492" s="20"/>
      <c r="AZ492" s="7" t="e">
        <f>#REF!-#REF!-#REF!+#REF!-#REF!-#REF!</f>
        <v>#REF!</v>
      </c>
      <c r="BA492" s="9">
        <v>380</v>
      </c>
      <c r="BB492" s="9">
        <f t="shared" si="100"/>
        <v>0</v>
      </c>
      <c r="BC492" s="10" t="e">
        <f t="shared" si="94"/>
        <v>#REF!</v>
      </c>
      <c r="BD492" s="10" t="e">
        <f t="shared" si="105"/>
        <v>#REF!</v>
      </c>
      <c r="BE492" s="11" t="e">
        <f t="shared" si="103"/>
        <v>#REF!</v>
      </c>
      <c r="BF492" s="10" t="e">
        <f t="shared" si="104"/>
        <v>#REF!</v>
      </c>
      <c r="BG492" s="11" t="e">
        <f>#REF!</f>
        <v>#REF!</v>
      </c>
      <c r="BH492" s="11" t="e">
        <f>#REF!</f>
        <v>#REF!</v>
      </c>
      <c r="BI492" s="9" t="e">
        <f t="shared" si="97"/>
        <v>#REF!</v>
      </c>
    </row>
    <row r="493" spans="1:61" ht="18.95" customHeight="1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2"/>
      <c r="N493" s="63">
        <v>352</v>
      </c>
      <c r="O493" s="65">
        <f t="shared" si="106"/>
        <v>256582.56047236515</v>
      </c>
      <c r="P493" s="65">
        <f t="shared" si="101"/>
        <v>235392.50322997497</v>
      </c>
      <c r="Q493" s="191">
        <f t="shared" si="102"/>
        <v>21190.057242390194</v>
      </c>
      <c r="R493" s="192"/>
      <c r="S493" s="193"/>
      <c r="T493" s="194">
        <f t="shared" si="107"/>
        <v>16716653.290682245</v>
      </c>
      <c r="U493" s="194"/>
      <c r="V493" s="20"/>
      <c r="W493" s="20"/>
      <c r="AZ493" s="7" t="e">
        <f>#REF!-#REF!-#REF!+#REF!-#REF!-#REF!</f>
        <v>#REF!</v>
      </c>
      <c r="BA493" s="9">
        <v>381</v>
      </c>
      <c r="BB493" s="9">
        <f t="shared" si="100"/>
        <v>0</v>
      </c>
      <c r="BC493" s="10" t="e">
        <f t="shared" ref="BC493:BC502" si="108">IF(BB493=1,$F$19,IF(BC492&gt;0,BE492,0))</f>
        <v>#REF!</v>
      </c>
      <c r="BD493" s="10" t="e">
        <f t="shared" si="105"/>
        <v>#REF!</v>
      </c>
      <c r="BE493" s="11" t="e">
        <f t="shared" si="103"/>
        <v>#REF!</v>
      </c>
      <c r="BF493" s="10" t="e">
        <f t="shared" si="104"/>
        <v>#REF!</v>
      </c>
      <c r="BG493" s="11" t="e">
        <f>#REF!</f>
        <v>#REF!</v>
      </c>
      <c r="BH493" s="11" t="e">
        <f>#REF!</f>
        <v>#REF!</v>
      </c>
      <c r="BI493" s="9" t="e">
        <f t="shared" si="97"/>
        <v>#REF!</v>
      </c>
    </row>
    <row r="494" spans="1:61" ht="18.95" customHeight="1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2"/>
      <c r="N494" s="63">
        <v>353</v>
      </c>
      <c r="O494" s="65">
        <f t="shared" si="106"/>
        <v>256582.56047236515</v>
      </c>
      <c r="P494" s="65">
        <f t="shared" si="101"/>
        <v>235686.74385901244</v>
      </c>
      <c r="Q494" s="191">
        <f t="shared" si="102"/>
        <v>20895.816613352723</v>
      </c>
      <c r="R494" s="192"/>
      <c r="S494" s="193"/>
      <c r="T494" s="194">
        <f t="shared" si="107"/>
        <v>16480966.546823233</v>
      </c>
      <c r="U494" s="194"/>
      <c r="V494" s="20"/>
      <c r="W494" s="20"/>
      <c r="AZ494" s="7" t="e">
        <f>#REF!-#REF!-#REF!+#REF!-#REF!-#REF!</f>
        <v>#REF!</v>
      </c>
      <c r="BA494" s="9">
        <v>382</v>
      </c>
      <c r="BB494" s="9">
        <f t="shared" si="100"/>
        <v>0</v>
      </c>
      <c r="BC494" s="10" t="e">
        <f t="shared" si="108"/>
        <v>#REF!</v>
      </c>
      <c r="BD494" s="10" t="e">
        <f t="shared" si="105"/>
        <v>#REF!</v>
      </c>
      <c r="BE494" s="11" t="e">
        <f t="shared" si="103"/>
        <v>#REF!</v>
      </c>
      <c r="BF494" s="10" t="e">
        <f t="shared" si="104"/>
        <v>#REF!</v>
      </c>
      <c r="BG494" s="11" t="e">
        <f>#REF!</f>
        <v>#REF!</v>
      </c>
      <c r="BH494" s="11" t="e">
        <f>#REF!</f>
        <v>#REF!</v>
      </c>
      <c r="BI494" s="9" t="e">
        <f t="shared" si="97"/>
        <v>#REF!</v>
      </c>
    </row>
    <row r="495" spans="1:61" ht="18.95" customHeight="1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2"/>
      <c r="N495" s="63">
        <v>354</v>
      </c>
      <c r="O495" s="65">
        <f t="shared" si="106"/>
        <v>256582.56047236515</v>
      </c>
      <c r="P495" s="65">
        <f t="shared" si="101"/>
        <v>235981.35228883618</v>
      </c>
      <c r="Q495" s="191">
        <f t="shared" si="102"/>
        <v>20601.208183528957</v>
      </c>
      <c r="R495" s="192"/>
      <c r="S495" s="193"/>
      <c r="T495" s="194">
        <f t="shared" si="107"/>
        <v>16244985.194534397</v>
      </c>
      <c r="U495" s="194"/>
      <c r="V495" s="20"/>
      <c r="W495" s="20"/>
      <c r="Z495" s="7"/>
      <c r="AZ495" s="7" t="e">
        <f>#REF!-#REF!-#REF!+#REF!-#REF!-#REF!</f>
        <v>#REF!</v>
      </c>
      <c r="BA495" s="9">
        <v>383</v>
      </c>
      <c r="BB495" s="9">
        <f t="shared" si="100"/>
        <v>0</v>
      </c>
      <c r="BC495" s="10" t="e">
        <f t="shared" si="108"/>
        <v>#REF!</v>
      </c>
      <c r="BD495" s="10" t="e">
        <f t="shared" si="105"/>
        <v>#REF!</v>
      </c>
      <c r="BE495" s="11" t="e">
        <f t="shared" si="103"/>
        <v>#REF!</v>
      </c>
      <c r="BF495" s="10" t="e">
        <f t="shared" si="104"/>
        <v>#REF!</v>
      </c>
      <c r="BG495" s="11" t="e">
        <f>#REF!</f>
        <v>#REF!</v>
      </c>
      <c r="BH495" s="11" t="e">
        <f>#REF!</f>
        <v>#REF!</v>
      </c>
      <c r="BI495" s="9" t="e">
        <f t="shared" si="97"/>
        <v>#REF!</v>
      </c>
    </row>
    <row r="496" spans="1:61" ht="18.95" customHeight="1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2"/>
      <c r="N496" s="63">
        <v>355</v>
      </c>
      <c r="O496" s="65">
        <f t="shared" si="106"/>
        <v>256582.56047236515</v>
      </c>
      <c r="P496" s="65">
        <f t="shared" si="101"/>
        <v>236276.32897919722</v>
      </c>
      <c r="Q496" s="191">
        <f t="shared" si="102"/>
        <v>20306.231493167914</v>
      </c>
      <c r="R496" s="192"/>
      <c r="S496" s="193"/>
      <c r="T496" s="194">
        <f t="shared" si="107"/>
        <v>16008708.865555199</v>
      </c>
      <c r="U496" s="194"/>
      <c r="V496" s="20"/>
      <c r="W496" s="20"/>
      <c r="AZ496" s="7" t="e">
        <f>#REF!-#REF!-#REF!+#REF!-#REF!-#REF!</f>
        <v>#REF!</v>
      </c>
      <c r="BA496" s="9">
        <v>384</v>
      </c>
      <c r="BB496" s="9">
        <f t="shared" si="100"/>
        <v>0</v>
      </c>
      <c r="BC496" s="10" t="e">
        <f t="shared" si="108"/>
        <v>#REF!</v>
      </c>
      <c r="BD496" s="10" t="e">
        <f t="shared" si="105"/>
        <v>#REF!</v>
      </c>
      <c r="BE496" s="11" t="e">
        <f t="shared" si="103"/>
        <v>#REF!</v>
      </c>
      <c r="BF496" s="10" t="e">
        <f t="shared" si="104"/>
        <v>#REF!</v>
      </c>
      <c r="BG496" s="11" t="e">
        <f>#REF!</f>
        <v>#REF!</v>
      </c>
      <c r="BH496" s="11" t="e">
        <f>#REF!</f>
        <v>#REF!</v>
      </c>
      <c r="BI496" s="9" t="e">
        <f t="shared" si="97"/>
        <v>#REF!</v>
      </c>
    </row>
    <row r="497" spans="1:61" ht="18.95" customHeight="1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2"/>
      <c r="N497" s="63">
        <v>356</v>
      </c>
      <c r="O497" s="65">
        <f t="shared" si="106"/>
        <v>256582.56047236515</v>
      </c>
      <c r="P497" s="65">
        <f t="shared" si="101"/>
        <v>236571.67439042122</v>
      </c>
      <c r="Q497" s="191">
        <f t="shared" si="102"/>
        <v>20010.886081943914</v>
      </c>
      <c r="R497" s="192"/>
      <c r="S497" s="193"/>
      <c r="T497" s="194">
        <f t="shared" si="107"/>
        <v>15772137.191164779</v>
      </c>
      <c r="U497" s="194"/>
      <c r="V497" s="20"/>
      <c r="W497" s="20"/>
      <c r="AZ497" s="7" t="e">
        <f>#REF!-#REF!-#REF!+#REF!-#REF!-#REF!</f>
        <v>#REF!</v>
      </c>
      <c r="BA497" s="9">
        <v>385</v>
      </c>
      <c r="BB497" s="9">
        <f t="shared" si="100"/>
        <v>0</v>
      </c>
      <c r="BC497" s="10" t="e">
        <f t="shared" si="108"/>
        <v>#REF!</v>
      </c>
      <c r="BD497" s="10" t="e">
        <f t="shared" si="105"/>
        <v>#REF!</v>
      </c>
      <c r="BE497" s="11" t="e">
        <f t="shared" si="103"/>
        <v>#REF!</v>
      </c>
      <c r="BF497" s="10" t="e">
        <f t="shared" si="104"/>
        <v>#REF!</v>
      </c>
      <c r="BG497" s="11" t="e">
        <f>#REF!</f>
        <v>#REF!</v>
      </c>
      <c r="BH497" s="11" t="e">
        <f>#REF!</f>
        <v>#REF!</v>
      </c>
      <c r="BI497" s="9" t="e">
        <f t="shared" si="97"/>
        <v>#REF!</v>
      </c>
    </row>
    <row r="498" spans="1:61" ht="18.95" customHeight="1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2"/>
      <c r="N498" s="63">
        <v>357</v>
      </c>
      <c r="O498" s="65">
        <f t="shared" si="106"/>
        <v>256582.56047236515</v>
      </c>
      <c r="P498" s="65">
        <f t="shared" si="101"/>
        <v>236867.38898340927</v>
      </c>
      <c r="Q498" s="191">
        <f t="shared" si="102"/>
        <v>19715.171488955886</v>
      </c>
      <c r="R498" s="192"/>
      <c r="S498" s="193"/>
      <c r="T498" s="194">
        <f t="shared" si="107"/>
        <v>15535269.802181369</v>
      </c>
      <c r="U498" s="194"/>
      <c r="V498" s="20"/>
      <c r="W498" s="20"/>
      <c r="AZ498" s="7" t="e">
        <f>#REF!-#REF!-#REF!+#REF!-#REF!-#REF!</f>
        <v>#REF!</v>
      </c>
      <c r="BA498" s="9">
        <v>386</v>
      </c>
      <c r="BB498" s="9">
        <f t="shared" si="100"/>
        <v>0</v>
      </c>
      <c r="BC498" s="10" t="e">
        <f t="shared" si="108"/>
        <v>#REF!</v>
      </c>
      <c r="BD498" s="10" t="e">
        <f t="shared" si="105"/>
        <v>#REF!</v>
      </c>
      <c r="BE498" s="11" t="e">
        <f t="shared" si="103"/>
        <v>#REF!</v>
      </c>
      <c r="BF498" s="10" t="e">
        <f t="shared" si="104"/>
        <v>#REF!</v>
      </c>
      <c r="BG498" s="11" t="e">
        <f>#REF!</f>
        <v>#REF!</v>
      </c>
      <c r="BH498" s="11" t="e">
        <f>#REF!</f>
        <v>#REF!</v>
      </c>
      <c r="BI498" s="9" t="e">
        <f t="shared" si="97"/>
        <v>#REF!</v>
      </c>
    </row>
    <row r="499" spans="1:61" ht="18.95" customHeight="1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2"/>
      <c r="N499" s="63">
        <v>358</v>
      </c>
      <c r="O499" s="65">
        <f t="shared" si="106"/>
        <v>256582.56047236515</v>
      </c>
      <c r="P499" s="65">
        <f t="shared" si="101"/>
        <v>237163.47321963852</v>
      </c>
      <c r="Q499" s="191">
        <f t="shared" si="102"/>
        <v>19419.087252726626</v>
      </c>
      <c r="R499" s="192"/>
      <c r="S499" s="193"/>
      <c r="T499" s="194">
        <f t="shared" si="107"/>
        <v>15298106.32896173</v>
      </c>
      <c r="U499" s="194"/>
      <c r="V499" s="20"/>
      <c r="W499" s="20"/>
      <c r="AZ499" s="7" t="e">
        <f>#REF!-#REF!-#REF!+#REF!-#REF!-#REF!</f>
        <v>#REF!</v>
      </c>
      <c r="BA499" s="9">
        <v>387</v>
      </c>
      <c r="BB499" s="9">
        <f t="shared" si="100"/>
        <v>0</v>
      </c>
      <c r="BC499" s="10" t="e">
        <f t="shared" si="108"/>
        <v>#REF!</v>
      </c>
      <c r="BD499" s="10" t="e">
        <f t="shared" si="105"/>
        <v>#REF!</v>
      </c>
      <c r="BE499" s="11" t="e">
        <f t="shared" si="103"/>
        <v>#REF!</v>
      </c>
      <c r="BF499" s="10" t="e">
        <f t="shared" si="104"/>
        <v>#REF!</v>
      </c>
      <c r="BG499" s="11" t="e">
        <f>#REF!</f>
        <v>#REF!</v>
      </c>
      <c r="BH499" s="11" t="e">
        <f>#REF!</f>
        <v>#REF!</v>
      </c>
      <c r="BI499" s="9" t="e">
        <f>IF(BF499&gt;0,1,0)</f>
        <v>#REF!</v>
      </c>
    </row>
    <row r="500" spans="1:61" ht="18.95" customHeight="1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2"/>
      <c r="N500" s="63">
        <v>359</v>
      </c>
      <c r="O500" s="65">
        <f t="shared" si="106"/>
        <v>256582.56047236515</v>
      </c>
      <c r="P500" s="65">
        <f t="shared" si="101"/>
        <v>237459.92756116309</v>
      </c>
      <c r="Q500" s="191">
        <f t="shared" si="102"/>
        <v>19122.632911202076</v>
      </c>
      <c r="R500" s="192"/>
      <c r="S500" s="193"/>
      <c r="T500" s="194">
        <f t="shared" si="107"/>
        <v>15060646.401400566</v>
      </c>
      <c r="U500" s="194"/>
      <c r="V500" s="20"/>
      <c r="W500" s="20"/>
      <c r="AZ500" s="7" t="e">
        <f>#REF!-#REF!-#REF!+#REF!-#REF!-#REF!</f>
        <v>#REF!</v>
      </c>
      <c r="BA500" s="9">
        <v>388</v>
      </c>
      <c r="BB500" s="9">
        <f t="shared" si="100"/>
        <v>0</v>
      </c>
      <c r="BC500" s="10" t="e">
        <f t="shared" si="108"/>
        <v>#REF!</v>
      </c>
      <c r="BD500" s="10" t="e">
        <f t="shared" si="105"/>
        <v>#REF!</v>
      </c>
      <c r="BE500" s="11" t="e">
        <f t="shared" si="103"/>
        <v>#REF!</v>
      </c>
      <c r="BF500" s="10" t="e">
        <f t="shared" si="104"/>
        <v>#REF!</v>
      </c>
      <c r="BG500" s="11" t="e">
        <f>#REF!</f>
        <v>#REF!</v>
      </c>
      <c r="BH500" s="11" t="e">
        <f>#REF!</f>
        <v>#REF!</v>
      </c>
      <c r="BI500" s="9" t="e">
        <f>IF(BF500&gt;0,1,0)</f>
        <v>#REF!</v>
      </c>
    </row>
    <row r="501" spans="1:61" ht="18.95" customHeight="1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2"/>
      <c r="N501" s="93">
        <v>360</v>
      </c>
      <c r="O501" s="94">
        <f t="shared" si="106"/>
        <v>256582.56047236515</v>
      </c>
      <c r="P501" s="94">
        <f t="shared" si="101"/>
        <v>237756.75247061451</v>
      </c>
      <c r="Q501" s="204">
        <f t="shared" si="102"/>
        <v>18825.808001750625</v>
      </c>
      <c r="R501" s="205"/>
      <c r="S501" s="206"/>
      <c r="T501" s="207">
        <f t="shared" si="107"/>
        <v>14822889.648929952</v>
      </c>
      <c r="U501" s="207"/>
      <c r="V501" s="20"/>
      <c r="W501" s="20"/>
      <c r="Z501" s="7"/>
      <c r="AZ501" s="7" t="e">
        <f>#REF!-#REF!-#REF!+#REF!-#REF!-#REF!</f>
        <v>#REF!</v>
      </c>
      <c r="BA501" s="9">
        <v>389</v>
      </c>
      <c r="BB501" s="9">
        <f t="shared" si="100"/>
        <v>0</v>
      </c>
      <c r="BC501" s="10" t="e">
        <f t="shared" si="108"/>
        <v>#REF!</v>
      </c>
      <c r="BD501" s="10" t="e">
        <f t="shared" si="105"/>
        <v>#REF!</v>
      </c>
      <c r="BE501" s="11" t="e">
        <f t="shared" si="103"/>
        <v>#REF!</v>
      </c>
      <c r="BF501" s="10" t="e">
        <f t="shared" si="104"/>
        <v>#REF!</v>
      </c>
      <c r="BG501" s="11" t="e">
        <f>#REF!</f>
        <v>#REF!</v>
      </c>
      <c r="BH501" s="11" t="e">
        <f>#REF!</f>
        <v>#REF!</v>
      </c>
      <c r="BI501" s="9" t="e">
        <f>IF(BF501&gt;0,1,0)</f>
        <v>#REF!</v>
      </c>
    </row>
    <row r="502" spans="1:61" ht="18.95" customHeight="1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AZ502" s="7" t="e">
        <f>#REF!-#REF!-#REF!+#REF!-#REF!-#REF!</f>
        <v>#REF!</v>
      </c>
      <c r="BA502" s="9">
        <v>390</v>
      </c>
      <c r="BB502" s="9">
        <f t="shared" si="100"/>
        <v>0</v>
      </c>
      <c r="BC502" s="10" t="e">
        <f t="shared" si="108"/>
        <v>#REF!</v>
      </c>
      <c r="BD502" s="10" t="e">
        <f t="shared" si="105"/>
        <v>#REF!</v>
      </c>
      <c r="BE502" s="11" t="e">
        <f t="shared" si="103"/>
        <v>#REF!</v>
      </c>
      <c r="BF502" s="10" t="e">
        <f t="shared" si="104"/>
        <v>#REF!</v>
      </c>
      <c r="BG502" s="11" t="e">
        <f>#REF!</f>
        <v>#REF!</v>
      </c>
      <c r="BH502" s="11" t="e">
        <f>#REF!</f>
        <v>#REF!</v>
      </c>
      <c r="BI502" s="9" t="e">
        <f>IF(BF502&gt;0,1,0)</f>
        <v>#REF!</v>
      </c>
    </row>
    <row r="503" spans="1:61" ht="20.25" customHeight="1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AX503" s="7" t="e">
        <f>#REF!-#REF!-#REF!+#REF!-#REF!-#REF!</f>
        <v>#REF!</v>
      </c>
      <c r="AY503" s="9">
        <v>391</v>
      </c>
      <c r="AZ503" s="9">
        <f t="shared" ref="AZ503:AZ532" si="109">IF($F$20=AY503,1,0)</f>
        <v>0</v>
      </c>
      <c r="BA503" s="10" t="e">
        <f>IF(AZ503=1,$F$19,IF(BC502&gt;0,BE502,0))</f>
        <v>#REF!</v>
      </c>
      <c r="BB503" s="10" t="e">
        <f t="shared" ref="BB503:BB532" si="110">IF(AZ503=1,BE503,IF(BA503&gt;0,BE503,0))</f>
        <v>#REF!</v>
      </c>
      <c r="BC503" s="11" t="e">
        <f t="shared" ref="BC503:BC532" si="111">BA503-BB503</f>
        <v>#REF!</v>
      </c>
      <c r="BD503" s="10" t="e">
        <f t="shared" ref="BD503:BD532" si="112">IF(BB503&gt;0,BF503,0)</f>
        <v>#REF!</v>
      </c>
      <c r="BE503" s="11" t="e">
        <f>#REF!</f>
        <v>#REF!</v>
      </c>
      <c r="BF503" s="11" t="e">
        <f>#REF!</f>
        <v>#REF!</v>
      </c>
      <c r="BG503" s="9" t="e">
        <f t="shared" ref="BG503:BG532" si="113">IF(BD503&gt;0,1,0)</f>
        <v>#REF!</v>
      </c>
    </row>
    <row r="504" spans="1:61" ht="20.25" customHeight="1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AX504" s="7" t="e">
        <f>#REF!-#REF!-#REF!+#REF!-#REF!-#REF!</f>
        <v>#REF!</v>
      </c>
      <c r="AY504" s="9">
        <v>392</v>
      </c>
      <c r="AZ504" s="9">
        <f t="shared" si="109"/>
        <v>0</v>
      </c>
      <c r="BA504" s="10" t="e">
        <f t="shared" ref="BA504:BA532" si="114">IF(AZ504=1,$F$19,IF(BA503&gt;0,BC503,0))</f>
        <v>#REF!</v>
      </c>
      <c r="BB504" s="10" t="e">
        <f t="shared" si="110"/>
        <v>#REF!</v>
      </c>
      <c r="BC504" s="11" t="e">
        <f t="shared" si="111"/>
        <v>#REF!</v>
      </c>
      <c r="BD504" s="10" t="e">
        <f t="shared" si="112"/>
        <v>#REF!</v>
      </c>
      <c r="BE504" s="11" t="e">
        <f>#REF!</f>
        <v>#REF!</v>
      </c>
      <c r="BF504" s="11" t="e">
        <f>#REF!</f>
        <v>#REF!</v>
      </c>
      <c r="BG504" s="9" t="e">
        <f t="shared" si="113"/>
        <v>#REF!</v>
      </c>
    </row>
    <row r="505" spans="1:61" ht="41.25" customHeight="1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AX505" s="7" t="e">
        <f>#REF!-#REF!-#REF!+#REF!-#REF!-#REF!</f>
        <v>#REF!</v>
      </c>
      <c r="AY505" s="9">
        <v>393</v>
      </c>
      <c r="AZ505" s="9">
        <f t="shared" si="109"/>
        <v>0</v>
      </c>
      <c r="BA505" s="10" t="e">
        <f t="shared" si="114"/>
        <v>#REF!</v>
      </c>
      <c r="BB505" s="10" t="e">
        <f t="shared" si="110"/>
        <v>#REF!</v>
      </c>
      <c r="BC505" s="11" t="e">
        <f t="shared" si="111"/>
        <v>#REF!</v>
      </c>
      <c r="BD505" s="10" t="e">
        <f t="shared" si="112"/>
        <v>#REF!</v>
      </c>
      <c r="BE505" s="11" t="e">
        <f>#REF!</f>
        <v>#REF!</v>
      </c>
      <c r="BF505" s="11" t="e">
        <f>#REF!</f>
        <v>#REF!</v>
      </c>
      <c r="BG505" s="9" t="e">
        <f t="shared" si="113"/>
        <v>#REF!</v>
      </c>
    </row>
    <row r="506" spans="1:61" ht="20.25" customHeight="1">
      <c r="A506" s="52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190" t="s">
        <v>97</v>
      </c>
      <c r="N506" s="190"/>
      <c r="O506" s="190"/>
      <c r="P506" s="190"/>
      <c r="Q506" s="190"/>
      <c r="R506" s="190"/>
      <c r="S506" s="190"/>
      <c r="T506" s="190"/>
      <c r="U506" s="16"/>
      <c r="V506" s="171"/>
      <c r="W506" s="171"/>
      <c r="AX506" s="7" t="e">
        <f>#REF!-#REF!-#REF!+#REF!-#REF!-#REF!</f>
        <v>#REF!</v>
      </c>
      <c r="AY506" s="9">
        <v>394</v>
      </c>
      <c r="AZ506" s="9">
        <f t="shared" si="109"/>
        <v>0</v>
      </c>
      <c r="BA506" s="10" t="e">
        <f t="shared" si="114"/>
        <v>#REF!</v>
      </c>
      <c r="BB506" s="10" t="e">
        <f t="shared" si="110"/>
        <v>#REF!</v>
      </c>
      <c r="BC506" s="11" t="e">
        <f t="shared" si="111"/>
        <v>#REF!</v>
      </c>
      <c r="BD506" s="10" t="e">
        <f t="shared" si="112"/>
        <v>#REF!</v>
      </c>
      <c r="BE506" s="11" t="e">
        <f>#REF!</f>
        <v>#REF!</v>
      </c>
      <c r="BF506" s="11" t="e">
        <f>#REF!</f>
        <v>#REF!</v>
      </c>
      <c r="BG506" s="9" t="e">
        <f t="shared" si="113"/>
        <v>#REF!</v>
      </c>
    </row>
    <row r="507" spans="1:61" ht="20.25" customHeight="1">
      <c r="A507" s="52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190"/>
      <c r="N507" s="190"/>
      <c r="O507" s="190"/>
      <c r="P507" s="190"/>
      <c r="Q507" s="190"/>
      <c r="R507" s="190"/>
      <c r="S507" s="190"/>
      <c r="T507" s="190"/>
      <c r="U507" s="17">
        <f ca="1">TODAY()</f>
        <v>45397</v>
      </c>
      <c r="V507" s="171"/>
      <c r="W507" s="171"/>
      <c r="X507" s="7"/>
      <c r="AX507" s="7" t="e">
        <f>#REF!-#REF!-#REF!+#REF!-#REF!-#REF!</f>
        <v>#REF!</v>
      </c>
      <c r="AY507" s="9">
        <v>395</v>
      </c>
      <c r="AZ507" s="9">
        <f t="shared" si="109"/>
        <v>0</v>
      </c>
      <c r="BA507" s="10" t="e">
        <f t="shared" si="114"/>
        <v>#REF!</v>
      </c>
      <c r="BB507" s="10" t="e">
        <f t="shared" si="110"/>
        <v>#REF!</v>
      </c>
      <c r="BC507" s="11" t="e">
        <f t="shared" si="111"/>
        <v>#REF!</v>
      </c>
      <c r="BD507" s="10" t="e">
        <f t="shared" si="112"/>
        <v>#REF!</v>
      </c>
      <c r="BE507" s="11" t="e">
        <f>#REF!</f>
        <v>#REF!</v>
      </c>
      <c r="BF507" s="11" t="e">
        <f>#REF!</f>
        <v>#REF!</v>
      </c>
      <c r="BG507" s="9" t="e">
        <f t="shared" si="113"/>
        <v>#REF!</v>
      </c>
    </row>
    <row r="508" spans="1:61" ht="20.25" customHeight="1">
      <c r="A508" s="76"/>
      <c r="B508" s="76"/>
      <c r="C508" s="76"/>
      <c r="D508" s="76"/>
      <c r="E508" s="76"/>
      <c r="F508" s="76"/>
      <c r="G508" s="76"/>
      <c r="H508" s="76"/>
      <c r="I508" s="76"/>
      <c r="J508" s="76"/>
      <c r="K508" s="76"/>
      <c r="L508" s="76"/>
      <c r="M508" s="77"/>
      <c r="N508" s="77"/>
      <c r="O508" s="77"/>
      <c r="P508" s="77"/>
      <c r="Q508" s="77"/>
      <c r="R508" s="77"/>
      <c r="S508" s="77"/>
      <c r="T508" s="77"/>
      <c r="U508" s="78"/>
      <c r="V508" s="55"/>
      <c r="W508" s="55"/>
      <c r="AX508" s="7" t="e">
        <f>#REF!-#REF!-#REF!+#REF!-#REF!-#REF!</f>
        <v>#REF!</v>
      </c>
      <c r="AY508" s="9">
        <v>396</v>
      </c>
      <c r="AZ508" s="9">
        <f t="shared" si="109"/>
        <v>0</v>
      </c>
      <c r="BA508" s="10" t="e">
        <f t="shared" si="114"/>
        <v>#REF!</v>
      </c>
      <c r="BB508" s="10" t="e">
        <f t="shared" si="110"/>
        <v>#REF!</v>
      </c>
      <c r="BC508" s="11" t="e">
        <f t="shared" si="111"/>
        <v>#REF!</v>
      </c>
      <c r="BD508" s="10" t="e">
        <f t="shared" si="112"/>
        <v>#REF!</v>
      </c>
      <c r="BE508" s="11" t="e">
        <f>#REF!</f>
        <v>#REF!</v>
      </c>
      <c r="BF508" s="11" t="e">
        <f>#REF!</f>
        <v>#REF!</v>
      </c>
      <c r="BG508" s="9" t="e">
        <f t="shared" si="113"/>
        <v>#REF!</v>
      </c>
    </row>
    <row r="509" spans="1:61" ht="20.25" customHeight="1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195" t="s">
        <v>98</v>
      </c>
      <c r="N509" s="63">
        <v>361</v>
      </c>
      <c r="O509" s="65">
        <f>IF(T501&lt;1,0,O501)</f>
        <v>256582.56047236515</v>
      </c>
      <c r="P509" s="65">
        <f t="shared" ref="P509:P532" si="115">IF(O509=0,0,-PPMT($F$27/12,N509,MAX($F$26*12),$F$25))</f>
        <v>238053.94841120276</v>
      </c>
      <c r="Q509" s="191">
        <f t="shared" ref="Q509:Q532" si="116">IF(O509=0,0,-IPMT($F$27/12,N509,MAX($F$26*12),$F$25))</f>
        <v>18528.612061162356</v>
      </c>
      <c r="R509" s="192"/>
      <c r="S509" s="193"/>
      <c r="T509" s="194">
        <f>IF(T501&lt;0,0,T501-P509)</f>
        <v>14584835.70051875</v>
      </c>
      <c r="U509" s="194"/>
      <c r="V509" s="20"/>
      <c r="W509" s="20"/>
      <c r="AX509" s="7" t="e">
        <f>#REF!-#REF!-#REF!+#REF!-#REF!-#REF!</f>
        <v>#REF!</v>
      </c>
      <c r="AY509" s="9">
        <v>397</v>
      </c>
      <c r="AZ509" s="9">
        <f t="shared" si="109"/>
        <v>0</v>
      </c>
      <c r="BA509" s="10" t="e">
        <f t="shared" si="114"/>
        <v>#REF!</v>
      </c>
      <c r="BB509" s="10" t="e">
        <f t="shared" si="110"/>
        <v>#REF!</v>
      </c>
      <c r="BC509" s="11" t="e">
        <f t="shared" si="111"/>
        <v>#REF!</v>
      </c>
      <c r="BD509" s="10" t="e">
        <f t="shared" si="112"/>
        <v>#REF!</v>
      </c>
      <c r="BE509" s="11" t="e">
        <f>#REF!</f>
        <v>#REF!</v>
      </c>
      <c r="BF509" s="11" t="e">
        <f>#REF!</f>
        <v>#REF!</v>
      </c>
      <c r="BG509" s="9" t="e">
        <f t="shared" si="113"/>
        <v>#REF!</v>
      </c>
    </row>
    <row r="510" spans="1:61" ht="20.25" customHeight="1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196"/>
      <c r="N510" s="63">
        <v>362</v>
      </c>
      <c r="O510" s="65">
        <f t="shared" ref="O510:O532" si="117">IF(T509&lt;1,0,O509)</f>
        <v>256582.56047236515</v>
      </c>
      <c r="P510" s="65">
        <f t="shared" si="115"/>
        <v>238351.51584671676</v>
      </c>
      <c r="Q510" s="191">
        <f t="shared" si="116"/>
        <v>18231.044625648348</v>
      </c>
      <c r="R510" s="192"/>
      <c r="S510" s="193"/>
      <c r="T510" s="194">
        <f t="shared" ref="T510:T532" si="118">IF(T509&lt;0,0,T509-P510)</f>
        <v>14346484.184672033</v>
      </c>
      <c r="U510" s="194"/>
      <c r="V510" s="20"/>
      <c r="W510" s="20"/>
      <c r="AX510" s="7" t="e">
        <f>#REF!-#REF!-#REF!+#REF!-#REF!-#REF!</f>
        <v>#REF!</v>
      </c>
      <c r="AY510" s="9">
        <v>398</v>
      </c>
      <c r="AZ510" s="9">
        <f t="shared" si="109"/>
        <v>0</v>
      </c>
      <c r="BA510" s="10" t="e">
        <f t="shared" si="114"/>
        <v>#REF!</v>
      </c>
      <c r="BB510" s="10" t="e">
        <f t="shared" si="110"/>
        <v>#REF!</v>
      </c>
      <c r="BC510" s="11" t="e">
        <f t="shared" si="111"/>
        <v>#REF!</v>
      </c>
      <c r="BD510" s="10" t="e">
        <f t="shared" si="112"/>
        <v>#REF!</v>
      </c>
      <c r="BE510" s="11" t="e">
        <f>#REF!</f>
        <v>#REF!</v>
      </c>
      <c r="BF510" s="11" t="e">
        <f>#REF!</f>
        <v>#REF!</v>
      </c>
      <c r="BG510" s="9" t="e">
        <f t="shared" si="113"/>
        <v>#REF!</v>
      </c>
    </row>
    <row r="511" spans="1:61" ht="20.25" customHeight="1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196"/>
      <c r="N511" s="63">
        <v>363</v>
      </c>
      <c r="O511" s="65">
        <f t="shared" si="117"/>
        <v>256582.56047236515</v>
      </c>
      <c r="P511" s="65">
        <f t="shared" si="115"/>
        <v>238649.45524152517</v>
      </c>
      <c r="Q511" s="191">
        <f t="shared" si="116"/>
        <v>17933.105230839959</v>
      </c>
      <c r="R511" s="192"/>
      <c r="S511" s="193"/>
      <c r="T511" s="194">
        <f t="shared" si="118"/>
        <v>14107834.729430508</v>
      </c>
      <c r="U511" s="194"/>
      <c r="V511" s="20"/>
      <c r="W511" s="20"/>
      <c r="AX511" s="7" t="e">
        <f>#REF!-#REF!-#REF!+#REF!-#REF!-#REF!</f>
        <v>#REF!</v>
      </c>
      <c r="AY511" s="9">
        <v>399</v>
      </c>
      <c r="AZ511" s="9">
        <f t="shared" si="109"/>
        <v>0</v>
      </c>
      <c r="BA511" s="10" t="e">
        <f t="shared" si="114"/>
        <v>#REF!</v>
      </c>
      <c r="BB511" s="10" t="e">
        <f t="shared" si="110"/>
        <v>#REF!</v>
      </c>
      <c r="BC511" s="11" t="e">
        <f t="shared" si="111"/>
        <v>#REF!</v>
      </c>
      <c r="BD511" s="10" t="e">
        <f t="shared" si="112"/>
        <v>#REF!</v>
      </c>
      <c r="BE511" s="11" t="e">
        <f>#REF!</f>
        <v>#REF!</v>
      </c>
      <c r="BF511" s="11" t="e">
        <f>#REF!</f>
        <v>#REF!</v>
      </c>
      <c r="BG511" s="9" t="e">
        <f t="shared" si="113"/>
        <v>#REF!</v>
      </c>
    </row>
    <row r="512" spans="1:61" ht="20.25" customHeight="1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196"/>
      <c r="N512" s="63">
        <v>364</v>
      </c>
      <c r="O512" s="65">
        <f t="shared" si="117"/>
        <v>256582.56047236515</v>
      </c>
      <c r="P512" s="65">
        <f t="shared" si="115"/>
        <v>238947.76706057708</v>
      </c>
      <c r="Q512" s="191">
        <f t="shared" si="116"/>
        <v>17634.79341178805</v>
      </c>
      <c r="R512" s="192"/>
      <c r="S512" s="193"/>
      <c r="T512" s="194">
        <f t="shared" si="118"/>
        <v>13868886.96236993</v>
      </c>
      <c r="U512" s="194"/>
      <c r="V512" s="20"/>
      <c r="W512" s="20"/>
      <c r="AX512" s="7" t="e">
        <f>#REF!-#REF!-#REF!+#REF!-#REF!-#REF!</f>
        <v>#REF!</v>
      </c>
      <c r="AY512" s="9">
        <v>400</v>
      </c>
      <c r="AZ512" s="9">
        <f t="shared" si="109"/>
        <v>0</v>
      </c>
      <c r="BA512" s="10" t="e">
        <f t="shared" si="114"/>
        <v>#REF!</v>
      </c>
      <c r="BB512" s="10" t="e">
        <f t="shared" si="110"/>
        <v>#REF!</v>
      </c>
      <c r="BC512" s="11" t="e">
        <f t="shared" si="111"/>
        <v>#REF!</v>
      </c>
      <c r="BD512" s="10" t="e">
        <f t="shared" si="112"/>
        <v>#REF!</v>
      </c>
      <c r="BE512" s="11" t="e">
        <f>#REF!</f>
        <v>#REF!</v>
      </c>
      <c r="BF512" s="11" t="e">
        <f>#REF!</f>
        <v>#REF!</v>
      </c>
      <c r="BG512" s="9" t="e">
        <f t="shared" si="113"/>
        <v>#REF!</v>
      </c>
    </row>
    <row r="513" spans="1:59" ht="20.25" customHeight="1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196"/>
      <c r="N513" s="63">
        <v>365</v>
      </c>
      <c r="O513" s="65">
        <f t="shared" si="117"/>
        <v>256582.56047236515</v>
      </c>
      <c r="P513" s="65">
        <f t="shared" si="115"/>
        <v>239246.4517694028</v>
      </c>
      <c r="Q513" s="191">
        <f t="shared" si="116"/>
        <v>17336.108702962327</v>
      </c>
      <c r="R513" s="192"/>
      <c r="S513" s="193"/>
      <c r="T513" s="194">
        <f t="shared" si="118"/>
        <v>13629640.510600528</v>
      </c>
      <c r="U513" s="194"/>
      <c r="V513" s="20"/>
      <c r="W513" s="20"/>
      <c r="X513" s="7"/>
      <c r="AX513" s="7" t="e">
        <f>#REF!-#REF!-#REF!+#REF!-#REF!-#REF!</f>
        <v>#REF!</v>
      </c>
      <c r="AY513" s="9">
        <v>401</v>
      </c>
      <c r="AZ513" s="9">
        <f t="shared" si="109"/>
        <v>0</v>
      </c>
      <c r="BA513" s="10" t="e">
        <f t="shared" si="114"/>
        <v>#REF!</v>
      </c>
      <c r="BB513" s="10" t="e">
        <f t="shared" si="110"/>
        <v>#REF!</v>
      </c>
      <c r="BC513" s="11" t="e">
        <f t="shared" si="111"/>
        <v>#REF!</v>
      </c>
      <c r="BD513" s="10" t="e">
        <f t="shared" si="112"/>
        <v>#REF!</v>
      </c>
      <c r="BE513" s="11" t="e">
        <f>#REF!</f>
        <v>#REF!</v>
      </c>
      <c r="BF513" s="11" t="e">
        <f>#REF!</f>
        <v>#REF!</v>
      </c>
      <c r="BG513" s="9" t="e">
        <f t="shared" si="113"/>
        <v>#REF!</v>
      </c>
    </row>
    <row r="514" spans="1:59" ht="20.25" customHeight="1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196"/>
      <c r="N514" s="63">
        <v>366</v>
      </c>
      <c r="O514" s="65">
        <f t="shared" si="117"/>
        <v>256582.56047236515</v>
      </c>
      <c r="P514" s="65">
        <f t="shared" si="115"/>
        <v>239545.50983411458</v>
      </c>
      <c r="Q514" s="191">
        <f t="shared" si="116"/>
        <v>17037.050638250577</v>
      </c>
      <c r="R514" s="192"/>
      <c r="S514" s="193"/>
      <c r="T514" s="194">
        <f t="shared" si="118"/>
        <v>13390095.000766413</v>
      </c>
      <c r="U514" s="194"/>
      <c r="V514" s="20"/>
      <c r="W514" s="20"/>
      <c r="AX514" s="7" t="e">
        <f>#REF!-#REF!-#REF!+#REF!-#REF!-#REF!</f>
        <v>#REF!</v>
      </c>
      <c r="AY514" s="9">
        <v>402</v>
      </c>
      <c r="AZ514" s="9">
        <f t="shared" si="109"/>
        <v>0</v>
      </c>
      <c r="BA514" s="10" t="e">
        <f t="shared" si="114"/>
        <v>#REF!</v>
      </c>
      <c r="BB514" s="10" t="e">
        <f t="shared" si="110"/>
        <v>#REF!</v>
      </c>
      <c r="BC514" s="11" t="e">
        <f t="shared" si="111"/>
        <v>#REF!</v>
      </c>
      <c r="BD514" s="10" t="e">
        <f t="shared" si="112"/>
        <v>#REF!</v>
      </c>
      <c r="BE514" s="11" t="e">
        <f>#REF!</f>
        <v>#REF!</v>
      </c>
      <c r="BF514" s="11" t="e">
        <f>#REF!</f>
        <v>#REF!</v>
      </c>
      <c r="BG514" s="9" t="e">
        <f t="shared" si="113"/>
        <v>#REF!</v>
      </c>
    </row>
    <row r="515" spans="1:59" ht="20.25" customHeight="1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196"/>
      <c r="N515" s="63">
        <v>367</v>
      </c>
      <c r="O515" s="65">
        <f t="shared" si="117"/>
        <v>256582.56047236515</v>
      </c>
      <c r="P515" s="65">
        <f t="shared" si="115"/>
        <v>239844.94172140723</v>
      </c>
      <c r="Q515" s="191">
        <f t="shared" si="116"/>
        <v>16737.618750957925</v>
      </c>
      <c r="R515" s="192"/>
      <c r="S515" s="193"/>
      <c r="T515" s="194">
        <f t="shared" si="118"/>
        <v>13150250.059045006</v>
      </c>
      <c r="U515" s="194"/>
      <c r="V515" s="20"/>
      <c r="W515" s="20"/>
      <c r="AX515" s="7" t="e">
        <f>#REF!-#REF!-#REF!+#REF!-#REF!-#REF!</f>
        <v>#REF!</v>
      </c>
      <c r="AY515" s="9">
        <v>403</v>
      </c>
      <c r="AZ515" s="9">
        <f t="shared" si="109"/>
        <v>0</v>
      </c>
      <c r="BA515" s="10" t="e">
        <f t="shared" si="114"/>
        <v>#REF!</v>
      </c>
      <c r="BB515" s="10" t="e">
        <f t="shared" si="110"/>
        <v>#REF!</v>
      </c>
      <c r="BC515" s="11" t="e">
        <f t="shared" si="111"/>
        <v>#REF!</v>
      </c>
      <c r="BD515" s="10" t="e">
        <f t="shared" si="112"/>
        <v>#REF!</v>
      </c>
      <c r="BE515" s="11" t="e">
        <f>#REF!</f>
        <v>#REF!</v>
      </c>
      <c r="BF515" s="11" t="e">
        <f>#REF!</f>
        <v>#REF!</v>
      </c>
      <c r="BG515" s="9" t="e">
        <f t="shared" si="113"/>
        <v>#REF!</v>
      </c>
    </row>
    <row r="516" spans="1:59" ht="20.25" customHeight="1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196"/>
      <c r="N516" s="63">
        <v>368</v>
      </c>
      <c r="O516" s="65">
        <f t="shared" si="117"/>
        <v>256582.56047236515</v>
      </c>
      <c r="P516" s="65">
        <f t="shared" si="115"/>
        <v>240144.74789855897</v>
      </c>
      <c r="Q516" s="191">
        <f t="shared" si="116"/>
        <v>16437.812573806172</v>
      </c>
      <c r="R516" s="192"/>
      <c r="S516" s="193"/>
      <c r="T516" s="194">
        <f t="shared" si="118"/>
        <v>12910105.311146447</v>
      </c>
      <c r="U516" s="194"/>
      <c r="V516" s="20"/>
      <c r="W516" s="20"/>
      <c r="AX516" s="7" t="e">
        <f>#REF!-#REF!-#REF!+#REF!-#REF!-#REF!</f>
        <v>#REF!</v>
      </c>
      <c r="AY516" s="9">
        <v>404</v>
      </c>
      <c r="AZ516" s="9">
        <f t="shared" si="109"/>
        <v>0</v>
      </c>
      <c r="BA516" s="10" t="e">
        <f t="shared" si="114"/>
        <v>#REF!</v>
      </c>
      <c r="BB516" s="10" t="e">
        <f t="shared" si="110"/>
        <v>#REF!</v>
      </c>
      <c r="BC516" s="11" t="e">
        <f t="shared" si="111"/>
        <v>#REF!</v>
      </c>
      <c r="BD516" s="10" t="e">
        <f t="shared" si="112"/>
        <v>#REF!</v>
      </c>
      <c r="BE516" s="11" t="e">
        <f>#REF!</f>
        <v>#REF!</v>
      </c>
      <c r="BF516" s="11" t="e">
        <f>#REF!</f>
        <v>#REF!</v>
      </c>
      <c r="BG516" s="9" t="e">
        <f t="shared" si="113"/>
        <v>#REF!</v>
      </c>
    </row>
    <row r="517" spans="1:59" ht="20.25" customHeight="1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196"/>
      <c r="N517" s="63">
        <v>369</v>
      </c>
      <c r="O517" s="65">
        <f t="shared" si="117"/>
        <v>256582.56047236515</v>
      </c>
      <c r="P517" s="65">
        <f t="shared" si="115"/>
        <v>240444.92883343218</v>
      </c>
      <c r="Q517" s="191">
        <f t="shared" si="116"/>
        <v>16137.631638932975</v>
      </c>
      <c r="R517" s="192"/>
      <c r="S517" s="193"/>
      <c r="T517" s="194">
        <f t="shared" si="118"/>
        <v>12669660.382313015</v>
      </c>
      <c r="U517" s="194"/>
      <c r="V517" s="20"/>
      <c r="W517" s="20"/>
      <c r="AX517" s="7" t="e">
        <f>#REF!-#REF!-#REF!+#REF!-#REF!-#REF!</f>
        <v>#REF!</v>
      </c>
      <c r="AY517" s="9">
        <v>405</v>
      </c>
      <c r="AZ517" s="9">
        <f t="shared" si="109"/>
        <v>0</v>
      </c>
      <c r="BA517" s="10" t="e">
        <f t="shared" si="114"/>
        <v>#REF!</v>
      </c>
      <c r="BB517" s="10" t="e">
        <f t="shared" si="110"/>
        <v>#REF!</v>
      </c>
      <c r="BC517" s="11" t="e">
        <f t="shared" si="111"/>
        <v>#REF!</v>
      </c>
      <c r="BD517" s="10" t="e">
        <f t="shared" si="112"/>
        <v>#REF!</v>
      </c>
      <c r="BE517" s="11" t="e">
        <f>#REF!</f>
        <v>#REF!</v>
      </c>
      <c r="BF517" s="11" t="e">
        <f>#REF!</f>
        <v>#REF!</v>
      </c>
      <c r="BG517" s="9" t="e">
        <f t="shared" si="113"/>
        <v>#REF!</v>
      </c>
    </row>
    <row r="518" spans="1:59" ht="20.25" customHeight="1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196"/>
      <c r="N518" s="63">
        <v>370</v>
      </c>
      <c r="O518" s="65">
        <f t="shared" si="117"/>
        <v>256582.56047236515</v>
      </c>
      <c r="P518" s="65">
        <f t="shared" si="115"/>
        <v>240745.48499447395</v>
      </c>
      <c r="Q518" s="191">
        <f t="shared" si="116"/>
        <v>15837.075477891183</v>
      </c>
      <c r="R518" s="192"/>
      <c r="S518" s="193"/>
      <c r="T518" s="194">
        <f t="shared" si="118"/>
        <v>12428914.89731854</v>
      </c>
      <c r="U518" s="194"/>
      <c r="V518" s="20"/>
      <c r="W518" s="20"/>
      <c r="AX518" s="7" t="e">
        <f>#REF!-#REF!-#REF!+#REF!-#REF!-#REF!</f>
        <v>#REF!</v>
      </c>
      <c r="AY518" s="9">
        <v>406</v>
      </c>
      <c r="AZ518" s="9">
        <f t="shared" si="109"/>
        <v>0</v>
      </c>
      <c r="BA518" s="10" t="e">
        <f t="shared" si="114"/>
        <v>#REF!</v>
      </c>
      <c r="BB518" s="10" t="e">
        <f t="shared" si="110"/>
        <v>#REF!</v>
      </c>
      <c r="BC518" s="11" t="e">
        <f t="shared" si="111"/>
        <v>#REF!</v>
      </c>
      <c r="BD518" s="10" t="e">
        <f t="shared" si="112"/>
        <v>#REF!</v>
      </c>
      <c r="BE518" s="11" t="e">
        <f>#REF!</f>
        <v>#REF!</v>
      </c>
      <c r="BF518" s="11" t="e">
        <f>#REF!</f>
        <v>#REF!</v>
      </c>
      <c r="BG518" s="9" t="e">
        <f t="shared" si="113"/>
        <v>#REF!</v>
      </c>
    </row>
    <row r="519" spans="1:59" ht="20.25" customHeight="1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196"/>
      <c r="N519" s="63">
        <v>371</v>
      </c>
      <c r="O519" s="65">
        <f t="shared" si="117"/>
        <v>256582.56047236515</v>
      </c>
      <c r="P519" s="65">
        <f t="shared" si="115"/>
        <v>241046.41685071707</v>
      </c>
      <c r="Q519" s="191">
        <f t="shared" si="116"/>
        <v>15536.143621648092</v>
      </c>
      <c r="R519" s="192"/>
      <c r="S519" s="193"/>
      <c r="T519" s="194">
        <f t="shared" si="118"/>
        <v>12187868.480467822</v>
      </c>
      <c r="U519" s="194"/>
      <c r="V519" s="20"/>
      <c r="W519" s="20"/>
      <c r="X519" s="7"/>
      <c r="AX519" s="7" t="e">
        <f>#REF!-#REF!-#REF!+#REF!-#REF!-#REF!</f>
        <v>#REF!</v>
      </c>
      <c r="AY519" s="9">
        <v>407</v>
      </c>
      <c r="AZ519" s="9">
        <f t="shared" si="109"/>
        <v>0</v>
      </c>
      <c r="BA519" s="10" t="e">
        <f t="shared" si="114"/>
        <v>#REF!</v>
      </c>
      <c r="BB519" s="10" t="e">
        <f t="shared" si="110"/>
        <v>#REF!</v>
      </c>
      <c r="BC519" s="11" t="e">
        <f t="shared" si="111"/>
        <v>#REF!</v>
      </c>
      <c r="BD519" s="10" t="e">
        <f t="shared" si="112"/>
        <v>#REF!</v>
      </c>
      <c r="BE519" s="11" t="e">
        <f>#REF!</f>
        <v>#REF!</v>
      </c>
      <c r="BF519" s="11" t="e">
        <f>#REF!</f>
        <v>#REF!</v>
      </c>
      <c r="BG519" s="9" t="e">
        <f t="shared" si="113"/>
        <v>#REF!</v>
      </c>
    </row>
    <row r="520" spans="1:59" ht="20.25" customHeight="1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197"/>
      <c r="N520" s="63">
        <v>372</v>
      </c>
      <c r="O520" s="65">
        <f t="shared" si="117"/>
        <v>256582.56047236515</v>
      </c>
      <c r="P520" s="65">
        <f t="shared" si="115"/>
        <v>241347.72487178046</v>
      </c>
      <c r="Q520" s="191">
        <f t="shared" si="116"/>
        <v>15234.835600584696</v>
      </c>
      <c r="R520" s="192"/>
      <c r="S520" s="193"/>
      <c r="T520" s="194">
        <f t="shared" si="118"/>
        <v>11946520.755596042</v>
      </c>
      <c r="U520" s="194"/>
      <c r="V520" s="20"/>
      <c r="W520" s="20"/>
      <c r="AX520" s="7" t="e">
        <f>#REF!-#REF!-#REF!+#REF!-#REF!-#REF!</f>
        <v>#REF!</v>
      </c>
      <c r="AY520" s="9">
        <v>408</v>
      </c>
      <c r="AZ520" s="9">
        <f t="shared" si="109"/>
        <v>0</v>
      </c>
      <c r="BA520" s="10" t="e">
        <f t="shared" si="114"/>
        <v>#REF!</v>
      </c>
      <c r="BB520" s="10" t="e">
        <f t="shared" si="110"/>
        <v>#REF!</v>
      </c>
      <c r="BC520" s="11" t="e">
        <f t="shared" si="111"/>
        <v>#REF!</v>
      </c>
      <c r="BD520" s="10" t="e">
        <f t="shared" si="112"/>
        <v>#REF!</v>
      </c>
      <c r="BE520" s="11" t="e">
        <f>#REF!</f>
        <v>#REF!</v>
      </c>
      <c r="BF520" s="11" t="e">
        <f>#REF!</f>
        <v>#REF!</v>
      </c>
      <c r="BG520" s="9" t="e">
        <f t="shared" si="113"/>
        <v>#REF!</v>
      </c>
    </row>
    <row r="521" spans="1:59" ht="20.25" customHeight="1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2" t="s">
        <v>99</v>
      </c>
      <c r="N521" s="63">
        <v>373</v>
      </c>
      <c r="O521" s="65">
        <f t="shared" si="117"/>
        <v>256582.56047236515</v>
      </c>
      <c r="P521" s="65">
        <f t="shared" si="115"/>
        <v>241649.40952787016</v>
      </c>
      <c r="Q521" s="191">
        <f t="shared" si="116"/>
        <v>14933.150944494968</v>
      </c>
      <c r="R521" s="192"/>
      <c r="S521" s="193"/>
      <c r="T521" s="194">
        <f t="shared" si="118"/>
        <v>11704871.346068172</v>
      </c>
      <c r="U521" s="194"/>
      <c r="V521" s="20"/>
      <c r="W521" s="20"/>
      <c r="AX521" s="7" t="e">
        <f>#REF!-#REF!-#REF!+#REF!-#REF!-#REF!</f>
        <v>#REF!</v>
      </c>
      <c r="AY521" s="9">
        <v>409</v>
      </c>
      <c r="AZ521" s="9">
        <f t="shared" si="109"/>
        <v>0</v>
      </c>
      <c r="BA521" s="10" t="e">
        <f t="shared" si="114"/>
        <v>#REF!</v>
      </c>
      <c r="BB521" s="10" t="e">
        <f t="shared" si="110"/>
        <v>#REF!</v>
      </c>
      <c r="BC521" s="11" t="e">
        <f t="shared" si="111"/>
        <v>#REF!</v>
      </c>
      <c r="BD521" s="10" t="e">
        <f t="shared" si="112"/>
        <v>#REF!</v>
      </c>
      <c r="BE521" s="11" t="e">
        <f>#REF!</f>
        <v>#REF!</v>
      </c>
      <c r="BF521" s="11" t="e">
        <f>#REF!</f>
        <v>#REF!</v>
      </c>
      <c r="BG521" s="9" t="e">
        <f t="shared" si="113"/>
        <v>#REF!</v>
      </c>
    </row>
    <row r="522" spans="1:59" ht="20.25" customHeight="1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2"/>
      <c r="N522" s="63">
        <v>374</v>
      </c>
      <c r="O522" s="65">
        <f t="shared" si="117"/>
        <v>256582.56047236515</v>
      </c>
      <c r="P522" s="65">
        <f t="shared" si="115"/>
        <v>241951.47128977999</v>
      </c>
      <c r="Q522" s="191">
        <f t="shared" si="116"/>
        <v>14631.08918258513</v>
      </c>
      <c r="R522" s="192"/>
      <c r="S522" s="193"/>
      <c r="T522" s="194">
        <f t="shared" si="118"/>
        <v>11462919.874778392</v>
      </c>
      <c r="U522" s="194"/>
      <c r="V522" s="20"/>
      <c r="W522" s="20"/>
      <c r="AX522" s="7" t="e">
        <f>#REF!-#REF!-#REF!+#REF!-#REF!-#REF!</f>
        <v>#REF!</v>
      </c>
      <c r="AY522" s="9">
        <v>410</v>
      </c>
      <c r="AZ522" s="9">
        <f t="shared" si="109"/>
        <v>0</v>
      </c>
      <c r="BA522" s="10" t="e">
        <f t="shared" si="114"/>
        <v>#REF!</v>
      </c>
      <c r="BB522" s="10" t="e">
        <f t="shared" si="110"/>
        <v>#REF!</v>
      </c>
      <c r="BC522" s="11" t="e">
        <f t="shared" si="111"/>
        <v>#REF!</v>
      </c>
      <c r="BD522" s="10" t="e">
        <f t="shared" si="112"/>
        <v>#REF!</v>
      </c>
      <c r="BE522" s="11" t="e">
        <f>#REF!</f>
        <v>#REF!</v>
      </c>
      <c r="BF522" s="11" t="e">
        <f>#REF!</f>
        <v>#REF!</v>
      </c>
      <c r="BG522" s="9" t="e">
        <f t="shared" si="113"/>
        <v>#REF!</v>
      </c>
    </row>
    <row r="523" spans="1:59" ht="20.25" customHeight="1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2"/>
      <c r="N523" s="63">
        <v>375</v>
      </c>
      <c r="O523" s="65">
        <f t="shared" si="117"/>
        <v>256582.56047236515</v>
      </c>
      <c r="P523" s="65">
        <f t="shared" si="115"/>
        <v>242253.91062889222</v>
      </c>
      <c r="Q523" s="191">
        <f t="shared" si="116"/>
        <v>14328.649843472906</v>
      </c>
      <c r="R523" s="192"/>
      <c r="S523" s="193"/>
      <c r="T523" s="194">
        <f t="shared" si="118"/>
        <v>11220665.964149499</v>
      </c>
      <c r="U523" s="194"/>
      <c r="V523" s="20"/>
      <c r="W523" s="20"/>
      <c r="AX523" s="7" t="e">
        <f>#REF!-#REF!-#REF!+#REF!-#REF!-#REF!</f>
        <v>#REF!</v>
      </c>
      <c r="AY523" s="9">
        <v>411</v>
      </c>
      <c r="AZ523" s="9">
        <f t="shared" si="109"/>
        <v>0</v>
      </c>
      <c r="BA523" s="10" t="e">
        <f t="shared" si="114"/>
        <v>#REF!</v>
      </c>
      <c r="BB523" s="10" t="e">
        <f t="shared" si="110"/>
        <v>#REF!</v>
      </c>
      <c r="BC523" s="11" t="e">
        <f t="shared" si="111"/>
        <v>#REF!</v>
      </c>
      <c r="BD523" s="10" t="e">
        <f t="shared" si="112"/>
        <v>#REF!</v>
      </c>
      <c r="BE523" s="11" t="e">
        <f>#REF!</f>
        <v>#REF!</v>
      </c>
      <c r="BF523" s="11" t="e">
        <f>#REF!</f>
        <v>#REF!</v>
      </c>
      <c r="BG523" s="9" t="e">
        <f t="shared" si="113"/>
        <v>#REF!</v>
      </c>
    </row>
    <row r="524" spans="1:59" ht="20.25" customHeight="1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2"/>
      <c r="N524" s="63">
        <v>376</v>
      </c>
      <c r="O524" s="65">
        <f t="shared" si="117"/>
        <v>256582.56047236515</v>
      </c>
      <c r="P524" s="65">
        <f t="shared" si="115"/>
        <v>242556.72801717836</v>
      </c>
      <c r="Q524" s="191">
        <f t="shared" si="116"/>
        <v>14025.832455186794</v>
      </c>
      <c r="R524" s="192"/>
      <c r="S524" s="193"/>
      <c r="T524" s="194">
        <f t="shared" si="118"/>
        <v>10978109.23613232</v>
      </c>
      <c r="U524" s="194"/>
      <c r="V524" s="20"/>
      <c r="W524" s="20"/>
      <c r="AX524" s="7" t="e">
        <f>#REF!-#REF!-#REF!+#REF!-#REF!-#REF!</f>
        <v>#REF!</v>
      </c>
      <c r="AY524" s="9">
        <v>412</v>
      </c>
      <c r="AZ524" s="9">
        <f t="shared" si="109"/>
        <v>0</v>
      </c>
      <c r="BA524" s="10" t="e">
        <f t="shared" si="114"/>
        <v>#REF!</v>
      </c>
      <c r="BB524" s="10" t="e">
        <f t="shared" si="110"/>
        <v>#REF!</v>
      </c>
      <c r="BC524" s="11" t="e">
        <f t="shared" si="111"/>
        <v>#REF!</v>
      </c>
      <c r="BD524" s="10" t="e">
        <f t="shared" si="112"/>
        <v>#REF!</v>
      </c>
      <c r="BE524" s="11" t="e">
        <f>#REF!</f>
        <v>#REF!</v>
      </c>
      <c r="BF524" s="11" t="e">
        <f>#REF!</f>
        <v>#REF!</v>
      </c>
      <c r="BG524" s="9" t="e">
        <f t="shared" si="113"/>
        <v>#REF!</v>
      </c>
    </row>
    <row r="525" spans="1:59" ht="20.25" customHeight="1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2"/>
      <c r="N525" s="63">
        <v>377</v>
      </c>
      <c r="O525" s="65">
        <f t="shared" si="117"/>
        <v>256582.56047236515</v>
      </c>
      <c r="P525" s="65">
        <f t="shared" si="115"/>
        <v>242859.92392719985</v>
      </c>
      <c r="Q525" s="191">
        <f t="shared" si="116"/>
        <v>13722.636545165318</v>
      </c>
      <c r="R525" s="192"/>
      <c r="S525" s="193"/>
      <c r="T525" s="194">
        <f t="shared" si="118"/>
        <v>10735249.312205121</v>
      </c>
      <c r="U525" s="194"/>
      <c r="V525" s="20"/>
      <c r="W525" s="20"/>
      <c r="X525" s="7"/>
      <c r="AX525" s="7" t="e">
        <f>#REF!-#REF!-#REF!+#REF!-#REF!-#REF!</f>
        <v>#REF!</v>
      </c>
      <c r="AY525" s="9">
        <v>413</v>
      </c>
      <c r="AZ525" s="9">
        <f t="shared" si="109"/>
        <v>0</v>
      </c>
      <c r="BA525" s="10" t="e">
        <f t="shared" si="114"/>
        <v>#REF!</v>
      </c>
      <c r="BB525" s="10" t="e">
        <f t="shared" si="110"/>
        <v>#REF!</v>
      </c>
      <c r="BC525" s="11" t="e">
        <f t="shared" si="111"/>
        <v>#REF!</v>
      </c>
      <c r="BD525" s="10" t="e">
        <f t="shared" si="112"/>
        <v>#REF!</v>
      </c>
      <c r="BE525" s="11" t="e">
        <f>#REF!</f>
        <v>#REF!</v>
      </c>
      <c r="BF525" s="11" t="e">
        <f>#REF!</f>
        <v>#REF!</v>
      </c>
      <c r="BG525" s="9" t="e">
        <f t="shared" si="113"/>
        <v>#REF!</v>
      </c>
    </row>
    <row r="526" spans="1:59" ht="20.25" customHeight="1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2"/>
      <c r="N526" s="63">
        <v>378</v>
      </c>
      <c r="O526" s="65">
        <f t="shared" si="117"/>
        <v>256582.56047236515</v>
      </c>
      <c r="P526" s="65">
        <f t="shared" si="115"/>
        <v>243163.49883210883</v>
      </c>
      <c r="Q526" s="191">
        <f t="shared" si="116"/>
        <v>13419.061640256316</v>
      </c>
      <c r="R526" s="192"/>
      <c r="S526" s="193"/>
      <c r="T526" s="194">
        <f t="shared" si="118"/>
        <v>10492085.813373012</v>
      </c>
      <c r="U526" s="194"/>
      <c r="V526" s="20"/>
      <c r="W526" s="20"/>
      <c r="AX526" s="7" t="e">
        <f>#REF!-#REF!-#REF!+#REF!-#REF!-#REF!</f>
        <v>#REF!</v>
      </c>
      <c r="AY526" s="9">
        <v>414</v>
      </c>
      <c r="AZ526" s="9">
        <f t="shared" si="109"/>
        <v>0</v>
      </c>
      <c r="BA526" s="10" t="e">
        <f t="shared" si="114"/>
        <v>#REF!</v>
      </c>
      <c r="BB526" s="10" t="e">
        <f t="shared" si="110"/>
        <v>#REF!</v>
      </c>
      <c r="BC526" s="11" t="e">
        <f t="shared" si="111"/>
        <v>#REF!</v>
      </c>
      <c r="BD526" s="10" t="e">
        <f t="shared" si="112"/>
        <v>#REF!</v>
      </c>
      <c r="BE526" s="11" t="e">
        <f>#REF!</f>
        <v>#REF!</v>
      </c>
      <c r="BF526" s="11" t="e">
        <f>#REF!</f>
        <v>#REF!</v>
      </c>
      <c r="BG526" s="9" t="e">
        <f t="shared" si="113"/>
        <v>#REF!</v>
      </c>
    </row>
    <row r="527" spans="1:59" ht="20.25" customHeight="1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41"/>
      <c r="M527" s="202"/>
      <c r="N527" s="63">
        <v>379</v>
      </c>
      <c r="O527" s="65">
        <f t="shared" si="117"/>
        <v>256582.56047236515</v>
      </c>
      <c r="P527" s="65">
        <f t="shared" si="115"/>
        <v>243467.45320564896</v>
      </c>
      <c r="Q527" s="191">
        <f t="shared" si="116"/>
        <v>13115.107266716182</v>
      </c>
      <c r="R527" s="192"/>
      <c r="S527" s="193"/>
      <c r="T527" s="194">
        <f t="shared" si="118"/>
        <v>10248618.360167364</v>
      </c>
      <c r="U527" s="194"/>
      <c r="V527" s="20"/>
      <c r="W527" s="20"/>
      <c r="AX527" s="7" t="e">
        <f>#REF!-#REF!-#REF!+#REF!-#REF!-#REF!</f>
        <v>#REF!</v>
      </c>
      <c r="AY527" s="9">
        <v>415</v>
      </c>
      <c r="AZ527" s="9">
        <f t="shared" si="109"/>
        <v>0</v>
      </c>
      <c r="BA527" s="10" t="e">
        <f t="shared" si="114"/>
        <v>#REF!</v>
      </c>
      <c r="BB527" s="10" t="e">
        <f t="shared" si="110"/>
        <v>#REF!</v>
      </c>
      <c r="BC527" s="11" t="e">
        <f t="shared" si="111"/>
        <v>#REF!</v>
      </c>
      <c r="BD527" s="10" t="e">
        <f t="shared" si="112"/>
        <v>#REF!</v>
      </c>
      <c r="BE527" s="11" t="e">
        <f>#REF!</f>
        <v>#REF!</v>
      </c>
      <c r="BF527" s="11" t="e">
        <f>#REF!</f>
        <v>#REF!</v>
      </c>
      <c r="BG527" s="9" t="e">
        <f t="shared" si="113"/>
        <v>#REF!</v>
      </c>
    </row>
    <row r="528" spans="1:59" ht="20.25" customHeight="1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96"/>
      <c r="M528" s="202"/>
      <c r="N528" s="63">
        <v>380</v>
      </c>
      <c r="O528" s="65">
        <f t="shared" si="117"/>
        <v>256582.56047236515</v>
      </c>
      <c r="P528" s="65">
        <f t="shared" si="115"/>
        <v>243771.78752215602</v>
      </c>
      <c r="Q528" s="191">
        <f t="shared" si="116"/>
        <v>12810.772950209121</v>
      </c>
      <c r="R528" s="192"/>
      <c r="S528" s="193"/>
      <c r="T528" s="194">
        <f t="shared" si="118"/>
        <v>10004846.572645208</v>
      </c>
      <c r="U528" s="194"/>
      <c r="V528" s="20"/>
      <c r="W528" s="20"/>
      <c r="AX528" s="7" t="e">
        <f>#REF!-#REF!-#REF!+#REF!-#REF!-#REF!</f>
        <v>#REF!</v>
      </c>
      <c r="AY528" s="9">
        <v>416</v>
      </c>
      <c r="AZ528" s="9">
        <f t="shared" si="109"/>
        <v>0</v>
      </c>
      <c r="BA528" s="10" t="e">
        <f t="shared" si="114"/>
        <v>#REF!</v>
      </c>
      <c r="BB528" s="10" t="e">
        <f t="shared" si="110"/>
        <v>#REF!</v>
      </c>
      <c r="BC528" s="11" t="e">
        <f t="shared" si="111"/>
        <v>#REF!</v>
      </c>
      <c r="BD528" s="10" t="e">
        <f t="shared" si="112"/>
        <v>#REF!</v>
      </c>
      <c r="BE528" s="11" t="e">
        <f>#REF!</f>
        <v>#REF!</v>
      </c>
      <c r="BF528" s="11" t="e">
        <f>#REF!</f>
        <v>#REF!</v>
      </c>
      <c r="BG528" s="9" t="e">
        <f t="shared" si="113"/>
        <v>#REF!</v>
      </c>
    </row>
    <row r="529" spans="1:59" ht="20.25" customHeight="1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97"/>
      <c r="M529" s="202"/>
      <c r="N529" s="63">
        <v>381</v>
      </c>
      <c r="O529" s="65">
        <f t="shared" si="117"/>
        <v>256582.56047236515</v>
      </c>
      <c r="P529" s="65">
        <f t="shared" si="115"/>
        <v>244076.50225655874</v>
      </c>
      <c r="Q529" s="191">
        <f t="shared" si="116"/>
        <v>12506.058215806426</v>
      </c>
      <c r="R529" s="192"/>
      <c r="S529" s="193"/>
      <c r="T529" s="194">
        <f t="shared" si="118"/>
        <v>9760770.0703886487</v>
      </c>
      <c r="U529" s="194"/>
      <c r="V529" s="20"/>
      <c r="W529" s="20"/>
      <c r="AX529" s="7" t="e">
        <f>#REF!-#REF!-#REF!+#REF!-#REF!-#REF!</f>
        <v>#REF!</v>
      </c>
      <c r="AY529" s="9">
        <v>417</v>
      </c>
      <c r="AZ529" s="9">
        <f t="shared" si="109"/>
        <v>0</v>
      </c>
      <c r="BA529" s="10" t="e">
        <f t="shared" si="114"/>
        <v>#REF!</v>
      </c>
      <c r="BB529" s="10" t="e">
        <f t="shared" si="110"/>
        <v>#REF!</v>
      </c>
      <c r="BC529" s="11" t="e">
        <f t="shared" si="111"/>
        <v>#REF!</v>
      </c>
      <c r="BD529" s="10" t="e">
        <f t="shared" si="112"/>
        <v>#REF!</v>
      </c>
      <c r="BE529" s="11" t="e">
        <f>#REF!</f>
        <v>#REF!</v>
      </c>
      <c r="BF529" s="11" t="e">
        <f>#REF!</f>
        <v>#REF!</v>
      </c>
      <c r="BG529" s="9" t="e">
        <f t="shared" si="113"/>
        <v>#REF!</v>
      </c>
    </row>
    <row r="530" spans="1:59" ht="20.25" customHeight="1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98"/>
      <c r="M530" s="202"/>
      <c r="N530" s="63">
        <v>382</v>
      </c>
      <c r="O530" s="65">
        <f t="shared" si="117"/>
        <v>256582.56047236515</v>
      </c>
      <c r="P530" s="65">
        <f t="shared" si="115"/>
        <v>244381.59788437941</v>
      </c>
      <c r="Q530" s="191">
        <f t="shared" si="116"/>
        <v>12200.962587985727</v>
      </c>
      <c r="R530" s="192"/>
      <c r="S530" s="193"/>
      <c r="T530" s="194">
        <f t="shared" si="118"/>
        <v>9516388.4725042693</v>
      </c>
      <c r="U530" s="194"/>
      <c r="V530" s="20"/>
      <c r="W530" s="20"/>
      <c r="AX530" s="7" t="e">
        <f>#REF!-#REF!-#REF!+#REF!-#REF!-#REF!</f>
        <v>#REF!</v>
      </c>
      <c r="AY530" s="9">
        <v>418</v>
      </c>
      <c r="AZ530" s="9">
        <f t="shared" si="109"/>
        <v>0</v>
      </c>
      <c r="BA530" s="10" t="e">
        <f t="shared" si="114"/>
        <v>#REF!</v>
      </c>
      <c r="BB530" s="10" t="e">
        <f t="shared" si="110"/>
        <v>#REF!</v>
      </c>
      <c r="BC530" s="11" t="e">
        <f t="shared" si="111"/>
        <v>#REF!</v>
      </c>
      <c r="BD530" s="10" t="e">
        <f t="shared" si="112"/>
        <v>#REF!</v>
      </c>
      <c r="BE530" s="11" t="e">
        <f>#REF!</f>
        <v>#REF!</v>
      </c>
      <c r="BF530" s="11" t="e">
        <f>#REF!</f>
        <v>#REF!</v>
      </c>
      <c r="BG530" s="9" t="e">
        <f t="shared" si="113"/>
        <v>#REF!</v>
      </c>
    </row>
    <row r="531" spans="1:59" ht="20.25" customHeight="1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2"/>
      <c r="N531" s="63">
        <v>383</v>
      </c>
      <c r="O531" s="65">
        <f t="shared" si="117"/>
        <v>256582.56047236515</v>
      </c>
      <c r="P531" s="65">
        <f t="shared" si="115"/>
        <v>244687.07488173488</v>
      </c>
      <c r="Q531" s="191">
        <f t="shared" si="116"/>
        <v>11895.485590630253</v>
      </c>
      <c r="R531" s="192"/>
      <c r="S531" s="193"/>
      <c r="T531" s="194">
        <f t="shared" si="118"/>
        <v>9271701.397622535</v>
      </c>
      <c r="U531" s="194"/>
      <c r="V531" s="20"/>
      <c r="W531" s="20"/>
      <c r="X531" s="7"/>
      <c r="AX531" s="7" t="e">
        <f>#REF!-#REF!-#REF!+#REF!-#REF!-#REF!</f>
        <v>#REF!</v>
      </c>
      <c r="AY531" s="9">
        <v>419</v>
      </c>
      <c r="AZ531" s="9">
        <f t="shared" si="109"/>
        <v>0</v>
      </c>
      <c r="BA531" s="10" t="e">
        <f t="shared" si="114"/>
        <v>#REF!</v>
      </c>
      <c r="BB531" s="10" t="e">
        <f t="shared" si="110"/>
        <v>#REF!</v>
      </c>
      <c r="BC531" s="11" t="e">
        <f t="shared" si="111"/>
        <v>#REF!</v>
      </c>
      <c r="BD531" s="10" t="e">
        <f t="shared" si="112"/>
        <v>#REF!</v>
      </c>
      <c r="BE531" s="11" t="e">
        <f>#REF!</f>
        <v>#REF!</v>
      </c>
      <c r="BF531" s="11" t="e">
        <f>#REF!</f>
        <v>#REF!</v>
      </c>
      <c r="BG531" s="9" t="e">
        <f t="shared" si="113"/>
        <v>#REF!</v>
      </c>
    </row>
    <row r="532" spans="1:59" ht="20.25" customHeight="1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3"/>
      <c r="N532" s="99">
        <v>384</v>
      </c>
      <c r="O532" s="100">
        <f t="shared" si="117"/>
        <v>256582.56047236515</v>
      </c>
      <c r="P532" s="100">
        <f t="shared" si="115"/>
        <v>244992.93372533706</v>
      </c>
      <c r="Q532" s="198">
        <f t="shared" si="116"/>
        <v>11589.626747028087</v>
      </c>
      <c r="R532" s="199"/>
      <c r="S532" s="200"/>
      <c r="T532" s="201">
        <f t="shared" si="118"/>
        <v>9026708.4638971984</v>
      </c>
      <c r="U532" s="201"/>
      <c r="V532" s="20"/>
      <c r="W532" s="20"/>
      <c r="AX532" s="7" t="e">
        <f>#REF!-#REF!-#REF!+#REF!-#REF!-#REF!</f>
        <v>#REF!</v>
      </c>
      <c r="AY532" s="9">
        <v>420</v>
      </c>
      <c r="AZ532" s="9">
        <f t="shared" si="109"/>
        <v>0</v>
      </c>
      <c r="BA532" s="10" t="e">
        <f t="shared" si="114"/>
        <v>#REF!</v>
      </c>
      <c r="BB532" s="10" t="e">
        <f t="shared" si="110"/>
        <v>#REF!</v>
      </c>
      <c r="BC532" s="11" t="e">
        <f t="shared" si="111"/>
        <v>#REF!</v>
      </c>
      <c r="BD532" s="10" t="e">
        <f t="shared" si="112"/>
        <v>#REF!</v>
      </c>
      <c r="BE532" s="11" t="e">
        <f>#REF!</f>
        <v>#REF!</v>
      </c>
      <c r="BF532" s="11" t="e">
        <f>#REF!</f>
        <v>#REF!</v>
      </c>
      <c r="BG532" s="9" t="e">
        <f t="shared" si="113"/>
        <v>#REF!</v>
      </c>
    </row>
    <row r="533" spans="1:59" ht="20.25" customHeight="1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101"/>
      <c r="N533" s="102"/>
      <c r="O533" s="103"/>
      <c r="P533" s="103"/>
      <c r="Q533" s="104"/>
      <c r="R533" s="105"/>
      <c r="S533" s="105"/>
      <c r="T533" s="106"/>
      <c r="U533" s="106"/>
      <c r="V533" s="20"/>
      <c r="W533" s="20"/>
      <c r="AX533" s="7" t="e">
        <f>SUM(AX1:AX532)</f>
        <v>#REF!</v>
      </c>
      <c r="AZ533" s="9" t="e">
        <f t="shared" ref="AZ533:BG533" si="119">SUM(AZ1:AZ532)</f>
        <v>#REF!</v>
      </c>
      <c r="BA533" s="10" t="e">
        <f t="shared" si="119"/>
        <v>#REF!</v>
      </c>
      <c r="BB533" s="15" t="e">
        <f t="shared" si="119"/>
        <v>#REF!</v>
      </c>
      <c r="BC533" s="10" t="e">
        <f t="shared" si="119"/>
        <v>#REF!</v>
      </c>
      <c r="BD533" s="15" t="e">
        <f t="shared" si="119"/>
        <v>#REF!</v>
      </c>
      <c r="BE533" s="10" t="e">
        <f t="shared" si="119"/>
        <v>#REF!</v>
      </c>
      <c r="BF533" s="10" t="e">
        <f t="shared" si="119"/>
        <v>#REF!</v>
      </c>
      <c r="BG533" s="10" t="e">
        <f t="shared" si="119"/>
        <v>#REF!</v>
      </c>
    </row>
    <row r="534" spans="1:59" ht="39" customHeight="1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66"/>
      <c r="N534" s="67"/>
      <c r="O534" s="53"/>
      <c r="P534" s="53"/>
      <c r="Q534" s="68"/>
      <c r="R534" s="30"/>
      <c r="S534" s="30"/>
      <c r="T534" s="69"/>
      <c r="U534" s="69"/>
      <c r="V534" s="20"/>
      <c r="W534" s="20"/>
      <c r="BE534" s="7"/>
    </row>
    <row r="535" spans="1:59" ht="20.25" customHeight="1">
      <c r="A535" s="52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190" t="s">
        <v>97</v>
      </c>
      <c r="N535" s="190"/>
      <c r="O535" s="190"/>
      <c r="P535" s="190"/>
      <c r="Q535" s="190"/>
      <c r="R535" s="190"/>
      <c r="S535" s="190"/>
      <c r="T535" s="190"/>
      <c r="U535" s="16"/>
      <c r="V535" s="171"/>
      <c r="W535" s="171"/>
      <c r="BE535" s="7"/>
    </row>
    <row r="536" spans="1:59" ht="20.25" customHeight="1">
      <c r="A536" s="52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190"/>
      <c r="N536" s="190"/>
      <c r="O536" s="190"/>
      <c r="P536" s="190"/>
      <c r="Q536" s="190"/>
      <c r="R536" s="190"/>
      <c r="S536" s="190"/>
      <c r="T536" s="190"/>
      <c r="U536" s="17">
        <f ca="1">TODAY()</f>
        <v>45397</v>
      </c>
      <c r="V536" s="171"/>
      <c r="W536" s="171"/>
      <c r="BE536" s="7"/>
    </row>
    <row r="537" spans="1:59" ht="20.25" customHeight="1">
      <c r="A537" s="76"/>
      <c r="B537" s="76"/>
      <c r="C537" s="76"/>
      <c r="D537" s="76"/>
      <c r="E537" s="76"/>
      <c r="F537" s="76"/>
      <c r="G537" s="76"/>
      <c r="H537" s="76"/>
      <c r="I537" s="76"/>
      <c r="J537" s="76"/>
      <c r="K537" s="76"/>
      <c r="L537" s="76"/>
      <c r="M537" s="77"/>
      <c r="N537" s="77"/>
      <c r="O537" s="77"/>
      <c r="P537" s="77"/>
      <c r="Q537" s="77"/>
      <c r="R537" s="77"/>
      <c r="S537" s="77"/>
      <c r="T537" s="77"/>
      <c r="U537" s="78"/>
      <c r="V537" s="55"/>
      <c r="W537" s="55"/>
      <c r="BE537" s="7"/>
    </row>
    <row r="538" spans="1:59" ht="20.25" customHeight="1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195" t="s">
        <v>100</v>
      </c>
      <c r="N538" s="63">
        <v>385</v>
      </c>
      <c r="O538" s="65">
        <f>IF(T530&lt;1,0,O530)</f>
        <v>256582.56047236515</v>
      </c>
      <c r="P538" s="65">
        <f t="shared" ref="P538:P561" si="120">IF(O538=0,0,-PPMT($F$27/12,N538,MAX($F$26*12),$F$25))</f>
        <v>245299.17489249373</v>
      </c>
      <c r="Q538" s="191">
        <f t="shared" ref="Q538:Q561" si="121">IF(O538=0,0,-IPMT($F$27/12,N538,MAX($F$26*12),$F$25))</f>
        <v>11283.385579871414</v>
      </c>
      <c r="R538" s="192"/>
      <c r="S538" s="193"/>
      <c r="T538" s="194">
        <f>IF(T532&lt;0,0,T532-P538)</f>
        <v>8781409.289004704</v>
      </c>
      <c r="U538" s="194"/>
      <c r="V538" s="20"/>
      <c r="W538" s="20"/>
      <c r="BE538" s="7"/>
    </row>
    <row r="539" spans="1:59" ht="20.25" customHeight="1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196"/>
      <c r="N539" s="63">
        <v>386</v>
      </c>
      <c r="O539" s="65">
        <f t="shared" ref="O539:O561" si="122">IF(T538&lt;1,0,O538)</f>
        <v>256582.56047236515</v>
      </c>
      <c r="P539" s="65">
        <f t="shared" si="120"/>
        <v>245605.79886110936</v>
      </c>
      <c r="Q539" s="191">
        <f t="shared" si="121"/>
        <v>10976.761611255797</v>
      </c>
      <c r="R539" s="192"/>
      <c r="S539" s="193"/>
      <c r="T539" s="194">
        <f t="shared" ref="T539:T561" si="123">IF(T538&lt;0,0,T538-P539)</f>
        <v>8535803.4901435953</v>
      </c>
      <c r="U539" s="194"/>
      <c r="V539" s="20"/>
      <c r="W539" s="20"/>
      <c r="BE539" s="7"/>
    </row>
    <row r="540" spans="1:59" ht="20.25" customHeight="1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196"/>
      <c r="N540" s="63">
        <v>387</v>
      </c>
      <c r="O540" s="65">
        <f t="shared" si="122"/>
        <v>256582.56047236515</v>
      </c>
      <c r="P540" s="65">
        <f t="shared" si="120"/>
        <v>245912.80610968571</v>
      </c>
      <c r="Q540" s="191">
        <f t="shared" si="121"/>
        <v>10669.75436267941</v>
      </c>
      <c r="R540" s="192"/>
      <c r="S540" s="193"/>
      <c r="T540" s="194">
        <f t="shared" si="123"/>
        <v>8289890.6840339098</v>
      </c>
      <c r="U540" s="194"/>
      <c r="V540" s="20"/>
      <c r="W540" s="20"/>
      <c r="BE540" s="7"/>
    </row>
    <row r="541" spans="1:59" ht="20.25" customHeight="1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196"/>
      <c r="N541" s="63">
        <v>388</v>
      </c>
      <c r="O541" s="65">
        <f t="shared" si="122"/>
        <v>256582.56047236515</v>
      </c>
      <c r="P541" s="65">
        <f t="shared" si="120"/>
        <v>246220.19711732282</v>
      </c>
      <c r="Q541" s="191">
        <f t="shared" si="121"/>
        <v>10362.363355042302</v>
      </c>
      <c r="R541" s="192"/>
      <c r="S541" s="193"/>
      <c r="T541" s="194">
        <f t="shared" si="123"/>
        <v>8043670.4869165868</v>
      </c>
      <c r="U541" s="194"/>
      <c r="V541" s="20"/>
      <c r="W541" s="20"/>
      <c r="BE541" s="7"/>
    </row>
    <row r="542" spans="1:59" ht="20.25" customHeight="1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196"/>
      <c r="N542" s="63">
        <v>389</v>
      </c>
      <c r="O542" s="65">
        <f t="shared" si="122"/>
        <v>256582.56047236515</v>
      </c>
      <c r="P542" s="65">
        <f t="shared" si="120"/>
        <v>246527.97236371945</v>
      </c>
      <c r="Q542" s="191">
        <f t="shared" si="121"/>
        <v>10054.588108645648</v>
      </c>
      <c r="R542" s="192"/>
      <c r="S542" s="193"/>
      <c r="T542" s="194">
        <f t="shared" si="123"/>
        <v>7797142.514552867</v>
      </c>
      <c r="U542" s="194"/>
      <c r="V542" s="20"/>
      <c r="W542" s="20"/>
      <c r="BE542" s="7"/>
    </row>
    <row r="543" spans="1:59" ht="20.25" customHeight="1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196"/>
      <c r="N543" s="63">
        <v>390</v>
      </c>
      <c r="O543" s="65">
        <f t="shared" si="122"/>
        <v>256582.56047236515</v>
      </c>
      <c r="P543" s="65">
        <f t="shared" si="120"/>
        <v>246836.13232917414</v>
      </c>
      <c r="Q543" s="191">
        <f t="shared" si="121"/>
        <v>9746.4281431909985</v>
      </c>
      <c r="R543" s="192"/>
      <c r="S543" s="193"/>
      <c r="T543" s="194">
        <f t="shared" si="123"/>
        <v>7550306.3822236927</v>
      </c>
      <c r="U543" s="194"/>
      <c r="V543" s="20"/>
      <c r="W543" s="20"/>
      <c r="BE543" s="7"/>
    </row>
    <row r="544" spans="1:59" ht="20.25" customHeight="1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196"/>
      <c r="N544" s="63">
        <v>391</v>
      </c>
      <c r="O544" s="65">
        <f t="shared" si="122"/>
        <v>256582.56047236515</v>
      </c>
      <c r="P544" s="65">
        <f t="shared" si="120"/>
        <v>247144.67749458563</v>
      </c>
      <c r="Q544" s="191">
        <f t="shared" si="121"/>
        <v>9437.8829777795327</v>
      </c>
      <c r="R544" s="192"/>
      <c r="S544" s="193"/>
      <c r="T544" s="194">
        <f t="shared" si="123"/>
        <v>7303161.7047291072</v>
      </c>
      <c r="U544" s="194"/>
      <c r="V544" s="20"/>
      <c r="W544" s="20"/>
      <c r="BE544" s="7"/>
    </row>
    <row r="545" spans="1:57" ht="20.25" customHeight="1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196"/>
      <c r="N545" s="63">
        <v>392</v>
      </c>
      <c r="O545" s="65">
        <f t="shared" si="122"/>
        <v>256582.56047236515</v>
      </c>
      <c r="P545" s="65">
        <f t="shared" si="120"/>
        <v>247453.60834145383</v>
      </c>
      <c r="Q545" s="191">
        <f t="shared" si="121"/>
        <v>9128.9521309113024</v>
      </c>
      <c r="R545" s="192"/>
      <c r="S545" s="193"/>
      <c r="T545" s="194">
        <f t="shared" si="123"/>
        <v>7055708.0963876536</v>
      </c>
      <c r="U545" s="194"/>
      <c r="V545" s="20"/>
      <c r="W545" s="20"/>
      <c r="BE545" s="7"/>
    </row>
    <row r="546" spans="1:57" ht="20.25" customHeight="1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196"/>
      <c r="N546" s="63">
        <v>393</v>
      </c>
      <c r="O546" s="65">
        <f t="shared" si="122"/>
        <v>256582.56047236515</v>
      </c>
      <c r="P546" s="65">
        <f t="shared" si="120"/>
        <v>247762.92535188064</v>
      </c>
      <c r="Q546" s="191">
        <f t="shared" si="121"/>
        <v>8819.6351204844814</v>
      </c>
      <c r="R546" s="192"/>
      <c r="S546" s="193"/>
      <c r="T546" s="194">
        <f t="shared" si="123"/>
        <v>6807945.1710357731</v>
      </c>
      <c r="U546" s="194"/>
      <c r="V546" s="20"/>
      <c r="W546" s="20"/>
      <c r="BE546" s="7"/>
    </row>
    <row r="547" spans="1:57" ht="20.25" customHeight="1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196"/>
      <c r="N547" s="63">
        <v>394</v>
      </c>
      <c r="O547" s="65">
        <f t="shared" si="122"/>
        <v>256582.56047236515</v>
      </c>
      <c r="P547" s="65">
        <f t="shared" si="120"/>
        <v>248072.62900857051</v>
      </c>
      <c r="Q547" s="191">
        <f t="shared" si="121"/>
        <v>8509.9314637946318</v>
      </c>
      <c r="R547" s="192"/>
      <c r="S547" s="193"/>
      <c r="T547" s="194">
        <f t="shared" si="123"/>
        <v>6559872.5420272024</v>
      </c>
      <c r="U547" s="194"/>
      <c r="V547" s="20"/>
      <c r="W547" s="20"/>
      <c r="BE547" s="7"/>
    </row>
    <row r="548" spans="1:57" ht="20.25" customHeight="1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196"/>
      <c r="N548" s="63">
        <v>395</v>
      </c>
      <c r="O548" s="65">
        <f t="shared" si="122"/>
        <v>256582.56047236515</v>
      </c>
      <c r="P548" s="65">
        <f t="shared" si="120"/>
        <v>248382.71979483121</v>
      </c>
      <c r="Q548" s="191">
        <f t="shared" si="121"/>
        <v>8199.840677533919</v>
      </c>
      <c r="R548" s="192"/>
      <c r="S548" s="193"/>
      <c r="T548" s="194">
        <f t="shared" si="123"/>
        <v>6311489.8222323712</v>
      </c>
      <c r="U548" s="194"/>
      <c r="V548" s="20"/>
      <c r="W548" s="20"/>
      <c r="BE548" s="7"/>
    </row>
    <row r="549" spans="1:57" ht="20.25" customHeight="1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197"/>
      <c r="N549" s="63">
        <v>396</v>
      </c>
      <c r="O549" s="65">
        <f t="shared" si="122"/>
        <v>256582.56047236515</v>
      </c>
      <c r="P549" s="65">
        <f t="shared" si="120"/>
        <v>248693.19819457477</v>
      </c>
      <c r="Q549" s="191">
        <f t="shared" si="121"/>
        <v>7889.3622777903802</v>
      </c>
      <c r="R549" s="192"/>
      <c r="S549" s="193"/>
      <c r="T549" s="194">
        <f t="shared" si="123"/>
        <v>6062796.6240377966</v>
      </c>
      <c r="U549" s="194"/>
      <c r="V549" s="20"/>
      <c r="W549" s="20"/>
      <c r="BE549" s="7"/>
    </row>
    <row r="550" spans="1:57" ht="20.25" customHeight="1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2" t="s">
        <v>101</v>
      </c>
      <c r="N550" s="63">
        <v>397</v>
      </c>
      <c r="O550" s="65">
        <f t="shared" si="122"/>
        <v>256582.56047236515</v>
      </c>
      <c r="P550" s="65">
        <f t="shared" si="120"/>
        <v>249004.06469231797</v>
      </c>
      <c r="Q550" s="191">
        <f t="shared" si="121"/>
        <v>7578.495780047162</v>
      </c>
      <c r="R550" s="192"/>
      <c r="S550" s="193"/>
      <c r="T550" s="194">
        <f t="shared" si="123"/>
        <v>5813792.5593454782</v>
      </c>
      <c r="U550" s="194"/>
      <c r="V550" s="20"/>
      <c r="W550" s="20"/>
      <c r="BE550" s="7"/>
    </row>
    <row r="551" spans="1:57" ht="20.25" customHeight="1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2"/>
      <c r="N551" s="63">
        <v>398</v>
      </c>
      <c r="O551" s="65">
        <f t="shared" si="122"/>
        <v>256582.56047236515</v>
      </c>
      <c r="P551" s="65">
        <f t="shared" si="120"/>
        <v>249315.31977318341</v>
      </c>
      <c r="Q551" s="191">
        <f t="shared" si="121"/>
        <v>7267.2406991817625</v>
      </c>
      <c r="R551" s="192"/>
      <c r="S551" s="193"/>
      <c r="T551" s="194">
        <f t="shared" si="123"/>
        <v>5564477.239572295</v>
      </c>
      <c r="U551" s="194"/>
      <c r="V551" s="20"/>
      <c r="W551" s="20"/>
      <c r="BE551" s="7"/>
    </row>
    <row r="552" spans="1:57" ht="20.25" customHeight="1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2"/>
      <c r="N552" s="63">
        <v>399</v>
      </c>
      <c r="O552" s="65">
        <f t="shared" si="122"/>
        <v>256582.56047236515</v>
      </c>
      <c r="P552" s="65">
        <f t="shared" si="120"/>
        <v>249626.96392289986</v>
      </c>
      <c r="Q552" s="191">
        <f t="shared" si="121"/>
        <v>6955.5965494652846</v>
      </c>
      <c r="R552" s="192"/>
      <c r="S552" s="193"/>
      <c r="T552" s="194">
        <f t="shared" si="123"/>
        <v>5314850.2756493948</v>
      </c>
      <c r="U552" s="194"/>
      <c r="V552" s="20"/>
      <c r="W552" s="20"/>
      <c r="BE552" s="7"/>
    </row>
    <row r="553" spans="1:57" ht="20.25" customHeight="1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2"/>
      <c r="N553" s="63">
        <v>400</v>
      </c>
      <c r="O553" s="65">
        <f t="shared" si="122"/>
        <v>256582.56047236515</v>
      </c>
      <c r="P553" s="65">
        <f t="shared" si="120"/>
        <v>249938.99762780347</v>
      </c>
      <c r="Q553" s="191">
        <f t="shared" si="121"/>
        <v>6643.5628445616612</v>
      </c>
      <c r="R553" s="192"/>
      <c r="S553" s="193"/>
      <c r="T553" s="194">
        <f t="shared" si="123"/>
        <v>5064911.2780215917</v>
      </c>
      <c r="U553" s="194"/>
      <c r="V553" s="20"/>
      <c r="W553" s="20"/>
      <c r="BE553" s="7"/>
    </row>
    <row r="554" spans="1:57" ht="20.25" customHeight="1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2"/>
      <c r="N554" s="63">
        <v>401</v>
      </c>
      <c r="O554" s="65">
        <f t="shared" si="122"/>
        <v>256582.56047236515</v>
      </c>
      <c r="P554" s="65">
        <f t="shared" si="120"/>
        <v>250251.42137483825</v>
      </c>
      <c r="Q554" s="191">
        <f t="shared" si="121"/>
        <v>6331.139097526906</v>
      </c>
      <c r="R554" s="192"/>
      <c r="S554" s="193"/>
      <c r="T554" s="194">
        <f t="shared" si="123"/>
        <v>4814659.8566467538</v>
      </c>
      <c r="U554" s="194"/>
      <c r="V554" s="20"/>
      <c r="W554" s="20"/>
      <c r="BE554" s="7"/>
    </row>
    <row r="555" spans="1:57" ht="20.25" customHeight="1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2"/>
      <c r="N555" s="63">
        <v>402</v>
      </c>
      <c r="O555" s="65">
        <f t="shared" si="122"/>
        <v>256582.56047236515</v>
      </c>
      <c r="P555" s="65">
        <f t="shared" si="120"/>
        <v>250564.23565155678</v>
      </c>
      <c r="Q555" s="191">
        <f t="shared" si="121"/>
        <v>6018.3248208083587</v>
      </c>
      <c r="R555" s="192"/>
      <c r="S555" s="193"/>
      <c r="T555" s="194">
        <f t="shared" si="123"/>
        <v>4564095.6209951974</v>
      </c>
      <c r="U555" s="194"/>
      <c r="V555" s="20"/>
      <c r="W555" s="20"/>
      <c r="BE555" s="7"/>
    </row>
    <row r="556" spans="1:57" ht="20.25" customHeight="1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41"/>
      <c r="M556" s="202"/>
      <c r="N556" s="63">
        <v>403</v>
      </c>
      <c r="O556" s="65">
        <f t="shared" si="122"/>
        <v>256582.56047236515</v>
      </c>
      <c r="P556" s="65">
        <f t="shared" si="120"/>
        <v>250877.44094612123</v>
      </c>
      <c r="Q556" s="191">
        <f t="shared" si="121"/>
        <v>5705.1195262439123</v>
      </c>
      <c r="R556" s="192"/>
      <c r="S556" s="193"/>
      <c r="T556" s="194">
        <f t="shared" si="123"/>
        <v>4313218.1800490767</v>
      </c>
      <c r="U556" s="194"/>
      <c r="V556" s="20"/>
      <c r="W556" s="20"/>
      <c r="BE556" s="7"/>
    </row>
    <row r="557" spans="1:57" ht="20.25" customHeight="1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96"/>
      <c r="M557" s="202"/>
      <c r="N557" s="63">
        <v>404</v>
      </c>
      <c r="O557" s="65">
        <f t="shared" si="122"/>
        <v>256582.56047236515</v>
      </c>
      <c r="P557" s="65">
        <f t="shared" si="120"/>
        <v>251191.0377473039</v>
      </c>
      <c r="Q557" s="191">
        <f t="shared" si="121"/>
        <v>5391.5227250612606</v>
      </c>
      <c r="R557" s="192"/>
      <c r="S557" s="193"/>
      <c r="T557" s="194">
        <f t="shared" si="123"/>
        <v>4062027.1423017727</v>
      </c>
      <c r="U557" s="194"/>
      <c r="V557" s="20"/>
      <c r="W557" s="20"/>
      <c r="BE557" s="7"/>
    </row>
    <row r="558" spans="1:57" ht="20.25" customHeight="1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97"/>
      <c r="M558" s="202"/>
      <c r="N558" s="63">
        <v>405</v>
      </c>
      <c r="O558" s="65">
        <f t="shared" si="122"/>
        <v>256582.56047236515</v>
      </c>
      <c r="P558" s="65">
        <f t="shared" si="120"/>
        <v>251505.02654448801</v>
      </c>
      <c r="Q558" s="191">
        <f t="shared" si="121"/>
        <v>5077.5339278771307</v>
      </c>
      <c r="R558" s="192"/>
      <c r="S558" s="193"/>
      <c r="T558" s="194">
        <f t="shared" si="123"/>
        <v>3810522.1157572847</v>
      </c>
      <c r="U558" s="194"/>
      <c r="V558" s="20"/>
      <c r="W558" s="20"/>
      <c r="BE558" s="7"/>
    </row>
    <row r="559" spans="1:57" ht="20.25" customHeight="1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98"/>
      <c r="M559" s="202"/>
      <c r="N559" s="63">
        <v>406</v>
      </c>
      <c r="O559" s="65">
        <f t="shared" si="122"/>
        <v>256582.56047236515</v>
      </c>
      <c r="P559" s="65">
        <f t="shared" si="120"/>
        <v>251819.40782766865</v>
      </c>
      <c r="Q559" s="191">
        <f t="shared" si="121"/>
        <v>4763.1526446965208</v>
      </c>
      <c r="R559" s="192"/>
      <c r="S559" s="193"/>
      <c r="T559" s="194">
        <f t="shared" si="123"/>
        <v>3558702.7079296159</v>
      </c>
      <c r="U559" s="194"/>
      <c r="V559" s="20"/>
      <c r="W559" s="20"/>
      <c r="BE559" s="7"/>
    </row>
    <row r="560" spans="1:57" ht="20.25" customHeight="1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2"/>
      <c r="N560" s="63">
        <v>407</v>
      </c>
      <c r="O560" s="65">
        <f t="shared" si="122"/>
        <v>256582.56047236515</v>
      </c>
      <c r="P560" s="65">
        <f t="shared" si="120"/>
        <v>252134.1820874532</v>
      </c>
      <c r="Q560" s="191">
        <f t="shared" si="121"/>
        <v>4448.3783849119354</v>
      </c>
      <c r="R560" s="192"/>
      <c r="S560" s="193"/>
      <c r="T560" s="194">
        <f t="shared" si="123"/>
        <v>3306568.5258421628</v>
      </c>
      <c r="U560" s="194"/>
      <c r="V560" s="20"/>
      <c r="W560" s="20"/>
      <c r="BE560" s="7"/>
    </row>
    <row r="561" spans="1:57" ht="20.25" customHeight="1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3"/>
      <c r="N561" s="99">
        <v>408</v>
      </c>
      <c r="O561" s="100">
        <f t="shared" si="122"/>
        <v>256582.56047236515</v>
      </c>
      <c r="P561" s="100">
        <f t="shared" si="120"/>
        <v>252449.34981506251</v>
      </c>
      <c r="Q561" s="198">
        <f t="shared" si="121"/>
        <v>4133.2106573026185</v>
      </c>
      <c r="R561" s="199"/>
      <c r="S561" s="200"/>
      <c r="T561" s="201">
        <f t="shared" si="123"/>
        <v>3054119.1760271001</v>
      </c>
      <c r="U561" s="201"/>
      <c r="V561" s="20"/>
      <c r="W561" s="20"/>
      <c r="BE561" s="7"/>
    </row>
    <row r="562" spans="1:57" ht="20.25" customHeight="1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101"/>
      <c r="N562" s="102"/>
      <c r="O562" s="103"/>
      <c r="P562" s="103"/>
      <c r="Q562" s="104"/>
      <c r="R562" s="105"/>
      <c r="S562" s="105"/>
      <c r="T562" s="106"/>
      <c r="U562" s="106"/>
      <c r="V562" s="20"/>
      <c r="W562" s="20"/>
      <c r="BE562" s="7"/>
    </row>
    <row r="563" spans="1:57" ht="39" customHeight="1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66"/>
      <c r="N563" s="67"/>
      <c r="O563" s="53"/>
      <c r="P563" s="53"/>
      <c r="Q563" s="68"/>
      <c r="R563" s="30"/>
      <c r="S563" s="30"/>
      <c r="T563" s="69"/>
      <c r="U563" s="69"/>
      <c r="V563" s="20"/>
      <c r="W563" s="20"/>
      <c r="BE563" s="7"/>
    </row>
    <row r="564" spans="1:57" ht="20.25" customHeight="1">
      <c r="A564" s="52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190" t="s">
        <v>102</v>
      </c>
      <c r="N564" s="190"/>
      <c r="O564" s="190"/>
      <c r="P564" s="190"/>
      <c r="Q564" s="190"/>
      <c r="R564" s="190"/>
      <c r="S564" s="190"/>
      <c r="T564" s="190"/>
      <c r="U564" s="16"/>
      <c r="V564" s="171"/>
      <c r="W564" s="171"/>
      <c r="BE564" s="7"/>
    </row>
    <row r="565" spans="1:57" ht="20.25" customHeight="1">
      <c r="A565" s="52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190"/>
      <c r="N565" s="190"/>
      <c r="O565" s="190"/>
      <c r="P565" s="190"/>
      <c r="Q565" s="190"/>
      <c r="R565" s="190"/>
      <c r="S565" s="190"/>
      <c r="T565" s="190"/>
      <c r="U565" s="17">
        <f ca="1">TODAY()</f>
        <v>45397</v>
      </c>
      <c r="V565" s="171"/>
      <c r="W565" s="171"/>
      <c r="BE565" s="7"/>
    </row>
    <row r="566" spans="1:57" ht="20.25" customHeight="1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66"/>
      <c r="N566" s="67"/>
      <c r="O566" s="53"/>
      <c r="P566" s="53"/>
      <c r="Q566" s="68"/>
      <c r="R566" s="30"/>
      <c r="S566" s="30"/>
      <c r="T566" s="69"/>
      <c r="U566" s="69"/>
      <c r="V566" s="20"/>
      <c r="W566" s="20"/>
      <c r="BE566" s="7"/>
    </row>
    <row r="567" spans="1:57" ht="20.25" customHeight="1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195" t="s">
        <v>103</v>
      </c>
      <c r="N567" s="63">
        <v>409</v>
      </c>
      <c r="O567" s="65">
        <f>IF(T556&lt;1,0,O556)</f>
        <v>256582.56047236515</v>
      </c>
      <c r="P567" s="65">
        <f t="shared" ref="P567:P578" si="124">IF(O567=0,0,-PPMT($F$27/12,N567,MAX($F$26*12),$F$25))</f>
        <v>252764.91150233135</v>
      </c>
      <c r="Q567" s="191">
        <f t="shared" ref="Q567:Q578" si="125">IF(O567=0,0,-IPMT($F$27/12,N567,MAX($F$26*12),$F$25))</f>
        <v>3817.6489700337902</v>
      </c>
      <c r="R567" s="192"/>
      <c r="S567" s="193"/>
      <c r="T567" s="194">
        <f>IF(T561&lt;0,0,T561-P567)</f>
        <v>2801354.2645247686</v>
      </c>
      <c r="U567" s="194"/>
      <c r="V567" s="20"/>
      <c r="W567" s="20"/>
      <c r="BE567" s="7"/>
    </row>
    <row r="568" spans="1:57" ht="20.25" customHeight="1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196"/>
      <c r="N568" s="63">
        <v>410</v>
      </c>
      <c r="O568" s="65">
        <f t="shared" ref="O568:O578" si="126">IF(T567&lt;1,0,O567)</f>
        <v>256582.56047236515</v>
      </c>
      <c r="P568" s="65">
        <f t="shared" si="124"/>
        <v>253080.86764170928</v>
      </c>
      <c r="Q568" s="191">
        <f t="shared" si="125"/>
        <v>3501.6928306558757</v>
      </c>
      <c r="R568" s="192"/>
      <c r="S568" s="193"/>
      <c r="T568" s="194">
        <f t="shared" ref="T568:T578" si="127">IF(T567&lt;0,0,T567-P568)</f>
        <v>2548273.3968830593</v>
      </c>
      <c r="U568" s="194"/>
      <c r="V568" s="20"/>
      <c r="W568" s="20"/>
      <c r="BE568" s="7"/>
    </row>
    <row r="569" spans="1:57" ht="20.25" customHeight="1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196"/>
      <c r="N569" s="63">
        <v>411</v>
      </c>
      <c r="O569" s="65">
        <f t="shared" si="126"/>
        <v>256582.56047236515</v>
      </c>
      <c r="P569" s="65">
        <f t="shared" si="124"/>
        <v>253397.21872626137</v>
      </c>
      <c r="Q569" s="191">
        <f t="shared" si="125"/>
        <v>3185.3417461037393</v>
      </c>
      <c r="R569" s="192"/>
      <c r="S569" s="193"/>
      <c r="T569" s="194">
        <f t="shared" si="127"/>
        <v>2294876.1781567978</v>
      </c>
      <c r="U569" s="194"/>
      <c r="V569" s="20"/>
      <c r="W569" s="20"/>
      <c r="BE569" s="7"/>
    </row>
    <row r="570" spans="1:57" ht="20.25" customHeight="1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196"/>
      <c r="N570" s="63">
        <v>412</v>
      </c>
      <c r="O570" s="65">
        <f t="shared" si="126"/>
        <v>256582.56047236515</v>
      </c>
      <c r="P570" s="65">
        <f t="shared" si="124"/>
        <v>253713.96524966921</v>
      </c>
      <c r="Q570" s="191">
        <f t="shared" si="125"/>
        <v>2868.5952226959121</v>
      </c>
      <c r="R570" s="192"/>
      <c r="S570" s="193"/>
      <c r="T570" s="194">
        <f t="shared" si="127"/>
        <v>2041162.2129071285</v>
      </c>
      <c r="U570" s="194"/>
      <c r="V570" s="20"/>
      <c r="W570" s="20"/>
      <c r="BE570" s="7"/>
    </row>
    <row r="571" spans="1:57" ht="20.25" customHeight="1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196"/>
      <c r="N571" s="63">
        <v>413</v>
      </c>
      <c r="O571" s="65">
        <f t="shared" si="126"/>
        <v>256582.56047236515</v>
      </c>
      <c r="P571" s="65">
        <f t="shared" si="124"/>
        <v>254031.1077062313</v>
      </c>
      <c r="Q571" s="191">
        <f t="shared" si="125"/>
        <v>2551.4527661338261</v>
      </c>
      <c r="R571" s="192"/>
      <c r="S571" s="193"/>
      <c r="T571" s="194">
        <f t="shared" si="127"/>
        <v>1787131.1052008972</v>
      </c>
      <c r="U571" s="194"/>
      <c r="V571" s="20"/>
      <c r="W571" s="20"/>
      <c r="BE571" s="7"/>
    </row>
    <row r="572" spans="1:57" ht="20.25" customHeight="1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196"/>
      <c r="N572" s="63">
        <v>414</v>
      </c>
      <c r="O572" s="65">
        <f t="shared" si="126"/>
        <v>256582.56047236515</v>
      </c>
      <c r="P572" s="65">
        <f t="shared" si="124"/>
        <v>254348.64659086411</v>
      </c>
      <c r="Q572" s="191">
        <f t="shared" si="125"/>
        <v>2233.9138815010369</v>
      </c>
      <c r="R572" s="192"/>
      <c r="S572" s="193"/>
      <c r="T572" s="194">
        <f t="shared" si="127"/>
        <v>1532782.4586100332</v>
      </c>
      <c r="U572" s="194"/>
      <c r="V572" s="20"/>
      <c r="W572" s="20"/>
      <c r="BE572" s="7"/>
    </row>
    <row r="573" spans="1:57" ht="20.25" customHeight="1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196"/>
      <c r="N573" s="63">
        <v>415</v>
      </c>
      <c r="O573" s="65">
        <f t="shared" si="126"/>
        <v>256582.56047236515</v>
      </c>
      <c r="P573" s="65">
        <f t="shared" si="124"/>
        <v>254666.58239910268</v>
      </c>
      <c r="Q573" s="191">
        <f t="shared" si="125"/>
        <v>1915.9780732624567</v>
      </c>
      <c r="R573" s="192"/>
      <c r="S573" s="193"/>
      <c r="T573" s="194">
        <f t="shared" si="127"/>
        <v>1278115.8762109305</v>
      </c>
      <c r="U573" s="194"/>
      <c r="V573" s="20"/>
      <c r="W573" s="20"/>
      <c r="BE573" s="7"/>
    </row>
    <row r="574" spans="1:57" ht="20.25" customHeight="1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196"/>
      <c r="N574" s="63">
        <v>416</v>
      </c>
      <c r="O574" s="65">
        <f t="shared" si="126"/>
        <v>256582.56047236515</v>
      </c>
      <c r="P574" s="65">
        <f t="shared" si="124"/>
        <v>254984.91562710155</v>
      </c>
      <c r="Q574" s="191">
        <f t="shared" si="125"/>
        <v>1597.6448452635784</v>
      </c>
      <c r="R574" s="192"/>
      <c r="S574" s="193"/>
      <c r="T574" s="194">
        <f t="shared" si="127"/>
        <v>1023130.960583829</v>
      </c>
      <c r="U574" s="194"/>
      <c r="V574" s="20"/>
      <c r="W574" s="20"/>
      <c r="BE574" s="7"/>
    </row>
    <row r="575" spans="1:57" ht="20.25" customHeight="1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196"/>
      <c r="N575" s="63">
        <v>417</v>
      </c>
      <c r="O575" s="65">
        <f t="shared" si="126"/>
        <v>256582.56047236515</v>
      </c>
      <c r="P575" s="65">
        <f t="shared" si="124"/>
        <v>255303.64677163542</v>
      </c>
      <c r="Q575" s="191">
        <f t="shared" si="125"/>
        <v>1278.9137007297015</v>
      </c>
      <c r="R575" s="192"/>
      <c r="S575" s="193"/>
      <c r="T575" s="194">
        <f t="shared" si="127"/>
        <v>767827.31381219358</v>
      </c>
      <c r="U575" s="194"/>
      <c r="V575" s="20"/>
      <c r="W575" s="20"/>
      <c r="BE575" s="7"/>
    </row>
    <row r="576" spans="1:57" ht="20.25" customHeight="1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196"/>
      <c r="N576" s="63">
        <v>418</v>
      </c>
      <c r="O576" s="65">
        <f t="shared" si="126"/>
        <v>256582.56047236515</v>
      </c>
      <c r="P576" s="65">
        <f t="shared" si="124"/>
        <v>255622.77633009996</v>
      </c>
      <c r="Q576" s="191">
        <f t="shared" si="125"/>
        <v>959.78414226515747</v>
      </c>
      <c r="R576" s="192"/>
      <c r="S576" s="193"/>
      <c r="T576" s="194">
        <f t="shared" si="127"/>
        <v>512204.53748209361</v>
      </c>
      <c r="U576" s="194"/>
      <c r="V576" s="20"/>
      <c r="W576" s="20"/>
      <c r="BE576" s="7"/>
    </row>
    <row r="577" spans="1:57" ht="20.25" customHeight="1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196"/>
      <c r="N577" s="63">
        <v>419</v>
      </c>
      <c r="O577" s="65">
        <f t="shared" si="126"/>
        <v>256582.56047236515</v>
      </c>
      <c r="P577" s="65">
        <f t="shared" si="124"/>
        <v>255942.30480051262</v>
      </c>
      <c r="Q577" s="191">
        <f t="shared" si="125"/>
        <v>640.25567185253226</v>
      </c>
      <c r="R577" s="192"/>
      <c r="S577" s="193"/>
      <c r="T577" s="194">
        <f t="shared" si="127"/>
        <v>256262.23268158099</v>
      </c>
      <c r="U577" s="194"/>
      <c r="V577" s="20"/>
      <c r="W577" s="20"/>
      <c r="BE577" s="7"/>
    </row>
    <row r="578" spans="1:57" ht="20.25" customHeight="1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197"/>
      <c r="N578" s="107">
        <v>420</v>
      </c>
      <c r="O578" s="108">
        <f t="shared" si="126"/>
        <v>256582.56047236515</v>
      </c>
      <c r="P578" s="108">
        <f t="shared" si="124"/>
        <v>256262.23268151324</v>
      </c>
      <c r="Q578" s="177">
        <f t="shared" si="125"/>
        <v>320.32779085189156</v>
      </c>
      <c r="R578" s="178"/>
      <c r="S578" s="179"/>
      <c r="T578" s="180">
        <f t="shared" si="127"/>
        <v>6.7753717303276062E-8</v>
      </c>
      <c r="U578" s="180"/>
      <c r="V578" s="20"/>
      <c r="W578" s="20"/>
      <c r="BE578" s="7"/>
    </row>
    <row r="579" spans="1:57" ht="20.25" customHeight="1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181" t="s">
        <v>104</v>
      </c>
      <c r="N579" s="182"/>
      <c r="O579" s="109">
        <f>SUM(O40:O578)</f>
        <v>107764675.39839359</v>
      </c>
      <c r="P579" s="109">
        <f>SUM(P40:P578)</f>
        <v>83799999.99999997</v>
      </c>
      <c r="Q579" s="183">
        <f>SUM(Q40:Q578)</f>
        <v>23964675.398393337</v>
      </c>
      <c r="R579" s="184"/>
      <c r="S579" s="185"/>
      <c r="T579" s="186"/>
      <c r="U579" s="187"/>
      <c r="V579" s="20"/>
      <c r="W579" s="20"/>
      <c r="BE579" s="7"/>
    </row>
    <row r="580" spans="1:57" ht="20.25" customHeight="1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BE580" s="7"/>
    </row>
    <row r="581" spans="1:57" ht="20.25" customHeight="1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BE581" s="7"/>
    </row>
    <row r="582" spans="1:57" ht="20.25" customHeight="1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BE582" s="7"/>
    </row>
    <row r="583" spans="1:57" ht="20.25" customHeight="1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BE583" s="7"/>
    </row>
    <row r="584" spans="1:57" ht="20.25" customHeight="1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BE584" s="7"/>
    </row>
    <row r="585" spans="1:57" ht="20.25" customHeight="1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BE585" s="7"/>
    </row>
    <row r="586" spans="1:57" ht="20.25" customHeight="1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BE586" s="7"/>
    </row>
    <row r="587" spans="1:57" ht="20.25" customHeight="1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BE587" s="7"/>
    </row>
    <row r="588" spans="1:57" ht="20.25" customHeight="1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BE588" s="7"/>
    </row>
    <row r="589" spans="1:57" ht="20.25" customHeight="1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BE589" s="7"/>
    </row>
    <row r="590" spans="1:57" ht="20.25" customHeight="1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BE590" s="7"/>
    </row>
    <row r="591" spans="1:57" ht="20.25" customHeight="1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BE591" s="7"/>
    </row>
    <row r="592" spans="1:57" ht="41.25" customHeight="1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BE592" s="7"/>
    </row>
    <row r="593" spans="1:57" ht="20.25" customHeight="1">
      <c r="A593" s="188" t="s">
        <v>105</v>
      </c>
      <c r="B593" s="189"/>
      <c r="C593" s="189"/>
      <c r="D593" s="189"/>
      <c r="E593" s="189"/>
      <c r="F593" s="189"/>
      <c r="G593" s="189"/>
      <c r="H593" s="189"/>
      <c r="I593" s="189"/>
      <c r="J593" s="52"/>
      <c r="K593" s="52"/>
      <c r="L593" s="52"/>
      <c r="M593" s="190"/>
      <c r="N593" s="190"/>
      <c r="O593" s="190"/>
      <c r="P593" s="190"/>
      <c r="Q593" s="190"/>
      <c r="R593" s="190"/>
      <c r="S593" s="190"/>
      <c r="T593" s="190"/>
      <c r="U593" s="16"/>
      <c r="V593" s="171"/>
      <c r="W593" s="171"/>
      <c r="BE593" s="7"/>
    </row>
    <row r="594" spans="1:57" ht="20.25" customHeight="1">
      <c r="A594" s="189"/>
      <c r="B594" s="189"/>
      <c r="C594" s="189"/>
      <c r="D594" s="189"/>
      <c r="E594" s="189"/>
      <c r="F594" s="189"/>
      <c r="G594" s="189"/>
      <c r="H594" s="189"/>
      <c r="I594" s="189"/>
      <c r="J594" s="52"/>
      <c r="K594" s="52"/>
      <c r="L594" s="52"/>
      <c r="M594" s="190"/>
      <c r="N594" s="190"/>
      <c r="O594" s="190"/>
      <c r="P594" s="190"/>
      <c r="Q594" s="190"/>
      <c r="R594" s="190"/>
      <c r="S594" s="190"/>
      <c r="T594" s="190"/>
      <c r="U594" s="17">
        <f ca="1">TODAY()</f>
        <v>45397</v>
      </c>
      <c r="V594" s="171"/>
      <c r="W594" s="171"/>
      <c r="BE594" s="7"/>
    </row>
    <row r="595" spans="1:57" ht="20.25" customHeight="1">
      <c r="A595" s="18"/>
      <c r="B595" s="18"/>
      <c r="C595" s="18"/>
      <c r="D595" s="18"/>
      <c r="E595" s="18"/>
      <c r="F595" s="19"/>
      <c r="G595" s="19"/>
      <c r="H595" s="19"/>
      <c r="I595" s="19"/>
      <c r="J595" s="20"/>
      <c r="K595" s="20"/>
      <c r="L595" s="21"/>
      <c r="M595" s="21"/>
      <c r="N595" s="21"/>
      <c r="O595" s="20"/>
      <c r="P595" s="20"/>
      <c r="Q595" s="22"/>
      <c r="R595" s="22"/>
      <c r="S595" s="22"/>
      <c r="T595" s="22"/>
      <c r="U595" s="22"/>
      <c r="V595" s="22"/>
      <c r="W595" s="22"/>
      <c r="BE595" s="7"/>
    </row>
    <row r="596" spans="1:57" ht="20.25" customHeight="1" thickBot="1">
      <c r="A596" s="172" t="s">
        <v>106</v>
      </c>
      <c r="B596" s="172"/>
      <c r="C596" s="172"/>
      <c r="D596" s="172"/>
      <c r="E596" s="172"/>
      <c r="F596" s="172"/>
      <c r="G596" s="172"/>
      <c r="H596" s="172"/>
      <c r="I596" s="172"/>
      <c r="J596" s="172"/>
      <c r="K596" s="172"/>
      <c r="L596" s="172"/>
      <c r="M596" s="172"/>
      <c r="N596" s="172"/>
      <c r="O596" s="55"/>
      <c r="P596" s="173" t="s">
        <v>107</v>
      </c>
      <c r="Q596" s="173"/>
      <c r="R596" s="173"/>
      <c r="S596" s="173"/>
      <c r="T596" s="173"/>
      <c r="U596" s="173"/>
      <c r="V596" s="173"/>
      <c r="W596" s="173"/>
    </row>
    <row r="597" spans="1:57" ht="20.25" customHeight="1" thickTop="1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</row>
    <row r="598" spans="1:57" ht="30" customHeight="1">
      <c r="A598" s="160" t="s">
        <v>108</v>
      </c>
      <c r="B598" s="161"/>
      <c r="C598" s="161"/>
      <c r="D598" s="161"/>
      <c r="E598" s="161"/>
      <c r="F598" s="161"/>
      <c r="G598" s="161"/>
      <c r="H598" s="174"/>
      <c r="I598" s="175"/>
      <c r="J598" s="175"/>
      <c r="K598" s="175"/>
      <c r="L598" s="175"/>
      <c r="M598" s="175"/>
      <c r="N598" s="176"/>
      <c r="O598" s="20"/>
      <c r="P598" s="165" t="s">
        <v>108</v>
      </c>
      <c r="Q598" s="166"/>
      <c r="R598" s="166"/>
      <c r="S598" s="167"/>
      <c r="T598" s="162"/>
      <c r="U598" s="163"/>
      <c r="V598" s="163"/>
      <c r="W598" s="164"/>
    </row>
    <row r="599" spans="1:57" ht="30" customHeight="1">
      <c r="A599" s="160" t="s">
        <v>109</v>
      </c>
      <c r="B599" s="161"/>
      <c r="C599" s="161"/>
      <c r="D599" s="161"/>
      <c r="E599" s="161"/>
      <c r="F599" s="161"/>
      <c r="G599" s="161"/>
      <c r="H599" s="162"/>
      <c r="I599" s="163"/>
      <c r="J599" s="163"/>
      <c r="K599" s="163"/>
      <c r="L599" s="163"/>
      <c r="M599" s="163"/>
      <c r="N599" s="164"/>
      <c r="O599" s="20"/>
      <c r="P599" s="165" t="s">
        <v>109</v>
      </c>
      <c r="Q599" s="166"/>
      <c r="R599" s="166"/>
      <c r="S599" s="167"/>
      <c r="T599" s="168" t="s">
        <v>110</v>
      </c>
      <c r="U599" s="169"/>
      <c r="V599" s="169"/>
      <c r="W599" s="170"/>
    </row>
    <row r="600" spans="1:57" ht="30" customHeight="1">
      <c r="A600" s="160" t="s">
        <v>111</v>
      </c>
      <c r="B600" s="161"/>
      <c r="C600" s="161"/>
      <c r="D600" s="161"/>
      <c r="E600" s="161"/>
      <c r="F600" s="161"/>
      <c r="G600" s="161"/>
      <c r="H600" s="162"/>
      <c r="I600" s="163"/>
      <c r="J600" s="163"/>
      <c r="K600" s="163"/>
      <c r="L600" s="163"/>
      <c r="M600" s="163"/>
      <c r="N600" s="164"/>
      <c r="O600" s="20"/>
      <c r="P600" s="165" t="s">
        <v>111</v>
      </c>
      <c r="Q600" s="166"/>
      <c r="R600" s="166"/>
      <c r="S600" s="167"/>
      <c r="T600" s="168" t="s">
        <v>112</v>
      </c>
      <c r="U600" s="169"/>
      <c r="V600" s="169"/>
      <c r="W600" s="170"/>
    </row>
    <row r="601" spans="1:57" ht="30" customHeight="1">
      <c r="A601" s="153" t="s">
        <v>113</v>
      </c>
      <c r="B601" s="154"/>
      <c r="C601" s="154"/>
      <c r="D601" s="154"/>
      <c r="E601" s="154"/>
      <c r="F601" s="154"/>
      <c r="G601" s="154"/>
      <c r="H601" s="158"/>
      <c r="I601" s="158"/>
      <c r="J601" s="158"/>
      <c r="K601" s="158"/>
      <c r="L601" s="158"/>
      <c r="M601" s="158"/>
      <c r="N601" s="159"/>
      <c r="O601" s="20"/>
      <c r="P601" s="147" t="s">
        <v>114</v>
      </c>
      <c r="Q601" s="148"/>
      <c r="R601" s="148"/>
      <c r="S601" s="148"/>
      <c r="T601" s="148"/>
      <c r="U601" s="148"/>
      <c r="V601" s="148"/>
      <c r="W601" s="149"/>
    </row>
    <row r="602" spans="1:57" ht="30" customHeight="1">
      <c r="A602" s="153" t="s">
        <v>115</v>
      </c>
      <c r="B602" s="154"/>
      <c r="C602" s="154"/>
      <c r="D602" s="154"/>
      <c r="E602" s="154"/>
      <c r="F602" s="154"/>
      <c r="G602" s="154"/>
      <c r="H602" s="150"/>
      <c r="I602" s="151"/>
      <c r="J602" s="151"/>
      <c r="K602" s="151"/>
      <c r="L602" s="151"/>
      <c r="M602" s="151"/>
      <c r="N602" s="152"/>
      <c r="O602" s="20"/>
      <c r="P602" s="147" t="s">
        <v>116</v>
      </c>
      <c r="Q602" s="148"/>
      <c r="R602" s="148"/>
      <c r="S602" s="149"/>
      <c r="T602" s="150"/>
      <c r="U602" s="151"/>
      <c r="V602" s="151"/>
      <c r="W602" s="152"/>
    </row>
    <row r="603" spans="1:57" ht="30" customHeight="1">
      <c r="A603" s="153" t="s">
        <v>117</v>
      </c>
      <c r="B603" s="154"/>
      <c r="C603" s="154"/>
      <c r="D603" s="154"/>
      <c r="E603" s="154"/>
      <c r="F603" s="154"/>
      <c r="G603" s="154"/>
      <c r="H603" s="150"/>
      <c r="I603" s="151"/>
      <c r="J603" s="151"/>
      <c r="K603" s="151"/>
      <c r="L603" s="151"/>
      <c r="M603" s="151"/>
      <c r="N603" s="152"/>
      <c r="O603" s="20"/>
      <c r="P603" s="147" t="s">
        <v>118</v>
      </c>
      <c r="Q603" s="148"/>
      <c r="R603" s="148"/>
      <c r="S603" s="149"/>
      <c r="T603" s="150"/>
      <c r="U603" s="151"/>
      <c r="V603" s="151"/>
      <c r="W603" s="152"/>
    </row>
    <row r="604" spans="1:57" ht="30" customHeight="1">
      <c r="A604" s="153" t="s">
        <v>119</v>
      </c>
      <c r="B604" s="154"/>
      <c r="C604" s="154"/>
      <c r="D604" s="154"/>
      <c r="E604" s="154"/>
      <c r="F604" s="154"/>
      <c r="G604" s="154"/>
      <c r="H604" s="155">
        <v>0</v>
      </c>
      <c r="I604" s="156"/>
      <c r="J604" s="156"/>
      <c r="K604" s="156"/>
      <c r="L604" s="156"/>
      <c r="M604" s="156"/>
      <c r="N604" s="157"/>
      <c r="O604" s="20"/>
      <c r="P604" s="147" t="s">
        <v>120</v>
      </c>
      <c r="Q604" s="148"/>
      <c r="R604" s="148"/>
      <c r="S604" s="149"/>
      <c r="T604" s="150"/>
      <c r="U604" s="151"/>
      <c r="V604" s="151"/>
      <c r="W604" s="152"/>
    </row>
    <row r="605" spans="1:57" ht="30" customHeight="1">
      <c r="A605" s="138" t="s">
        <v>5</v>
      </c>
      <c r="B605" s="139"/>
      <c r="C605" s="139"/>
      <c r="D605" s="139"/>
      <c r="E605" s="139"/>
      <c r="F605" s="139"/>
      <c r="G605" s="140"/>
      <c r="H605" s="129" t="s">
        <v>121</v>
      </c>
      <c r="I605" s="130"/>
      <c r="J605" s="130"/>
      <c r="K605" s="130"/>
      <c r="L605" s="130"/>
      <c r="M605" s="130"/>
      <c r="N605" s="131"/>
      <c r="O605" s="20"/>
      <c r="P605" s="147" t="s">
        <v>122</v>
      </c>
      <c r="Q605" s="148"/>
      <c r="R605" s="148"/>
      <c r="S605" s="149"/>
      <c r="T605" s="150"/>
      <c r="U605" s="151"/>
      <c r="V605" s="151"/>
      <c r="W605" s="152"/>
    </row>
    <row r="606" spans="1:57" ht="30" customHeight="1">
      <c r="A606" s="141"/>
      <c r="B606" s="142"/>
      <c r="C606" s="142"/>
      <c r="D606" s="142"/>
      <c r="E606" s="142"/>
      <c r="F606" s="142"/>
      <c r="G606" s="143"/>
      <c r="H606" s="132"/>
      <c r="I606" s="133"/>
      <c r="J606" s="133"/>
      <c r="K606" s="133"/>
      <c r="L606" s="133"/>
      <c r="M606" s="133"/>
      <c r="N606" s="134"/>
      <c r="O606" s="20"/>
      <c r="P606" s="147" t="s">
        <v>123</v>
      </c>
      <c r="Q606" s="148"/>
      <c r="R606" s="148"/>
      <c r="S606" s="149"/>
      <c r="T606" s="150"/>
      <c r="U606" s="151"/>
      <c r="V606" s="151"/>
      <c r="W606" s="152"/>
    </row>
    <row r="607" spans="1:57" ht="30" customHeight="1">
      <c r="A607" s="141"/>
      <c r="B607" s="142"/>
      <c r="C607" s="142"/>
      <c r="D607" s="142"/>
      <c r="E607" s="142"/>
      <c r="F607" s="142"/>
      <c r="G607" s="143"/>
      <c r="H607" s="132"/>
      <c r="I607" s="133"/>
      <c r="J607" s="133"/>
      <c r="K607" s="133"/>
      <c r="L607" s="133"/>
      <c r="M607" s="133"/>
      <c r="N607" s="134"/>
      <c r="O607" s="20"/>
      <c r="P607" s="147" t="s">
        <v>124</v>
      </c>
      <c r="Q607" s="148"/>
      <c r="R607" s="148"/>
      <c r="S607" s="149"/>
      <c r="T607" s="150"/>
      <c r="U607" s="151"/>
      <c r="V607" s="151"/>
      <c r="W607" s="152"/>
    </row>
    <row r="608" spans="1:57" ht="30" customHeight="1">
      <c r="A608" s="144"/>
      <c r="B608" s="145"/>
      <c r="C608" s="145"/>
      <c r="D608" s="145"/>
      <c r="E608" s="145"/>
      <c r="F608" s="145"/>
      <c r="G608" s="146"/>
      <c r="H608" s="135"/>
      <c r="I608" s="136"/>
      <c r="J608" s="136"/>
      <c r="K608" s="136"/>
      <c r="L608" s="136"/>
      <c r="M608" s="136"/>
      <c r="N608" s="137"/>
      <c r="O608" s="20"/>
      <c r="P608" s="147" t="s">
        <v>125</v>
      </c>
      <c r="Q608" s="148"/>
      <c r="R608" s="148"/>
      <c r="S608" s="149"/>
      <c r="T608" s="150"/>
      <c r="U608" s="151"/>
      <c r="V608" s="151"/>
      <c r="W608" s="152"/>
    </row>
    <row r="609" spans="1:23" ht="30" customHeight="1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120" t="s">
        <v>126</v>
      </c>
      <c r="Q609" s="121"/>
      <c r="R609" s="121"/>
      <c r="S609" s="122"/>
      <c r="T609" s="129" t="s">
        <v>127</v>
      </c>
      <c r="U609" s="130"/>
      <c r="V609" s="130"/>
      <c r="W609" s="131"/>
    </row>
    <row r="610" spans="1:23" ht="30" customHeight="1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123"/>
      <c r="Q610" s="124"/>
      <c r="R610" s="124"/>
      <c r="S610" s="125"/>
      <c r="T610" s="132"/>
      <c r="U610" s="133"/>
      <c r="V610" s="133"/>
      <c r="W610" s="134"/>
    </row>
    <row r="611" spans="1:23" ht="30" customHeight="1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123"/>
      <c r="Q611" s="124"/>
      <c r="R611" s="124"/>
      <c r="S611" s="125"/>
      <c r="T611" s="132"/>
      <c r="U611" s="133"/>
      <c r="V611" s="133"/>
      <c r="W611" s="134"/>
    </row>
    <row r="612" spans="1:23" ht="30" customHeight="1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126"/>
      <c r="Q612" s="127"/>
      <c r="R612" s="127"/>
      <c r="S612" s="128"/>
      <c r="T612" s="135"/>
      <c r="U612" s="136"/>
      <c r="V612" s="136"/>
      <c r="W612" s="137"/>
    </row>
  </sheetData>
  <mergeCells count="1061">
    <mergeCell ref="A7:E7"/>
    <mergeCell ref="F7:I7"/>
    <mergeCell ref="N7:O7"/>
    <mergeCell ref="U7:W7"/>
    <mergeCell ref="A8:E8"/>
    <mergeCell ref="F8:I8"/>
    <mergeCell ref="N8:O8"/>
    <mergeCell ref="U8:W8"/>
    <mergeCell ref="A2:T3"/>
    <mergeCell ref="V2:W3"/>
    <mergeCell ref="A5:I5"/>
    <mergeCell ref="L5:P5"/>
    <mergeCell ref="S5:W5"/>
    <mergeCell ref="A6:I6"/>
    <mergeCell ref="L6:P6"/>
    <mergeCell ref="S6:W6"/>
    <mergeCell ref="A13:E13"/>
    <mergeCell ref="F13:I13"/>
    <mergeCell ref="N13:O13"/>
    <mergeCell ref="U13:W13"/>
    <mergeCell ref="A14:E14"/>
    <mergeCell ref="F14:I14"/>
    <mergeCell ref="N14:O14"/>
    <mergeCell ref="U14:W14"/>
    <mergeCell ref="A11:E11"/>
    <mergeCell ref="F11:I11"/>
    <mergeCell ref="N11:O11"/>
    <mergeCell ref="U11:W11"/>
    <mergeCell ref="A12:E12"/>
    <mergeCell ref="F12:I12"/>
    <mergeCell ref="N12:O12"/>
    <mergeCell ref="U12:W12"/>
    <mergeCell ref="A9:E9"/>
    <mergeCell ref="F9:I9"/>
    <mergeCell ref="N9:O9"/>
    <mergeCell ref="U9:W9"/>
    <mergeCell ref="A10:E10"/>
    <mergeCell ref="F10:I10"/>
    <mergeCell ref="N10:O10"/>
    <mergeCell ref="U10:W10"/>
    <mergeCell ref="A19:E19"/>
    <mergeCell ref="F19:I19"/>
    <mergeCell ref="O19:P19"/>
    <mergeCell ref="U19:W19"/>
    <mergeCell ref="A20:E20"/>
    <mergeCell ref="F20:I20"/>
    <mergeCell ref="O20:P20"/>
    <mergeCell ref="U20:W20"/>
    <mergeCell ref="A17:E17"/>
    <mergeCell ref="F17:I17"/>
    <mergeCell ref="A18:E18"/>
    <mergeCell ref="F18:I18"/>
    <mergeCell ref="O18:P18"/>
    <mergeCell ref="U18:W18"/>
    <mergeCell ref="A15:E15"/>
    <mergeCell ref="F15:H15"/>
    <mergeCell ref="L15:P15"/>
    <mergeCell ref="T15:W15"/>
    <mergeCell ref="A16:E16"/>
    <mergeCell ref="F16:I16"/>
    <mergeCell ref="L16:P16"/>
    <mergeCell ref="S16:W16"/>
    <mergeCell ref="A25:E25"/>
    <mergeCell ref="F25:I25"/>
    <mergeCell ref="L25:W25"/>
    <mergeCell ref="A26:E26"/>
    <mergeCell ref="F26:I26"/>
    <mergeCell ref="L26:P26"/>
    <mergeCell ref="R26:W26"/>
    <mergeCell ref="A23:I23"/>
    <mergeCell ref="O23:P23"/>
    <mergeCell ref="U23:W23"/>
    <mergeCell ref="A24:E24"/>
    <mergeCell ref="F24:I24"/>
    <mergeCell ref="L24:P24"/>
    <mergeCell ref="S24:W24"/>
    <mergeCell ref="A21:E21"/>
    <mergeCell ref="F21:I21"/>
    <mergeCell ref="O21:P21"/>
    <mergeCell ref="U21:W21"/>
    <mergeCell ref="A22:I22"/>
    <mergeCell ref="O22:P22"/>
    <mergeCell ref="U22:W22"/>
    <mergeCell ref="Q44:S44"/>
    <mergeCell ref="M32:T33"/>
    <mergeCell ref="V32:W33"/>
    <mergeCell ref="I36:V36"/>
    <mergeCell ref="M38:P38"/>
    <mergeCell ref="Q39:S39"/>
    <mergeCell ref="T39:U39"/>
    <mergeCell ref="A29:E29"/>
    <mergeCell ref="F29:I29"/>
    <mergeCell ref="L29:P29"/>
    <mergeCell ref="R29:W29"/>
    <mergeCell ref="A30:I31"/>
    <mergeCell ref="L30:P30"/>
    <mergeCell ref="R30:W30"/>
    <mergeCell ref="L31:P31"/>
    <mergeCell ref="R31:W31"/>
    <mergeCell ref="A27:E27"/>
    <mergeCell ref="F27:I27"/>
    <mergeCell ref="L27:P27"/>
    <mergeCell ref="R27:W27"/>
    <mergeCell ref="A28:E28"/>
    <mergeCell ref="F28:I28"/>
    <mergeCell ref="L28:P28"/>
    <mergeCell ref="R28:W28"/>
    <mergeCell ref="Q51:S51"/>
    <mergeCell ref="T51:U51"/>
    <mergeCell ref="M52:M63"/>
    <mergeCell ref="Q52:S52"/>
    <mergeCell ref="T52:U52"/>
    <mergeCell ref="Q53:S53"/>
    <mergeCell ref="T53:U53"/>
    <mergeCell ref="Q54:S54"/>
    <mergeCell ref="T54:U54"/>
    <mergeCell ref="Q55:S55"/>
    <mergeCell ref="Q48:S48"/>
    <mergeCell ref="T48:U48"/>
    <mergeCell ref="Q49:S49"/>
    <mergeCell ref="T49:U49"/>
    <mergeCell ref="Q50:S50"/>
    <mergeCell ref="T50:U50"/>
    <mergeCell ref="T44:U44"/>
    <mergeCell ref="Q45:S45"/>
    <mergeCell ref="T45:U45"/>
    <mergeCell ref="Q46:S46"/>
    <mergeCell ref="T46:U46"/>
    <mergeCell ref="Q47:S47"/>
    <mergeCell ref="T47:U47"/>
    <mergeCell ref="M40:M51"/>
    <mergeCell ref="Q40:S40"/>
    <mergeCell ref="T40:U40"/>
    <mergeCell ref="Q41:S41"/>
    <mergeCell ref="T41:U41"/>
    <mergeCell ref="Q42:S42"/>
    <mergeCell ref="T42:U42"/>
    <mergeCell ref="Q43:S43"/>
    <mergeCell ref="T43:U43"/>
    <mergeCell ref="Q78:S78"/>
    <mergeCell ref="Q62:S62"/>
    <mergeCell ref="T62:U62"/>
    <mergeCell ref="Q63:S63"/>
    <mergeCell ref="T63:U63"/>
    <mergeCell ref="M71:T72"/>
    <mergeCell ref="V71:W72"/>
    <mergeCell ref="Q59:S59"/>
    <mergeCell ref="T59:U59"/>
    <mergeCell ref="Q60:S60"/>
    <mergeCell ref="T60:U60"/>
    <mergeCell ref="Q61:S61"/>
    <mergeCell ref="T61:U61"/>
    <mergeCell ref="T55:U55"/>
    <mergeCell ref="Q56:S56"/>
    <mergeCell ref="T56:U56"/>
    <mergeCell ref="Q57:S57"/>
    <mergeCell ref="T57:U57"/>
    <mergeCell ref="Q58:S58"/>
    <mergeCell ref="T58:U58"/>
    <mergeCell ref="Q85:S85"/>
    <mergeCell ref="T85:U85"/>
    <mergeCell ref="M86:M97"/>
    <mergeCell ref="Q86:S86"/>
    <mergeCell ref="T86:U86"/>
    <mergeCell ref="Q87:S87"/>
    <mergeCell ref="T87:U87"/>
    <mergeCell ref="Q88:S88"/>
    <mergeCell ref="T88:U88"/>
    <mergeCell ref="Q89:S89"/>
    <mergeCell ref="Q82:S82"/>
    <mergeCell ref="T82:U82"/>
    <mergeCell ref="Q83:S83"/>
    <mergeCell ref="T83:U83"/>
    <mergeCell ref="Q84:S84"/>
    <mergeCell ref="T84:U84"/>
    <mergeCell ref="T78:U78"/>
    <mergeCell ref="Q79:S79"/>
    <mergeCell ref="T79:U79"/>
    <mergeCell ref="Q80:S80"/>
    <mergeCell ref="T80:U80"/>
    <mergeCell ref="Q81:S81"/>
    <mergeCell ref="T81:U81"/>
    <mergeCell ref="M74:M85"/>
    <mergeCell ref="Q74:S74"/>
    <mergeCell ref="T74:U74"/>
    <mergeCell ref="Q75:S75"/>
    <mergeCell ref="T75:U75"/>
    <mergeCell ref="Q76:S76"/>
    <mergeCell ref="T76:U76"/>
    <mergeCell ref="Q77:S77"/>
    <mergeCell ref="T77:U77"/>
    <mergeCell ref="Q108:S108"/>
    <mergeCell ref="Q96:S96"/>
    <mergeCell ref="T96:U96"/>
    <mergeCell ref="Q97:S97"/>
    <mergeCell ref="T97:U97"/>
    <mergeCell ref="M101:T102"/>
    <mergeCell ref="V101:W102"/>
    <mergeCell ref="Q93:S93"/>
    <mergeCell ref="T93:U93"/>
    <mergeCell ref="Q94:S94"/>
    <mergeCell ref="T94:U94"/>
    <mergeCell ref="Q95:S95"/>
    <mergeCell ref="T95:U95"/>
    <mergeCell ref="T89:U89"/>
    <mergeCell ref="Q90:S90"/>
    <mergeCell ref="T90:U90"/>
    <mergeCell ref="Q91:S91"/>
    <mergeCell ref="T91:U91"/>
    <mergeCell ref="Q92:S92"/>
    <mergeCell ref="T92:U92"/>
    <mergeCell ref="Q115:S115"/>
    <mergeCell ref="T115:U115"/>
    <mergeCell ref="M116:M127"/>
    <mergeCell ref="Q116:S116"/>
    <mergeCell ref="T116:U116"/>
    <mergeCell ref="Q117:S117"/>
    <mergeCell ref="T117:U117"/>
    <mergeCell ref="Q118:S118"/>
    <mergeCell ref="T118:U118"/>
    <mergeCell ref="Q119:S119"/>
    <mergeCell ref="Q112:S112"/>
    <mergeCell ref="T112:U112"/>
    <mergeCell ref="Q113:S113"/>
    <mergeCell ref="T113:U113"/>
    <mergeCell ref="Q114:S114"/>
    <mergeCell ref="T114:U114"/>
    <mergeCell ref="T108:U108"/>
    <mergeCell ref="Q109:S109"/>
    <mergeCell ref="T109:U109"/>
    <mergeCell ref="Q110:S110"/>
    <mergeCell ref="T110:U110"/>
    <mergeCell ref="Q111:S111"/>
    <mergeCell ref="T111:U111"/>
    <mergeCell ref="M104:M115"/>
    <mergeCell ref="Q104:S104"/>
    <mergeCell ref="T104:U104"/>
    <mergeCell ref="Q105:S105"/>
    <mergeCell ref="T105:U105"/>
    <mergeCell ref="Q106:S106"/>
    <mergeCell ref="T106:U106"/>
    <mergeCell ref="Q107:S107"/>
    <mergeCell ref="T107:U107"/>
    <mergeCell ref="Q139:S139"/>
    <mergeCell ref="Q126:S126"/>
    <mergeCell ref="T126:U126"/>
    <mergeCell ref="Q127:S127"/>
    <mergeCell ref="T127:U127"/>
    <mergeCell ref="M132:T133"/>
    <mergeCell ref="V132:W133"/>
    <mergeCell ref="Q123:S123"/>
    <mergeCell ref="T123:U123"/>
    <mergeCell ref="Q124:S124"/>
    <mergeCell ref="T124:U124"/>
    <mergeCell ref="Q125:S125"/>
    <mergeCell ref="T125:U125"/>
    <mergeCell ref="T119:U119"/>
    <mergeCell ref="Q120:S120"/>
    <mergeCell ref="T120:U120"/>
    <mergeCell ref="Q121:S121"/>
    <mergeCell ref="T121:U121"/>
    <mergeCell ref="Q122:S122"/>
    <mergeCell ref="T122:U122"/>
    <mergeCell ref="Q146:S146"/>
    <mergeCell ref="T146:U146"/>
    <mergeCell ref="M147:M158"/>
    <mergeCell ref="Q147:S147"/>
    <mergeCell ref="T147:U147"/>
    <mergeCell ref="Q148:S148"/>
    <mergeCell ref="T148:U148"/>
    <mergeCell ref="Q149:S149"/>
    <mergeCell ref="T149:U149"/>
    <mergeCell ref="Q150:S150"/>
    <mergeCell ref="Q143:S143"/>
    <mergeCell ref="T143:U143"/>
    <mergeCell ref="Q144:S144"/>
    <mergeCell ref="T144:U144"/>
    <mergeCell ref="Q145:S145"/>
    <mergeCell ref="T145:U145"/>
    <mergeCell ref="T139:U139"/>
    <mergeCell ref="Q140:S140"/>
    <mergeCell ref="T140:U140"/>
    <mergeCell ref="Q141:S141"/>
    <mergeCell ref="T141:U141"/>
    <mergeCell ref="Q142:S142"/>
    <mergeCell ref="T142:U142"/>
    <mergeCell ref="M135:M146"/>
    <mergeCell ref="Q135:S135"/>
    <mergeCell ref="T135:U135"/>
    <mergeCell ref="Q136:S136"/>
    <mergeCell ref="T136:U136"/>
    <mergeCell ref="Q137:S137"/>
    <mergeCell ref="T137:U137"/>
    <mergeCell ref="Q138:S138"/>
    <mergeCell ref="T138:U138"/>
    <mergeCell ref="Q170:S170"/>
    <mergeCell ref="Q157:S157"/>
    <mergeCell ref="T157:U157"/>
    <mergeCell ref="Q158:S158"/>
    <mergeCell ref="T158:U158"/>
    <mergeCell ref="M163:T164"/>
    <mergeCell ref="V163:W164"/>
    <mergeCell ref="Q154:S154"/>
    <mergeCell ref="T154:U154"/>
    <mergeCell ref="Q155:S155"/>
    <mergeCell ref="T155:U155"/>
    <mergeCell ref="Q156:S156"/>
    <mergeCell ref="T156:U156"/>
    <mergeCell ref="T150:U150"/>
    <mergeCell ref="Q151:S151"/>
    <mergeCell ref="T151:U151"/>
    <mergeCell ref="Q152:S152"/>
    <mergeCell ref="T152:U152"/>
    <mergeCell ref="Q153:S153"/>
    <mergeCell ref="T153:U153"/>
    <mergeCell ref="Q177:S177"/>
    <mergeCell ref="T177:U177"/>
    <mergeCell ref="M178:M189"/>
    <mergeCell ref="Q178:S178"/>
    <mergeCell ref="T178:U178"/>
    <mergeCell ref="Q179:S179"/>
    <mergeCell ref="T179:U179"/>
    <mergeCell ref="Q180:S180"/>
    <mergeCell ref="T180:U180"/>
    <mergeCell ref="Q181:S181"/>
    <mergeCell ref="Q174:S174"/>
    <mergeCell ref="T174:U174"/>
    <mergeCell ref="Q175:S175"/>
    <mergeCell ref="T175:U175"/>
    <mergeCell ref="Q176:S176"/>
    <mergeCell ref="T176:U176"/>
    <mergeCell ref="T170:U170"/>
    <mergeCell ref="Q171:S171"/>
    <mergeCell ref="T171:U171"/>
    <mergeCell ref="Q172:S172"/>
    <mergeCell ref="T172:U172"/>
    <mergeCell ref="Q173:S173"/>
    <mergeCell ref="T173:U173"/>
    <mergeCell ref="M166:M177"/>
    <mergeCell ref="Q166:S166"/>
    <mergeCell ref="T166:U166"/>
    <mergeCell ref="Q167:S167"/>
    <mergeCell ref="T167:U167"/>
    <mergeCell ref="Q168:S168"/>
    <mergeCell ref="T168:U168"/>
    <mergeCell ref="Q169:S169"/>
    <mergeCell ref="T169:U169"/>
    <mergeCell ref="Q201:S201"/>
    <mergeCell ref="Q188:S188"/>
    <mergeCell ref="T188:U188"/>
    <mergeCell ref="Q189:S189"/>
    <mergeCell ref="T189:U189"/>
    <mergeCell ref="M194:T195"/>
    <mergeCell ref="V194:W195"/>
    <mergeCell ref="Q185:S185"/>
    <mergeCell ref="T185:U185"/>
    <mergeCell ref="Q186:S186"/>
    <mergeCell ref="T186:U186"/>
    <mergeCell ref="Q187:S187"/>
    <mergeCell ref="T187:U187"/>
    <mergeCell ref="T181:U181"/>
    <mergeCell ref="Q182:S182"/>
    <mergeCell ref="T182:U182"/>
    <mergeCell ref="Q183:S183"/>
    <mergeCell ref="T183:U183"/>
    <mergeCell ref="Q184:S184"/>
    <mergeCell ref="T184:U184"/>
    <mergeCell ref="Q208:S208"/>
    <mergeCell ref="T208:U208"/>
    <mergeCell ref="M209:M220"/>
    <mergeCell ref="Q209:S209"/>
    <mergeCell ref="T209:U209"/>
    <mergeCell ref="Q210:S210"/>
    <mergeCell ref="T210:U210"/>
    <mergeCell ref="Q211:S211"/>
    <mergeCell ref="T211:U211"/>
    <mergeCell ref="Q212:S212"/>
    <mergeCell ref="Q205:S205"/>
    <mergeCell ref="T205:U205"/>
    <mergeCell ref="Q206:S206"/>
    <mergeCell ref="T206:U206"/>
    <mergeCell ref="Q207:S207"/>
    <mergeCell ref="T207:U207"/>
    <mergeCell ref="T201:U201"/>
    <mergeCell ref="Q202:S202"/>
    <mergeCell ref="T202:U202"/>
    <mergeCell ref="Q203:S203"/>
    <mergeCell ref="T203:U203"/>
    <mergeCell ref="Q204:S204"/>
    <mergeCell ref="T204:U204"/>
    <mergeCell ref="M197:M208"/>
    <mergeCell ref="Q197:S197"/>
    <mergeCell ref="T197:U197"/>
    <mergeCell ref="Q198:S198"/>
    <mergeCell ref="T198:U198"/>
    <mergeCell ref="Q199:S199"/>
    <mergeCell ref="T199:U199"/>
    <mergeCell ref="Q200:S200"/>
    <mergeCell ref="T200:U200"/>
    <mergeCell ref="Q232:S232"/>
    <mergeCell ref="Q219:S219"/>
    <mergeCell ref="T219:U219"/>
    <mergeCell ref="Q220:S220"/>
    <mergeCell ref="T220:U220"/>
    <mergeCell ref="M225:T226"/>
    <mergeCell ref="V225:W226"/>
    <mergeCell ref="Q216:S216"/>
    <mergeCell ref="T216:U216"/>
    <mergeCell ref="Q217:S217"/>
    <mergeCell ref="T217:U217"/>
    <mergeCell ref="Q218:S218"/>
    <mergeCell ref="T218:U218"/>
    <mergeCell ref="T212:U212"/>
    <mergeCell ref="Q213:S213"/>
    <mergeCell ref="T213:U213"/>
    <mergeCell ref="Q214:S214"/>
    <mergeCell ref="T214:U214"/>
    <mergeCell ref="Q215:S215"/>
    <mergeCell ref="T215:U215"/>
    <mergeCell ref="Q239:S239"/>
    <mergeCell ref="T239:U239"/>
    <mergeCell ref="M240:M251"/>
    <mergeCell ref="Q240:S240"/>
    <mergeCell ref="T240:U240"/>
    <mergeCell ref="Q241:S241"/>
    <mergeCell ref="T241:U241"/>
    <mergeCell ref="Q242:S242"/>
    <mergeCell ref="T242:U242"/>
    <mergeCell ref="Q243:S243"/>
    <mergeCell ref="Q236:S236"/>
    <mergeCell ref="T236:U236"/>
    <mergeCell ref="Q237:S237"/>
    <mergeCell ref="T237:U237"/>
    <mergeCell ref="Q238:S238"/>
    <mergeCell ref="T238:U238"/>
    <mergeCell ref="T232:U232"/>
    <mergeCell ref="Q233:S233"/>
    <mergeCell ref="T233:U233"/>
    <mergeCell ref="Q234:S234"/>
    <mergeCell ref="T234:U234"/>
    <mergeCell ref="Q235:S235"/>
    <mergeCell ref="T235:U235"/>
    <mergeCell ref="M228:M239"/>
    <mergeCell ref="Q228:S228"/>
    <mergeCell ref="T228:U228"/>
    <mergeCell ref="Q229:S229"/>
    <mergeCell ref="T229:U229"/>
    <mergeCell ref="Q230:S230"/>
    <mergeCell ref="T230:U230"/>
    <mergeCell ref="Q231:S231"/>
    <mergeCell ref="T231:U231"/>
    <mergeCell ref="Q263:S263"/>
    <mergeCell ref="Q250:S250"/>
    <mergeCell ref="T250:U250"/>
    <mergeCell ref="Q251:S251"/>
    <mergeCell ref="T251:U251"/>
    <mergeCell ref="M256:T257"/>
    <mergeCell ref="V256:W257"/>
    <mergeCell ref="Q247:S247"/>
    <mergeCell ref="T247:U247"/>
    <mergeCell ref="Q248:S248"/>
    <mergeCell ref="T248:U248"/>
    <mergeCell ref="Q249:S249"/>
    <mergeCell ref="T249:U249"/>
    <mergeCell ref="T243:U243"/>
    <mergeCell ref="Q244:S244"/>
    <mergeCell ref="T244:U244"/>
    <mergeCell ref="Q245:S245"/>
    <mergeCell ref="T245:U245"/>
    <mergeCell ref="Q246:S246"/>
    <mergeCell ref="T246:U246"/>
    <mergeCell ref="Q270:S270"/>
    <mergeCell ref="T270:U270"/>
    <mergeCell ref="M271:M282"/>
    <mergeCell ref="Q271:S271"/>
    <mergeCell ref="T271:U271"/>
    <mergeCell ref="Q272:S272"/>
    <mergeCell ref="T272:U272"/>
    <mergeCell ref="Q273:S273"/>
    <mergeCell ref="T273:U273"/>
    <mergeCell ref="Q274:S274"/>
    <mergeCell ref="Q267:S267"/>
    <mergeCell ref="T267:U267"/>
    <mergeCell ref="Q268:S268"/>
    <mergeCell ref="T268:U268"/>
    <mergeCell ref="Q269:S269"/>
    <mergeCell ref="T269:U269"/>
    <mergeCell ref="T263:U263"/>
    <mergeCell ref="Q264:S264"/>
    <mergeCell ref="T264:U264"/>
    <mergeCell ref="Q265:S265"/>
    <mergeCell ref="T265:U265"/>
    <mergeCell ref="Q266:S266"/>
    <mergeCell ref="T266:U266"/>
    <mergeCell ref="M259:M270"/>
    <mergeCell ref="Q259:S259"/>
    <mergeCell ref="T259:U259"/>
    <mergeCell ref="Q260:S260"/>
    <mergeCell ref="T260:U260"/>
    <mergeCell ref="Q261:S261"/>
    <mergeCell ref="T261:U261"/>
    <mergeCell ref="Q262:S262"/>
    <mergeCell ref="T262:U262"/>
    <mergeCell ref="Q294:S294"/>
    <mergeCell ref="Q281:S281"/>
    <mergeCell ref="T281:U281"/>
    <mergeCell ref="Q282:S282"/>
    <mergeCell ref="T282:U282"/>
    <mergeCell ref="M287:T288"/>
    <mergeCell ref="V287:W288"/>
    <mergeCell ref="Q278:S278"/>
    <mergeCell ref="T278:U278"/>
    <mergeCell ref="Q279:S279"/>
    <mergeCell ref="T279:U279"/>
    <mergeCell ref="Q280:S280"/>
    <mergeCell ref="T280:U280"/>
    <mergeCell ref="T274:U274"/>
    <mergeCell ref="Q275:S275"/>
    <mergeCell ref="T275:U275"/>
    <mergeCell ref="Q276:S276"/>
    <mergeCell ref="T276:U276"/>
    <mergeCell ref="Q277:S277"/>
    <mergeCell ref="T277:U277"/>
    <mergeCell ref="Q301:S301"/>
    <mergeCell ref="T301:U301"/>
    <mergeCell ref="M302:M313"/>
    <mergeCell ref="Q302:S302"/>
    <mergeCell ref="T302:U302"/>
    <mergeCell ref="Q303:S303"/>
    <mergeCell ref="T303:U303"/>
    <mergeCell ref="Q304:S304"/>
    <mergeCell ref="T304:U304"/>
    <mergeCell ref="Q305:S305"/>
    <mergeCell ref="Q298:S298"/>
    <mergeCell ref="T298:U298"/>
    <mergeCell ref="Q299:S299"/>
    <mergeCell ref="T299:U299"/>
    <mergeCell ref="Q300:S300"/>
    <mergeCell ref="T300:U300"/>
    <mergeCell ref="T294:U294"/>
    <mergeCell ref="Q295:S295"/>
    <mergeCell ref="T295:U295"/>
    <mergeCell ref="Q296:S296"/>
    <mergeCell ref="T296:U296"/>
    <mergeCell ref="Q297:S297"/>
    <mergeCell ref="T297:U297"/>
    <mergeCell ref="M290:M301"/>
    <mergeCell ref="Q290:S290"/>
    <mergeCell ref="T290:U290"/>
    <mergeCell ref="Q291:S291"/>
    <mergeCell ref="T291:U291"/>
    <mergeCell ref="Q292:S292"/>
    <mergeCell ref="T292:U292"/>
    <mergeCell ref="Q293:S293"/>
    <mergeCell ref="T293:U293"/>
    <mergeCell ref="Q325:S325"/>
    <mergeCell ref="Q312:S312"/>
    <mergeCell ref="T312:U312"/>
    <mergeCell ref="Q313:S313"/>
    <mergeCell ref="T313:U313"/>
    <mergeCell ref="M318:T319"/>
    <mergeCell ref="V318:W319"/>
    <mergeCell ref="Q309:S309"/>
    <mergeCell ref="T309:U309"/>
    <mergeCell ref="Q310:S310"/>
    <mergeCell ref="T310:U310"/>
    <mergeCell ref="Q311:S311"/>
    <mergeCell ref="T311:U311"/>
    <mergeCell ref="T305:U305"/>
    <mergeCell ref="Q306:S306"/>
    <mergeCell ref="T306:U306"/>
    <mergeCell ref="Q307:S307"/>
    <mergeCell ref="T307:U307"/>
    <mergeCell ref="Q308:S308"/>
    <mergeCell ref="T308:U308"/>
    <mergeCell ref="Q332:S332"/>
    <mergeCell ref="T332:U332"/>
    <mergeCell ref="M333:M344"/>
    <mergeCell ref="Q333:S333"/>
    <mergeCell ref="T333:U333"/>
    <mergeCell ref="Q334:S334"/>
    <mergeCell ref="T334:U334"/>
    <mergeCell ref="Q335:S335"/>
    <mergeCell ref="T335:U335"/>
    <mergeCell ref="Q336:S336"/>
    <mergeCell ref="Q329:S329"/>
    <mergeCell ref="T329:U329"/>
    <mergeCell ref="Q330:S330"/>
    <mergeCell ref="T330:U330"/>
    <mergeCell ref="Q331:S331"/>
    <mergeCell ref="T331:U331"/>
    <mergeCell ref="T325:U325"/>
    <mergeCell ref="Q326:S326"/>
    <mergeCell ref="T326:U326"/>
    <mergeCell ref="Q327:S327"/>
    <mergeCell ref="T327:U327"/>
    <mergeCell ref="Q328:S328"/>
    <mergeCell ref="T328:U328"/>
    <mergeCell ref="M321:M332"/>
    <mergeCell ref="Q321:S321"/>
    <mergeCell ref="T321:U321"/>
    <mergeCell ref="Q322:S322"/>
    <mergeCell ref="T322:U322"/>
    <mergeCell ref="Q323:S323"/>
    <mergeCell ref="T323:U323"/>
    <mergeCell ref="Q324:S324"/>
    <mergeCell ref="T324:U324"/>
    <mergeCell ref="Q357:S357"/>
    <mergeCell ref="Q343:S343"/>
    <mergeCell ref="T343:U343"/>
    <mergeCell ref="Q344:S344"/>
    <mergeCell ref="T344:U344"/>
    <mergeCell ref="M350:T351"/>
    <mergeCell ref="V350:W351"/>
    <mergeCell ref="Q340:S340"/>
    <mergeCell ref="T340:U340"/>
    <mergeCell ref="Q341:S341"/>
    <mergeCell ref="T341:U341"/>
    <mergeCell ref="Q342:S342"/>
    <mergeCell ref="T342:U342"/>
    <mergeCell ref="T336:U336"/>
    <mergeCell ref="Q337:S337"/>
    <mergeCell ref="T337:U337"/>
    <mergeCell ref="Q338:S338"/>
    <mergeCell ref="T338:U338"/>
    <mergeCell ref="Q339:S339"/>
    <mergeCell ref="T339:U339"/>
    <mergeCell ref="Q364:S364"/>
    <mergeCell ref="T364:U364"/>
    <mergeCell ref="M365:M376"/>
    <mergeCell ref="Q365:S365"/>
    <mergeCell ref="T365:U365"/>
    <mergeCell ref="Q366:S366"/>
    <mergeCell ref="T366:U366"/>
    <mergeCell ref="Q367:S367"/>
    <mergeCell ref="T367:U367"/>
    <mergeCell ref="Q368:S368"/>
    <mergeCell ref="Q361:S361"/>
    <mergeCell ref="T361:U361"/>
    <mergeCell ref="Q362:S362"/>
    <mergeCell ref="T362:U362"/>
    <mergeCell ref="Q363:S363"/>
    <mergeCell ref="T363:U363"/>
    <mergeCell ref="T357:U357"/>
    <mergeCell ref="Q358:S358"/>
    <mergeCell ref="T358:U358"/>
    <mergeCell ref="Q359:S359"/>
    <mergeCell ref="T359:U359"/>
    <mergeCell ref="Q360:S360"/>
    <mergeCell ref="T360:U360"/>
    <mergeCell ref="M353:M364"/>
    <mergeCell ref="Q353:S353"/>
    <mergeCell ref="T353:U353"/>
    <mergeCell ref="Q354:S354"/>
    <mergeCell ref="T354:U354"/>
    <mergeCell ref="Q355:S355"/>
    <mergeCell ref="T355:U355"/>
    <mergeCell ref="Q356:S356"/>
    <mergeCell ref="T356:U356"/>
    <mergeCell ref="Q388:S388"/>
    <mergeCell ref="Q375:S375"/>
    <mergeCell ref="T375:U375"/>
    <mergeCell ref="Q376:S376"/>
    <mergeCell ref="T376:U376"/>
    <mergeCell ref="M381:T382"/>
    <mergeCell ref="V381:W382"/>
    <mergeCell ref="Q372:S372"/>
    <mergeCell ref="T372:U372"/>
    <mergeCell ref="Q373:S373"/>
    <mergeCell ref="T373:U373"/>
    <mergeCell ref="Q374:S374"/>
    <mergeCell ref="T374:U374"/>
    <mergeCell ref="T368:U368"/>
    <mergeCell ref="Q369:S369"/>
    <mergeCell ref="T369:U369"/>
    <mergeCell ref="Q370:S370"/>
    <mergeCell ref="T370:U370"/>
    <mergeCell ref="Q371:S371"/>
    <mergeCell ref="T371:U371"/>
    <mergeCell ref="Q395:S395"/>
    <mergeCell ref="T395:U395"/>
    <mergeCell ref="M396:M407"/>
    <mergeCell ref="Q396:S396"/>
    <mergeCell ref="T396:U396"/>
    <mergeCell ref="Q397:S397"/>
    <mergeCell ref="T397:U397"/>
    <mergeCell ref="Q398:S398"/>
    <mergeCell ref="T398:U398"/>
    <mergeCell ref="Q399:S399"/>
    <mergeCell ref="Q392:S392"/>
    <mergeCell ref="T392:U392"/>
    <mergeCell ref="Q393:S393"/>
    <mergeCell ref="T393:U393"/>
    <mergeCell ref="Q394:S394"/>
    <mergeCell ref="T394:U394"/>
    <mergeCell ref="T388:U388"/>
    <mergeCell ref="Q389:S389"/>
    <mergeCell ref="T389:U389"/>
    <mergeCell ref="Q390:S390"/>
    <mergeCell ref="T390:U390"/>
    <mergeCell ref="Q391:S391"/>
    <mergeCell ref="T391:U391"/>
    <mergeCell ref="M384:M395"/>
    <mergeCell ref="Q384:S384"/>
    <mergeCell ref="T384:U384"/>
    <mergeCell ref="Q385:S385"/>
    <mergeCell ref="T385:U385"/>
    <mergeCell ref="Q386:S386"/>
    <mergeCell ref="T386:U386"/>
    <mergeCell ref="Q387:S387"/>
    <mergeCell ref="T387:U387"/>
    <mergeCell ref="Q420:S420"/>
    <mergeCell ref="Q406:S406"/>
    <mergeCell ref="T406:U406"/>
    <mergeCell ref="Q407:S407"/>
    <mergeCell ref="T407:U407"/>
    <mergeCell ref="M413:T414"/>
    <mergeCell ref="V413:W414"/>
    <mergeCell ref="Q403:S403"/>
    <mergeCell ref="T403:U403"/>
    <mergeCell ref="Q404:S404"/>
    <mergeCell ref="T404:U404"/>
    <mergeCell ref="Q405:S405"/>
    <mergeCell ref="T405:U405"/>
    <mergeCell ref="T399:U399"/>
    <mergeCell ref="Q400:S400"/>
    <mergeCell ref="T400:U400"/>
    <mergeCell ref="Q401:S401"/>
    <mergeCell ref="T401:U401"/>
    <mergeCell ref="Q402:S402"/>
    <mergeCell ref="T402:U402"/>
    <mergeCell ref="Q427:S427"/>
    <mergeCell ref="T427:U427"/>
    <mergeCell ref="M428:M439"/>
    <mergeCell ref="Q428:S428"/>
    <mergeCell ref="T428:U428"/>
    <mergeCell ref="Q429:S429"/>
    <mergeCell ref="T429:U429"/>
    <mergeCell ref="Q430:S430"/>
    <mergeCell ref="T430:U430"/>
    <mergeCell ref="Q431:S431"/>
    <mergeCell ref="Q424:S424"/>
    <mergeCell ref="T424:U424"/>
    <mergeCell ref="Q425:S425"/>
    <mergeCell ref="T425:U425"/>
    <mergeCell ref="Q426:S426"/>
    <mergeCell ref="T426:U426"/>
    <mergeCell ref="T420:U420"/>
    <mergeCell ref="Q421:S421"/>
    <mergeCell ref="T421:U421"/>
    <mergeCell ref="Q422:S422"/>
    <mergeCell ref="T422:U422"/>
    <mergeCell ref="Q423:S423"/>
    <mergeCell ref="T423:U423"/>
    <mergeCell ref="M416:M427"/>
    <mergeCell ref="Q416:S416"/>
    <mergeCell ref="T416:U416"/>
    <mergeCell ref="Q417:S417"/>
    <mergeCell ref="T417:U417"/>
    <mergeCell ref="Q418:S418"/>
    <mergeCell ref="T418:U418"/>
    <mergeCell ref="Q419:S419"/>
    <mergeCell ref="T419:U419"/>
    <mergeCell ref="Q451:S451"/>
    <mergeCell ref="Q438:S438"/>
    <mergeCell ref="T438:U438"/>
    <mergeCell ref="Q439:S439"/>
    <mergeCell ref="T439:U439"/>
    <mergeCell ref="M444:T445"/>
    <mergeCell ref="V444:W445"/>
    <mergeCell ref="Q435:S435"/>
    <mergeCell ref="T435:U435"/>
    <mergeCell ref="Q436:S436"/>
    <mergeCell ref="T436:U436"/>
    <mergeCell ref="Q437:S437"/>
    <mergeCell ref="T437:U437"/>
    <mergeCell ref="T431:U431"/>
    <mergeCell ref="Q432:S432"/>
    <mergeCell ref="T432:U432"/>
    <mergeCell ref="Q433:S433"/>
    <mergeCell ref="T433:U433"/>
    <mergeCell ref="Q434:S434"/>
    <mergeCell ref="T434:U434"/>
    <mergeCell ref="Q458:S458"/>
    <mergeCell ref="T458:U458"/>
    <mergeCell ref="M459:M470"/>
    <mergeCell ref="Q459:S459"/>
    <mergeCell ref="T459:U459"/>
    <mergeCell ref="Q460:S460"/>
    <mergeCell ref="T460:U460"/>
    <mergeCell ref="Q461:S461"/>
    <mergeCell ref="T461:U461"/>
    <mergeCell ref="Q462:S462"/>
    <mergeCell ref="Q455:S455"/>
    <mergeCell ref="T455:U455"/>
    <mergeCell ref="Q456:S456"/>
    <mergeCell ref="T456:U456"/>
    <mergeCell ref="Q457:S457"/>
    <mergeCell ref="T457:U457"/>
    <mergeCell ref="T451:U451"/>
    <mergeCell ref="Q452:S452"/>
    <mergeCell ref="T452:U452"/>
    <mergeCell ref="Q453:S453"/>
    <mergeCell ref="T453:U453"/>
    <mergeCell ref="Q454:S454"/>
    <mergeCell ref="T454:U454"/>
    <mergeCell ref="M447:M458"/>
    <mergeCell ref="Q447:S447"/>
    <mergeCell ref="T447:U447"/>
    <mergeCell ref="Q448:S448"/>
    <mergeCell ref="T448:U448"/>
    <mergeCell ref="Q449:S449"/>
    <mergeCell ref="T449:U449"/>
    <mergeCell ref="Q450:S450"/>
    <mergeCell ref="T450:U450"/>
    <mergeCell ref="Q482:S482"/>
    <mergeCell ref="Q469:S469"/>
    <mergeCell ref="T469:U469"/>
    <mergeCell ref="Q470:S470"/>
    <mergeCell ref="T470:U470"/>
    <mergeCell ref="M475:T476"/>
    <mergeCell ref="V475:W476"/>
    <mergeCell ref="Q466:S466"/>
    <mergeCell ref="T466:U466"/>
    <mergeCell ref="Q467:S467"/>
    <mergeCell ref="T467:U467"/>
    <mergeCell ref="Q468:S468"/>
    <mergeCell ref="T468:U468"/>
    <mergeCell ref="T462:U462"/>
    <mergeCell ref="Q463:S463"/>
    <mergeCell ref="T463:U463"/>
    <mergeCell ref="Q464:S464"/>
    <mergeCell ref="T464:U464"/>
    <mergeCell ref="Q465:S465"/>
    <mergeCell ref="T465:U465"/>
    <mergeCell ref="Q489:S489"/>
    <mergeCell ref="T489:U489"/>
    <mergeCell ref="M490:M501"/>
    <mergeCell ref="Q490:S490"/>
    <mergeCell ref="T490:U490"/>
    <mergeCell ref="Q491:S491"/>
    <mergeCell ref="T491:U491"/>
    <mergeCell ref="Q492:S492"/>
    <mergeCell ref="T492:U492"/>
    <mergeCell ref="Q493:S493"/>
    <mergeCell ref="Q486:S486"/>
    <mergeCell ref="T486:U486"/>
    <mergeCell ref="Q487:S487"/>
    <mergeCell ref="T487:U487"/>
    <mergeCell ref="Q488:S488"/>
    <mergeCell ref="T488:U488"/>
    <mergeCell ref="T482:U482"/>
    <mergeCell ref="Q483:S483"/>
    <mergeCell ref="T483:U483"/>
    <mergeCell ref="Q484:S484"/>
    <mergeCell ref="T484:U484"/>
    <mergeCell ref="Q485:S485"/>
    <mergeCell ref="T485:U485"/>
    <mergeCell ref="M478:M489"/>
    <mergeCell ref="Q478:S478"/>
    <mergeCell ref="T478:U478"/>
    <mergeCell ref="Q479:S479"/>
    <mergeCell ref="T479:U479"/>
    <mergeCell ref="Q480:S480"/>
    <mergeCell ref="T480:U480"/>
    <mergeCell ref="Q481:S481"/>
    <mergeCell ref="T481:U481"/>
    <mergeCell ref="Q513:S513"/>
    <mergeCell ref="Q500:S500"/>
    <mergeCell ref="T500:U500"/>
    <mergeCell ref="Q501:S501"/>
    <mergeCell ref="T501:U501"/>
    <mergeCell ref="M506:T507"/>
    <mergeCell ref="V506:W507"/>
    <mergeCell ref="Q497:S497"/>
    <mergeCell ref="T497:U497"/>
    <mergeCell ref="Q498:S498"/>
    <mergeCell ref="T498:U498"/>
    <mergeCell ref="Q499:S499"/>
    <mergeCell ref="T499:U499"/>
    <mergeCell ref="T493:U493"/>
    <mergeCell ref="Q494:S494"/>
    <mergeCell ref="T494:U494"/>
    <mergeCell ref="Q495:S495"/>
    <mergeCell ref="T495:U495"/>
    <mergeCell ref="Q496:S496"/>
    <mergeCell ref="T496:U496"/>
    <mergeCell ref="Q520:S520"/>
    <mergeCell ref="T520:U520"/>
    <mergeCell ref="M521:M532"/>
    <mergeCell ref="Q521:S521"/>
    <mergeCell ref="T521:U521"/>
    <mergeCell ref="Q522:S522"/>
    <mergeCell ref="T522:U522"/>
    <mergeCell ref="Q523:S523"/>
    <mergeCell ref="T523:U523"/>
    <mergeCell ref="Q524:S524"/>
    <mergeCell ref="Q517:S517"/>
    <mergeCell ref="T517:U517"/>
    <mergeCell ref="Q518:S518"/>
    <mergeCell ref="T518:U518"/>
    <mergeCell ref="Q519:S519"/>
    <mergeCell ref="T519:U519"/>
    <mergeCell ref="T513:U513"/>
    <mergeCell ref="Q514:S514"/>
    <mergeCell ref="T514:U514"/>
    <mergeCell ref="Q515:S515"/>
    <mergeCell ref="T515:U515"/>
    <mergeCell ref="Q516:S516"/>
    <mergeCell ref="T516:U516"/>
    <mergeCell ref="M509:M520"/>
    <mergeCell ref="Q509:S509"/>
    <mergeCell ref="T509:U509"/>
    <mergeCell ref="Q510:S510"/>
    <mergeCell ref="T510:U510"/>
    <mergeCell ref="Q511:S511"/>
    <mergeCell ref="T511:U511"/>
    <mergeCell ref="Q512:S512"/>
    <mergeCell ref="T512:U512"/>
    <mergeCell ref="Q542:S542"/>
    <mergeCell ref="Q531:S531"/>
    <mergeCell ref="T531:U531"/>
    <mergeCell ref="Q532:S532"/>
    <mergeCell ref="T532:U532"/>
    <mergeCell ref="M535:T536"/>
    <mergeCell ref="V535:W536"/>
    <mergeCell ref="Q528:S528"/>
    <mergeCell ref="T528:U528"/>
    <mergeCell ref="Q529:S529"/>
    <mergeCell ref="T529:U529"/>
    <mergeCell ref="Q530:S530"/>
    <mergeCell ref="T530:U530"/>
    <mergeCell ref="T524:U524"/>
    <mergeCell ref="Q525:S525"/>
    <mergeCell ref="T525:U525"/>
    <mergeCell ref="Q526:S526"/>
    <mergeCell ref="T526:U526"/>
    <mergeCell ref="Q527:S527"/>
    <mergeCell ref="T527:U527"/>
    <mergeCell ref="Q549:S549"/>
    <mergeCell ref="T549:U549"/>
    <mergeCell ref="M550:M561"/>
    <mergeCell ref="Q550:S550"/>
    <mergeCell ref="T550:U550"/>
    <mergeCell ref="Q551:S551"/>
    <mergeCell ref="T551:U551"/>
    <mergeCell ref="Q552:S552"/>
    <mergeCell ref="T552:U552"/>
    <mergeCell ref="Q553:S553"/>
    <mergeCell ref="Q546:S546"/>
    <mergeCell ref="T546:U546"/>
    <mergeCell ref="Q547:S547"/>
    <mergeCell ref="T547:U547"/>
    <mergeCell ref="Q548:S548"/>
    <mergeCell ref="T548:U548"/>
    <mergeCell ref="T542:U542"/>
    <mergeCell ref="Q543:S543"/>
    <mergeCell ref="T543:U543"/>
    <mergeCell ref="Q544:S544"/>
    <mergeCell ref="T544:U544"/>
    <mergeCell ref="Q545:S545"/>
    <mergeCell ref="T545:U545"/>
    <mergeCell ref="M538:M549"/>
    <mergeCell ref="Q538:S538"/>
    <mergeCell ref="T538:U538"/>
    <mergeCell ref="Q539:S539"/>
    <mergeCell ref="T539:U539"/>
    <mergeCell ref="Q540:S540"/>
    <mergeCell ref="T540:U540"/>
    <mergeCell ref="Q541:S541"/>
    <mergeCell ref="T541:U541"/>
    <mergeCell ref="Q560:S560"/>
    <mergeCell ref="T560:U560"/>
    <mergeCell ref="Q561:S561"/>
    <mergeCell ref="T561:U561"/>
    <mergeCell ref="M564:T565"/>
    <mergeCell ref="V564:W565"/>
    <mergeCell ref="Q557:S557"/>
    <mergeCell ref="T557:U557"/>
    <mergeCell ref="Q558:S558"/>
    <mergeCell ref="T558:U558"/>
    <mergeCell ref="Q559:S559"/>
    <mergeCell ref="T559:U559"/>
    <mergeCell ref="T553:U553"/>
    <mergeCell ref="Q554:S554"/>
    <mergeCell ref="T554:U554"/>
    <mergeCell ref="Q555:S555"/>
    <mergeCell ref="T555:U555"/>
    <mergeCell ref="Q556:S556"/>
    <mergeCell ref="T556:U556"/>
    <mergeCell ref="Q578:S578"/>
    <mergeCell ref="T578:U578"/>
    <mergeCell ref="M579:N579"/>
    <mergeCell ref="Q579:S579"/>
    <mergeCell ref="T579:U579"/>
    <mergeCell ref="A593:I594"/>
    <mergeCell ref="M593:T594"/>
    <mergeCell ref="Q575:S575"/>
    <mergeCell ref="T575:U575"/>
    <mergeCell ref="Q576:S576"/>
    <mergeCell ref="T576:U576"/>
    <mergeCell ref="Q577:S577"/>
    <mergeCell ref="T577:U577"/>
    <mergeCell ref="T571:U571"/>
    <mergeCell ref="Q572:S572"/>
    <mergeCell ref="T572:U572"/>
    <mergeCell ref="Q573:S573"/>
    <mergeCell ref="T573:U573"/>
    <mergeCell ref="Q574:S574"/>
    <mergeCell ref="T574:U574"/>
    <mergeCell ref="M567:M578"/>
    <mergeCell ref="Q567:S567"/>
    <mergeCell ref="T567:U567"/>
    <mergeCell ref="Q568:S568"/>
    <mergeCell ref="T568:U568"/>
    <mergeCell ref="Q569:S569"/>
    <mergeCell ref="T569:U569"/>
    <mergeCell ref="Q570:S570"/>
    <mergeCell ref="T570:U570"/>
    <mergeCell ref="Q571:S571"/>
    <mergeCell ref="A601:N601"/>
    <mergeCell ref="P601:W601"/>
    <mergeCell ref="A602:G602"/>
    <mergeCell ref="H602:N602"/>
    <mergeCell ref="P602:S602"/>
    <mergeCell ref="T602:W602"/>
    <mergeCell ref="A599:G599"/>
    <mergeCell ref="H599:N599"/>
    <mergeCell ref="P599:S599"/>
    <mergeCell ref="T599:W599"/>
    <mergeCell ref="A600:G600"/>
    <mergeCell ref="H600:N600"/>
    <mergeCell ref="P600:S600"/>
    <mergeCell ref="T600:W600"/>
    <mergeCell ref="V593:W594"/>
    <mergeCell ref="A596:N596"/>
    <mergeCell ref="P596:W596"/>
    <mergeCell ref="A598:G598"/>
    <mergeCell ref="H598:N598"/>
    <mergeCell ref="P598:S598"/>
    <mergeCell ref="T598:W598"/>
    <mergeCell ref="P609:S612"/>
    <mergeCell ref="T609:W612"/>
    <mergeCell ref="A605:G608"/>
    <mergeCell ref="H605:N608"/>
    <mergeCell ref="P605:S605"/>
    <mergeCell ref="T605:W605"/>
    <mergeCell ref="P606:S606"/>
    <mergeCell ref="T606:W606"/>
    <mergeCell ref="P607:S607"/>
    <mergeCell ref="T607:W607"/>
    <mergeCell ref="P608:S608"/>
    <mergeCell ref="T608:W608"/>
    <mergeCell ref="A603:G603"/>
    <mergeCell ref="H603:N603"/>
    <mergeCell ref="P603:S603"/>
    <mergeCell ref="T603:W603"/>
    <mergeCell ref="A604:G604"/>
    <mergeCell ref="H604:N604"/>
    <mergeCell ref="P604:S604"/>
    <mergeCell ref="T604:W604"/>
  </mergeCells>
  <phoneticPr fontId="3"/>
  <printOptions horizontalCentered="1"/>
  <pageMargins left="0.31496062992125984" right="0.15748031496062992" top="7.874015748031496E-2" bottom="7.874015748031496E-2" header="0.31496062992125984" footer="0.31496062992125984"/>
  <pageSetup paperSize="9" scale="99" firstPageNumber="0" fitToHeight="0" orientation="landscape" horizontalDpi="300" verticalDpi="300" r:id="rId1"/>
  <headerFooter differentFirst="1">
    <oddFooter>&amp;R&amp;"-,標準"&amp;8株式会社エンゼルホーム</oddFooter>
    <firstFooter>&amp;R&amp;"+,標準"&amp;8株式会社エンゼルホーム</firstFooter>
  </headerFooter>
  <rowBreaks count="17" manualBreakCount="17">
    <brk id="31" max="16383" man="1"/>
    <brk id="100" max="16383" man="1"/>
    <brk id="131" max="16383" man="1"/>
    <brk id="162" max="16383" man="1"/>
    <brk id="193" max="16383" man="1"/>
    <brk id="224" max="16383" man="1"/>
    <brk id="255" max="16383" man="1"/>
    <brk id="286" max="16383" man="1"/>
    <brk id="317" max="16383" man="1"/>
    <brk id="349" max="16383" man="1"/>
    <brk id="380" max="16383" man="1"/>
    <brk id="443" max="16383" man="1"/>
    <brk id="474" max="16383" man="1"/>
    <brk id="505" max="16383" man="1"/>
    <brk id="534" max="16383" man="1"/>
    <brk id="563" max="16383" man="1"/>
    <brk id="592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65526-6D6F-41F7-B8BF-AC4B51B43BEF}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元利金等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株式会社エンゼルホーム</dc:creator>
  <cp:lastModifiedBy>正浩 宮崎</cp:lastModifiedBy>
  <cp:lastPrinted>2024-04-15T05:04:55Z</cp:lastPrinted>
  <dcterms:created xsi:type="dcterms:W3CDTF">2019-08-23T04:17:39Z</dcterms:created>
  <dcterms:modified xsi:type="dcterms:W3CDTF">2024-04-15T09:07:18Z</dcterms:modified>
</cp:coreProperties>
</file>