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ミルキィジェラート" sheetId="1" state="visible" r:id="rId2"/>
    <sheet name="配合表" sheetId="2" state="visible" r:id="rId3"/>
  </sheets>
  <definedNames>
    <definedName function="false" hidden="false" localSheetId="0" name="_xlnm.Print_Area" vbProcedure="false">ミルキィジェラート!$C$3:$F$17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<sst xmlns="http://schemas.openxmlformats.org/spreadsheetml/2006/main" count="67" uniqueCount="66">
  <si>
    <t xml:space="preserve">←縦3.04cm×2.1cm</t>
  </si>
  <si>
    <t xml:space="preserve">種類別</t>
  </si>
  <si>
    <t xml:space="preserve">アイスミルク</t>
  </si>
  <si>
    <t xml:space="preserve">←14pt以上　活字体</t>
  </si>
  <si>
    <t xml:space="preserve">無脂乳固形分  9.4%　乳脂肪分 5.1%</t>
  </si>
  <si>
    <t xml:space="preserve">原材料名</t>
  </si>
  <si>
    <t xml:space="preserve">牛乳(八ヶ岳牛乳使用)、生クリーム、赤糖、粉飴、脱脂粉乳、ぶどう糖、でんぷん、黒糖、オリゴ糖、寒天、海塩、(一部に乳成分を含む)</t>
  </si>
  <si>
    <t xml:space="preserve">←8pt以上　活字体</t>
  </si>
  <si>
    <t xml:space="preserve">内容量</t>
  </si>
  <si>
    <t xml:space="preserve">140ml</t>
  </si>
  <si>
    <t xml:space="preserve">保存方法</t>
  </si>
  <si>
    <r>
      <rPr>
        <sz val="6"/>
        <color rgb="FF000000"/>
        <rFont val="Calibri"/>
        <family val="2"/>
        <charset val="1"/>
      </rPr>
      <t xml:space="preserve">&lt;</t>
    </r>
    <r>
      <rPr>
        <sz val="6"/>
        <color rgb="FF000000"/>
        <rFont val="游ゴシック"/>
        <family val="2"/>
        <charset val="128"/>
      </rPr>
      <t xml:space="preserve">要冷凍</t>
    </r>
    <r>
      <rPr>
        <sz val="6"/>
        <color rgb="FF000000"/>
        <rFont val="Calibri"/>
        <family val="2"/>
        <charset val="1"/>
      </rPr>
      <t xml:space="preserve">&gt;</t>
    </r>
    <r>
      <rPr>
        <sz val="6"/>
        <color rgb="FF000000"/>
        <rFont val="Tahoma"/>
        <family val="2"/>
        <charset val="1"/>
      </rPr>
      <t xml:space="preserve">₋</t>
    </r>
    <r>
      <rPr>
        <sz val="6"/>
        <color rgb="FF000000"/>
        <rFont val="Calibri"/>
        <family val="2"/>
        <charset val="1"/>
      </rPr>
      <t xml:space="preserve">18</t>
    </r>
    <r>
      <rPr>
        <sz val="6"/>
        <color rgb="FF000000"/>
        <rFont val="游ゴシック"/>
        <family val="2"/>
        <charset val="128"/>
      </rPr>
      <t xml:space="preserve">℃以下で保存してください。</t>
    </r>
    <r>
      <rPr>
        <sz val="6"/>
        <color rgb="FF000000"/>
        <rFont val="游ゴシック"/>
        <family val="2"/>
        <charset val="1"/>
      </rPr>
      <t xml:space="preserve">　</t>
    </r>
  </si>
  <si>
    <t xml:space="preserve">製造所</t>
  </si>
  <si>
    <t xml:space="preserve">sonotoki 〒392-0012 長野県諏訪市四賀飯島2343-3</t>
  </si>
  <si>
    <t xml:space="preserve">←6㎜</t>
  </si>
  <si>
    <t xml:space="preserve">栄養成分表示　1包(140ml当たり)　推定値</t>
  </si>
  <si>
    <t xml:space="preserve">熱量136kcal 蛋白質3.6g 脂質2.9g 炭水化物24.7g 食塩相当量0.20g</t>
  </si>
  <si>
    <t xml:space="preserve">・「乳化剤安定剤、増粘剤不使用」と枠外に記載可能。</t>
  </si>
  <si>
    <t xml:space="preserve">・JANコード基準値縦2.6cm×横3.8cmより0.8倍の縦3.04cm×2.1cmにて添付。</t>
  </si>
  <si>
    <t xml:space="preserve">・プラマーク6㎜</t>
  </si>
  <si>
    <t xml:space="preserve">・文字サイズ 原材料名8pt、種類別のみ14pt、他6pt</t>
  </si>
  <si>
    <t xml:space="preserve">・熱量136.1kcal→136kcalへ</t>
  </si>
  <si>
    <t xml:space="preserve">ジェラート計算表</t>
  </si>
  <si>
    <t xml:space="preserve">倍</t>
  </si>
  <si>
    <t xml:space="preserve">計量する分量</t>
  </si>
  <si>
    <t xml:space="preserve">現行配合</t>
  </si>
  <si>
    <t xml:space="preserve">分量</t>
  </si>
  <si>
    <t xml:space="preserve">水分</t>
  </si>
  <si>
    <t xml:space="preserve">糖分</t>
  </si>
  <si>
    <t xml:space="preserve">乳脂肪分</t>
  </si>
  <si>
    <t xml:space="preserve">他の脂肪分</t>
  </si>
  <si>
    <t xml:space="preserve">無脂乳固形分</t>
  </si>
  <si>
    <t xml:space="preserve">他の固形分</t>
  </si>
  <si>
    <t xml:space="preserve">固形分合計</t>
  </si>
  <si>
    <t xml:space="preserve">牛乳</t>
  </si>
  <si>
    <t xml:space="preserve">生クリーム35%</t>
  </si>
  <si>
    <t xml:space="preserve">生クリーム40%</t>
  </si>
  <si>
    <t xml:space="preserve">生クリーム42%</t>
  </si>
  <si>
    <t xml:space="preserve">全卵</t>
  </si>
  <si>
    <t xml:space="preserve">脱脂粉乳</t>
  </si>
  <si>
    <t xml:space="preserve">バターミルクパウダー</t>
  </si>
  <si>
    <t xml:space="preserve">全粉乳</t>
  </si>
  <si>
    <t xml:space="preserve">黒糖</t>
  </si>
  <si>
    <t xml:space="preserve">キビ砂糖（0.96）</t>
  </si>
  <si>
    <t xml:space="preserve">粗製糖</t>
  </si>
  <si>
    <t xml:space="preserve">てんさい糖</t>
  </si>
  <si>
    <t xml:space="preserve">粉糖（1.0）</t>
  </si>
  <si>
    <t xml:space="preserve">ぶどう糖（0.74）</t>
  </si>
  <si>
    <t xml:space="preserve">オリゴ糖</t>
  </si>
  <si>
    <t xml:space="preserve">粉飴（0.375）</t>
  </si>
  <si>
    <t xml:space="preserve">塩</t>
  </si>
  <si>
    <t xml:space="preserve">コンデンスミルク</t>
  </si>
  <si>
    <t xml:space="preserve">ミルクパウダー</t>
  </si>
  <si>
    <t xml:space="preserve">コンスターチ</t>
  </si>
  <si>
    <t xml:space="preserve">イヌリン</t>
  </si>
  <si>
    <t xml:space="preserve">ル・カンテン</t>
  </si>
  <si>
    <t xml:space="preserve">ジャム</t>
  </si>
  <si>
    <t xml:space="preserve">抹茶</t>
  </si>
  <si>
    <t xml:space="preserve">チョコ72%</t>
  </si>
  <si>
    <t xml:space="preserve">ラムレーズン</t>
  </si>
  <si>
    <t xml:space="preserve">紅茶</t>
  </si>
  <si>
    <t xml:space="preserve">ピスタチオ</t>
  </si>
  <si>
    <t xml:space="preserve">カシューナッツ</t>
  </si>
  <si>
    <t xml:space="preserve">合計</t>
  </si>
  <si>
    <t xml:space="preserve">糖分合計</t>
  </si>
  <si>
    <t xml:space="preserve">脂肪分合計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</si>
</sst>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_);[RED]\(0.0\)"/>
    <numFmt numFmtId="166" formatCode="0%"/>
    <numFmt numFmtId="167" formatCode="General"/>
    <numFmt numFmtId="168" formatCode="0.00%"/>
    <numFmt numFmtId="169" formatCode="0.0%"/>
  </numFmts>
  <fonts count="18">
    <font>
      <sz val="11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6"/>
      <color rgb="FF000000"/>
      <name val="游ゴシック"/>
      <family val="2"/>
      <charset val="128"/>
    </font>
    <font>
      <sz val="16"/>
      <color rgb="FF000000"/>
      <name val="ＭＳ Ｐゴシック"/>
      <family val="3"/>
      <charset val="128"/>
    </font>
    <font>
      <sz val="11"/>
      <name val="游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游ゴシック"/>
      <family val="2"/>
      <charset val="128"/>
    </font>
    <font>
      <sz val="6"/>
      <color rgb="FF000000"/>
      <name val="游ゴシック"/>
      <family val="3"/>
      <charset val="128"/>
    </font>
    <font>
      <sz val="6"/>
      <color rgb="FF000000"/>
      <name val="Calibri"/>
      <family val="2"/>
      <charset val="1"/>
    </font>
    <font>
      <sz val="6"/>
      <color rgb="FF000000"/>
      <name val="Tahoma"/>
      <family val="2"/>
      <charset val="1"/>
    </font>
    <font>
      <sz val="6"/>
      <color rgb="FF000000"/>
      <name val="游ゴシック"/>
      <family val="2"/>
      <charset val="1"/>
    </font>
    <font>
      <sz val="6"/>
      <name val="游ゴシック"/>
      <family val="2"/>
      <charset val="128"/>
    </font>
    <font>
      <sz val="6"/>
      <name val="游ゴシック"/>
      <family val="3"/>
      <charset val="128"/>
    </font>
    <font>
      <b val="true"/>
      <sz val="14"/>
      <color rgb="FF000000"/>
      <name val="ＭＳ Ｐゴシック"/>
      <family val="2"/>
      <charset val="128"/>
    </font>
    <font>
      <sz val="20"/>
      <color rgb="FF000000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83CBEB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BE3D6"/>
        <bgColor rgb="FFF2CFEE"/>
      </patternFill>
    </fill>
    <fill>
      <patternFill patternType="solid">
        <fgColor rgb="FFF2CFEE"/>
        <bgColor rgb="FFFBE3D6"/>
      </patternFill>
    </fill>
  </fills>
  <borders count="27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1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3" borderId="11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2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4" borderId="14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4" borderId="1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7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3" borderId="1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3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5" borderId="1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5" borderId="18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5" borderId="19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4" borderId="2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2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0066CC"/>
      <rgbColor rgb="FFF2C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BEB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451440</xdr:colOff>
      <xdr:row>4</xdr:row>
      <xdr:rowOff>190080</xdr:rowOff>
    </xdr:from>
    <xdr:to>
      <xdr:col>5</xdr:col>
      <xdr:colOff>734400</xdr:colOff>
      <xdr:row>8</xdr:row>
      <xdr:rowOff>73440</xdr:rowOff>
    </xdr:to>
    <xdr:pic>
      <xdr:nvPicPr>
        <xdr:cNvPr id="0" name="図 1" descr=""/>
        <xdr:cNvPicPr/>
      </xdr:nvPicPr>
      <xdr:blipFill>
        <a:blip r:embed="rId1"/>
        <a:stretch/>
      </xdr:blipFill>
      <xdr:spPr>
        <a:xfrm>
          <a:off x="2662560" y="1142640"/>
          <a:ext cx="1101960" cy="620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371880</xdr:colOff>
      <xdr:row>10</xdr:row>
      <xdr:rowOff>89280</xdr:rowOff>
    </xdr:from>
    <xdr:to>
      <xdr:col>5</xdr:col>
      <xdr:colOff>697320</xdr:colOff>
      <xdr:row>14</xdr:row>
      <xdr:rowOff>5400</xdr:rowOff>
    </xdr:to>
    <xdr:pic>
      <xdr:nvPicPr>
        <xdr:cNvPr id="1" name="図 2" descr=""/>
        <xdr:cNvPicPr/>
      </xdr:nvPicPr>
      <xdr:blipFill>
        <a:blip r:embed="rId2"/>
        <a:stretch/>
      </xdr:blipFill>
      <xdr:spPr>
        <a:xfrm>
          <a:off x="3402000" y="1980360"/>
          <a:ext cx="325440" cy="327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5:H23"/>
  <sheetViews>
    <sheetView showFormulas="false" showGridLines="true" showRowColHeaders="true" showZeros="true" rightToLeft="false" tabSelected="true" showOutlineSymbols="true" defaultGridColor="true" view="pageBreakPreview" topLeftCell="A2" colorId="64" zoomScale="98" zoomScaleNormal="100" zoomScalePageLayoutView="98" workbookViewId="0">
      <selection pane="topLeft" activeCell="C6" activeCellId="0" sqref="C6"/>
    </sheetView>
  </sheetViews>
  <sheetFormatPr defaultColWidth="8.4921875" defaultRowHeight="18.75" zeroHeight="false" outlineLevelRow="0" outlineLevelCol="0"/>
  <cols>
    <col collapsed="false" customWidth="true" hidden="false" outlineLevel="0" max="3" min="3" style="1" width="3.72"/>
    <col collapsed="false" customWidth="true" hidden="false" outlineLevel="0" max="4" min="4" style="1" width="7.83"/>
    <col collapsed="false" customWidth="true" hidden="false" outlineLevel="0" max="5" min="5" style="1" width="10.57"/>
    <col collapsed="false" customWidth="true" hidden="false" outlineLevel="0" max="6" min="6" style="1" width="10.49"/>
  </cols>
  <sheetData>
    <row r="5" customFormat="false" ht="18.75" hidden="false" customHeight="false" outlineLevel="0" collapsed="false">
      <c r="G5" s="1" t="s">
        <v>0</v>
      </c>
    </row>
    <row r="6" customFormat="false" ht="13.8" hidden="false" customHeight="false" outlineLevel="0" collapsed="false">
      <c r="C6" s="2"/>
      <c r="D6" s="2"/>
      <c r="E6" s="2"/>
    </row>
    <row r="7" customFormat="false" ht="15.75" hidden="false" customHeight="true" outlineLevel="0" collapsed="false">
      <c r="C7" s="3" t="s">
        <v>1</v>
      </c>
      <c r="D7" s="4" t="s">
        <v>2</v>
      </c>
      <c r="E7" s="4"/>
      <c r="F7" s="4"/>
      <c r="G7" s="1" t="s">
        <v>3</v>
      </c>
      <c r="H7" s="5"/>
    </row>
    <row r="8" customFormat="false" ht="9.75" hidden="false" customHeight="true" outlineLevel="0" collapsed="false">
      <c r="C8" s="6" t="s">
        <v>4</v>
      </c>
      <c r="D8" s="6"/>
      <c r="E8" s="6"/>
      <c r="F8" s="6"/>
    </row>
    <row r="9" customFormat="false" ht="9.75" hidden="false" customHeight="true" outlineLevel="0" collapsed="false">
      <c r="C9" s="3" t="s">
        <v>5</v>
      </c>
      <c r="D9" s="7" t="s">
        <v>6</v>
      </c>
      <c r="E9" s="7"/>
      <c r="F9" s="7"/>
    </row>
    <row r="10" customFormat="false" ht="6.1" hidden="false" customHeight="true" outlineLevel="0" collapsed="false">
      <c r="C10" s="8"/>
      <c r="D10" s="7"/>
      <c r="E10" s="7"/>
      <c r="F10" s="7"/>
    </row>
    <row r="11" customFormat="false" ht="8.6" hidden="false" customHeight="true" outlineLevel="0" collapsed="false">
      <c r="C11" s="8"/>
      <c r="D11" s="7"/>
      <c r="E11" s="7"/>
      <c r="F11" s="7"/>
      <c r="G11" s="1" t="s">
        <v>7</v>
      </c>
    </row>
    <row r="12" customFormat="false" ht="6.1" hidden="false" customHeight="true" outlineLevel="0" collapsed="false">
      <c r="C12" s="8"/>
      <c r="D12" s="7"/>
      <c r="E12" s="7"/>
      <c r="F12" s="7"/>
    </row>
    <row r="13" customFormat="false" ht="9.75" hidden="false" customHeight="true" outlineLevel="0" collapsed="false">
      <c r="C13" s="3" t="s">
        <v>8</v>
      </c>
      <c r="D13" s="9" t="s">
        <v>9</v>
      </c>
      <c r="E13" s="9"/>
      <c r="F13" s="9"/>
    </row>
    <row r="14" customFormat="false" ht="7.95" hidden="false" customHeight="true" outlineLevel="0" collapsed="false">
      <c r="C14" s="3" t="s">
        <v>10</v>
      </c>
      <c r="D14" s="10" t="s">
        <v>11</v>
      </c>
      <c r="E14" s="10"/>
      <c r="F14" s="10"/>
    </row>
    <row r="15" customFormat="false" ht="17.2" hidden="false" customHeight="true" outlineLevel="0" collapsed="false">
      <c r="C15" s="11" t="s">
        <v>12</v>
      </c>
      <c r="D15" s="12" t="s">
        <v>13</v>
      </c>
      <c r="E15" s="12"/>
      <c r="F15" s="12"/>
      <c r="G15" s="1" t="s">
        <v>14</v>
      </c>
    </row>
    <row r="16" customFormat="false" ht="8.6" hidden="false" customHeight="true" outlineLevel="0" collapsed="false">
      <c r="C16" s="13" t="s">
        <v>15</v>
      </c>
      <c r="D16" s="13"/>
      <c r="E16" s="13"/>
      <c r="F16" s="13"/>
    </row>
    <row r="17" customFormat="false" ht="9.75" hidden="false" customHeight="true" outlineLevel="0" collapsed="false">
      <c r="C17" s="14" t="s">
        <v>16</v>
      </c>
      <c r="D17" s="14"/>
      <c r="E17" s="14"/>
      <c r="F17" s="14"/>
    </row>
    <row r="19" customFormat="false" ht="18.75" hidden="false" customHeight="false" outlineLevel="0" collapsed="false">
      <c r="C19" s="1" t="s">
        <v>17</v>
      </c>
    </row>
    <row r="20" customFormat="false" ht="18.75" hidden="false" customHeight="false" outlineLevel="0" collapsed="false">
      <c r="C20" s="1" t="s">
        <v>18</v>
      </c>
    </row>
    <row r="21" customFormat="false" ht="18.75" hidden="false" customHeight="false" outlineLevel="0" collapsed="false">
      <c r="C21" s="1" t="s">
        <v>19</v>
      </c>
    </row>
    <row r="22" customFormat="false" ht="18.75" hidden="false" customHeight="false" outlineLevel="0" collapsed="false">
      <c r="C22" s="1" t="s">
        <v>20</v>
      </c>
    </row>
    <row r="23" customFormat="false" ht="18.75" hidden="false" customHeight="false" outlineLevel="0" collapsed="false">
      <c r="C23" s="1" t="s">
        <v>21</v>
      </c>
    </row>
  </sheetData>
  <mergeCells count="8">
    <mergeCell ref="D7:F7"/>
    <mergeCell ref="C8:F8"/>
    <mergeCell ref="D9:F12"/>
    <mergeCell ref="D13:F13"/>
    <mergeCell ref="D14:F14"/>
    <mergeCell ref="D15:F15"/>
    <mergeCell ref="C16:F16"/>
    <mergeCell ref="C17:F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6"/>
  <sheetViews>
    <sheetView showFormulas="false" showGridLines="true" showRowColHeaders="true" showZeros="true" rightToLeft="false" tabSelected="false" showOutlineSymbols="true" defaultGridColor="true" view="pageBreakPreview" topLeftCell="A21" colorId="64" zoomScale="100" zoomScaleNormal="100" zoomScalePageLayoutView="100" workbookViewId="0">
      <selection pane="topLeft" activeCell="C25" activeCellId="0" sqref="C25"/>
    </sheetView>
  </sheetViews>
  <sheetFormatPr defaultColWidth="8.4921875" defaultRowHeight="18.75" zeroHeight="false" outlineLevelRow="0" outlineLevelCol="0"/>
  <cols>
    <col collapsed="false" customWidth="true" hidden="false" outlineLevel="0" max="1" min="1" style="1" width="17.76"/>
    <col collapsed="false" customWidth="true" hidden="false" outlineLevel="0" max="2" min="2" style="1" width="20.88"/>
    <col collapsed="false" customWidth="true" hidden="false" outlineLevel="0" max="4" min="3" style="1" width="21.13"/>
    <col collapsed="false" customWidth="true" hidden="false" outlineLevel="0" max="11" min="5" style="1" width="15.38"/>
  </cols>
  <sheetData>
    <row r="1" customFormat="false" ht="26.25" hidden="false" customHeight="true" outlineLevel="0" collapsed="false">
      <c r="B1" s="15" t="s">
        <v>22</v>
      </c>
      <c r="D1" s="16" t="n">
        <v>30</v>
      </c>
      <c r="E1" s="17" t="s">
        <v>23</v>
      </c>
      <c r="M1" s="18"/>
    </row>
    <row r="3" customFormat="false" ht="19.5" hidden="false" customHeight="false" outlineLevel="0" collapsed="false"/>
    <row r="4" customFormat="false" ht="18.75" hidden="false" customHeight="false" outlineLevel="0" collapsed="false">
      <c r="B4" s="19"/>
      <c r="C4" s="20"/>
      <c r="D4" s="21" t="s">
        <v>24</v>
      </c>
      <c r="E4" s="22"/>
      <c r="F4" s="23"/>
      <c r="G4" s="23"/>
      <c r="H4" s="23"/>
      <c r="I4" s="23"/>
      <c r="J4" s="23"/>
      <c r="K4" s="24"/>
    </row>
    <row r="5" customFormat="false" ht="18.75" hidden="false" customHeight="false" outlineLevel="0" collapsed="false">
      <c r="A5" s="25" t="s">
        <v>25</v>
      </c>
      <c r="B5" s="26"/>
      <c r="C5" s="27" t="s">
        <v>26</v>
      </c>
      <c r="D5" s="28"/>
      <c r="E5" s="29" t="s">
        <v>27</v>
      </c>
      <c r="F5" s="30" t="s">
        <v>28</v>
      </c>
      <c r="G5" s="30" t="s">
        <v>29</v>
      </c>
      <c r="H5" s="30" t="s">
        <v>30</v>
      </c>
      <c r="I5" s="30" t="s">
        <v>31</v>
      </c>
      <c r="J5" s="30" t="s">
        <v>32</v>
      </c>
      <c r="K5" s="31" t="s">
        <v>33</v>
      </c>
    </row>
    <row r="6" customFormat="false" ht="18.75" hidden="false" customHeight="false" outlineLevel="0" collapsed="false">
      <c r="A6" s="25" t="n">
        <v>660</v>
      </c>
      <c r="B6" s="32" t="s">
        <v>34</v>
      </c>
      <c r="C6" s="33" t="n">
        <v>750</v>
      </c>
      <c r="D6" s="34" t="n">
        <f aca="false">C6*D1</f>
        <v>22500</v>
      </c>
      <c r="E6" s="35" t="n">
        <f aca="false">C6*88.2%</f>
        <v>661.5</v>
      </c>
      <c r="F6" s="36"/>
      <c r="G6" s="36" t="n">
        <f aca="false">C6*3.5%</f>
        <v>26.25</v>
      </c>
      <c r="H6" s="36"/>
      <c r="I6" s="36" t="n">
        <f aca="false">C6*8.3%</f>
        <v>62.25</v>
      </c>
      <c r="J6" s="36"/>
      <c r="K6" s="37" t="n">
        <f aca="false">SUM(F6:J6)</f>
        <v>88.5</v>
      </c>
      <c r="L6" s="18" t="n">
        <f aca="false">SUM(E6:J6)</f>
        <v>750</v>
      </c>
    </row>
    <row r="7" customFormat="false" ht="18.75" hidden="false" customHeight="false" outlineLevel="0" collapsed="false">
      <c r="A7" s="25"/>
      <c r="B7" s="32" t="s">
        <v>35</v>
      </c>
      <c r="C7" s="33" t="n">
        <v>70</v>
      </c>
      <c r="D7" s="34" t="n">
        <f aca="false">C7*D1</f>
        <v>2100</v>
      </c>
      <c r="E7" s="35" t="n">
        <f aca="false">C7*61%</f>
        <v>42.7</v>
      </c>
      <c r="F7" s="36"/>
      <c r="G7" s="36" t="n">
        <f aca="false">C7*35%</f>
        <v>24.5</v>
      </c>
      <c r="H7" s="36"/>
      <c r="I7" s="36" t="n">
        <f aca="false">C7*4%</f>
        <v>2.8</v>
      </c>
      <c r="J7" s="36"/>
      <c r="K7" s="37" t="n">
        <f aca="false">SUM(F7:J7)</f>
        <v>27.3</v>
      </c>
      <c r="L7" s="18" t="n">
        <f aca="false">SUM(E7:J7)</f>
        <v>70</v>
      </c>
    </row>
    <row r="8" customFormat="false" ht="18.75" hidden="false" customHeight="false" outlineLevel="0" collapsed="false">
      <c r="A8" s="25" t="n">
        <v>110</v>
      </c>
      <c r="B8" s="32" t="s">
        <v>36</v>
      </c>
      <c r="C8" s="33"/>
      <c r="D8" s="34" t="n">
        <f aca="false">C8*D1</f>
        <v>0</v>
      </c>
      <c r="E8" s="35" t="n">
        <f aca="false">C8*56%</f>
        <v>0</v>
      </c>
      <c r="F8" s="36"/>
      <c r="G8" s="36" t="n">
        <f aca="false">C8*40%</f>
        <v>0</v>
      </c>
      <c r="H8" s="36"/>
      <c r="I8" s="36" t="n">
        <f aca="false">C8*4%</f>
        <v>0</v>
      </c>
      <c r="J8" s="36"/>
      <c r="K8" s="37" t="n">
        <f aca="false">SUM(F8:J8)</f>
        <v>0</v>
      </c>
      <c r="L8" s="18" t="n">
        <f aca="false">SUM(E8:J8)</f>
        <v>0</v>
      </c>
    </row>
    <row r="9" customFormat="false" ht="18.75" hidden="false" customHeight="false" outlineLevel="0" collapsed="false">
      <c r="A9" s="25"/>
      <c r="B9" s="32" t="s">
        <v>37</v>
      </c>
      <c r="C9" s="33"/>
      <c r="D9" s="34" t="n">
        <f aca="false">C9*D1</f>
        <v>0</v>
      </c>
      <c r="E9" s="35" t="n">
        <f aca="false">C9*54%</f>
        <v>0</v>
      </c>
      <c r="F9" s="36"/>
      <c r="G9" s="36" t="n">
        <f aca="false">C9*42%</f>
        <v>0</v>
      </c>
      <c r="H9" s="36"/>
      <c r="I9" s="36" t="n">
        <f aca="false">C9*4%</f>
        <v>0</v>
      </c>
      <c r="J9" s="36"/>
      <c r="K9" s="37" t="n">
        <f aca="false">SUM(F9:J9)</f>
        <v>0</v>
      </c>
      <c r="L9" s="18" t="n">
        <f aca="false">SUM(E9:J9)</f>
        <v>0</v>
      </c>
    </row>
    <row r="10" customFormat="false" ht="18.75" hidden="false" customHeight="false" outlineLevel="0" collapsed="false">
      <c r="A10" s="25"/>
      <c r="B10" s="32"/>
      <c r="C10" s="33"/>
      <c r="D10" s="34"/>
      <c r="E10" s="35"/>
      <c r="F10" s="36"/>
      <c r="G10" s="36"/>
      <c r="H10" s="36"/>
      <c r="I10" s="36"/>
      <c r="J10" s="36"/>
      <c r="K10" s="37"/>
      <c r="L10" s="18"/>
    </row>
    <row r="11" customFormat="false" ht="18.75" hidden="false" customHeight="false" outlineLevel="0" collapsed="false">
      <c r="A11" s="25"/>
      <c r="B11" s="32" t="s">
        <v>38</v>
      </c>
      <c r="C11" s="33"/>
      <c r="D11" s="34" t="n">
        <f aca="false">C11*D1</f>
        <v>0</v>
      </c>
      <c r="E11" s="35" t="n">
        <f aca="false">C11*75%</f>
        <v>0</v>
      </c>
      <c r="F11" s="36"/>
      <c r="G11" s="36"/>
      <c r="H11" s="36" t="n">
        <f aca="false">C11*12%</f>
        <v>0</v>
      </c>
      <c r="I11" s="36"/>
      <c r="J11" s="36" t="n">
        <f aca="false">C11*13%</f>
        <v>0</v>
      </c>
      <c r="K11" s="37" t="n">
        <f aca="false">SUM(F11:J11)</f>
        <v>0</v>
      </c>
      <c r="L11" s="18" t="n">
        <f aca="false">SUM(E11:J11)</f>
        <v>0</v>
      </c>
    </row>
    <row r="12" customFormat="false" ht="18.75" hidden="false" customHeight="false" outlineLevel="0" collapsed="false">
      <c r="A12" s="25"/>
      <c r="B12" s="32"/>
      <c r="C12" s="33"/>
      <c r="D12" s="34"/>
      <c r="E12" s="35"/>
      <c r="F12" s="36"/>
      <c r="G12" s="36"/>
      <c r="H12" s="36"/>
      <c r="I12" s="36"/>
      <c r="J12" s="36"/>
      <c r="K12" s="37"/>
      <c r="L12" s="18"/>
    </row>
    <row r="13" customFormat="false" ht="18.75" hidden="false" customHeight="false" outlineLevel="0" collapsed="false">
      <c r="A13" s="25" t="n">
        <v>7</v>
      </c>
      <c r="B13" s="32" t="s">
        <v>39</v>
      </c>
      <c r="C13" s="33" t="n">
        <v>30</v>
      </c>
      <c r="D13" s="34" t="n">
        <f aca="false">C13*D1</f>
        <v>900</v>
      </c>
      <c r="E13" s="35" t="n">
        <f aca="false">C13*4%</f>
        <v>1.2</v>
      </c>
      <c r="F13" s="36"/>
      <c r="G13" s="36" t="n">
        <f aca="false">C13*1%</f>
        <v>0.3</v>
      </c>
      <c r="H13" s="36"/>
      <c r="I13" s="36" t="n">
        <f aca="false">C13*95%</f>
        <v>28.5</v>
      </c>
      <c r="J13" s="36"/>
      <c r="K13" s="37" t="n">
        <f aca="false">SUM(F13:J13)</f>
        <v>28.8</v>
      </c>
      <c r="L13" s="18" t="n">
        <f aca="false">SUM(E13:J13)</f>
        <v>30</v>
      </c>
    </row>
    <row r="14" customFormat="false" ht="18.75" hidden="false" customHeight="false" outlineLevel="0" collapsed="false">
      <c r="A14" s="25"/>
      <c r="B14" s="32" t="s">
        <v>40</v>
      </c>
      <c r="C14" s="33"/>
      <c r="D14" s="34" t="n">
        <f aca="false">C14*D1</f>
        <v>0</v>
      </c>
      <c r="E14" s="35" t="n">
        <f aca="false">C14*5%</f>
        <v>0</v>
      </c>
      <c r="F14" s="36"/>
      <c r="G14" s="36" t="n">
        <f aca="false">C14*8%</f>
        <v>0</v>
      </c>
      <c r="H14" s="36"/>
      <c r="I14" s="36"/>
      <c r="J14" s="36" t="n">
        <f aca="false">C14*87%</f>
        <v>0</v>
      </c>
      <c r="K14" s="37" t="n">
        <f aca="false">SUM(F14:J14)</f>
        <v>0</v>
      </c>
      <c r="L14" s="18" t="n">
        <f aca="false">SUM(E14:J14)</f>
        <v>0</v>
      </c>
    </row>
    <row r="15" customFormat="false" ht="18.75" hidden="false" customHeight="false" outlineLevel="0" collapsed="false">
      <c r="A15" s="25"/>
      <c r="B15" s="32" t="s">
        <v>41</v>
      </c>
      <c r="C15" s="33"/>
      <c r="D15" s="34" t="n">
        <f aca="false">C15*D1</f>
        <v>0</v>
      </c>
      <c r="E15" s="35" t="n">
        <f aca="false">C15*5%</f>
        <v>0</v>
      </c>
      <c r="F15" s="36"/>
      <c r="G15" s="36" t="n">
        <f aca="false">C15*26%</f>
        <v>0</v>
      </c>
      <c r="H15" s="36"/>
      <c r="I15" s="36"/>
      <c r="J15" s="36" t="n">
        <f aca="false">C15*69%</f>
        <v>0</v>
      </c>
      <c r="K15" s="37" t="n">
        <f aca="false">SUM(F15:J15)</f>
        <v>0</v>
      </c>
      <c r="L15" s="18" t="n">
        <f aca="false">SUM(E15:J15)</f>
        <v>0</v>
      </c>
    </row>
    <row r="16" customFormat="false" ht="18.75" hidden="false" customHeight="false" outlineLevel="0" collapsed="false">
      <c r="A16" s="25" t="n">
        <v>36</v>
      </c>
      <c r="B16" s="32"/>
      <c r="C16" s="33"/>
      <c r="D16" s="34"/>
      <c r="E16" s="35"/>
      <c r="F16" s="36"/>
      <c r="G16" s="36"/>
      <c r="H16" s="36"/>
      <c r="I16" s="36"/>
      <c r="J16" s="36"/>
      <c r="K16" s="37"/>
      <c r="L16" s="18"/>
    </row>
    <row r="17" customFormat="false" ht="18.75" hidden="false" customHeight="false" outlineLevel="0" collapsed="false">
      <c r="A17" s="25"/>
      <c r="B17" s="32" t="s">
        <v>42</v>
      </c>
      <c r="C17" s="33" t="n">
        <v>10</v>
      </c>
      <c r="D17" s="34" t="n">
        <f aca="false">C17*D1</f>
        <v>300</v>
      </c>
      <c r="E17" s="35"/>
      <c r="F17" s="36" t="n">
        <f aca="false">C17*100%</f>
        <v>10</v>
      </c>
      <c r="G17" s="36"/>
      <c r="H17" s="36"/>
      <c r="I17" s="36"/>
      <c r="J17" s="36"/>
      <c r="K17" s="37" t="n">
        <f aca="false">SUM(F17:J17)</f>
        <v>10</v>
      </c>
      <c r="L17" s="18" t="n">
        <f aca="false">SUM(E17:J17)</f>
        <v>10</v>
      </c>
    </row>
    <row r="18" customFormat="false" ht="18.75" hidden="false" customHeight="false" outlineLevel="0" collapsed="false">
      <c r="A18" s="25" t="n">
        <v>25</v>
      </c>
      <c r="B18" s="32" t="s">
        <v>43</v>
      </c>
      <c r="C18" s="33" t="n">
        <v>63</v>
      </c>
      <c r="D18" s="34" t="n">
        <f aca="false">C18*D1</f>
        <v>1890</v>
      </c>
      <c r="E18" s="35"/>
      <c r="F18" s="36" t="n">
        <f aca="false">C18*100%</f>
        <v>63</v>
      </c>
      <c r="G18" s="36"/>
      <c r="H18" s="36"/>
      <c r="I18" s="36"/>
      <c r="J18" s="36"/>
      <c r="K18" s="37" t="n">
        <f aca="false">SUM(F18:J18)</f>
        <v>63</v>
      </c>
      <c r="L18" s="18" t="n">
        <f aca="false">SUM(E18:J18)</f>
        <v>63</v>
      </c>
    </row>
    <row r="19" customFormat="false" ht="18.75" hidden="false" customHeight="false" outlineLevel="0" collapsed="false">
      <c r="A19" s="25" t="n">
        <v>20</v>
      </c>
      <c r="B19" s="32" t="s">
        <v>44</v>
      </c>
      <c r="C19" s="33"/>
      <c r="D19" s="34" t="n">
        <f aca="false">C19*D1</f>
        <v>0</v>
      </c>
      <c r="E19" s="35"/>
      <c r="F19" s="36" t="n">
        <f aca="false">C19*100%</f>
        <v>0</v>
      </c>
      <c r="G19" s="36"/>
      <c r="H19" s="36"/>
      <c r="I19" s="36"/>
      <c r="J19" s="36"/>
      <c r="K19" s="37" t="n">
        <f aca="false">SUM(F19:J19)</f>
        <v>0</v>
      </c>
      <c r="L19" s="18" t="n">
        <f aca="false">SUM(E19:J19)</f>
        <v>0</v>
      </c>
    </row>
    <row r="20" customFormat="false" ht="18.75" hidden="false" customHeight="false" outlineLevel="0" collapsed="false">
      <c r="A20" s="25"/>
      <c r="B20" s="32" t="s">
        <v>45</v>
      </c>
      <c r="C20" s="33"/>
      <c r="D20" s="34" t="n">
        <f aca="false">C20*D1</f>
        <v>0</v>
      </c>
      <c r="E20" s="35"/>
      <c r="F20" s="36" t="n">
        <f aca="false">C20*100%</f>
        <v>0</v>
      </c>
      <c r="G20" s="36"/>
      <c r="H20" s="36"/>
      <c r="I20" s="36"/>
      <c r="J20" s="36"/>
      <c r="K20" s="37" t="n">
        <f aca="false">SUM(F20:J20)</f>
        <v>0</v>
      </c>
      <c r="L20" s="18" t="n">
        <f aca="false">SUM(E20:J20)</f>
        <v>0</v>
      </c>
    </row>
    <row r="21" customFormat="false" ht="18.75" hidden="false" customHeight="false" outlineLevel="0" collapsed="false">
      <c r="A21" s="25"/>
      <c r="B21" s="32" t="s">
        <v>46</v>
      </c>
      <c r="C21" s="33"/>
      <c r="D21" s="34" t="n">
        <f aca="false">C21*D1</f>
        <v>0</v>
      </c>
      <c r="E21" s="35"/>
      <c r="F21" s="36" t="n">
        <f aca="false">C21*100%</f>
        <v>0</v>
      </c>
      <c r="G21" s="36"/>
      <c r="H21" s="36"/>
      <c r="I21" s="36"/>
      <c r="J21" s="36"/>
      <c r="K21" s="37" t="n">
        <f aca="false">SUM(F21:J21)</f>
        <v>0</v>
      </c>
      <c r="L21" s="18" t="n">
        <f aca="false">SUM(E21:J21)</f>
        <v>0</v>
      </c>
    </row>
    <row r="22" customFormat="false" ht="18.75" hidden="false" customHeight="false" outlineLevel="0" collapsed="false">
      <c r="A22" s="25"/>
      <c r="B22" s="32"/>
      <c r="C22" s="33"/>
      <c r="D22" s="34"/>
      <c r="E22" s="35"/>
      <c r="F22" s="36" t="n">
        <f aca="false">C22*100%</f>
        <v>0</v>
      </c>
      <c r="G22" s="36"/>
      <c r="H22" s="36"/>
      <c r="I22" s="36"/>
      <c r="J22" s="36"/>
      <c r="K22" s="37" t="n">
        <f aca="false">SUM(F22:J22)</f>
        <v>0</v>
      </c>
      <c r="L22" s="18" t="n">
        <f aca="false">SUM(E22:J22)</f>
        <v>0</v>
      </c>
    </row>
    <row r="23" customFormat="false" ht="18.75" hidden="false" customHeight="false" outlineLevel="0" collapsed="false">
      <c r="A23" s="25" t="n">
        <v>25</v>
      </c>
      <c r="B23" s="32" t="s">
        <v>47</v>
      </c>
      <c r="C23" s="33" t="n">
        <v>20</v>
      </c>
      <c r="D23" s="34" t="n">
        <f aca="false">C23*D1</f>
        <v>600</v>
      </c>
      <c r="E23" s="35" t="n">
        <v>0</v>
      </c>
      <c r="F23" s="36" t="n">
        <f aca="false">C23*100%</f>
        <v>20</v>
      </c>
      <c r="G23" s="36"/>
      <c r="H23" s="36"/>
      <c r="I23" s="36"/>
      <c r="J23" s="36"/>
      <c r="K23" s="37" t="n">
        <f aca="false">SUM(F23:J23)</f>
        <v>20</v>
      </c>
      <c r="L23" s="18" t="n">
        <f aca="false">SUM(E23:J23)</f>
        <v>20</v>
      </c>
    </row>
    <row r="24" customFormat="false" ht="18.75" hidden="false" customHeight="false" outlineLevel="0" collapsed="false">
      <c r="A24" s="25" t="n">
        <v>35</v>
      </c>
      <c r="B24" s="32" t="s">
        <v>48</v>
      </c>
      <c r="C24" s="33" t="n">
        <v>10</v>
      </c>
      <c r="D24" s="34" t="n">
        <f aca="false">C24*D1</f>
        <v>300</v>
      </c>
      <c r="E24" s="35" t="n">
        <f aca="false">C24*1%</f>
        <v>0.1</v>
      </c>
      <c r="F24" s="36" t="n">
        <f aca="false">C24*99%</f>
        <v>9.9</v>
      </c>
      <c r="G24" s="36"/>
      <c r="H24" s="36"/>
      <c r="I24" s="36"/>
      <c r="J24" s="36"/>
      <c r="K24" s="37"/>
      <c r="L24" s="18" t="n">
        <f aca="false">SUM(E24:J24)</f>
        <v>10</v>
      </c>
    </row>
    <row r="25" customFormat="false" ht="18.75" hidden="false" customHeight="false" outlineLevel="0" collapsed="false">
      <c r="A25" s="25" t="n">
        <v>30</v>
      </c>
      <c r="B25" s="32" t="s">
        <v>49</v>
      </c>
      <c r="C25" s="33" t="n">
        <v>30</v>
      </c>
      <c r="D25" s="34" t="n">
        <f aca="false">C25*D1</f>
        <v>900</v>
      </c>
      <c r="E25" s="35" t="n">
        <f aca="false">C25*3%</f>
        <v>0.9</v>
      </c>
      <c r="F25" s="36" t="n">
        <f aca="false">C25*97%</f>
        <v>29.1</v>
      </c>
      <c r="G25" s="36"/>
      <c r="H25" s="36"/>
      <c r="I25" s="36"/>
      <c r="J25" s="36"/>
      <c r="K25" s="37" t="n">
        <f aca="false">SUM(F25:J25)</f>
        <v>29.1</v>
      </c>
      <c r="L25" s="18" t="n">
        <f aca="false">SUM(E25:J25)</f>
        <v>30</v>
      </c>
    </row>
    <row r="26" customFormat="false" ht="18.75" hidden="false" customHeight="false" outlineLevel="0" collapsed="false">
      <c r="A26" s="25"/>
      <c r="B26" s="32" t="n">
        <v>0</v>
      </c>
      <c r="C26" s="33"/>
      <c r="D26" s="34" t="n">
        <f aca="false">C26*D1</f>
        <v>0</v>
      </c>
      <c r="E26" s="35"/>
      <c r="F26" s="36" t="n">
        <f aca="false">C26*100%</f>
        <v>0</v>
      </c>
      <c r="G26" s="36"/>
      <c r="H26" s="36"/>
      <c r="I26" s="36"/>
      <c r="J26" s="36"/>
      <c r="K26" s="37" t="n">
        <f aca="false">SUM(F26:J26)</f>
        <v>0</v>
      </c>
      <c r="L26" s="18" t="n">
        <f aca="false">SUM(E26:J26)</f>
        <v>0</v>
      </c>
    </row>
    <row r="27" customFormat="false" ht="18.75" hidden="false" customHeight="false" outlineLevel="0" collapsed="false">
      <c r="A27" s="25"/>
      <c r="B27" s="32" t="s">
        <v>50</v>
      </c>
      <c r="C27" s="33" t="n">
        <v>0.5</v>
      </c>
      <c r="D27" s="34" t="n">
        <v>18</v>
      </c>
      <c r="E27" s="35"/>
      <c r="F27" s="36"/>
      <c r="G27" s="36"/>
      <c r="H27" s="36"/>
      <c r="I27" s="36"/>
      <c r="J27" s="36"/>
      <c r="K27" s="37"/>
      <c r="L27" s="18"/>
    </row>
    <row r="28" customFormat="false" ht="18.75" hidden="false" customHeight="false" outlineLevel="0" collapsed="false">
      <c r="A28" s="25"/>
      <c r="B28" s="32"/>
      <c r="C28" s="33"/>
      <c r="D28" s="34"/>
      <c r="E28" s="35"/>
      <c r="F28" s="36"/>
      <c r="G28" s="36"/>
      <c r="H28" s="36"/>
      <c r="I28" s="36"/>
      <c r="J28" s="36"/>
      <c r="K28" s="37"/>
      <c r="L28" s="18" t="n">
        <f aca="false">SUM(E28:J28)</f>
        <v>0</v>
      </c>
    </row>
    <row r="29" customFormat="false" ht="18.75" hidden="false" customHeight="false" outlineLevel="0" collapsed="false">
      <c r="A29" s="25"/>
      <c r="B29" s="32" t="s">
        <v>51</v>
      </c>
      <c r="C29" s="33" t="n">
        <v>0</v>
      </c>
      <c r="D29" s="34" t="n">
        <f aca="false">C29*D1</f>
        <v>0</v>
      </c>
      <c r="E29" s="35" t="n">
        <f aca="false">C29*27%</f>
        <v>0</v>
      </c>
      <c r="F29" s="36" t="n">
        <f aca="false">C29*58%</f>
        <v>0</v>
      </c>
      <c r="G29" s="36" t="n">
        <f aca="false">C29*8%</f>
        <v>0</v>
      </c>
      <c r="H29" s="36"/>
      <c r="I29" s="36" t="n">
        <f aca="false">C29*7%</f>
        <v>0</v>
      </c>
      <c r="J29" s="36"/>
      <c r="K29" s="38" t="n">
        <f aca="false">SUM(K11:K28)</f>
        <v>150.9</v>
      </c>
      <c r="L29" s="18" t="n">
        <f aca="false">SUM(E29:J29)</f>
        <v>0</v>
      </c>
    </row>
    <row r="30" customFormat="false" ht="18.75" hidden="false" customHeight="false" outlineLevel="0" collapsed="false">
      <c r="A30" s="25"/>
      <c r="B30" s="32" t="s">
        <v>52</v>
      </c>
      <c r="C30" s="33"/>
      <c r="D30" s="34" t="n">
        <f aca="false">C30*D1</f>
        <v>0</v>
      </c>
      <c r="E30" s="35"/>
      <c r="F30" s="36"/>
      <c r="G30" s="36"/>
      <c r="H30" s="36"/>
      <c r="I30" s="36"/>
      <c r="J30" s="36" t="n">
        <f aca="false">C30*87%</f>
        <v>0</v>
      </c>
      <c r="K30" s="37" t="n">
        <f aca="false">SUM(F30:J30)</f>
        <v>0</v>
      </c>
      <c r="L30" s="18" t="n">
        <f aca="false">SUM(E30:J30)</f>
        <v>0</v>
      </c>
    </row>
    <row r="31" customFormat="false" ht="18.75" hidden="false" customHeight="false" outlineLevel="0" collapsed="false">
      <c r="A31" s="25"/>
      <c r="B31" s="32"/>
      <c r="C31" s="33"/>
      <c r="D31" s="34" t="n">
        <f aca="false">C31*D1</f>
        <v>0</v>
      </c>
      <c r="E31" s="35"/>
      <c r="F31" s="36"/>
      <c r="G31" s="36"/>
      <c r="H31" s="36"/>
      <c r="I31" s="36"/>
      <c r="J31" s="36"/>
      <c r="K31" s="37"/>
      <c r="L31" s="18" t="n">
        <f aca="false">SUM(E31:J31)</f>
        <v>0</v>
      </c>
    </row>
    <row r="32" customFormat="false" ht="18.75" hidden="false" customHeight="false" outlineLevel="0" collapsed="false">
      <c r="A32" s="25"/>
      <c r="B32" s="32" t="s">
        <v>53</v>
      </c>
      <c r="C32" s="33" t="n">
        <v>13</v>
      </c>
      <c r="D32" s="34" t="n">
        <f aca="false">C32*D1</f>
        <v>390</v>
      </c>
      <c r="E32" s="35" t="n">
        <f aca="false">C32*12%</f>
        <v>1.56</v>
      </c>
      <c r="F32" s="36"/>
      <c r="G32" s="36"/>
      <c r="H32" s="36"/>
      <c r="I32" s="36"/>
      <c r="J32" s="36" t="n">
        <f aca="false">C32*88%</f>
        <v>11.44</v>
      </c>
      <c r="K32" s="37" t="n">
        <f aca="false">SUM(F32:J32)</f>
        <v>11.44</v>
      </c>
      <c r="L32" s="18" t="n">
        <f aca="false">SUM(E32:J32)</f>
        <v>13</v>
      </c>
    </row>
    <row r="33" customFormat="false" ht="18.75" hidden="false" customHeight="false" outlineLevel="0" collapsed="false">
      <c r="A33" s="25"/>
      <c r="B33" s="32" t="s">
        <v>54</v>
      </c>
      <c r="C33" s="33" t="n">
        <v>0</v>
      </c>
      <c r="D33" s="34" t="n">
        <f aca="false">C33*D1</f>
        <v>0</v>
      </c>
      <c r="E33" s="35"/>
      <c r="F33" s="36"/>
      <c r="G33" s="36"/>
      <c r="H33" s="36"/>
      <c r="I33" s="36"/>
      <c r="J33" s="36" t="n">
        <f aca="false">C33</f>
        <v>0</v>
      </c>
      <c r="K33" s="37" t="n">
        <f aca="false">SUM(F33:J33)</f>
        <v>0</v>
      </c>
      <c r="L33" s="18" t="n">
        <f aca="false">SUM(E33:J33)</f>
        <v>0</v>
      </c>
    </row>
    <row r="34" customFormat="false" ht="18.75" hidden="false" customHeight="false" outlineLevel="0" collapsed="false">
      <c r="A34" s="25"/>
      <c r="B34" s="32" t="s">
        <v>55</v>
      </c>
      <c r="C34" s="33" t="n">
        <v>12</v>
      </c>
      <c r="D34" s="34" t="n">
        <f aca="false">C34*D1</f>
        <v>360</v>
      </c>
      <c r="E34" s="35"/>
      <c r="F34" s="36"/>
      <c r="G34" s="36"/>
      <c r="H34" s="36"/>
      <c r="I34" s="36"/>
      <c r="J34" s="36" t="n">
        <f aca="false">C34</f>
        <v>12</v>
      </c>
      <c r="K34" s="37" t="n">
        <f aca="false">SUM(F34:J34)</f>
        <v>12</v>
      </c>
      <c r="L34" s="18" t="n">
        <f aca="false">SUM(E34:J34)</f>
        <v>12</v>
      </c>
    </row>
    <row r="35" customFormat="false" ht="18.75" hidden="false" customHeight="false" outlineLevel="0" collapsed="false">
      <c r="A35" s="25" t="n">
        <v>18</v>
      </c>
      <c r="B35" s="32"/>
      <c r="C35" s="33"/>
      <c r="D35" s="34"/>
      <c r="E35" s="35"/>
      <c r="F35" s="36"/>
      <c r="G35" s="36"/>
      <c r="H35" s="36"/>
      <c r="I35" s="36"/>
      <c r="J35" s="36"/>
      <c r="K35" s="37" t="n">
        <f aca="false">SUM(F35:J35)</f>
        <v>0</v>
      </c>
      <c r="L35" s="18" t="n">
        <f aca="false">SUM(E35:J35)</f>
        <v>0</v>
      </c>
    </row>
    <row r="36" customFormat="false" ht="18.75" hidden="false" customHeight="false" outlineLevel="0" collapsed="false">
      <c r="A36" s="25"/>
      <c r="B36" s="32" t="s">
        <v>56</v>
      </c>
      <c r="C36" s="33" t="n">
        <v>0</v>
      </c>
      <c r="D36" s="34" t="n">
        <f aca="false">C36*D1</f>
        <v>0</v>
      </c>
      <c r="E36" s="39" t="n">
        <f aca="false">C36*50%</f>
        <v>0</v>
      </c>
      <c r="F36" s="40"/>
      <c r="G36" s="40" t="n">
        <f aca="false">C36*30%</f>
        <v>0</v>
      </c>
      <c r="H36" s="40"/>
      <c r="I36" s="40"/>
      <c r="J36" s="36" t="n">
        <f aca="false">C36*20%</f>
        <v>0</v>
      </c>
      <c r="K36" s="37" t="n">
        <f aca="false">SUM(F36:J36)</f>
        <v>0</v>
      </c>
      <c r="L36" s="18" t="n">
        <f aca="false">SUM(E36:J36)</f>
        <v>0</v>
      </c>
    </row>
    <row r="37" customFormat="false" ht="18.75" hidden="false" customHeight="false" outlineLevel="0" collapsed="false">
      <c r="A37" s="25"/>
      <c r="B37" s="32" t="s">
        <v>57</v>
      </c>
      <c r="C37" s="33" t="n">
        <v>0</v>
      </c>
      <c r="D37" s="34" t="n">
        <f aca="false">C37*D1</f>
        <v>0</v>
      </c>
      <c r="E37" s="35"/>
      <c r="F37" s="36"/>
      <c r="G37" s="36"/>
      <c r="H37" s="36"/>
      <c r="I37" s="36"/>
      <c r="J37" s="36" t="n">
        <f aca="false">C37</f>
        <v>0</v>
      </c>
      <c r="K37" s="37" t="n">
        <f aca="false">SUM(F37:J37)</f>
        <v>0</v>
      </c>
      <c r="L37" s="18" t="n">
        <f aca="false">SUM(E37:J37)</f>
        <v>0</v>
      </c>
      <c r="O37" s="41"/>
    </row>
    <row r="38" customFormat="false" ht="18.75" hidden="false" customHeight="false" outlineLevel="0" collapsed="false">
      <c r="A38" s="25"/>
      <c r="B38" s="32" t="s">
        <v>58</v>
      </c>
      <c r="C38" s="33" t="n">
        <v>0</v>
      </c>
      <c r="D38" s="34" t="n">
        <f aca="false">C38*D1</f>
        <v>0</v>
      </c>
      <c r="E38" s="35"/>
      <c r="F38" s="36" t="n">
        <f aca="false">C38*28%</f>
        <v>0</v>
      </c>
      <c r="G38" s="36"/>
      <c r="H38" s="36" t="n">
        <f aca="false">C38*72%</f>
        <v>0</v>
      </c>
      <c r="I38" s="36"/>
      <c r="J38" s="36"/>
      <c r="K38" s="37" t="n">
        <f aca="false">SUM(F38:J38)</f>
        <v>0</v>
      </c>
      <c r="L38" s="18" t="n">
        <f aca="false">SUM(E38:J38)</f>
        <v>0</v>
      </c>
      <c r="O38" s="41"/>
    </row>
    <row r="39" customFormat="false" ht="18.75" hidden="false" customHeight="false" outlineLevel="0" collapsed="false">
      <c r="A39" s="25"/>
      <c r="B39" s="32" t="s">
        <v>59</v>
      </c>
      <c r="C39" s="33" t="n">
        <v>0</v>
      </c>
      <c r="D39" s="34" t="n">
        <f aca="false">C39*D1</f>
        <v>0</v>
      </c>
      <c r="E39" s="35"/>
      <c r="F39" s="36"/>
      <c r="G39" s="36"/>
      <c r="H39" s="36"/>
      <c r="I39" s="36"/>
      <c r="J39" s="36" t="n">
        <f aca="false">C39</f>
        <v>0</v>
      </c>
      <c r="K39" s="37" t="n">
        <f aca="false">SUM(F39:J39)</f>
        <v>0</v>
      </c>
      <c r="L39" s="18" t="n">
        <f aca="false">SUM(E39:J39)</f>
        <v>0</v>
      </c>
      <c r="O39" s="41"/>
    </row>
    <row r="40" customFormat="false" ht="18.75" hidden="false" customHeight="false" outlineLevel="0" collapsed="false">
      <c r="A40" s="25"/>
      <c r="B40" s="32" t="s">
        <v>60</v>
      </c>
      <c r="C40" s="33" t="n">
        <v>0</v>
      </c>
      <c r="D40" s="34" t="n">
        <f aca="false">C40*D1</f>
        <v>0</v>
      </c>
      <c r="E40" s="35"/>
      <c r="F40" s="36"/>
      <c r="G40" s="36"/>
      <c r="H40" s="36"/>
      <c r="I40" s="36"/>
      <c r="J40" s="36" t="n">
        <f aca="false">C40</f>
        <v>0</v>
      </c>
      <c r="K40" s="37"/>
      <c r="L40" s="18" t="n">
        <f aca="false">SUM(E40:J40)</f>
        <v>0</v>
      </c>
      <c r="O40" s="41"/>
    </row>
    <row r="41" customFormat="false" ht="18.75" hidden="false" customHeight="false" outlineLevel="0" collapsed="false">
      <c r="A41" s="25"/>
      <c r="B41" s="32" t="s">
        <v>61</v>
      </c>
      <c r="C41" s="33" t="n">
        <v>0</v>
      </c>
      <c r="D41" s="34" t="n">
        <f aca="false">C41*D1</f>
        <v>0</v>
      </c>
      <c r="E41" s="35"/>
      <c r="F41" s="36"/>
      <c r="G41" s="36"/>
      <c r="H41" s="36"/>
      <c r="I41" s="36"/>
      <c r="J41" s="36" t="n">
        <f aca="false">C41</f>
        <v>0</v>
      </c>
      <c r="K41" s="37" t="n">
        <f aca="false">SUM(F41:J41)</f>
        <v>0</v>
      </c>
      <c r="L41" s="18" t="n">
        <f aca="false">SUM(E41:J41)</f>
        <v>0</v>
      </c>
      <c r="O41" s="41"/>
    </row>
    <row r="42" customFormat="false" ht="18.75" hidden="false" customHeight="false" outlineLevel="0" collapsed="false">
      <c r="A42" s="25"/>
      <c r="B42" s="32" t="s">
        <v>62</v>
      </c>
      <c r="C42" s="33" t="n">
        <v>0</v>
      </c>
      <c r="D42" s="34" t="n">
        <f aca="false">C42*D1</f>
        <v>0</v>
      </c>
      <c r="E42" s="35"/>
      <c r="F42" s="36"/>
      <c r="G42" s="36"/>
      <c r="H42" s="36"/>
      <c r="I42" s="36"/>
      <c r="J42" s="36" t="n">
        <f aca="false">C42</f>
        <v>0</v>
      </c>
      <c r="K42" s="37" t="n">
        <f aca="false">SUM(F42:J42)</f>
        <v>0</v>
      </c>
      <c r="L42" s="18" t="n">
        <f aca="false">SUM(E42:J42)</f>
        <v>0</v>
      </c>
      <c r="O42" s="41"/>
    </row>
    <row r="43" customFormat="false" ht="18.75" hidden="false" customHeight="false" outlineLevel="0" collapsed="false">
      <c r="A43" s="25"/>
      <c r="B43" s="32" t="s">
        <v>63</v>
      </c>
      <c r="C43" s="42" t="n">
        <f aca="false">SUM(C6:C42)</f>
        <v>1008.5</v>
      </c>
      <c r="D43" s="34" t="n">
        <f aca="false">C43*D1</f>
        <v>30255</v>
      </c>
      <c r="E43" s="43" t="n">
        <f aca="false">SUM(E6:E37)</f>
        <v>707.96</v>
      </c>
      <c r="F43" s="44" t="n">
        <f aca="false">SUM(F6:F37)</f>
        <v>132</v>
      </c>
      <c r="G43" s="44" t="n">
        <f aca="false">SUM(G6:G37)</f>
        <v>51.05</v>
      </c>
      <c r="H43" s="44" t="n">
        <f aca="false">SUM(H6:H37)</f>
        <v>0</v>
      </c>
      <c r="I43" s="44" t="n">
        <f aca="false">SUM(I6:I37)</f>
        <v>93.55</v>
      </c>
      <c r="J43" s="44" t="n">
        <f aca="false">SUM(J6:J37)</f>
        <v>23.44</v>
      </c>
      <c r="K43" s="38" t="n">
        <f aca="false">SUM(K6:K37)</f>
        <v>441.04</v>
      </c>
      <c r="L43" s="18" t="n">
        <f aca="false">SUM(E43:J43)</f>
        <v>1008</v>
      </c>
    </row>
    <row r="44" customFormat="false" ht="19.5" hidden="false" customHeight="false" outlineLevel="0" collapsed="false">
      <c r="A44" s="25"/>
      <c r="B44" s="45" t="n">
        <v>1</v>
      </c>
      <c r="C44" s="46" t="n">
        <f aca="false">SUM(E44:J44)</f>
        <v>1.008</v>
      </c>
      <c r="D44" s="47"/>
      <c r="E44" s="48" t="n">
        <f aca="false">E43*0.001</f>
        <v>0.70796</v>
      </c>
      <c r="F44" s="49" t="n">
        <f aca="false">F43*0.001</f>
        <v>0.132</v>
      </c>
      <c r="G44" s="49" t="n">
        <f aca="false">G43*0.001</f>
        <v>0.05105</v>
      </c>
      <c r="H44" s="49" t="n">
        <f aca="false">H43*0.001</f>
        <v>0</v>
      </c>
      <c r="I44" s="49" t="n">
        <f aca="false">I43*0.001</f>
        <v>0.09355</v>
      </c>
      <c r="J44" s="49" t="n">
        <f aca="false">J43*0.001</f>
        <v>0.02344</v>
      </c>
      <c r="K44" s="50" t="n">
        <f aca="false">K43*0.001</f>
        <v>0.44104</v>
      </c>
    </row>
    <row r="45" customFormat="false" ht="18.75" hidden="false" customHeight="true" outlineLevel="0" collapsed="false">
      <c r="B45" s="51"/>
      <c r="C45" s="52"/>
      <c r="D45" s="53"/>
      <c r="E45" s="54" t="s">
        <v>64</v>
      </c>
      <c r="F45" s="55" t="n">
        <f aca="false">F44</f>
        <v>0.132</v>
      </c>
      <c r="G45" s="56" t="s">
        <v>65</v>
      </c>
      <c r="H45" s="55" t="n">
        <f aca="false">SUM(G44:H44)</f>
        <v>0.05105</v>
      </c>
      <c r="I45" s="56" t="s">
        <v>31</v>
      </c>
      <c r="J45" s="55" t="n">
        <f aca="false">I44</f>
        <v>0.09355</v>
      </c>
      <c r="K45" s="57"/>
    </row>
    <row r="46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2024-05-30T01:27:54Z</dcterms:created>
  <dc:creator>恵 長見</dc:creator>
  <dc:description/>
  <dc:language>ja-JP</dc:language>
  <cp:lastModifiedBy/>
  <cp:lastPrinted>2024-06-12T08:51:37Z</cp:lastPrinted>
  <dcterms:modified xsi:type="dcterms:W3CDTF">2024-06-12T23:26:14Z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