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mia\Desktop\FACULTY\IE\IE CF - MASTER\3. THE FINANCING DECISION\PC - American Chemical (ACC)\"/>
    </mc:Choice>
  </mc:AlternateContent>
  <xr:revisionPtr revIDLastSave="0" documentId="13_ncr:1_{45588259-795B-484C-8FCA-C03D57EAB1C1}" xr6:coauthVersionLast="44" xr6:coauthVersionMax="44" xr10:uidLastSave="{00000000-0000-0000-0000-000000000000}"/>
  <bookViews>
    <workbookView xWindow="-108" yWindow="-108" windowWidth="23256" windowHeight="12576" tabRatio="662" activeTab="6" xr2:uid="{00000000-000D-0000-FFFF-FFFF00000000}"/>
  </bookViews>
  <sheets>
    <sheet name="Copyright" sheetId="1" r:id="rId1"/>
    <sheet name="Exhibit 1" sheetId="2" r:id="rId2"/>
    <sheet name="Exhibit 2" sheetId="9" r:id="rId3"/>
    <sheet name="Exhibit 3" sheetId="8" r:id="rId4"/>
    <sheet name="Exhibit 4" sheetId="7" r:id="rId5"/>
    <sheet name="Exhibit 5" sheetId="6" r:id="rId6"/>
    <sheet name="WACC" sheetId="10" r:id="rId7"/>
    <sheet name="Exhibit 6" sheetId="5" r:id="rId8"/>
    <sheet name="Exhibit 7" sheetId="4" r:id="rId9"/>
    <sheet name="Exhibit 8" sheetId="3" r:id="rId10"/>
  </sheets>
  <definedNames>
    <definedName name="Ingeniería">#REF!</definedName>
    <definedName name="_xlnm.Print_Area" localSheetId="6">WACC!$A$1:$N$38</definedName>
    <definedName name="RESUMEN_POR_CUEN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38" i="10" l="1"/>
  <c r="I38" i="10"/>
  <c r="F38" i="10"/>
  <c r="E38" i="10"/>
  <c r="N38" i="10"/>
  <c r="M38" i="10"/>
  <c r="B22" i="10" l="1"/>
  <c r="K44" i="6"/>
  <c r="E37" i="4"/>
  <c r="C37" i="4"/>
  <c r="F36" i="4"/>
  <c r="F37" i="4" s="1"/>
  <c r="E36" i="4"/>
  <c r="D36" i="4"/>
  <c r="D37" i="4" s="1"/>
  <c r="C36" i="4"/>
  <c r="B36" i="4"/>
  <c r="B37" i="4" s="1"/>
  <c r="P58" i="6"/>
  <c r="P56" i="6"/>
  <c r="P57" i="6" s="1"/>
  <c r="K58" i="6"/>
  <c r="K56" i="6"/>
  <c r="K57" i="6" s="1"/>
  <c r="B7" i="10"/>
  <c r="B17" i="10" s="1"/>
  <c r="G37" i="4" l="1"/>
  <c r="B13" i="10" s="1"/>
  <c r="K59" i="6"/>
  <c r="K60" i="6" s="1"/>
  <c r="K61" i="6" s="1"/>
  <c r="P61" i="6" s="1"/>
  <c r="P59" i="6"/>
  <c r="P60" i="6" s="1"/>
  <c r="B16" i="10" l="1"/>
  <c r="B19" i="10" s="1"/>
  <c r="B24" i="10" s="1"/>
  <c r="B26" i="10" s="1"/>
  <c r="B28" i="10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Damián Rubianes</author>
    <author>drubianes</author>
  </authors>
  <commentList>
    <comment ref="D16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Damián Rubianes:</t>
        </r>
        <r>
          <rPr>
            <sz val="9"/>
            <color indexed="81"/>
            <rFont val="Tahoma"/>
            <family val="2"/>
          </rPr>
          <t xml:space="preserve">
Damodaran: http://pages.stern.nyu.edu/~adamodar/New_Home_Page/datafile/Betas.html
Download as an excel file instead: http://www.stern.nyu.edu/~adamodar/pc/datasets/betas.xls</t>
        </r>
      </text>
    </comment>
    <comment ref="A26" authorId="1" shapeId="0" xr:uid="{00000000-0006-0000-0600-000002000000}">
      <text>
        <r>
          <rPr>
            <b/>
            <sz val="8"/>
            <color indexed="81"/>
            <rFont val="Tahoma"/>
            <family val="2"/>
          </rPr>
          <t>drubianes:</t>
        </r>
        <r>
          <rPr>
            <sz val="8"/>
            <color indexed="81"/>
            <rFont val="Tahoma"/>
            <family val="2"/>
          </rPr>
          <t xml:space="preserve">
The cost of equity is the rate at which we discount cash flows to equity (dividends or free cash flows to equity).</t>
        </r>
      </text>
    </comment>
    <comment ref="A28" authorId="1" shapeId="0" xr:uid="{00000000-0006-0000-0600-000003000000}">
      <text>
        <r>
          <rPr>
            <b/>
            <sz val="8"/>
            <color indexed="81"/>
            <rFont val="Tahoma"/>
            <family val="2"/>
          </rPr>
          <t>drubianes:</t>
        </r>
        <r>
          <rPr>
            <sz val="8"/>
            <color indexed="81"/>
            <rFont val="Tahoma"/>
            <family val="2"/>
          </rPr>
          <t xml:space="preserve">
The cost of capital is the rate at which we discount free cash flows to the firm</t>
        </r>
      </text>
    </comment>
  </commentList>
</comments>
</file>

<file path=xl/sharedStrings.xml><?xml version="1.0" encoding="utf-8"?>
<sst xmlns="http://schemas.openxmlformats.org/spreadsheetml/2006/main" count="524" uniqueCount="257">
  <si>
    <t>Copyright © 2010 President and Fellows of Harvard College.  No part of this product may be reproduced, stored in a retrieval system or transmitted in any form or by any means—electronic, mechanical, photocopying, recording or otherwise—without the permission of Harvard Business School.</t>
  </si>
  <si>
    <t>AMERICAN CHEMICAL</t>
  </si>
  <si>
    <t>ALLIED CHEMICAL</t>
  </si>
  <si>
    <t>Sales ($ millions)</t>
  </si>
  <si>
    <t>Net income ($ millions)</t>
  </si>
  <si>
    <t>Earnings per share</t>
  </si>
  <si>
    <t>Dividends per share</t>
  </si>
  <si>
    <t>Dividend yield</t>
  </si>
  <si>
    <t>Common stock prices</t>
  </si>
  <si>
    <t>High</t>
  </si>
  <si>
    <t>Low</t>
  </si>
  <si>
    <t>Close</t>
  </si>
  <si>
    <t>Closing P/E</t>
  </si>
  <si>
    <t>Total capitalization</t>
  </si>
  <si>
    <t>% Debt</t>
  </si>
  <si>
    <t>% Preferred stock</t>
  </si>
  <si>
    <t>-</t>
  </si>
  <si>
    <t>% Common stock</t>
  </si>
  <si>
    <t>Beta</t>
  </si>
  <si>
    <t>MONSANTO</t>
  </si>
  <si>
    <t>UNION CARBIDE</t>
  </si>
  <si>
    <r>
      <t>Exhibit 1</t>
    </r>
    <r>
      <rPr>
        <sz val="10"/>
        <rFont val="Arial"/>
        <family val="2"/>
      </rPr>
      <t xml:space="preserve">     Financial Statements for American Chemical and Other Selected Large Chemical Companies</t>
    </r>
  </si>
  <si>
    <r>
      <t>Interest coverage</t>
    </r>
    <r>
      <rPr>
        <vertAlign val="superscript"/>
        <sz val="10"/>
        <rFont val="Arial"/>
        <family val="2"/>
      </rPr>
      <t>a</t>
    </r>
  </si>
  <si>
    <r>
      <t>Bond rating</t>
    </r>
    <r>
      <rPr>
        <vertAlign val="superscript"/>
        <sz val="10"/>
        <rFont val="Arial"/>
        <family val="2"/>
      </rPr>
      <t>b</t>
    </r>
  </si>
  <si>
    <r>
      <t>××××××××××××××××××××××××××××××××××××××××××××××</t>
    </r>
    <r>
      <rPr>
        <sz val="10"/>
        <rFont val="Arial"/>
        <family val="2"/>
      </rPr>
      <t>1.20</t>
    </r>
    <r>
      <rPr>
        <sz val="10"/>
        <rFont val="Symbol"/>
        <family val="1"/>
        <charset val="2"/>
      </rPr>
      <t>××××××××××××××××××××××××××××××××××××××××××××××××</t>
    </r>
  </si>
  <si>
    <r>
      <t>×××××××××××××××××××××××××××××××××××××××××××××××××</t>
    </r>
    <r>
      <rPr>
        <sz val="10"/>
        <rFont val="Arial"/>
        <family val="2"/>
      </rPr>
      <t>1.43</t>
    </r>
    <r>
      <rPr>
        <sz val="10"/>
        <rFont val="Symbol"/>
        <family val="1"/>
        <charset val="2"/>
      </rPr>
      <t>×××××××××××××××××××××××××××××××××××××××××××××××</t>
    </r>
  </si>
  <si>
    <r>
      <t>××××××××××××××××××××××××××××××××××××××××××××××××××</t>
    </r>
    <r>
      <rPr>
        <sz val="10"/>
        <rFont val="Arial"/>
        <family val="2"/>
      </rPr>
      <t>1.25</t>
    </r>
    <r>
      <rPr>
        <sz val="10"/>
        <rFont val="Symbol"/>
        <family val="1"/>
        <charset val="2"/>
      </rPr>
      <t>××××××××××××××××××××××××××××××××××××××××××××</t>
    </r>
  </si>
  <si>
    <t>DOW CHEMICAL</t>
  </si>
  <si>
    <r>
      <t>a</t>
    </r>
    <r>
      <rPr>
        <sz val="8"/>
        <rFont val="Arial"/>
        <family val="2"/>
      </rPr>
      <t>Equal to earnings before interest and taxes divided by interest expenses.</t>
    </r>
  </si>
  <si>
    <r>
      <t>b</t>
    </r>
    <r>
      <rPr>
        <sz val="8"/>
        <rFont val="Arial"/>
        <family val="2"/>
      </rPr>
      <t>Standard &amp; Poor's rating/Moody's rating.</t>
    </r>
  </si>
  <si>
    <t>————————————A/A——————————</t>
  </si>
  <si>
    <t>———————————A/Aa———————————</t>
  </si>
  <si>
    <t>——————————BBB/A———————————</t>
  </si>
  <si>
    <t>——————————AA/Aa——————————</t>
  </si>
  <si>
    <t>DU PONT</t>
  </si>
  <si>
    <t>UNIVERSAL PAPER</t>
  </si>
  <si>
    <t>CROWN ZELLERBACH</t>
  </si>
  <si>
    <t>INTERNATIONAL PAPER</t>
  </si>
  <si>
    <t>--</t>
  </si>
  <si>
    <t>MEAD CORPORATION</t>
  </si>
  <si>
    <t>KIMBERLY-CLARK</t>
  </si>
  <si>
    <r>
      <t>Exhibit 2</t>
    </r>
    <r>
      <rPr>
        <sz val="10"/>
        <rFont val="Arial"/>
        <family val="2"/>
      </rPr>
      <t xml:space="preserve">     Financial Statements for Universal Paper and Other Selected Large Chemical Companies</t>
    </r>
  </si>
  <si>
    <t>10.</t>
  </si>
  <si>
    <t>ST. REGIS PAPER</t>
  </si>
  <si>
    <t>——————————A/Aa———————————</t>
  </si>
  <si>
    <t>——————————AA/Aa———————————</t>
  </si>
  <si>
    <t>——————————A/A———————————</t>
  </si>
  <si>
    <r>
      <t>××××××××××××××××××××××××××××××××××××××××××××××</t>
    </r>
    <r>
      <rPr>
        <sz val="10"/>
        <rFont val="Arial"/>
        <family val="2"/>
      </rPr>
      <t>1.03</t>
    </r>
    <r>
      <rPr>
        <sz val="10"/>
        <rFont val="Symbol"/>
        <family val="1"/>
        <charset val="2"/>
      </rPr>
      <t>×××××××××××××××××××××××××××××××××××××××××××××××</t>
    </r>
  </si>
  <si>
    <r>
      <t>×××××××××××××××××××××××××××××××××××××××××××××××</t>
    </r>
    <r>
      <rPr>
        <sz val="10"/>
        <rFont val="Arial"/>
        <family val="2"/>
      </rPr>
      <t>99</t>
    </r>
    <r>
      <rPr>
        <sz val="10"/>
        <rFont val="Symbol"/>
        <family val="1"/>
        <charset val="2"/>
      </rPr>
      <t>×××××××××××××××××××××××××××××××××××××××××××××××</t>
    </r>
  </si>
  <si>
    <r>
      <t>××××××××××××××××××××××××××××××××××××××××××××××××</t>
    </r>
    <r>
      <rPr>
        <sz val="10"/>
        <rFont val="Arial"/>
        <family val="2"/>
      </rPr>
      <t>1.14</t>
    </r>
    <r>
      <rPr>
        <sz val="10"/>
        <rFont val="Symbol"/>
        <family val="1"/>
        <charset val="2"/>
      </rPr>
      <t>××××××××××××××××××××××××××××××××××××××××××</t>
    </r>
  </si>
  <si>
    <r>
      <t>××××××××××××××××××××××××××××××××××××××××××</t>
    </r>
    <r>
      <rPr>
        <sz val="10"/>
        <rFont val="Arial"/>
        <family val="2"/>
      </rPr>
      <t>2.16</t>
    </r>
    <r>
      <rPr>
        <sz val="10"/>
        <rFont val="Symbol"/>
        <family val="1"/>
        <charset val="2"/>
      </rPr>
      <t>××××××××××××××××××××××××××××××××××××××××××××××××</t>
    </r>
  </si>
  <si>
    <t>———————————AA/Aa—————————</t>
  </si>
  <si>
    <t>——————————NR/NR——————————</t>
  </si>
  <si>
    <t>————————————A/A—————————</t>
  </si>
  <si>
    <r>
      <t>×××××××××××××××××××××××××××××××××××××××××××</t>
    </r>
    <r>
      <rPr>
        <sz val="10"/>
        <rFont val="Arial"/>
        <family val="2"/>
      </rPr>
      <t>1.52</t>
    </r>
    <r>
      <rPr>
        <sz val="10"/>
        <rFont val="Symbol"/>
        <family val="1"/>
        <charset val="2"/>
      </rPr>
      <t>××××××××××××××××××××××××××××××××××××××××××××××××</t>
    </r>
  </si>
  <si>
    <r>
      <t>×××××××××××××××××××××××××××××××××××××××××××××</t>
    </r>
    <r>
      <rPr>
        <sz val="10"/>
        <rFont val="Arial"/>
        <family val="2"/>
      </rPr>
      <t>1.20</t>
    </r>
    <r>
      <rPr>
        <sz val="10"/>
        <rFont val="Symbol"/>
        <family val="1"/>
        <charset val="2"/>
      </rPr>
      <t>××××××××××××××××××××××××××××××××××××××××××××××××</t>
    </r>
  </si>
  <si>
    <t>———————————A/Aa——————————</t>
  </si>
  <si>
    <t>—————————AAA/Aaa——————————</t>
  </si>
  <si>
    <t>Year</t>
  </si>
  <si>
    <t>Domestic Capacity</t>
  </si>
  <si>
    <t>Average Price</t>
  </si>
  <si>
    <t>220,000 tons</t>
  </si>
  <si>
    <t>270,000 tons</t>
  </si>
  <si>
    <t>$129/ton</t>
  </si>
  <si>
    <r>
      <t>Exhibit 3</t>
    </r>
    <r>
      <rPr>
        <sz val="10"/>
        <rFont val="Arial"/>
        <family val="2"/>
      </rPr>
      <t xml:space="preserve">     Sales and Capacity of Sodium Chlorate Producers in the United States</t>
    </r>
  </si>
  <si>
    <t>Sales of 
Sodium Chlorate</t>
  </si>
  <si>
    <r>
      <t>435,000</t>
    </r>
    <r>
      <rPr>
        <vertAlign val="superscript"/>
        <sz val="10"/>
        <rFont val="Arial"/>
        <family val="2"/>
      </rPr>
      <t>a</t>
    </r>
  </si>
  <si>
    <r>
      <t>413</t>
    </r>
    <r>
      <rPr>
        <vertAlign val="superscript"/>
        <sz val="10"/>
        <rFont val="Arial"/>
        <family val="2"/>
      </rPr>
      <t>a</t>
    </r>
  </si>
  <si>
    <r>
      <t>a</t>
    </r>
    <r>
      <rPr>
        <sz val="8"/>
        <rFont val="Arial"/>
        <family val="2"/>
      </rPr>
      <t>Expected.</t>
    </r>
  </si>
  <si>
    <t>Producer</t>
  </si>
  <si>
    <t>Capacity</t>
  </si>
  <si>
    <t>Plants</t>
  </si>
  <si>
    <t>Hooker Chemical Corporation</t>
  </si>
  <si>
    <t>114,000 tons</t>
  </si>
  <si>
    <t>65,000 tons</t>
  </si>
  <si>
    <t>Niagara Falls, NY</t>
  </si>
  <si>
    <t>Pennwalt Corporation</t>
  </si>
  <si>
    <t>Portland, OR</t>
  </si>
  <si>
    <t>Tacoma, WA</t>
  </si>
  <si>
    <t>American Chemical Corporation</t>
  </si>
  <si>
    <t>Wenatchee, WA</t>
  </si>
  <si>
    <t>Kerr-McGee Corporation</t>
  </si>
  <si>
    <t>Henderson, NV</t>
  </si>
  <si>
    <t>Inter. Minerals &amp; Chemicals Corporation</t>
  </si>
  <si>
    <t>Orrington, ME</t>
  </si>
  <si>
    <t>Olin Corporation</t>
  </si>
  <si>
    <t>ERCO Corporation</t>
  </si>
  <si>
    <t>Universal Paper Corporation</t>
  </si>
  <si>
    <t>Georgia Pacific Corporation</t>
  </si>
  <si>
    <t>Brunswick Chemical Company</t>
  </si>
  <si>
    <t>Southern Chemicals Corporation</t>
  </si>
  <si>
    <t>Pacific Eng. And Prod. Co. of Nevada</t>
  </si>
  <si>
    <t>U.S. Total</t>
  </si>
  <si>
    <t>Southeastern U.S. Total</t>
  </si>
  <si>
    <r>
      <t>Exhibit 4</t>
    </r>
    <r>
      <rPr>
        <sz val="10"/>
        <rFont val="Arial"/>
        <family val="2"/>
      </rPr>
      <t xml:space="preserve">     Domestic Producers of Sodium Chlorate</t>
    </r>
  </si>
  <si>
    <r>
      <t>a</t>
    </r>
    <r>
      <rPr>
        <sz val="8"/>
        <rFont val="Arial"/>
        <family val="2"/>
      </rPr>
      <t>Plants serving the Southeastern U.S. market.</t>
    </r>
  </si>
  <si>
    <r>
      <t>Columbus, MS</t>
    </r>
    <r>
      <rPr>
        <vertAlign val="superscript"/>
        <sz val="10"/>
        <rFont val="Arial"/>
        <family val="2"/>
      </rPr>
      <t>a</t>
    </r>
  </si>
  <si>
    <r>
      <t>Taft, LA</t>
    </r>
    <r>
      <rPr>
        <vertAlign val="superscript"/>
        <sz val="10"/>
        <rFont val="Arial"/>
        <family val="2"/>
      </rPr>
      <t>a</t>
    </r>
  </si>
  <si>
    <r>
      <t>Calvert City, KY</t>
    </r>
    <r>
      <rPr>
        <vertAlign val="superscript"/>
        <sz val="10"/>
        <rFont val="Arial"/>
        <family val="2"/>
      </rPr>
      <t>a</t>
    </r>
  </si>
  <si>
    <r>
      <t>Collinsville, Al</t>
    </r>
    <r>
      <rPr>
        <vertAlign val="superscript"/>
        <sz val="10"/>
        <rFont val="Arial"/>
        <family val="2"/>
      </rPr>
      <t>a</t>
    </r>
  </si>
  <si>
    <r>
      <t>Hamilton, MS</t>
    </r>
    <r>
      <rPr>
        <vertAlign val="superscript"/>
        <sz val="10"/>
        <rFont val="Arial"/>
        <family val="2"/>
      </rPr>
      <t>a</t>
    </r>
  </si>
  <si>
    <r>
      <t>McIntosh, Al</t>
    </r>
    <r>
      <rPr>
        <vertAlign val="superscript"/>
        <sz val="10"/>
        <rFont val="Arial"/>
        <family val="2"/>
      </rPr>
      <t>a</t>
    </r>
  </si>
  <si>
    <r>
      <t>Monroe, LA</t>
    </r>
    <r>
      <rPr>
        <vertAlign val="superscript"/>
        <sz val="10"/>
        <rFont val="Arial"/>
        <family val="2"/>
      </rPr>
      <t>a</t>
    </r>
  </si>
  <si>
    <r>
      <t>Rome, GA</t>
    </r>
    <r>
      <rPr>
        <vertAlign val="superscript"/>
        <sz val="10"/>
        <rFont val="Arial"/>
        <family val="2"/>
      </rPr>
      <t>a</t>
    </r>
  </si>
  <si>
    <r>
      <t>Plaquemine, LA</t>
    </r>
    <r>
      <rPr>
        <vertAlign val="superscript"/>
        <sz val="10"/>
        <rFont val="Arial"/>
        <family val="2"/>
      </rPr>
      <t>a</t>
    </r>
  </si>
  <si>
    <r>
      <t>Brunswick, GA</t>
    </r>
    <r>
      <rPr>
        <vertAlign val="superscript"/>
        <sz val="10"/>
        <rFont val="Arial"/>
        <family val="2"/>
      </rPr>
      <t>a</t>
    </r>
  </si>
  <si>
    <r>
      <t>Reigelwood, NC</t>
    </r>
    <r>
      <rPr>
        <vertAlign val="superscript"/>
        <sz val="10"/>
        <rFont val="Arial"/>
        <family val="2"/>
      </rPr>
      <t>a</t>
    </r>
  </si>
  <si>
    <r>
      <t>Butler, Al</t>
    </r>
    <r>
      <rPr>
        <vertAlign val="superscript"/>
        <sz val="10"/>
        <rFont val="Arial"/>
        <family val="2"/>
      </rPr>
      <t>a</t>
    </r>
  </si>
  <si>
    <t>PENNWALT</t>
  </si>
  <si>
    <t>KERR-MCGEE</t>
  </si>
  <si>
    <t>INTERNATIONAL MINERALS AND CHEMICALS</t>
  </si>
  <si>
    <t>GEORGIA-PACIFIC</t>
  </si>
  <si>
    <t>BRUNSWICK CHEMICAL</t>
  </si>
  <si>
    <t>SOUTHERN CHEMICALS</t>
  </si>
  <si>
    <t>c</t>
  </si>
  <si>
    <r>
      <t>Exhibit 5</t>
    </r>
    <r>
      <rPr>
        <sz val="10"/>
        <rFont val="Arial"/>
        <family val="2"/>
      </rPr>
      <t xml:space="preserve">     Financial Statements of Selected Sodium Chlorate Producers</t>
    </r>
  </si>
  <si>
    <r>
      <t>7</t>
    </r>
    <r>
      <rPr>
        <sz val="10"/>
        <rFont val="Arial"/>
        <family val="2"/>
      </rPr>
      <t>½</t>
    </r>
  </si>
  <si>
    <r>
      <t>14</t>
    </r>
    <r>
      <rPr>
        <sz val="10"/>
        <rFont val="Arial"/>
        <family val="2"/>
      </rPr>
      <t>¼</t>
    </r>
  </si>
  <si>
    <r>
      <t>×××××××××××××××××××××××××××××××××××××××××××</t>
    </r>
    <r>
      <rPr>
        <sz val="10"/>
        <rFont val="Arial"/>
        <family val="2"/>
      </rPr>
      <t>1.33</t>
    </r>
    <r>
      <rPr>
        <sz val="10"/>
        <rFont val="Symbol"/>
        <family val="1"/>
        <charset val="2"/>
      </rPr>
      <t>××××××××××××××××××××××××××××××××××××××××××××××××</t>
    </r>
  </si>
  <si>
    <r>
      <t>××××××××××××××××××××××××××××××××××××××××××××××</t>
    </r>
    <r>
      <rPr>
        <sz val="10"/>
        <rFont val="Arial"/>
        <family val="2"/>
      </rPr>
      <t>1.06</t>
    </r>
    <r>
      <rPr>
        <sz val="10"/>
        <rFont val="Symbol"/>
        <family val="1"/>
        <charset val="2"/>
      </rPr>
      <t>×××××××××××××××××××××××××××××××××××××××××××××××</t>
    </r>
  </si>
  <si>
    <r>
      <t>×××××××××××××××××××××××××××××××××××××××××××××××××</t>
    </r>
    <r>
      <rPr>
        <sz val="10"/>
        <rFont val="Arial"/>
        <family val="2"/>
      </rPr>
      <t>0.81</t>
    </r>
    <r>
      <rPr>
        <sz val="10"/>
        <rFont val="Symbol"/>
        <family val="1"/>
        <charset val="2"/>
      </rPr>
      <t>××××××××××××××××××××××××××××××××××××××××××××</t>
    </r>
  </si>
  <si>
    <r>
      <t>×××××××××××××××××××××××××××××××××××××××××××</t>
    </r>
    <r>
      <rPr>
        <sz val="10"/>
        <rFont val="Arial"/>
        <family val="2"/>
      </rPr>
      <t>1.50</t>
    </r>
    <r>
      <rPr>
        <sz val="10"/>
        <rFont val="Symbol"/>
        <family val="1"/>
        <charset val="2"/>
      </rPr>
      <t>××××××××××××××××××××××××××××××××××××××××××××××××</t>
    </r>
  </si>
  <si>
    <t>——————————NR/A——————————</t>
  </si>
  <si>
    <t>—————————Not Rated————————</t>
  </si>
  <si>
    <r>
      <t>a</t>
    </r>
    <r>
      <rPr>
        <sz val="8"/>
        <rFont val="Arial"/>
        <family val="2"/>
      </rPr>
      <t>Equal to earnings before interest and taxes divided by interest expenses. raded.</t>
    </r>
  </si>
  <si>
    <r>
      <t>c</t>
    </r>
    <r>
      <rPr>
        <sz val="8"/>
        <rFont val="Arial"/>
        <family val="2"/>
      </rPr>
      <t>Stock not publicly traded.</t>
    </r>
  </si>
  <si>
    <t>For the Years Ended December 31,</t>
  </si>
  <si>
    <t>Revenues</t>
  </si>
  <si>
    <t>Sales (tons)</t>
  </si>
  <si>
    <t>Average price/ton</t>
  </si>
  <si>
    <t>Sales ($000)</t>
  </si>
  <si>
    <t>Manufacturing Costs</t>
  </si>
  <si>
    <t>–Salt and other</t>
  </si>
  <si>
    <t>Total variable</t>
  </si>
  <si>
    <t>Total fixed</t>
  </si>
  <si>
    <t>Total Manufacturing Costs</t>
  </si>
  <si>
    <t>Other Charges</t>
  </si>
  <si>
    <t>Depreciation</t>
  </si>
  <si>
    <t>Selling</t>
  </si>
  <si>
    <t>R&amp;D</t>
  </si>
  <si>
    <t>Total</t>
  </si>
  <si>
    <t>Operating Profit</t>
  </si>
  <si>
    <t>ASSETS</t>
  </si>
  <si>
    <t>Accounts receivable</t>
  </si>
  <si>
    <t>Inventories</t>
  </si>
  <si>
    <t>Net PP&amp;E</t>
  </si>
  <si>
    <t>LIABILITIES</t>
  </si>
  <si>
    <t>Accounts payable</t>
  </si>
  <si>
    <t>Net Assets</t>
  </si>
  <si>
    <t>Percent of Sales Ratios</t>
  </si>
  <si>
    <t>Power costs</t>
  </si>
  <si>
    <t>Variable costs</t>
  </si>
  <si>
    <t>Fixed costs</t>
  </si>
  <si>
    <t>Manufacturing costs</t>
  </si>
  <si>
    <t>Operating profit</t>
  </si>
  <si>
    <t>Net assets</t>
  </si>
  <si>
    <t>Operating Profit/Net Assets</t>
  </si>
  <si>
    <r>
      <t>Exhibit 6</t>
    </r>
    <r>
      <rPr>
        <sz val="10"/>
        <rFont val="Arial"/>
        <family val="2"/>
      </rPr>
      <t xml:space="preserve">     Financial Statements for the Collinsville Plant ('000s)</t>
    </r>
  </si>
  <si>
    <r>
      <t>1979</t>
    </r>
    <r>
      <rPr>
        <b/>
        <vertAlign val="superscript"/>
        <sz val="10"/>
        <rFont val="Arial"/>
        <family val="2"/>
      </rPr>
      <t>a</t>
    </r>
  </si>
  <si>
    <r>
      <t>Variable</t>
    </r>
    <r>
      <rPr>
        <sz val="10"/>
        <rFont val="Arial"/>
        <family val="2"/>
      </rPr>
      <t>: –Power</t>
    </r>
  </si>
  <si>
    <t>–Graphite</t>
  </si>
  <si>
    <t>–Maintenance</t>
  </si>
  <si>
    <t>–Other</t>
  </si>
  <si>
    <r>
      <t>Fixed</t>
    </r>
    <r>
      <rPr>
        <sz val="10"/>
        <rFont val="Arial"/>
        <family val="2"/>
      </rPr>
      <t>:     –Labor</t>
    </r>
  </si>
  <si>
    <t>Sales</t>
  </si>
  <si>
    <t>Cost of goods sold</t>
  </si>
  <si>
    <t>Selling and administrative</t>
  </si>
  <si>
    <t>Research</t>
  </si>
  <si>
    <t>Interest</t>
  </si>
  <si>
    <t>Taxes</t>
  </si>
  <si>
    <t>Profit after taxes</t>
  </si>
  <si>
    <t>Cash and marketable securities</t>
  </si>
  <si>
    <t>Other current assets</t>
  </si>
  <si>
    <t>Property, plant and equipment</t>
  </si>
  <si>
    <t>Total assets</t>
  </si>
  <si>
    <t>Current liabilities</t>
  </si>
  <si>
    <t>Debt (incl. cur. mat.)</t>
  </si>
  <si>
    <t>Stockholders’ equity</t>
  </si>
  <si>
    <t>Total liabilities</t>
  </si>
  <si>
    <t>Stock price range</t>
  </si>
  <si>
    <t>$8–22</t>
  </si>
  <si>
    <t>Closing stock price</t>
  </si>
  <si>
    <t>$40 (10/30)</t>
  </si>
  <si>
    <t>---</t>
  </si>
  <si>
    <t>Bond rating</t>
  </si>
  <si>
    <t>----</t>
  </si>
  <si>
    <t>Not rated</t>
  </si>
  <si>
    <r>
      <t>Exhibit 7</t>
    </r>
    <r>
      <rPr>
        <sz val="10"/>
        <rFont val="Arial"/>
        <family val="2"/>
      </rPr>
      <t xml:space="preserve">     Financial Statements of Dixon Corporation (‘000s)</t>
    </r>
  </si>
  <si>
    <t>Expected 12/31 1979</t>
  </si>
  <si>
    <r>
      <t>Exhibit 8</t>
    </r>
    <r>
      <rPr>
        <sz val="10"/>
        <rFont val="Arial"/>
        <family val="2"/>
      </rPr>
      <t xml:space="preserve">     Pro Forma Financial Statements for the Collinsville Plant (‘000s)</t>
    </r>
  </si>
  <si>
    <r>
      <t>a</t>
    </r>
    <r>
      <rPr>
        <sz val="8"/>
        <rFont val="Arial"/>
        <family val="2"/>
      </rPr>
      <t xml:space="preserve">These pro forma financial statements were based on the following assumptions: (1) Continued use of </t>
    </r>
    <r>
      <rPr>
        <b/>
        <sz val="8"/>
        <rFont val="Arial"/>
        <family val="2"/>
      </rPr>
      <t>unlaminated</t>
    </r>
    <r>
      <rPr>
        <sz val="8"/>
        <rFont val="Arial"/>
        <family val="2"/>
      </rPr>
      <t xml:space="preserve"> graphite electrodes;  (2) Though excess industry capacity would hold price increases to less than 8% annual rate in 1980, by 1984 the average annual price increase over the period 1979–1984 was assumed to equal 8%; (3) Power costs per KWH would increase 12% per year;  (4) Depreciation would increase because Dixon would have written up the value of the Collinsville plant to $10.6 million.</t>
    </r>
  </si>
  <si>
    <r>
      <t>455,000</t>
    </r>
    <r>
      <rPr>
        <sz val="10"/>
        <rFont val="Arial"/>
        <family val="2"/>
      </rPr>
      <t xml:space="preserve"> tons</t>
    </r>
  </si>
  <si>
    <r>
      <t>311,000</t>
    </r>
    <r>
      <rPr>
        <sz val="10"/>
        <rFont val="Arial"/>
        <family val="2"/>
      </rPr>
      <t xml:space="preserve"> tons</t>
    </r>
  </si>
  <si>
    <t>$7–14</t>
  </si>
  <si>
    <t>$19–30</t>
  </si>
  <si>
    <t>$25–40</t>
  </si>
  <si>
    <t>$35–45</t>
  </si>
  <si>
    <r>
      <t>××××××××××××××××××××××××××××××××××××××××××××××××</t>
    </r>
    <r>
      <rPr>
        <sz val="10"/>
        <rFont val="Arial"/>
        <family val="2"/>
      </rPr>
      <t>1.43</t>
    </r>
    <r>
      <rPr>
        <sz val="10"/>
        <rFont val="Symbol"/>
        <family val="1"/>
        <charset val="2"/>
      </rPr>
      <t>×××××××××××××××××××××××××××××××××××××××××××</t>
    </r>
  </si>
  <si>
    <t>American Chemical Corp.</t>
  </si>
  <si>
    <t>Harvard Business School Case #280-102</t>
  </si>
  <si>
    <t>Case Software #XLS055</t>
  </si>
  <si>
    <t>Weighted Average Cost of Capital</t>
  </si>
  <si>
    <t>Projected</t>
  </si>
  <si>
    <t>Financial structure</t>
  </si>
  <si>
    <t>period</t>
  </si>
  <si>
    <t>Net financial debt</t>
  </si>
  <si>
    <t>Equity value at market price</t>
  </si>
  <si>
    <t>Total long term finance</t>
  </si>
  <si>
    <t>Cost of debt (Kd)</t>
  </si>
  <si>
    <t>Cost of debt</t>
  </si>
  <si>
    <t>Corporate tax rate</t>
  </si>
  <si>
    <t>After taxes cost of debt</t>
  </si>
  <si>
    <t>Levered beta calculation</t>
  </si>
  <si>
    <t>Unlevered beta</t>
  </si>
  <si>
    <t>Gearing</t>
  </si>
  <si>
    <t>Levered beta</t>
  </si>
  <si>
    <t>Cost of equity (Ke) - CAPM</t>
  </si>
  <si>
    <t>Risk free rate</t>
  </si>
  <si>
    <t>Market risk premium</t>
  </si>
  <si>
    <t>Specific company risk</t>
  </si>
  <si>
    <t>Cost of equity</t>
  </si>
  <si>
    <t>Unlevered beta estimation</t>
  </si>
  <si>
    <t>Company</t>
  </si>
  <si>
    <t>Activity</t>
  </si>
  <si>
    <t>Country</t>
  </si>
  <si>
    <t>Average</t>
  </si>
  <si>
    <t>Market</t>
  </si>
  <si>
    <t>Total Net</t>
  </si>
  <si>
    <t>€</t>
  </si>
  <si>
    <t>Pretax</t>
  </si>
  <si>
    <t>Corp.</t>
  </si>
  <si>
    <t>Adjusted</t>
  </si>
  <si>
    <t>Wharton</t>
  </si>
  <si>
    <t>Weights</t>
  </si>
  <si>
    <t>Weighted</t>
  </si>
  <si>
    <t>Ticker</t>
  </si>
  <si>
    <t>Lev. Beta</t>
  </si>
  <si>
    <t>Cap. (€ M)</t>
  </si>
  <si>
    <t>Debt (€ M)</t>
  </si>
  <si>
    <t>FX Rate</t>
  </si>
  <si>
    <t>Fin. Gearing</t>
  </si>
  <si>
    <t>Tax Rate</t>
  </si>
  <si>
    <t>Unlev. Beta</t>
  </si>
  <si>
    <t>Industry Average / Total</t>
  </si>
  <si>
    <t>Long-term Treasury bonds (pg. 4)</t>
  </si>
  <si>
    <t>Market Risk Premium</t>
  </si>
  <si>
    <t>5-8% range</t>
  </si>
  <si>
    <t>Number of shares (million)</t>
  </si>
  <si>
    <t>Market capitalization ($ million)</t>
  </si>
  <si>
    <t>Gearing (D/E)</t>
  </si>
  <si>
    <t>Book value of debt (D) ($ million)</t>
  </si>
  <si>
    <t>Calculation of unlevered beta</t>
  </si>
  <si>
    <t>Profit before taxes</t>
  </si>
  <si>
    <t>Corporate Tax rate</t>
  </si>
  <si>
    <t>Calculation of Corporate Tax rate</t>
  </si>
  <si>
    <t>COLLINSVILLE PLANT</t>
  </si>
  <si>
    <t>If the firm is small or has some specific risks (such as being new in the market), we can include a cost here.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</si>
</sst>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&quot;$&quot;#,##0_);[Red]\(&quot;$&quot;#,##0\)"/>
    <numFmt numFmtId="165" formatCode="&quot;$&quot;#,##0.00_);\(&quot;$&quot;#,##0.00\)"/>
    <numFmt numFmtId="166" formatCode="&quot;$&quot;#,##0;[Red]&quot;$&quot;#,##0"/>
    <numFmt numFmtId="167" formatCode="&quot;$&quot;#,##0.00;[Red]&quot;$&quot;#,##0.00"/>
    <numFmt numFmtId="168" formatCode="0.0%"/>
    <numFmt numFmtId="169" formatCode="0;[Red]0"/>
    <numFmt numFmtId="170" formatCode="0.0;[Red]0.0"/>
    <numFmt numFmtId="171" formatCode="0.00;[Red]0.00"/>
    <numFmt numFmtId="172" formatCode="0.00_);\(0.00\)"/>
    <numFmt numFmtId="173" formatCode="#,##0;[Red]#,##0"/>
    <numFmt numFmtId="174" formatCode="0.0000"/>
    <numFmt numFmtId="175" formatCode="0.0"/>
  </numFmts>
  <fonts count="2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sz val="10"/>
      <name val="Symbol"/>
      <family val="1"/>
      <charset val="2"/>
    </font>
    <font>
      <vertAlign val="superscript"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name val="Arial"/>
      <family val="2"/>
    </font>
    <font>
      <b/>
      <sz val="8"/>
      <name val="Arial"/>
      <family val="2"/>
    </font>
    <font>
      <u val="double"/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indexed="9"/>
      <name val="Arial"/>
      <family val="2"/>
    </font>
    <font>
      <sz val="10"/>
      <color theme="4"/>
      <name val="Arial"/>
      <family val="2"/>
    </font>
    <font>
      <i/>
      <sz val="10"/>
      <name val="Arial"/>
      <family val="2"/>
    </font>
    <font>
      <sz val="10"/>
      <color indexed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name val="Calibri"/>
      <family val="2"/>
    </font>
    <font>
      <i/>
      <sz val="1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9" fontId="12" fillId="0" borderId="0" applyFont="0" applyFill="0" applyBorder="0" applyAlignment="0" applyProtection="0"/>
    <xf numFmtId="0" fontId="13" fillId="0" borderId="0"/>
    <xf numFmtId="0" fontId="7" fillId="0" borderId="0"/>
    <xf numFmtId="0" fontId="13" fillId="0" borderId="0"/>
    <xf numFmtId="9" fontId="13" fillId="0" borderId="0" applyFont="0" applyFill="0" applyBorder="0" applyAlignment="0" applyProtection="0"/>
  </cellStyleXfs>
  <cellXfs count="215">
    <xf numFmtId="0" fontId="0" fillId="0" borderId="0" xfId="0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 indent="2"/>
    </xf>
    <xf numFmtId="3" fontId="0" fillId="0" borderId="0" xfId="0" applyNumberFormat="1" applyAlignment="1">
      <alignment horizontal="right" indent="1"/>
    </xf>
    <xf numFmtId="0" fontId="0" fillId="0" borderId="0" xfId="0" applyAlignment="1">
      <alignment horizontal="right" indent="1"/>
    </xf>
    <xf numFmtId="166" fontId="0" fillId="0" borderId="0" xfId="0" applyNumberFormat="1" applyAlignment="1">
      <alignment horizontal="right" indent="1"/>
    </xf>
    <xf numFmtId="167" fontId="0" fillId="0" borderId="0" xfId="0" applyNumberFormat="1" applyAlignment="1">
      <alignment horizontal="right" indent="1"/>
    </xf>
    <xf numFmtId="168" fontId="0" fillId="0" borderId="0" xfId="0" applyNumberFormat="1" applyAlignment="1">
      <alignment horizontal="right" indent="1"/>
    </xf>
    <xf numFmtId="0" fontId="0" fillId="0" borderId="2" xfId="0" applyBorder="1">
      <alignment horizontal="right"/>
    </xf>
    <xf numFmtId="0" fontId="0" fillId="0" borderId="2" xfId="0" applyBorder="1" applyAlignment="1">
      <alignment horizontal="right"/>
    </xf>
    <xf numFmtId="169" fontId="0" fillId="0" borderId="0" xfId="0" applyNumberFormat="1" applyAlignment="1">
      <alignment horizontal="right" indent="1"/>
    </xf>
    <xf numFmtId="169" fontId="0" fillId="0" borderId="0" xfId="0" applyNumberFormat="1">
      <alignment horizontal="right"/>
    </xf>
    <xf numFmtId="170" fontId="0" fillId="0" borderId="0" xfId="0" applyNumberFormat="1" applyAlignment="1">
      <alignment horizontal="right" indent="1"/>
    </xf>
    <xf numFmtId="0" fontId="0" fillId="0" borderId="0" xfId="0" applyNumberFormat="1" applyAlignment="1">
      <alignment horizontal="left"/>
    </xf>
    <xf numFmtId="49" fontId="0" fillId="0" borderId="0" xfId="0" applyNumberFormat="1" applyAlignment="1">
      <alignment horizontal="right" indent="1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center" wrapText="1"/>
    </xf>
    <xf numFmtId="3" fontId="0" fillId="0" borderId="2" xfId="0" applyNumberFormat="1" applyBorder="1" applyAlignment="1">
      <alignment horizontal="left"/>
    </xf>
    <xf numFmtId="0" fontId="0" fillId="0" borderId="0" xfId="0" applyAlignment="1">
      <alignment horizontal="left" indent="1"/>
    </xf>
    <xf numFmtId="3" fontId="0" fillId="0" borderId="0" xfId="0" applyNumberFormat="1" applyAlignment="1">
      <alignment horizontal="left" indent="1"/>
    </xf>
    <xf numFmtId="165" fontId="0" fillId="0" borderId="0" xfId="0" applyNumberFormat="1" applyAlignment="1">
      <alignment horizontal="right" indent="1"/>
    </xf>
    <xf numFmtId="171" fontId="0" fillId="0" borderId="0" xfId="0" applyNumberFormat="1" applyAlignment="1">
      <alignment horizontal="right" indent="1"/>
    </xf>
    <xf numFmtId="172" fontId="0" fillId="0" borderId="0" xfId="0" applyNumberFormat="1" applyAlignment="1">
      <alignment horizontal="right" inden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49" fontId="0" fillId="0" borderId="0" xfId="0" applyNumberFormat="1" applyAlignment="1">
      <alignment horizontal="left" indent="5"/>
    </xf>
    <xf numFmtId="0" fontId="0" fillId="0" borderId="0" xfId="0" applyAlignment="1">
      <alignment horizontal="left" indent="5"/>
    </xf>
    <xf numFmtId="0" fontId="2" fillId="0" borderId="0" xfId="0" applyFont="1" applyBorder="1" applyAlignment="1">
      <alignment horizontal="left"/>
    </xf>
    <xf numFmtId="166" fontId="0" fillId="0" borderId="0" xfId="0" applyNumberFormat="1" applyAlignment="1">
      <alignment horizontal="right"/>
    </xf>
    <xf numFmtId="169" fontId="0" fillId="0" borderId="0" xfId="0" applyNumberFormat="1" applyAlignment="1">
      <alignment horizontal="right"/>
    </xf>
    <xf numFmtId="170" fontId="2" fillId="0" borderId="4" xfId="0" applyNumberFormat="1" applyFont="1" applyBorder="1" applyAlignment="1">
      <alignment horizontal="right" indent="1"/>
    </xf>
    <xf numFmtId="0" fontId="2" fillId="0" borderId="0" xfId="0" applyFont="1" applyAlignment="1">
      <alignment horizontal="right" indent="1"/>
    </xf>
    <xf numFmtId="166" fontId="0" fillId="0" borderId="3" xfId="0" applyNumberFormat="1" applyBorder="1" applyAlignment="1">
      <alignment horizontal="right" indent="1"/>
    </xf>
    <xf numFmtId="164" fontId="0" fillId="0" borderId="0" xfId="0" applyNumberFormat="1" applyAlignment="1">
      <alignment horizontal="right" indent="1"/>
    </xf>
    <xf numFmtId="166" fontId="2" fillId="0" borderId="5" xfId="0" applyNumberFormat="1" applyFont="1" applyBorder="1" applyAlignment="1">
      <alignment horizontal="right" indent="1"/>
    </xf>
    <xf numFmtId="3" fontId="0" fillId="0" borderId="2" xfId="0" applyNumberFormat="1" applyBorder="1" applyAlignment="1">
      <alignment horizontal="right" indent="1"/>
    </xf>
    <xf numFmtId="164" fontId="0" fillId="0" borderId="2" xfId="0" applyNumberFormat="1" applyBorder="1" applyAlignment="1">
      <alignment horizontal="right" indent="1"/>
    </xf>
    <xf numFmtId="164" fontId="2" fillId="0" borderId="5" xfId="0" applyNumberFormat="1" applyFont="1" applyBorder="1" applyAlignment="1">
      <alignment horizontal="right" indent="1"/>
    </xf>
    <xf numFmtId="170" fontId="0" fillId="0" borderId="2" xfId="0" applyNumberFormat="1" applyBorder="1" applyAlignment="1">
      <alignment horizontal="right" indent="1"/>
    </xf>
    <xf numFmtId="171" fontId="0" fillId="0" borderId="0" xfId="0" applyNumberFormat="1" applyAlignment="1">
      <alignment horizontal="right"/>
    </xf>
    <xf numFmtId="167" fontId="0" fillId="0" borderId="0" xfId="0" applyNumberFormat="1" applyAlignment="1">
      <alignment horizontal="right"/>
    </xf>
    <xf numFmtId="0" fontId="0" fillId="0" borderId="0" xfId="0" quotePrefix="1" applyAlignment="1">
      <alignment horizontal="right"/>
    </xf>
    <xf numFmtId="173" fontId="0" fillId="0" borderId="0" xfId="0" applyNumberFormat="1" applyAlignment="1">
      <alignment horizontal="right"/>
    </xf>
    <xf numFmtId="173" fontId="0" fillId="0" borderId="2" xfId="0" applyNumberFormat="1" applyBorder="1" applyAlignment="1">
      <alignment horizontal="right"/>
    </xf>
    <xf numFmtId="0" fontId="0" fillId="0" borderId="2" xfId="0" applyBorder="1" applyAlignment="1">
      <alignment horizontal="left" indent="3"/>
    </xf>
    <xf numFmtId="166" fontId="0" fillId="0" borderId="0" xfId="0" applyNumberFormat="1" applyAlignment="1">
      <alignment horizontal="left" indent="3"/>
    </xf>
    <xf numFmtId="169" fontId="0" fillId="0" borderId="0" xfId="0" applyNumberFormat="1" applyAlignment="1">
      <alignment horizontal="left" indent="3"/>
    </xf>
    <xf numFmtId="0" fontId="2" fillId="0" borderId="0" xfId="0" applyFont="1" applyAlignment="1">
      <alignment horizontal="right"/>
    </xf>
    <xf numFmtId="3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166" fontId="0" fillId="0" borderId="4" xfId="0" applyNumberFormat="1" applyBorder="1" applyAlignment="1">
      <alignment horizontal="right"/>
    </xf>
    <xf numFmtId="168" fontId="0" fillId="0" borderId="0" xfId="0" applyNumberFormat="1" applyAlignment="1">
      <alignment horizontal="right"/>
    </xf>
    <xf numFmtId="168" fontId="0" fillId="0" borderId="4" xfId="0" applyNumberFormat="1" applyBorder="1" applyAlignment="1">
      <alignment horizontal="right"/>
    </xf>
    <xf numFmtId="170" fontId="0" fillId="0" borderId="0" xfId="0" applyNumberFormat="1" applyAlignment="1">
      <alignment horizontal="right"/>
    </xf>
    <xf numFmtId="3" fontId="0" fillId="0" borderId="2" xfId="0" applyNumberFormat="1" applyBorder="1" applyAlignment="1">
      <alignment horizontal="right"/>
    </xf>
    <xf numFmtId="168" fontId="0" fillId="0" borderId="2" xfId="0" applyNumberFormat="1" applyBorder="1" applyAlignment="1">
      <alignment horizontal="right"/>
    </xf>
    <xf numFmtId="3" fontId="0" fillId="0" borderId="0" xfId="0" applyNumberFormat="1" applyBorder="1" applyAlignment="1">
      <alignment horizontal="right"/>
    </xf>
    <xf numFmtId="166" fontId="0" fillId="0" borderId="2" xfId="0" applyNumberFormat="1" applyBorder="1" applyAlignment="1">
      <alignment horizontal="right"/>
    </xf>
    <xf numFmtId="166" fontId="0" fillId="0" borderId="3" xfId="0" applyNumberFormat="1" applyBorder="1" applyAlignment="1">
      <alignment horizontal="right"/>
    </xf>
    <xf numFmtId="0" fontId="0" fillId="0" borderId="0" xfId="0" applyAlignment="1">
      <alignment horizontal="right" indent="2"/>
    </xf>
    <xf numFmtId="0" fontId="2" fillId="0" borderId="0" xfId="0" applyFont="1" applyAlignment="1">
      <alignment horizontal="right" indent="2"/>
    </xf>
    <xf numFmtId="0" fontId="0" fillId="0" borderId="3" xfId="0" applyBorder="1" applyAlignment="1">
      <alignment horizontal="right" indent="2"/>
    </xf>
    <xf numFmtId="0" fontId="0" fillId="0" borderId="2" xfId="0" applyBorder="1" applyAlignment="1">
      <alignment horizontal="right" indent="2"/>
    </xf>
    <xf numFmtId="0" fontId="0" fillId="0" borderId="4" xfId="0" applyBorder="1" applyAlignment="1">
      <alignment horizontal="right" indent="2"/>
    </xf>
    <xf numFmtId="166" fontId="0" fillId="0" borderId="0" xfId="0" applyNumberFormat="1" applyAlignment="1">
      <alignment horizontal="right" indent="2"/>
    </xf>
    <xf numFmtId="3" fontId="0" fillId="0" borderId="2" xfId="0" applyNumberFormat="1" applyBorder="1" applyAlignment="1">
      <alignment horizontal="right" indent="2"/>
    </xf>
    <xf numFmtId="164" fontId="0" fillId="0" borderId="0" xfId="0" applyNumberFormat="1" applyAlignment="1">
      <alignment horizontal="right" indent="2"/>
    </xf>
    <xf numFmtId="166" fontId="0" fillId="0" borderId="4" xfId="0" applyNumberFormat="1" applyBorder="1" applyAlignment="1">
      <alignment horizontal="right" indent="2"/>
    </xf>
    <xf numFmtId="0" fontId="2" fillId="0" borderId="0" xfId="0" applyFont="1" applyAlignment="1">
      <alignment horizontal="left" wrapText="1" indent="3"/>
    </xf>
    <xf numFmtId="0" fontId="0" fillId="0" borderId="0" xfId="0" applyAlignment="1">
      <alignment horizontal="left" indent="3"/>
    </xf>
    <xf numFmtId="3" fontId="0" fillId="0" borderId="0" xfId="0" applyNumberFormat="1" applyAlignment="1">
      <alignment horizontal="left" indent="3"/>
    </xf>
    <xf numFmtId="169" fontId="0" fillId="0" borderId="0" xfId="0" applyNumberFormat="1" applyBorder="1" applyAlignment="1">
      <alignment horizontal="right" indent="2"/>
    </xf>
    <xf numFmtId="169" fontId="0" fillId="0" borderId="0" xfId="0" applyNumberFormat="1" applyBorder="1" applyAlignment="1">
      <alignment horizontal="right"/>
    </xf>
    <xf numFmtId="169" fontId="0" fillId="0" borderId="2" xfId="0" applyNumberFormat="1" applyBorder="1" applyAlignment="1">
      <alignment horizontal="right" indent="2"/>
    </xf>
    <xf numFmtId="169" fontId="0" fillId="0" borderId="2" xfId="0" applyNumberFormat="1" applyBorder="1" applyAlignment="1">
      <alignment horizontal="right"/>
    </xf>
    <xf numFmtId="0" fontId="0" fillId="0" borderId="0" xfId="0" applyAlignment="1">
      <alignment horizontal="right" indent="3"/>
    </xf>
    <xf numFmtId="173" fontId="0" fillId="0" borderId="0" xfId="0" applyNumberFormat="1" applyAlignment="1">
      <alignment horizontal="right" indent="3"/>
    </xf>
    <xf numFmtId="173" fontId="6" fillId="0" borderId="0" xfId="0" applyNumberFormat="1" applyFont="1" applyAlignment="1">
      <alignment horizontal="right" indent="3"/>
    </xf>
    <xf numFmtId="173" fontId="0" fillId="0" borderId="0" xfId="0" applyNumberFormat="1" applyAlignment="1">
      <alignment horizontal="center"/>
    </xf>
    <xf numFmtId="173" fontId="7" fillId="0" borderId="0" xfId="0" applyNumberFormat="1" applyFont="1" applyBorder="1" applyAlignment="1">
      <alignment horizontal="center"/>
    </xf>
    <xf numFmtId="173" fontId="7" fillId="0" borderId="0" xfId="0" applyNumberFormat="1" applyFont="1" applyBorder="1" applyAlignment="1">
      <alignment horizontal="left" indent="1"/>
    </xf>
    <xf numFmtId="173" fontId="11" fillId="0" borderId="0" xfId="0" applyNumberFormat="1" applyFont="1" applyBorder="1" applyAlignment="1">
      <alignment horizontal="left" indent="1"/>
    </xf>
    <xf numFmtId="173" fontId="11" fillId="0" borderId="0" xfId="0" applyNumberFormat="1" applyFont="1" applyBorder="1" applyAlignment="1">
      <alignment horizontal="center"/>
    </xf>
    <xf numFmtId="0" fontId="0" fillId="0" borderId="0" xfId="0" quotePrefix="1" applyAlignment="1">
      <alignment horizontal="right" indent="1"/>
    </xf>
    <xf numFmtId="0" fontId="0" fillId="0" borderId="0" xfId="0" applyAlignment="1">
      <alignment horizontal="left"/>
    </xf>
    <xf numFmtId="0" fontId="14" fillId="2" borderId="0" xfId="2" applyFont="1" applyFill="1" applyAlignment="1">
      <alignment horizontal="left" vertical="center" wrapText="1"/>
    </xf>
    <xf numFmtId="0" fontId="15" fillId="2" borderId="0" xfId="3" applyFont="1" applyFill="1" applyAlignment="1">
      <alignment horizontal="right" vertical="center"/>
    </xf>
    <xf numFmtId="0" fontId="7" fillId="0" borderId="0" xfId="3" applyFont="1" applyAlignment="1">
      <alignment vertical="center"/>
    </xf>
    <xf numFmtId="0" fontId="16" fillId="2" borderId="0" xfId="4" applyFont="1" applyFill="1" applyAlignment="1">
      <alignment horizontal="right" vertical="center"/>
    </xf>
    <xf numFmtId="0" fontId="7" fillId="0" borderId="0" xfId="3" applyFont="1" applyAlignment="1">
      <alignment horizontal="right" vertical="center"/>
    </xf>
    <xf numFmtId="0" fontId="2" fillId="0" borderId="0" xfId="4" applyFont="1" applyAlignment="1">
      <alignment horizontal="right" vertical="center"/>
    </xf>
    <xf numFmtId="0" fontId="2" fillId="0" borderId="2" xfId="3" applyFont="1" applyBorder="1" applyAlignment="1">
      <alignment vertical="center"/>
    </xf>
    <xf numFmtId="0" fontId="2" fillId="0" borderId="2" xfId="4" applyFont="1" applyBorder="1" applyAlignment="1">
      <alignment horizontal="right" vertical="center"/>
    </xf>
    <xf numFmtId="168" fontId="7" fillId="0" borderId="0" xfId="5" applyNumberFormat="1" applyFont="1" applyAlignment="1">
      <alignment horizontal="right" vertical="center"/>
    </xf>
    <xf numFmtId="0" fontId="7" fillId="0" borderId="2" xfId="3" applyFont="1" applyBorder="1" applyAlignment="1">
      <alignment vertical="center"/>
    </xf>
    <xf numFmtId="9" fontId="7" fillId="0" borderId="2" xfId="3" applyNumberFormat="1" applyFont="1" applyBorder="1" applyAlignment="1">
      <alignment horizontal="right" vertical="center"/>
    </xf>
    <xf numFmtId="9" fontId="7" fillId="0" borderId="0" xfId="3" applyNumberFormat="1" applyFont="1" applyAlignment="1">
      <alignment horizontal="right" vertical="center"/>
    </xf>
    <xf numFmtId="3" fontId="7" fillId="0" borderId="0" xfId="3" applyNumberFormat="1" applyFont="1" applyAlignment="1">
      <alignment horizontal="center" vertical="center"/>
    </xf>
    <xf numFmtId="0" fontId="19" fillId="0" borderId="0" xfId="3" applyFont="1" applyAlignment="1">
      <alignment horizontal="right" vertical="center"/>
    </xf>
    <xf numFmtId="9" fontId="2" fillId="0" borderId="2" xfId="3" applyNumberFormat="1" applyFont="1" applyBorder="1" applyAlignment="1">
      <alignment horizontal="right" vertical="center"/>
    </xf>
    <xf numFmtId="9" fontId="7" fillId="0" borderId="0" xfId="5" applyFont="1" applyAlignment="1">
      <alignment horizontal="center" vertical="center"/>
    </xf>
    <xf numFmtId="0" fontId="18" fillId="0" borderId="0" xfId="3" applyFont="1" applyAlignment="1">
      <alignment vertical="center"/>
    </xf>
    <xf numFmtId="2" fontId="18" fillId="0" borderId="0" xfId="3" applyNumberFormat="1" applyFont="1" applyAlignment="1">
      <alignment horizontal="left" vertical="center"/>
    </xf>
    <xf numFmtId="10" fontId="7" fillId="0" borderId="0" xfId="3" applyNumberFormat="1" applyFont="1" applyAlignment="1">
      <alignment horizontal="right" vertical="center"/>
    </xf>
    <xf numFmtId="0" fontId="18" fillId="0" borderId="0" xfId="3" applyFont="1" applyAlignment="1">
      <alignment horizontal="left" vertical="center"/>
    </xf>
    <xf numFmtId="0" fontId="2" fillId="0" borderId="2" xfId="3" applyFont="1" applyBorder="1" applyAlignment="1">
      <alignment vertical="center" wrapText="1"/>
    </xf>
    <xf numFmtId="10" fontId="2" fillId="0" borderId="2" xfId="5" applyNumberFormat="1" applyFont="1" applyBorder="1" applyAlignment="1">
      <alignment horizontal="right" vertical="center"/>
    </xf>
    <xf numFmtId="9" fontId="7" fillId="0" borderId="0" xfId="5" applyFont="1" applyAlignment="1">
      <alignment vertical="center"/>
    </xf>
    <xf numFmtId="0" fontId="2" fillId="3" borderId="2" xfId="4" applyFont="1" applyFill="1" applyBorder="1" applyAlignment="1">
      <alignment vertical="center"/>
    </xf>
    <xf numFmtId="0" fontId="7" fillId="3" borderId="2" xfId="4" applyFont="1" applyFill="1" applyBorder="1" applyAlignment="1">
      <alignment horizontal="right" vertical="center"/>
    </xf>
    <xf numFmtId="0" fontId="18" fillId="3" borderId="0" xfId="3" applyFont="1" applyFill="1" applyAlignment="1">
      <alignment vertical="center"/>
    </xf>
    <xf numFmtId="2" fontId="7" fillId="0" borderId="0" xfId="3" applyNumberFormat="1" applyFont="1" applyAlignment="1">
      <alignment horizontal="right" vertical="center"/>
    </xf>
    <xf numFmtId="0" fontId="7" fillId="3" borderId="0" xfId="3" applyFont="1" applyFill="1" applyAlignment="1">
      <alignment vertical="center"/>
    </xf>
    <xf numFmtId="0" fontId="2" fillId="3" borderId="0" xfId="4" applyFont="1" applyFill="1" applyAlignment="1">
      <alignment vertical="center"/>
    </xf>
    <xf numFmtId="0" fontId="2" fillId="3" borderId="2" xfId="3" applyFont="1" applyFill="1" applyBorder="1" applyAlignment="1">
      <alignment vertical="center"/>
    </xf>
    <xf numFmtId="174" fontId="7" fillId="0" borderId="0" xfId="3" applyNumberFormat="1" applyFont="1" applyAlignment="1">
      <alignment vertical="center"/>
    </xf>
    <xf numFmtId="174" fontId="7" fillId="3" borderId="0" xfId="3" applyNumberFormat="1" applyFont="1" applyFill="1" applyAlignment="1">
      <alignment vertical="center"/>
    </xf>
    <xf numFmtId="0" fontId="19" fillId="3" borderId="0" xfId="3" applyFont="1" applyFill="1" applyAlignment="1">
      <alignment horizontal="right" vertical="center"/>
    </xf>
    <xf numFmtId="0" fontId="2" fillId="0" borderId="2" xfId="3" applyFont="1" applyBorder="1" applyAlignment="1">
      <alignment horizontal="right" vertical="center"/>
    </xf>
    <xf numFmtId="168" fontId="17" fillId="0" borderId="0" xfId="3" applyNumberFormat="1" applyFont="1" applyAlignment="1">
      <alignment horizontal="right" vertical="center"/>
    </xf>
    <xf numFmtId="2" fontId="7" fillId="0" borderId="0" xfId="3" applyNumberFormat="1" applyFont="1" applyAlignment="1">
      <alignment horizontal="center" vertical="center"/>
    </xf>
    <xf numFmtId="168" fontId="17" fillId="0" borderId="0" xfId="5" applyNumberFormat="1" applyFont="1" applyAlignment="1">
      <alignment horizontal="right" vertical="center"/>
    </xf>
    <xf numFmtId="0" fontId="7" fillId="0" borderId="0" xfId="3" applyFont="1" applyAlignment="1">
      <alignment horizontal="center" vertical="center"/>
    </xf>
    <xf numFmtId="0" fontId="2" fillId="3" borderId="3" xfId="2" applyFont="1" applyFill="1" applyBorder="1" applyAlignment="1">
      <alignment horizontal="left" vertical="center" wrapText="1"/>
    </xf>
    <xf numFmtId="10" fontId="2" fillId="3" borderId="3" xfId="5" applyNumberFormat="1" applyFont="1" applyFill="1" applyBorder="1" applyAlignment="1">
      <alignment horizontal="right" vertical="center" wrapText="1"/>
    </xf>
    <xf numFmtId="10" fontId="2" fillId="0" borderId="0" xfId="5" applyNumberFormat="1" applyFont="1" applyAlignment="1">
      <alignment horizontal="center" vertical="center"/>
    </xf>
    <xf numFmtId="0" fontId="2" fillId="0" borderId="6" xfId="4" applyFont="1" applyBorder="1"/>
    <xf numFmtId="0" fontId="2" fillId="0" borderId="6" xfId="3" applyFont="1" applyBorder="1" applyAlignment="1">
      <alignment horizontal="right"/>
    </xf>
    <xf numFmtId="0" fontId="7" fillId="0" borderId="6" xfId="4" applyFont="1" applyBorder="1" applyAlignment="1">
      <alignment horizontal="right"/>
    </xf>
    <xf numFmtId="0" fontId="7" fillId="0" borderId="6" xfId="4" applyFont="1" applyBorder="1" applyAlignment="1">
      <alignment horizontal="center"/>
    </xf>
    <xf numFmtId="0" fontId="7" fillId="4" borderId="6" xfId="4" applyFont="1" applyFill="1" applyBorder="1"/>
    <xf numFmtId="0" fontId="7" fillId="4" borderId="6" xfId="4" applyFont="1" applyFill="1" applyBorder="1" applyAlignment="1">
      <alignment horizontal="center"/>
    </xf>
    <xf numFmtId="0" fontId="7" fillId="0" borderId="0" xfId="4" applyFont="1" applyAlignment="1">
      <alignment horizontal="center"/>
    </xf>
    <xf numFmtId="0" fontId="7" fillId="0" borderId="0" xfId="4" applyFont="1"/>
    <xf numFmtId="0" fontId="2" fillId="3" borderId="0" xfId="4" applyFont="1" applyFill="1" applyAlignment="1">
      <alignment horizontal="center"/>
    </xf>
    <xf numFmtId="0" fontId="2" fillId="3" borderId="0" xfId="4" applyFont="1" applyFill="1" applyAlignment="1">
      <alignment horizontal="right"/>
    </xf>
    <xf numFmtId="2" fontId="2" fillId="3" borderId="0" xfId="4" applyNumberFormat="1" applyFont="1" applyFill="1" applyAlignment="1">
      <alignment horizontal="right"/>
    </xf>
    <xf numFmtId="2" fontId="2" fillId="3" borderId="0" xfId="4" applyNumberFormat="1" applyFont="1" applyFill="1" applyAlignment="1">
      <alignment horizontal="center"/>
    </xf>
    <xf numFmtId="0" fontId="2" fillId="3" borderId="2" xfId="4" applyFont="1" applyFill="1" applyBorder="1" applyAlignment="1">
      <alignment horizontal="center"/>
    </xf>
    <xf numFmtId="2" fontId="2" fillId="3" borderId="2" xfId="4" applyNumberFormat="1" applyFont="1" applyFill="1" applyBorder="1" applyAlignment="1">
      <alignment horizontal="right"/>
    </xf>
    <xf numFmtId="2" fontId="2" fillId="3" borderId="2" xfId="4" applyNumberFormat="1" applyFont="1" applyFill="1" applyBorder="1" applyAlignment="1">
      <alignment horizontal="center"/>
    </xf>
    <xf numFmtId="0" fontId="7" fillId="0" borderId="0" xfId="4" applyFont="1" applyAlignment="1">
      <alignment horizontal="right"/>
    </xf>
    <xf numFmtId="0" fontId="7" fillId="3" borderId="0" xfId="4" applyFont="1" applyFill="1"/>
    <xf numFmtId="0" fontId="7" fillId="3" borderId="0" xfId="4" applyFont="1" applyFill="1" applyAlignment="1">
      <alignment horizontal="right"/>
    </xf>
    <xf numFmtId="0" fontId="7" fillId="3" borderId="0" xfId="4" applyFont="1" applyFill="1" applyAlignment="1">
      <alignment horizontal="center"/>
    </xf>
    <xf numFmtId="10" fontId="7" fillId="0" borderId="0" xfId="5" applyNumberFormat="1" applyFont="1" applyAlignment="1">
      <alignment horizontal="center"/>
    </xf>
    <xf numFmtId="2" fontId="7" fillId="0" borderId="0" xfId="5" applyNumberFormat="1" applyFont="1" applyAlignment="1">
      <alignment horizontal="center"/>
    </xf>
    <xf numFmtId="0" fontId="2" fillId="3" borderId="7" xfId="4" applyFont="1" applyFill="1" applyBorder="1" applyAlignment="1">
      <alignment horizontal="left"/>
    </xf>
    <xf numFmtId="0" fontId="2" fillId="3" borderId="7" xfId="4" applyFont="1" applyFill="1" applyBorder="1" applyAlignment="1">
      <alignment horizontal="right"/>
    </xf>
    <xf numFmtId="2" fontId="2" fillId="3" borderId="7" xfId="4" applyNumberFormat="1" applyFont="1" applyFill="1" applyBorder="1" applyAlignment="1">
      <alignment horizontal="right"/>
    </xf>
    <xf numFmtId="2" fontId="2" fillId="3" borderId="7" xfId="4" applyNumberFormat="1" applyFont="1" applyFill="1" applyBorder="1" applyAlignment="1">
      <alignment horizontal="center"/>
    </xf>
    <xf numFmtId="0" fontId="7" fillId="4" borderId="0" xfId="3" applyFont="1" applyFill="1" applyAlignment="1">
      <alignment horizontal="right" vertical="center"/>
    </xf>
    <xf numFmtId="0" fontId="7" fillId="4" borderId="0" xfId="3" applyFont="1" applyFill="1" applyAlignment="1">
      <alignment vertical="center"/>
    </xf>
    <xf numFmtId="0" fontId="24" fillId="0" borderId="0" xfId="0" applyFont="1" applyAlignment="1">
      <alignment horizontal="left"/>
    </xf>
    <xf numFmtId="10" fontId="0" fillId="0" borderId="0" xfId="0" applyNumberFormat="1" applyAlignment="1">
      <alignment horizontal="center"/>
    </xf>
    <xf numFmtId="0" fontId="7" fillId="0" borderId="0" xfId="0" applyFont="1" applyAlignment="1">
      <alignment horizontal="left"/>
    </xf>
    <xf numFmtId="168" fontId="0" fillId="0" borderId="0" xfId="0" applyNumberFormat="1" applyAlignment="1">
      <alignment horizontal="center"/>
    </xf>
    <xf numFmtId="0" fontId="0" fillId="7" borderId="6" xfId="0" applyFill="1" applyBorder="1" applyAlignment="1">
      <alignment horizontal="left"/>
    </xf>
    <xf numFmtId="0" fontId="14" fillId="7" borderId="6" xfId="0" applyFont="1" applyFill="1" applyBorder="1" applyAlignment="1">
      <alignment horizontal="left"/>
    </xf>
    <xf numFmtId="0" fontId="25" fillId="0" borderId="0" xfId="0" applyFont="1" applyAlignment="1">
      <alignment horizontal="left"/>
    </xf>
    <xf numFmtId="3" fontId="18" fillId="0" borderId="0" xfId="3" applyNumberFormat="1" applyFont="1" applyAlignment="1">
      <alignment vertical="center"/>
    </xf>
    <xf numFmtId="173" fontId="0" fillId="0" borderId="0" xfId="0" applyNumberFormat="1">
      <alignment horizontal="right"/>
    </xf>
    <xf numFmtId="9" fontId="0" fillId="0" borderId="0" xfId="1" applyFont="1" applyAlignment="1">
      <alignment horizontal="right"/>
    </xf>
    <xf numFmtId="9" fontId="0" fillId="0" borderId="0" xfId="0" applyNumberFormat="1">
      <alignment horizontal="right"/>
    </xf>
    <xf numFmtId="0" fontId="0" fillId="0" borderId="0" xfId="0" applyAlignment="1"/>
    <xf numFmtId="2" fontId="7" fillId="3" borderId="0" xfId="4" applyNumberFormat="1" applyFont="1" applyFill="1" applyAlignment="1">
      <alignment horizontal="center"/>
    </xf>
    <xf numFmtId="175" fontId="7" fillId="3" borderId="0" xfId="4" applyNumberFormat="1" applyFont="1" applyFill="1" applyAlignment="1">
      <alignment horizontal="center"/>
    </xf>
    <xf numFmtId="175" fontId="2" fillId="3" borderId="2" xfId="3" applyNumberFormat="1" applyFont="1" applyFill="1" applyBorder="1" applyAlignment="1">
      <alignment horizontal="right" vertical="center"/>
    </xf>
    <xf numFmtId="168" fontId="7" fillId="8" borderId="0" xfId="5" applyNumberFormat="1" applyFont="1" applyFill="1" applyAlignment="1">
      <alignment horizontal="right" vertical="center"/>
    </xf>
    <xf numFmtId="10" fontId="17" fillId="8" borderId="0" xfId="5" applyNumberFormat="1" applyFont="1" applyFill="1" applyAlignment="1">
      <alignment horizontal="center"/>
    </xf>
    <xf numFmtId="168" fontId="2" fillId="0" borderId="2" xfId="5" applyNumberFormat="1" applyFont="1" applyBorder="1" applyAlignment="1">
      <alignment horizontal="right" vertical="center"/>
    </xf>
    <xf numFmtId="175" fontId="7" fillId="0" borderId="0" xfId="3" applyNumberFormat="1" applyFont="1" applyAlignment="1">
      <alignment horizontal="right" vertical="center"/>
    </xf>
    <xf numFmtId="0" fontId="0" fillId="0" borderId="0" xfId="0" applyAlignment="1">
      <alignment horizontal="justify" vertical="top" wrapText="1"/>
    </xf>
    <xf numFmtId="0" fontId="2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 applyAlignment="1">
      <alignment horizontal="left"/>
    </xf>
    <xf numFmtId="171" fontId="4" fillId="0" borderId="0" xfId="0" applyNumberFormat="1" applyFont="1" applyAlignment="1">
      <alignment horizontal="center"/>
    </xf>
    <xf numFmtId="171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5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5" borderId="3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49" fontId="5" fillId="0" borderId="0" xfId="0" applyNumberFormat="1" applyFont="1" applyAlignment="1">
      <alignment horizontal="left"/>
    </xf>
    <xf numFmtId="0" fontId="2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2" xfId="0" applyFont="1" applyBorder="1" applyAlignment="1">
      <alignment horizontal="center"/>
    </xf>
    <xf numFmtId="0" fontId="5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3" fontId="2" fillId="3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9" fontId="2" fillId="3" borderId="7" xfId="1" applyFont="1" applyFill="1" applyBorder="1" applyAlignment="1">
      <alignment horizontal="center"/>
    </xf>
    <xf numFmtId="2" fontId="2" fillId="3" borderId="7" xfId="1" applyNumberFormat="1" applyFont="1" applyFill="1" applyBorder="1" applyAlignment="1">
      <alignment horizontal="center"/>
    </xf>
    <xf numFmtId="168" fontId="17" fillId="8" borderId="0" xfId="5" applyNumberFormat="1" applyFont="1" applyFill="1" applyAlignment="1">
      <alignment horizontal="right" vertical="center"/>
    </xf>
    <xf numFmtId="9" fontId="7" fillId="8" borderId="0" xfId="3" applyNumberFormat="1" applyFont="1" applyFill="1" applyAlignment="1">
      <alignment horizontal="right" vertical="center"/>
    </xf>
  </cellXfs>
  <cellStyles count="6">
    <cellStyle name="Normal" xfId="0" builtinId="0"/>
    <cellStyle name="Normal 2" xfId="4" xr:uid="{00000000-0005-0000-0000-000001000000}"/>
    <cellStyle name="Normal_stock market ratios FNAC" xfId="2" xr:uid="{00000000-0005-0000-0000-000002000000}"/>
    <cellStyle name="Normal_Valoración Corsan provisional" xfId="3" xr:uid="{00000000-0005-0000-0000-000003000000}"/>
    <cellStyle name="Percent" xfId="1" builtinId="5"/>
    <cellStyle name="Porcentaje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workbookViewId="0"/>
  </sheetViews>
  <sheetFormatPr defaultColWidth="9.109375" defaultRowHeight="13.2" x14ac:dyDescent="0.25"/>
  <cols>
    <col min="1" max="1" width="57.6640625" customWidth="1"/>
  </cols>
  <sheetData>
    <row r="1" spans="1:9" x14ac:dyDescent="0.25">
      <c r="A1" s="1" t="s">
        <v>198</v>
      </c>
    </row>
    <row r="2" spans="1:9" x14ac:dyDescent="0.25">
      <c r="A2" s="1" t="s">
        <v>199</v>
      </c>
    </row>
    <row r="3" spans="1:9" x14ac:dyDescent="0.25">
      <c r="A3" s="1" t="s">
        <v>200</v>
      </c>
    </row>
    <row r="5" spans="1:9" ht="52.5" customHeight="1" x14ac:dyDescent="0.25">
      <c r="A5" s="181" t="s">
        <v>0</v>
      </c>
      <c r="B5" s="181"/>
      <c r="C5" s="181"/>
      <c r="D5" s="181"/>
      <c r="E5" s="181"/>
      <c r="F5" s="181"/>
      <c r="G5" s="181"/>
      <c r="H5" s="181"/>
      <c r="I5" s="181"/>
    </row>
  </sheetData>
  <mergeCells count="1">
    <mergeCell ref="A5:I5"/>
  </mergeCells>
  <phoneticPr fontId="1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60"/>
  <sheetViews>
    <sheetView workbookViewId="0">
      <selection sqref="A1:G1"/>
    </sheetView>
  </sheetViews>
  <sheetFormatPr defaultColWidth="9.109375" defaultRowHeight="13.2" x14ac:dyDescent="0.25"/>
  <cols>
    <col min="1" max="1" width="30.109375" customWidth="1"/>
    <col min="2" max="2" width="15" customWidth="1"/>
  </cols>
  <sheetData>
    <row r="1" spans="1:7" x14ac:dyDescent="0.25">
      <c r="A1" s="187" t="s">
        <v>189</v>
      </c>
      <c r="B1" s="187"/>
      <c r="C1" s="187"/>
      <c r="D1" s="187"/>
      <c r="E1" s="187"/>
      <c r="F1" s="187"/>
      <c r="G1" s="187"/>
    </row>
    <row r="2" spans="1:7" x14ac:dyDescent="0.25">
      <c r="A2" s="188"/>
      <c r="B2" s="189"/>
      <c r="C2" s="189"/>
      <c r="D2" s="189"/>
      <c r="E2" s="189"/>
      <c r="F2" s="189"/>
      <c r="G2" s="189"/>
    </row>
    <row r="3" spans="1:7" x14ac:dyDescent="0.25">
      <c r="A3" s="200"/>
      <c r="B3" s="207" t="s">
        <v>188</v>
      </c>
      <c r="C3" s="182" t="s">
        <v>126</v>
      </c>
      <c r="D3" s="182"/>
      <c r="E3" s="182"/>
      <c r="F3" s="182"/>
      <c r="G3" s="182"/>
    </row>
    <row r="4" spans="1:7" x14ac:dyDescent="0.25">
      <c r="A4" s="188"/>
      <c r="B4" s="208"/>
      <c r="C4" s="8">
        <v>1980</v>
      </c>
      <c r="D4" s="8">
        <v>1981</v>
      </c>
      <c r="E4" s="8">
        <v>1982</v>
      </c>
      <c r="F4" s="8">
        <v>1983</v>
      </c>
      <c r="G4" s="8">
        <v>1984</v>
      </c>
    </row>
    <row r="5" spans="1:7" x14ac:dyDescent="0.25">
      <c r="A5" s="2"/>
      <c r="B5" s="68"/>
    </row>
    <row r="6" spans="1:7" x14ac:dyDescent="0.25">
      <c r="A6" s="2" t="s">
        <v>127</v>
      </c>
      <c r="B6" s="69"/>
      <c r="C6" s="56"/>
      <c r="D6" s="56"/>
      <c r="E6" s="56"/>
      <c r="F6" s="56"/>
      <c r="G6" s="56"/>
    </row>
    <row r="7" spans="1:7" x14ac:dyDescent="0.25">
      <c r="A7" s="10" t="s">
        <v>128</v>
      </c>
      <c r="B7" s="68"/>
      <c r="C7" s="57">
        <v>32000</v>
      </c>
      <c r="D7" s="57">
        <v>35000</v>
      </c>
      <c r="E7" s="57">
        <v>38000</v>
      </c>
      <c r="F7" s="57">
        <v>38000</v>
      </c>
      <c r="G7" s="57">
        <v>38000</v>
      </c>
    </row>
    <row r="8" spans="1:7" x14ac:dyDescent="0.25">
      <c r="A8" s="10" t="s">
        <v>129</v>
      </c>
      <c r="B8" s="68"/>
      <c r="C8" s="37">
        <v>415</v>
      </c>
      <c r="D8" s="37">
        <v>480</v>
      </c>
      <c r="E8" s="37">
        <v>520</v>
      </c>
      <c r="F8" s="37">
        <v>562</v>
      </c>
      <c r="G8" s="37">
        <v>606</v>
      </c>
    </row>
    <row r="9" spans="1:7" x14ac:dyDescent="0.25">
      <c r="A9" s="10" t="s">
        <v>130</v>
      </c>
      <c r="B9" s="68"/>
      <c r="C9" s="37">
        <v>13280</v>
      </c>
      <c r="D9" s="37">
        <v>16800</v>
      </c>
      <c r="E9" s="37">
        <v>19760</v>
      </c>
      <c r="F9" s="37">
        <v>21356</v>
      </c>
      <c r="G9" s="37">
        <v>23028</v>
      </c>
    </row>
    <row r="10" spans="1:7" x14ac:dyDescent="0.25">
      <c r="A10" s="10"/>
      <c r="B10" s="68"/>
      <c r="C10" s="58"/>
      <c r="D10" s="58"/>
      <c r="E10" s="58"/>
      <c r="F10" s="58"/>
      <c r="G10" s="58"/>
    </row>
    <row r="11" spans="1:7" x14ac:dyDescent="0.25">
      <c r="A11" s="2" t="s">
        <v>131</v>
      </c>
      <c r="B11" s="68"/>
      <c r="C11" s="9"/>
      <c r="D11" s="9"/>
      <c r="E11" s="9"/>
      <c r="F11" s="9"/>
      <c r="G11" s="9"/>
    </row>
    <row r="12" spans="1:7" x14ac:dyDescent="0.25">
      <c r="A12" s="33" t="s">
        <v>159</v>
      </c>
      <c r="B12" s="68"/>
      <c r="C12" s="37">
        <v>6304</v>
      </c>
      <c r="D12" s="37">
        <v>7735</v>
      </c>
      <c r="E12" s="37">
        <v>9386</v>
      </c>
      <c r="F12" s="37">
        <v>10526</v>
      </c>
      <c r="G12" s="37">
        <v>11780</v>
      </c>
    </row>
    <row r="13" spans="1:7" x14ac:dyDescent="0.25">
      <c r="A13" s="34" t="s">
        <v>160</v>
      </c>
      <c r="B13" s="68"/>
      <c r="C13" s="38">
        <v>645</v>
      </c>
      <c r="D13" s="38">
        <v>791</v>
      </c>
      <c r="E13" s="38">
        <v>875</v>
      </c>
      <c r="F13" s="38">
        <v>940</v>
      </c>
      <c r="G13" s="38">
        <v>992</v>
      </c>
    </row>
    <row r="14" spans="1:7" x14ac:dyDescent="0.25">
      <c r="A14" s="35" t="s">
        <v>132</v>
      </c>
      <c r="B14" s="68"/>
      <c r="C14" s="57">
        <v>1285</v>
      </c>
      <c r="D14" s="57">
        <v>1621</v>
      </c>
      <c r="E14" s="57">
        <v>1753</v>
      </c>
      <c r="F14" s="57">
        <v>1836</v>
      </c>
      <c r="G14" s="57">
        <v>1956</v>
      </c>
    </row>
    <row r="15" spans="1:7" x14ac:dyDescent="0.25">
      <c r="A15" s="10" t="s">
        <v>133</v>
      </c>
      <c r="B15" s="70"/>
      <c r="C15" s="67">
        <v>8234</v>
      </c>
      <c r="D15" s="67">
        <v>10147</v>
      </c>
      <c r="E15" s="67">
        <v>12014</v>
      </c>
      <c r="F15" s="67">
        <v>13302</v>
      </c>
      <c r="G15" s="67">
        <v>14728</v>
      </c>
    </row>
    <row r="16" spans="1:7" x14ac:dyDescent="0.25">
      <c r="A16" s="33" t="s">
        <v>163</v>
      </c>
      <c r="B16" s="68"/>
      <c r="C16" s="37">
        <v>1180</v>
      </c>
      <c r="D16" s="37">
        <v>1297</v>
      </c>
      <c r="E16" s="37">
        <v>1427</v>
      </c>
      <c r="F16" s="37">
        <v>1580</v>
      </c>
      <c r="G16" s="37">
        <v>1738</v>
      </c>
    </row>
    <row r="17" spans="1:7" x14ac:dyDescent="0.25">
      <c r="A17" s="34" t="s">
        <v>161</v>
      </c>
      <c r="B17" s="68"/>
      <c r="C17" s="38">
        <v>256</v>
      </c>
      <c r="D17" s="38">
        <v>277</v>
      </c>
      <c r="E17" s="38">
        <v>299</v>
      </c>
      <c r="F17" s="38">
        <v>322</v>
      </c>
      <c r="G17" s="38">
        <v>354</v>
      </c>
    </row>
    <row r="18" spans="1:7" x14ac:dyDescent="0.25">
      <c r="A18" s="34" t="s">
        <v>162</v>
      </c>
      <c r="B18" s="68"/>
      <c r="C18" s="57">
        <v>1154</v>
      </c>
      <c r="D18" s="57">
        <v>1148</v>
      </c>
      <c r="E18" s="57">
        <v>1179</v>
      </c>
      <c r="F18" s="57">
        <v>1113</v>
      </c>
      <c r="G18" s="57">
        <v>1153</v>
      </c>
    </row>
    <row r="19" spans="1:7" x14ac:dyDescent="0.25">
      <c r="A19" s="10" t="s">
        <v>134</v>
      </c>
      <c r="B19" s="70"/>
      <c r="C19" s="67">
        <v>2590</v>
      </c>
      <c r="D19" s="67">
        <v>2722</v>
      </c>
      <c r="E19" s="67">
        <v>2905</v>
      </c>
      <c r="F19" s="67">
        <v>3015</v>
      </c>
      <c r="G19" s="67">
        <v>3245</v>
      </c>
    </row>
    <row r="20" spans="1:7" x14ac:dyDescent="0.25">
      <c r="A20" s="1" t="s">
        <v>135</v>
      </c>
      <c r="B20" s="70"/>
      <c r="C20" s="67">
        <v>10824</v>
      </c>
      <c r="D20" s="67">
        <v>12869</v>
      </c>
      <c r="E20" s="67">
        <v>14919</v>
      </c>
      <c r="F20" s="67">
        <v>16317</v>
      </c>
      <c r="G20" s="67">
        <v>17973</v>
      </c>
    </row>
    <row r="21" spans="1:7" x14ac:dyDescent="0.25">
      <c r="A21" s="1"/>
      <c r="B21" s="68"/>
      <c r="C21" s="58"/>
      <c r="D21" s="58"/>
      <c r="E21" s="58"/>
      <c r="F21" s="58"/>
      <c r="G21" s="58"/>
    </row>
    <row r="22" spans="1:7" x14ac:dyDescent="0.25">
      <c r="A22" s="2" t="s">
        <v>136</v>
      </c>
      <c r="B22" s="68"/>
      <c r="C22" s="9"/>
      <c r="D22" s="9"/>
      <c r="E22" s="9"/>
      <c r="F22" s="9"/>
      <c r="G22" s="9"/>
    </row>
    <row r="23" spans="1:7" x14ac:dyDescent="0.25">
      <c r="A23" s="10" t="s">
        <v>138</v>
      </c>
      <c r="B23" s="68"/>
      <c r="C23" s="37">
        <v>112</v>
      </c>
      <c r="D23" s="37">
        <v>125</v>
      </c>
      <c r="E23" s="37">
        <v>138</v>
      </c>
      <c r="F23" s="37">
        <v>152</v>
      </c>
      <c r="G23" s="37">
        <v>168</v>
      </c>
    </row>
    <row r="24" spans="1:7" x14ac:dyDescent="0.25">
      <c r="A24" s="10" t="s">
        <v>139</v>
      </c>
      <c r="B24" s="68"/>
      <c r="C24" s="38">
        <v>451</v>
      </c>
      <c r="D24" s="38">
        <v>478</v>
      </c>
      <c r="E24" s="38">
        <v>508</v>
      </c>
      <c r="F24" s="38">
        <v>543</v>
      </c>
      <c r="G24" s="38">
        <v>591</v>
      </c>
    </row>
    <row r="25" spans="1:7" x14ac:dyDescent="0.25">
      <c r="A25" s="10" t="s">
        <v>137</v>
      </c>
      <c r="B25" s="71"/>
      <c r="C25" s="66">
        <v>1060</v>
      </c>
      <c r="D25" s="66">
        <v>1110</v>
      </c>
      <c r="E25" s="66">
        <v>1160</v>
      </c>
      <c r="F25" s="66">
        <v>1210</v>
      </c>
      <c r="G25" s="66">
        <v>1270</v>
      </c>
    </row>
    <row r="26" spans="1:7" x14ac:dyDescent="0.25">
      <c r="A26" s="10" t="s">
        <v>140</v>
      </c>
      <c r="B26" s="71"/>
      <c r="C26" s="66">
        <v>1623</v>
      </c>
      <c r="D26" s="66">
        <v>1713</v>
      </c>
      <c r="E26" s="66">
        <v>1806</v>
      </c>
      <c r="F26" s="66">
        <v>1905</v>
      </c>
      <c r="G26" s="66">
        <v>2029</v>
      </c>
    </row>
    <row r="27" spans="1:7" ht="13.8" thickBot="1" x14ac:dyDescent="0.3">
      <c r="A27" s="2" t="s">
        <v>141</v>
      </c>
      <c r="B27" s="72"/>
      <c r="C27" s="59">
        <v>833</v>
      </c>
      <c r="D27" s="59">
        <v>2218</v>
      </c>
      <c r="E27" s="59">
        <v>3035</v>
      </c>
      <c r="F27" s="59">
        <v>3134</v>
      </c>
      <c r="G27" s="59">
        <v>3026</v>
      </c>
    </row>
    <row r="28" spans="1:7" ht="13.8" thickTop="1" x14ac:dyDescent="0.25">
      <c r="A28" s="2"/>
      <c r="B28" s="68"/>
      <c r="C28" s="58"/>
      <c r="D28" s="58"/>
      <c r="E28" s="58"/>
      <c r="F28" s="58"/>
      <c r="G28" s="58"/>
    </row>
    <row r="29" spans="1:7" x14ac:dyDescent="0.25">
      <c r="A29" s="2" t="s">
        <v>142</v>
      </c>
      <c r="B29" s="68"/>
      <c r="C29" s="9"/>
      <c r="D29" s="9"/>
      <c r="E29" s="9"/>
      <c r="F29" s="9"/>
      <c r="G29" s="9"/>
    </row>
    <row r="30" spans="1:7" x14ac:dyDescent="0.25">
      <c r="A30" s="10" t="s">
        <v>143</v>
      </c>
      <c r="B30" s="73">
        <v>1622</v>
      </c>
      <c r="C30" s="37">
        <v>1328</v>
      </c>
      <c r="D30" s="37">
        <v>1680</v>
      </c>
      <c r="E30" s="37">
        <v>1976</v>
      </c>
      <c r="F30" s="37">
        <v>2136</v>
      </c>
      <c r="G30" s="37">
        <v>2303</v>
      </c>
    </row>
    <row r="31" spans="1:7" x14ac:dyDescent="0.25">
      <c r="A31" s="10" t="s">
        <v>144</v>
      </c>
      <c r="B31" s="80">
        <v>651</v>
      </c>
      <c r="C31" s="81">
        <v>598</v>
      </c>
      <c r="D31" s="81">
        <v>756</v>
      </c>
      <c r="E31" s="81">
        <v>889</v>
      </c>
      <c r="F31" s="81">
        <v>961</v>
      </c>
      <c r="G31" s="65">
        <v>1036</v>
      </c>
    </row>
    <row r="32" spans="1:7" x14ac:dyDescent="0.25">
      <c r="A32" s="10" t="s">
        <v>145</v>
      </c>
      <c r="B32" s="74">
        <v>10600</v>
      </c>
      <c r="C32" s="63">
        <v>10025</v>
      </c>
      <c r="D32" s="63">
        <v>9440</v>
      </c>
      <c r="E32" s="63">
        <v>8840</v>
      </c>
      <c r="F32" s="63">
        <v>8230</v>
      </c>
      <c r="G32" s="63">
        <v>7560</v>
      </c>
    </row>
    <row r="33" spans="1:7" x14ac:dyDescent="0.25">
      <c r="A33" s="10" t="s">
        <v>140</v>
      </c>
      <c r="B33" s="73">
        <v>12873</v>
      </c>
      <c r="C33" s="37">
        <v>11951</v>
      </c>
      <c r="D33" s="37">
        <v>11876</v>
      </c>
      <c r="E33" s="37">
        <v>11705</v>
      </c>
      <c r="F33" s="37">
        <v>11327</v>
      </c>
      <c r="G33" s="37">
        <v>10899</v>
      </c>
    </row>
    <row r="34" spans="1:7" x14ac:dyDescent="0.25">
      <c r="A34" s="10"/>
      <c r="B34" s="75"/>
      <c r="C34" s="58"/>
      <c r="D34" s="58"/>
      <c r="E34" s="58"/>
      <c r="F34" s="58"/>
      <c r="G34" s="58"/>
    </row>
    <row r="35" spans="1:7" x14ac:dyDescent="0.25">
      <c r="A35" s="2" t="s">
        <v>146</v>
      </c>
      <c r="B35" s="68"/>
      <c r="C35" s="9"/>
      <c r="D35" s="9"/>
      <c r="E35" s="9"/>
      <c r="F35" s="9"/>
      <c r="G35" s="9"/>
    </row>
    <row r="36" spans="1:7" x14ac:dyDescent="0.25">
      <c r="A36" s="10" t="s">
        <v>147</v>
      </c>
      <c r="B36" s="82">
        <v>873</v>
      </c>
      <c r="C36" s="83">
        <v>730</v>
      </c>
      <c r="D36" s="83">
        <v>924</v>
      </c>
      <c r="E36" s="63">
        <v>1087</v>
      </c>
      <c r="F36" s="63">
        <v>1175</v>
      </c>
      <c r="G36" s="63">
        <v>1267</v>
      </c>
    </row>
    <row r="37" spans="1:7" ht="13.8" thickBot="1" x14ac:dyDescent="0.3">
      <c r="A37" s="2" t="s">
        <v>148</v>
      </c>
      <c r="B37" s="76">
        <v>12000</v>
      </c>
      <c r="C37" s="59">
        <v>11221</v>
      </c>
      <c r="D37" s="59">
        <v>10952</v>
      </c>
      <c r="E37" s="59">
        <v>10618</v>
      </c>
      <c r="F37" s="59">
        <v>10152</v>
      </c>
      <c r="G37" s="59">
        <v>9632</v>
      </c>
    </row>
    <row r="38" spans="1:7" ht="13.8" thickTop="1" x14ac:dyDescent="0.25">
      <c r="A38" s="2"/>
      <c r="B38" s="75"/>
      <c r="C38" s="58"/>
      <c r="D38" s="58"/>
      <c r="E38" s="58"/>
      <c r="F38" s="58"/>
      <c r="G38" s="58"/>
    </row>
    <row r="39" spans="1:7" x14ac:dyDescent="0.25">
      <c r="A39" s="2" t="s">
        <v>149</v>
      </c>
      <c r="B39" s="68"/>
      <c r="C39" s="9"/>
      <c r="D39" s="9"/>
      <c r="E39" s="9"/>
      <c r="F39" s="9"/>
      <c r="G39" s="9"/>
    </row>
    <row r="40" spans="1:7" x14ac:dyDescent="0.25">
      <c r="A40" s="10" t="s">
        <v>150</v>
      </c>
      <c r="B40" s="68"/>
      <c r="C40" s="60">
        <v>0.47499999999999998</v>
      </c>
      <c r="D40" s="60">
        <v>0.46</v>
      </c>
      <c r="E40" s="60">
        <v>0.47499999999999998</v>
      </c>
      <c r="F40" s="60">
        <v>0.49299999999999999</v>
      </c>
      <c r="G40" s="60">
        <v>0.51200000000000001</v>
      </c>
    </row>
    <row r="41" spans="1:7" x14ac:dyDescent="0.25">
      <c r="A41" s="10" t="s">
        <v>151</v>
      </c>
      <c r="B41" s="68"/>
      <c r="C41" s="62">
        <v>62</v>
      </c>
      <c r="D41" s="62">
        <v>60.4</v>
      </c>
      <c r="E41" s="62">
        <v>60.8</v>
      </c>
      <c r="F41" s="62">
        <v>62.3</v>
      </c>
      <c r="G41" s="62">
        <v>64</v>
      </c>
    </row>
    <row r="42" spans="1:7" x14ac:dyDescent="0.25">
      <c r="A42" s="10" t="s">
        <v>152</v>
      </c>
      <c r="B42" s="68"/>
      <c r="C42" s="62">
        <v>19.5</v>
      </c>
      <c r="D42" s="62">
        <v>16.2</v>
      </c>
      <c r="E42" s="62">
        <v>14.7</v>
      </c>
      <c r="F42" s="62">
        <v>14.1</v>
      </c>
      <c r="G42" s="62">
        <v>14.1</v>
      </c>
    </row>
    <row r="43" spans="1:7" x14ac:dyDescent="0.25">
      <c r="A43" s="10" t="s">
        <v>153</v>
      </c>
      <c r="B43" s="68"/>
      <c r="C43" s="62">
        <v>81.5</v>
      </c>
      <c r="D43" s="62">
        <v>76.599999999999994</v>
      </c>
      <c r="E43" s="62">
        <v>75.5</v>
      </c>
      <c r="F43" s="62">
        <v>76.400000000000006</v>
      </c>
      <c r="G43" s="62">
        <v>78</v>
      </c>
    </row>
    <row r="44" spans="1:7" x14ac:dyDescent="0.25">
      <c r="A44" s="10" t="s">
        <v>154</v>
      </c>
      <c r="B44" s="68"/>
      <c r="C44" s="62">
        <v>6.3</v>
      </c>
      <c r="D44" s="62">
        <v>13.2</v>
      </c>
      <c r="E44" s="62">
        <v>15.4</v>
      </c>
      <c r="F44" s="62">
        <v>14.7</v>
      </c>
      <c r="G44" s="62">
        <v>13.1</v>
      </c>
    </row>
    <row r="45" spans="1:7" x14ac:dyDescent="0.25">
      <c r="A45" s="10" t="s">
        <v>143</v>
      </c>
      <c r="B45" s="68"/>
      <c r="C45" s="62">
        <v>10</v>
      </c>
      <c r="D45" s="62">
        <v>10</v>
      </c>
      <c r="E45" s="62">
        <v>10</v>
      </c>
      <c r="F45" s="62">
        <v>10</v>
      </c>
      <c r="G45" s="62">
        <v>10</v>
      </c>
    </row>
    <row r="46" spans="1:7" x14ac:dyDescent="0.25">
      <c r="A46" s="10" t="s">
        <v>144</v>
      </c>
      <c r="B46" s="68"/>
      <c r="C46" s="62">
        <v>4.5</v>
      </c>
      <c r="D46" s="62">
        <v>4.5</v>
      </c>
      <c r="E46" s="62">
        <v>4.5</v>
      </c>
      <c r="F46" s="62">
        <v>4.5</v>
      </c>
      <c r="G46" s="62">
        <v>4.5</v>
      </c>
    </row>
    <row r="47" spans="1:7" x14ac:dyDescent="0.25">
      <c r="A47" s="10" t="s">
        <v>147</v>
      </c>
      <c r="B47" s="68"/>
      <c r="C47" s="62">
        <v>5.5</v>
      </c>
      <c r="D47" s="62">
        <v>5.5</v>
      </c>
      <c r="E47" s="62">
        <v>5.5</v>
      </c>
      <c r="F47" s="62">
        <v>5.5</v>
      </c>
      <c r="G47" s="62">
        <v>5.5</v>
      </c>
    </row>
    <row r="48" spans="1:7" x14ac:dyDescent="0.25">
      <c r="A48" s="10" t="s">
        <v>155</v>
      </c>
      <c r="B48" s="71"/>
      <c r="C48" s="64">
        <v>0.84499999999999997</v>
      </c>
      <c r="D48" s="64">
        <v>0.65200000000000002</v>
      </c>
      <c r="E48" s="64">
        <v>0.53700000000000003</v>
      </c>
      <c r="F48" s="64">
        <v>0.47499999999999998</v>
      </c>
      <c r="G48" s="64">
        <v>0.41799999999999998</v>
      </c>
    </row>
    <row r="49" spans="1:7" ht="13.8" thickBot="1" x14ac:dyDescent="0.3">
      <c r="A49" s="2" t="s">
        <v>156</v>
      </c>
      <c r="B49" s="72"/>
      <c r="C49" s="61">
        <v>7.3999999999999996E-2</v>
      </c>
      <c r="D49" s="61">
        <v>0.20300000000000001</v>
      </c>
      <c r="E49" s="61">
        <v>0.28599999999999998</v>
      </c>
      <c r="F49" s="61">
        <v>0.309</v>
      </c>
      <c r="G49" s="61">
        <v>0.314</v>
      </c>
    </row>
    <row r="50" spans="1:7" ht="13.8" thickTop="1" x14ac:dyDescent="0.25">
      <c r="A50" s="6"/>
      <c r="B50" s="6"/>
      <c r="C50" s="6"/>
      <c r="D50" s="6"/>
      <c r="E50" s="6"/>
      <c r="F50" s="6"/>
      <c r="G50" s="6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ht="63.75" customHeight="1" x14ac:dyDescent="0.25">
      <c r="A52" s="205" t="s">
        <v>190</v>
      </c>
      <c r="B52" s="206"/>
      <c r="C52" s="206"/>
      <c r="D52" s="206"/>
      <c r="E52" s="206"/>
      <c r="F52" s="206"/>
      <c r="G52" s="206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</sheetData>
  <mergeCells count="6">
    <mergeCell ref="A52:G52"/>
    <mergeCell ref="A3:A4"/>
    <mergeCell ref="A1:G1"/>
    <mergeCell ref="A2:G2"/>
    <mergeCell ref="B3:B4"/>
    <mergeCell ref="C3:G3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2"/>
  <sheetViews>
    <sheetView workbookViewId="0">
      <selection activeCell="A10" sqref="A10"/>
    </sheetView>
  </sheetViews>
  <sheetFormatPr defaultColWidth="9.109375" defaultRowHeight="13.2" x14ac:dyDescent="0.25"/>
  <cols>
    <col min="1" max="1" width="24.6640625" customWidth="1"/>
  </cols>
  <sheetData>
    <row r="1" spans="1:17" x14ac:dyDescent="0.25">
      <c r="A1" s="187" t="s">
        <v>21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</row>
    <row r="2" spans="1:17" x14ac:dyDescent="0.25">
      <c r="A2" s="188"/>
      <c r="B2" s="189"/>
      <c r="C2" s="189"/>
      <c r="D2" s="189"/>
      <c r="E2" s="189"/>
      <c r="F2" s="189"/>
      <c r="G2" s="189"/>
      <c r="H2" s="189"/>
      <c r="I2" s="189"/>
      <c r="J2" s="189"/>
      <c r="K2" s="189"/>
      <c r="L2" s="189"/>
      <c r="M2" s="189"/>
      <c r="N2" s="189"/>
      <c r="O2" s="189"/>
      <c r="P2" s="189"/>
    </row>
    <row r="3" spans="1:17" x14ac:dyDescent="0.25">
      <c r="A3" s="4"/>
      <c r="B3" s="182" t="s">
        <v>1</v>
      </c>
      <c r="C3" s="182"/>
      <c r="D3" s="182"/>
      <c r="E3" s="182"/>
      <c r="F3" s="182"/>
      <c r="G3" s="182" t="s">
        <v>2</v>
      </c>
      <c r="H3" s="182"/>
      <c r="I3" s="182"/>
      <c r="J3" s="182"/>
      <c r="K3" s="182"/>
      <c r="L3" s="182" t="s">
        <v>27</v>
      </c>
      <c r="M3" s="182"/>
      <c r="N3" s="182"/>
      <c r="O3" s="182"/>
      <c r="P3" s="182"/>
    </row>
    <row r="4" spans="1:17" x14ac:dyDescent="0.25">
      <c r="A4" s="6"/>
      <c r="B4" s="8">
        <v>1974</v>
      </c>
      <c r="C4" s="8">
        <v>1975</v>
      </c>
      <c r="D4" s="8">
        <v>1976</v>
      </c>
      <c r="E4" s="8">
        <v>1977</v>
      </c>
      <c r="F4" s="8">
        <v>1978</v>
      </c>
      <c r="G4" s="8">
        <v>1974</v>
      </c>
      <c r="H4" s="8">
        <v>1975</v>
      </c>
      <c r="I4" s="8">
        <v>1976</v>
      </c>
      <c r="J4" s="8">
        <v>1977</v>
      </c>
      <c r="K4" s="8">
        <v>1978</v>
      </c>
      <c r="L4" s="8">
        <v>1974</v>
      </c>
      <c r="M4" s="8">
        <v>1975</v>
      </c>
      <c r="N4" s="8">
        <v>1976</v>
      </c>
      <c r="O4" s="8">
        <v>1977</v>
      </c>
      <c r="P4" s="8">
        <v>1978</v>
      </c>
    </row>
    <row r="5" spans="1:17" x14ac:dyDescent="0.25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7" x14ac:dyDescent="0.25">
      <c r="A6" s="1" t="s">
        <v>3</v>
      </c>
      <c r="B6" s="11">
        <v>4828</v>
      </c>
      <c r="C6" s="11">
        <v>4671</v>
      </c>
      <c r="D6" s="11">
        <v>4805</v>
      </c>
      <c r="E6" s="11">
        <v>5235</v>
      </c>
      <c r="F6" s="11">
        <v>5490</v>
      </c>
      <c r="G6" s="11">
        <v>2216</v>
      </c>
      <c r="H6" s="11">
        <v>2333</v>
      </c>
      <c r="I6" s="11">
        <v>2630</v>
      </c>
      <c r="J6" s="11">
        <v>2923</v>
      </c>
      <c r="K6" s="11">
        <v>3268</v>
      </c>
      <c r="L6" s="11">
        <v>4938</v>
      </c>
      <c r="M6" s="11">
        <v>4888</v>
      </c>
      <c r="N6" s="11">
        <v>5652</v>
      </c>
      <c r="O6" s="11">
        <v>6234</v>
      </c>
      <c r="P6" s="11">
        <v>6888</v>
      </c>
    </row>
    <row r="7" spans="1:17" x14ac:dyDescent="0.25">
      <c r="A7" s="1" t="s">
        <v>4</v>
      </c>
      <c r="B7" s="18">
        <v>323</v>
      </c>
      <c r="C7" s="18">
        <v>198</v>
      </c>
      <c r="D7" s="18">
        <v>212</v>
      </c>
      <c r="E7" s="18">
        <v>251</v>
      </c>
      <c r="F7" s="18">
        <v>349</v>
      </c>
      <c r="G7" s="18">
        <v>151</v>
      </c>
      <c r="H7" s="18">
        <v>116</v>
      </c>
      <c r="I7" s="18">
        <v>117</v>
      </c>
      <c r="J7" s="18">
        <v>135</v>
      </c>
      <c r="K7" s="18">
        <v>120</v>
      </c>
      <c r="L7" s="18">
        <v>558</v>
      </c>
      <c r="M7" s="18">
        <v>616</v>
      </c>
      <c r="N7" s="18">
        <v>613</v>
      </c>
      <c r="O7" s="18">
        <v>566</v>
      </c>
      <c r="P7" s="18">
        <v>575</v>
      </c>
    </row>
    <row r="8" spans="1:17" x14ac:dyDescent="0.25">
      <c r="A8" s="1" t="s">
        <v>5</v>
      </c>
      <c r="B8" s="14">
        <v>7.6</v>
      </c>
      <c r="C8" s="14">
        <v>4.66</v>
      </c>
      <c r="D8" s="14">
        <v>4.9800000000000004</v>
      </c>
      <c r="E8" s="14">
        <v>5.91</v>
      </c>
      <c r="F8" s="14">
        <v>8.1999999999999993</v>
      </c>
      <c r="G8" s="14">
        <v>5.43</v>
      </c>
      <c r="H8" s="14">
        <v>4.17</v>
      </c>
      <c r="I8" s="14">
        <v>4.5199999999999996</v>
      </c>
      <c r="J8" s="14">
        <v>4.93</v>
      </c>
      <c r="K8" s="14">
        <v>4.25</v>
      </c>
      <c r="L8" s="14">
        <v>3.18</v>
      </c>
      <c r="M8" s="14">
        <v>3.33</v>
      </c>
      <c r="N8" s="14">
        <v>3.3</v>
      </c>
      <c r="O8" s="14">
        <v>3.01</v>
      </c>
      <c r="P8" s="14">
        <v>3.16</v>
      </c>
    </row>
    <row r="9" spans="1:17" x14ac:dyDescent="0.25">
      <c r="A9" s="1" t="s">
        <v>6</v>
      </c>
      <c r="B9" s="14">
        <v>1</v>
      </c>
      <c r="C9" s="14">
        <v>1.25</v>
      </c>
      <c r="D9" s="14">
        <v>1.5</v>
      </c>
      <c r="E9" s="14">
        <v>1.65</v>
      </c>
      <c r="F9" s="14">
        <v>1.8</v>
      </c>
      <c r="G9" s="14">
        <v>1.53</v>
      </c>
      <c r="H9" s="14">
        <v>1.8</v>
      </c>
      <c r="I9" s="14">
        <v>1.8</v>
      </c>
      <c r="J9" s="14">
        <v>1.85</v>
      </c>
      <c r="K9" s="14">
        <v>2</v>
      </c>
      <c r="L9" s="14">
        <v>0.6</v>
      </c>
      <c r="M9" s="14">
        <v>0.75</v>
      </c>
      <c r="N9" s="14">
        <v>0.95</v>
      </c>
      <c r="O9" s="14">
        <v>1.1499999999999999</v>
      </c>
      <c r="P9" s="14">
        <v>1.3</v>
      </c>
    </row>
    <row r="10" spans="1:17" x14ac:dyDescent="0.25">
      <c r="A10" s="1" t="s">
        <v>7</v>
      </c>
      <c r="B10" s="15">
        <v>5.2999999999999999E-2</v>
      </c>
      <c r="C10" s="15">
        <v>5.7000000000000002E-2</v>
      </c>
      <c r="D10" s="15">
        <v>4.2999999999999997E-2</v>
      </c>
      <c r="E10" s="15">
        <v>0.05</v>
      </c>
      <c r="F10" s="15">
        <v>4.1000000000000002E-2</v>
      </c>
      <c r="G10" s="15">
        <v>6.3E-2</v>
      </c>
      <c r="H10" s="15">
        <v>5.3999999999999999E-2</v>
      </c>
      <c r="I10" s="15">
        <v>4.4999999999999998E-2</v>
      </c>
      <c r="J10" s="15">
        <v>4.4999999999999998E-2</v>
      </c>
      <c r="K10" s="15">
        <v>7.0999999999999994E-2</v>
      </c>
      <c r="L10" s="15">
        <v>2.5000000000000001E-2</v>
      </c>
      <c r="M10" s="15">
        <v>1.7000000000000001E-2</v>
      </c>
      <c r="N10" s="15">
        <v>2.3E-2</v>
      </c>
      <c r="O10" s="15">
        <v>4.4999999999999998E-2</v>
      </c>
      <c r="P10" s="15">
        <v>5.6000000000000001E-2</v>
      </c>
    </row>
    <row r="11" spans="1:17" x14ac:dyDescent="0.25">
      <c r="A11" s="1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</row>
    <row r="12" spans="1:17" x14ac:dyDescent="0.25">
      <c r="A12" s="1" t="s">
        <v>8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spans="1:17" x14ac:dyDescent="0.25">
      <c r="A13" s="10" t="s">
        <v>9</v>
      </c>
      <c r="B13" s="13">
        <v>23</v>
      </c>
      <c r="C13" s="13">
        <v>30</v>
      </c>
      <c r="D13" s="13">
        <v>36</v>
      </c>
      <c r="E13" s="13">
        <v>46</v>
      </c>
      <c r="F13" s="13">
        <v>48</v>
      </c>
      <c r="G13" s="13">
        <v>54</v>
      </c>
      <c r="H13" s="13">
        <v>42</v>
      </c>
      <c r="I13" s="13">
        <v>45</v>
      </c>
      <c r="J13" s="13">
        <v>51</v>
      </c>
      <c r="K13" s="13">
        <v>45</v>
      </c>
      <c r="L13" s="13">
        <v>35</v>
      </c>
      <c r="M13" s="13">
        <v>48</v>
      </c>
      <c r="N13" s="13">
        <v>57</v>
      </c>
      <c r="O13" s="13">
        <v>44</v>
      </c>
      <c r="P13" s="13">
        <v>31</v>
      </c>
    </row>
    <row r="14" spans="1:17" x14ac:dyDescent="0.25">
      <c r="A14" s="10" t="s">
        <v>10</v>
      </c>
      <c r="B14" s="18">
        <v>10</v>
      </c>
      <c r="C14" s="18">
        <v>17</v>
      </c>
      <c r="D14" s="18">
        <v>21</v>
      </c>
      <c r="E14" s="18">
        <v>30</v>
      </c>
      <c r="F14" s="18">
        <v>32</v>
      </c>
      <c r="G14" s="18">
        <v>23</v>
      </c>
      <c r="H14" s="18">
        <v>27</v>
      </c>
      <c r="I14" s="18">
        <v>33</v>
      </c>
      <c r="J14" s="18">
        <v>39</v>
      </c>
      <c r="K14" s="18">
        <v>28</v>
      </c>
      <c r="L14" s="18">
        <v>25</v>
      </c>
      <c r="M14" s="18">
        <v>27</v>
      </c>
      <c r="N14" s="18">
        <v>38</v>
      </c>
      <c r="O14" s="18">
        <v>25</v>
      </c>
      <c r="P14" s="18">
        <v>22</v>
      </c>
      <c r="Q14" s="19"/>
    </row>
    <row r="15" spans="1:17" x14ac:dyDescent="0.25">
      <c r="A15" s="10" t="s">
        <v>11</v>
      </c>
      <c r="B15" s="18">
        <v>19</v>
      </c>
      <c r="C15" s="18">
        <v>22</v>
      </c>
      <c r="D15" s="18">
        <v>35</v>
      </c>
      <c r="E15" s="18">
        <v>33</v>
      </c>
      <c r="F15" s="18">
        <v>44</v>
      </c>
      <c r="G15" s="18">
        <v>28</v>
      </c>
      <c r="H15" s="18">
        <v>33</v>
      </c>
      <c r="I15" s="18">
        <v>40</v>
      </c>
      <c r="J15" s="18">
        <v>44</v>
      </c>
      <c r="K15" s="18">
        <v>28</v>
      </c>
      <c r="L15" s="18">
        <v>28</v>
      </c>
      <c r="M15" s="18">
        <v>46</v>
      </c>
      <c r="N15" s="18">
        <v>43</v>
      </c>
      <c r="O15" s="18">
        <v>27</v>
      </c>
      <c r="P15" s="18">
        <v>25</v>
      </c>
      <c r="Q15" s="19"/>
    </row>
    <row r="16" spans="1:17" x14ac:dyDescent="0.25">
      <c r="A16" s="1" t="s">
        <v>12</v>
      </c>
      <c r="B16" s="20">
        <v>2.5</v>
      </c>
      <c r="C16" s="20">
        <v>4.7</v>
      </c>
      <c r="D16" s="18">
        <v>7</v>
      </c>
      <c r="E16" s="20">
        <v>5.6</v>
      </c>
      <c r="F16" s="20">
        <v>5.4</v>
      </c>
      <c r="G16" s="20">
        <v>5.2</v>
      </c>
      <c r="H16" s="20">
        <v>7.9</v>
      </c>
      <c r="I16" s="20">
        <v>8.8000000000000007</v>
      </c>
      <c r="J16" s="20">
        <v>8.9</v>
      </c>
      <c r="K16" s="20">
        <v>6.6</v>
      </c>
      <c r="L16" s="20">
        <v>8.8000000000000007</v>
      </c>
      <c r="M16" s="20">
        <v>13.8</v>
      </c>
      <c r="N16" s="18">
        <v>13</v>
      </c>
      <c r="O16" s="18">
        <v>9</v>
      </c>
      <c r="P16" s="20">
        <v>7.9</v>
      </c>
    </row>
    <row r="17" spans="1:17" x14ac:dyDescent="0.25">
      <c r="A17" s="1"/>
      <c r="B17" s="20"/>
      <c r="C17" s="20"/>
      <c r="D17" s="18"/>
      <c r="E17" s="20"/>
      <c r="F17" s="20"/>
      <c r="G17" s="20"/>
      <c r="H17" s="20"/>
      <c r="I17" s="20"/>
      <c r="J17" s="20"/>
      <c r="K17" s="20"/>
      <c r="L17" s="20"/>
      <c r="M17" s="20"/>
      <c r="N17" s="18"/>
      <c r="O17" s="18"/>
      <c r="P17" s="20"/>
    </row>
    <row r="18" spans="1:17" x14ac:dyDescent="0.25">
      <c r="A18" s="1" t="s">
        <v>13</v>
      </c>
      <c r="B18" s="11">
        <v>2014</v>
      </c>
      <c r="C18" s="11">
        <v>2109</v>
      </c>
      <c r="D18" s="11">
        <v>2198</v>
      </c>
      <c r="E18" s="11">
        <v>2465</v>
      </c>
      <c r="F18" s="11">
        <v>2527</v>
      </c>
      <c r="G18" s="11">
        <v>1550</v>
      </c>
      <c r="H18" s="11">
        <v>1839</v>
      </c>
      <c r="I18" s="11">
        <v>1959</v>
      </c>
      <c r="J18" s="11">
        <v>2279</v>
      </c>
      <c r="K18" s="11">
        <v>2467</v>
      </c>
      <c r="L18" s="11">
        <v>3498</v>
      </c>
      <c r="M18" s="11">
        <v>4316</v>
      </c>
      <c r="N18" s="11">
        <v>5118</v>
      </c>
      <c r="O18" s="11">
        <v>5889</v>
      </c>
      <c r="P18" s="11">
        <v>6793</v>
      </c>
    </row>
    <row r="19" spans="1:17" x14ac:dyDescent="0.25">
      <c r="A19" s="10" t="s">
        <v>14</v>
      </c>
      <c r="B19" s="18">
        <v>44</v>
      </c>
      <c r="C19" s="18">
        <v>37</v>
      </c>
      <c r="D19" s="18">
        <v>37</v>
      </c>
      <c r="E19" s="18">
        <v>29</v>
      </c>
      <c r="F19" s="18">
        <v>39</v>
      </c>
      <c r="G19" s="18">
        <v>28</v>
      </c>
      <c r="H19" s="18">
        <v>34</v>
      </c>
      <c r="I19" s="18">
        <v>33</v>
      </c>
      <c r="J19" s="18">
        <v>36</v>
      </c>
      <c r="K19" s="18">
        <v>38</v>
      </c>
      <c r="L19" s="18">
        <v>37</v>
      </c>
      <c r="M19" s="18">
        <v>36</v>
      </c>
      <c r="N19" s="18">
        <v>37</v>
      </c>
      <c r="O19" s="18">
        <v>40</v>
      </c>
      <c r="P19" s="18">
        <v>43</v>
      </c>
    </row>
    <row r="20" spans="1:17" x14ac:dyDescent="0.25">
      <c r="A20" s="10" t="s">
        <v>15</v>
      </c>
      <c r="B20" s="12" t="s">
        <v>16</v>
      </c>
      <c r="C20" s="12" t="s">
        <v>16</v>
      </c>
      <c r="D20" s="12" t="s">
        <v>16</v>
      </c>
      <c r="E20" s="12" t="s">
        <v>16</v>
      </c>
      <c r="F20" s="12">
        <v>20</v>
      </c>
      <c r="G20" s="12" t="s">
        <v>16</v>
      </c>
      <c r="H20" s="12" t="s">
        <v>16</v>
      </c>
      <c r="I20" s="12" t="s">
        <v>16</v>
      </c>
      <c r="J20" s="12" t="s">
        <v>16</v>
      </c>
      <c r="K20" s="12" t="s">
        <v>16</v>
      </c>
      <c r="L20" s="12" t="s">
        <v>16</v>
      </c>
      <c r="M20" s="12" t="s">
        <v>16</v>
      </c>
      <c r="N20" s="12" t="s">
        <v>16</v>
      </c>
      <c r="O20" s="12" t="s">
        <v>16</v>
      </c>
      <c r="P20" s="12" t="s">
        <v>16</v>
      </c>
    </row>
    <row r="21" spans="1:17" x14ac:dyDescent="0.25">
      <c r="A21" s="10" t="s">
        <v>17</v>
      </c>
      <c r="B21" s="18">
        <v>56</v>
      </c>
      <c r="C21" s="18">
        <v>63</v>
      </c>
      <c r="D21" s="18">
        <v>63</v>
      </c>
      <c r="E21" s="18">
        <v>71</v>
      </c>
      <c r="F21" s="18">
        <v>41</v>
      </c>
      <c r="G21" s="18">
        <v>72</v>
      </c>
      <c r="H21" s="18">
        <v>66</v>
      </c>
      <c r="I21" s="18">
        <v>67</v>
      </c>
      <c r="J21" s="18">
        <v>64</v>
      </c>
      <c r="K21" s="18">
        <v>62</v>
      </c>
      <c r="L21" s="18">
        <v>63</v>
      </c>
      <c r="M21" s="18">
        <v>64</v>
      </c>
      <c r="N21" s="18">
        <v>63</v>
      </c>
      <c r="O21" s="18">
        <v>60</v>
      </c>
      <c r="P21" s="18">
        <v>57</v>
      </c>
    </row>
    <row r="22" spans="1:17" x14ac:dyDescent="0.25">
      <c r="A22" s="1" t="s">
        <v>18</v>
      </c>
      <c r="B22" s="183" t="s">
        <v>55</v>
      </c>
      <c r="C22" s="184"/>
      <c r="D22" s="184"/>
      <c r="E22" s="184"/>
      <c r="F22" s="184"/>
      <c r="G22" s="183" t="s">
        <v>25</v>
      </c>
      <c r="H22" s="184"/>
      <c r="I22" s="184"/>
      <c r="J22" s="184"/>
      <c r="K22" s="184"/>
      <c r="L22" s="183" t="s">
        <v>26</v>
      </c>
      <c r="M22" s="184"/>
      <c r="N22" s="184"/>
      <c r="O22" s="184"/>
      <c r="P22" s="184"/>
    </row>
    <row r="23" spans="1:17" ht="15.6" x14ac:dyDescent="0.25">
      <c r="A23" s="1" t="s">
        <v>22</v>
      </c>
      <c r="B23" s="20">
        <v>6.3</v>
      </c>
      <c r="C23" s="20">
        <v>3.9</v>
      </c>
      <c r="D23" s="20">
        <v>4.0999999999999996</v>
      </c>
      <c r="E23" s="20">
        <v>4.3</v>
      </c>
      <c r="F23" s="20">
        <v>6.7</v>
      </c>
      <c r="G23" s="20">
        <v>9.1999999999999993</v>
      </c>
      <c r="H23" s="20">
        <v>5.7</v>
      </c>
      <c r="I23" s="20">
        <v>5.2</v>
      </c>
      <c r="J23" s="20">
        <v>5.4</v>
      </c>
      <c r="K23" s="20">
        <v>4.9000000000000004</v>
      </c>
      <c r="L23" s="20">
        <v>10.6</v>
      </c>
      <c r="M23" s="20">
        <v>8.1999999999999993</v>
      </c>
      <c r="N23" s="20">
        <v>6.5</v>
      </c>
      <c r="O23" s="20">
        <v>4.9000000000000004</v>
      </c>
      <c r="P23" s="20">
        <v>4.4000000000000004</v>
      </c>
    </row>
    <row r="24" spans="1:17" ht="15.6" x14ac:dyDescent="0.25">
      <c r="A24" s="1" t="s">
        <v>23</v>
      </c>
      <c r="B24" s="184" t="s">
        <v>32</v>
      </c>
      <c r="C24" s="184"/>
      <c r="D24" s="184"/>
      <c r="E24" s="184"/>
      <c r="F24" s="184"/>
      <c r="G24" s="184" t="s">
        <v>30</v>
      </c>
      <c r="H24" s="184"/>
      <c r="I24" s="184"/>
      <c r="J24" s="184"/>
      <c r="K24" s="184"/>
      <c r="L24" s="184" t="s">
        <v>31</v>
      </c>
      <c r="M24" s="184"/>
      <c r="N24" s="184"/>
      <c r="O24" s="184"/>
      <c r="P24" s="184"/>
    </row>
    <row r="25" spans="1:17" x14ac:dyDescent="0.25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7" x14ac:dyDescent="0.25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17" x14ac:dyDescent="0.25">
      <c r="A27" s="1"/>
      <c r="B27" s="182" t="s">
        <v>34</v>
      </c>
      <c r="C27" s="182"/>
      <c r="D27" s="182"/>
      <c r="E27" s="182"/>
      <c r="F27" s="182"/>
      <c r="G27" s="182" t="s">
        <v>19</v>
      </c>
      <c r="H27" s="182"/>
      <c r="I27" s="182"/>
      <c r="J27" s="182"/>
      <c r="K27" s="182"/>
      <c r="L27" s="182" t="s">
        <v>20</v>
      </c>
      <c r="M27" s="182"/>
      <c r="N27" s="182"/>
      <c r="O27" s="182"/>
      <c r="P27" s="182"/>
    </row>
    <row r="28" spans="1:17" x14ac:dyDescent="0.25">
      <c r="A28" s="6"/>
      <c r="B28" s="8">
        <v>1974</v>
      </c>
      <c r="C28" s="8">
        <v>1975</v>
      </c>
      <c r="D28" s="8">
        <v>1976</v>
      </c>
      <c r="E28" s="8">
        <v>1977</v>
      </c>
      <c r="F28" s="8">
        <v>1978</v>
      </c>
      <c r="G28" s="8">
        <v>1974</v>
      </c>
      <c r="H28" s="8">
        <v>1975</v>
      </c>
      <c r="I28" s="8">
        <v>1976</v>
      </c>
      <c r="J28" s="8">
        <v>1977</v>
      </c>
      <c r="K28" s="8">
        <v>1978</v>
      </c>
      <c r="L28" s="8">
        <v>1974</v>
      </c>
      <c r="M28" s="8">
        <v>1975</v>
      </c>
      <c r="N28" s="8">
        <v>1976</v>
      </c>
      <c r="O28" s="8">
        <v>1977</v>
      </c>
      <c r="P28" s="8">
        <v>1978</v>
      </c>
    </row>
    <row r="29" spans="1:17" x14ac:dyDescent="0.25">
      <c r="A29" s="1" t="s">
        <v>3</v>
      </c>
      <c r="B29" s="11">
        <v>6910</v>
      </c>
      <c r="C29" s="11">
        <v>7221</v>
      </c>
      <c r="D29" s="11">
        <v>8361</v>
      </c>
      <c r="E29" s="11">
        <v>9435</v>
      </c>
      <c r="F29" s="11">
        <v>10584</v>
      </c>
      <c r="G29" s="11">
        <v>3498</v>
      </c>
      <c r="H29" s="11">
        <v>3625</v>
      </c>
      <c r="I29" s="11">
        <v>4270</v>
      </c>
      <c r="J29" s="11">
        <v>4595</v>
      </c>
      <c r="K29" s="11">
        <v>5019</v>
      </c>
      <c r="L29" s="11">
        <v>5320</v>
      </c>
      <c r="M29" s="11">
        <v>5665</v>
      </c>
      <c r="N29" s="11">
        <v>6346</v>
      </c>
      <c r="O29" s="11">
        <v>7036</v>
      </c>
      <c r="P29" s="11">
        <v>7870</v>
      </c>
    </row>
    <row r="30" spans="1:17" x14ac:dyDescent="0.25">
      <c r="A30" s="1" t="s">
        <v>4</v>
      </c>
      <c r="B30" s="18">
        <v>404</v>
      </c>
      <c r="C30" s="18">
        <v>272</v>
      </c>
      <c r="D30" s="18">
        <v>459</v>
      </c>
      <c r="E30" s="18">
        <v>545</v>
      </c>
      <c r="F30" s="18">
        <v>787</v>
      </c>
      <c r="G30" s="18">
        <v>323</v>
      </c>
      <c r="H30" s="18">
        <v>306</v>
      </c>
      <c r="I30" s="18">
        <v>366</v>
      </c>
      <c r="J30" s="18">
        <v>276</v>
      </c>
      <c r="K30" s="18">
        <v>303</v>
      </c>
      <c r="L30" s="18">
        <v>530</v>
      </c>
      <c r="M30" s="18">
        <v>382</v>
      </c>
      <c r="N30" s="18">
        <v>441</v>
      </c>
      <c r="O30" s="18">
        <v>385</v>
      </c>
      <c r="P30" s="18">
        <v>394</v>
      </c>
      <c r="Q30" s="19"/>
    </row>
    <row r="31" spans="1:17" x14ac:dyDescent="0.25">
      <c r="A31" s="1" t="s">
        <v>5</v>
      </c>
      <c r="B31" s="14">
        <v>2.74</v>
      </c>
      <c r="C31" s="14">
        <v>1.81</v>
      </c>
      <c r="D31" s="14">
        <v>3.1</v>
      </c>
      <c r="E31" s="14">
        <v>3.69</v>
      </c>
      <c r="F31" s="14">
        <v>5.39</v>
      </c>
      <c r="G31" s="14">
        <v>9.35</v>
      </c>
      <c r="H31" s="14">
        <v>8.6300000000000008</v>
      </c>
      <c r="I31" s="14">
        <v>10.050000000000001</v>
      </c>
      <c r="J31" s="14">
        <v>7.46</v>
      </c>
      <c r="K31" s="14">
        <v>8.2899999999999991</v>
      </c>
      <c r="L31" s="14">
        <v>8.69</v>
      </c>
      <c r="M31" s="14">
        <v>6.23</v>
      </c>
      <c r="N31" s="14">
        <v>7.15</v>
      </c>
      <c r="O31" s="14">
        <v>6.05</v>
      </c>
      <c r="P31" s="14">
        <v>6.09</v>
      </c>
    </row>
    <row r="32" spans="1:17" x14ac:dyDescent="0.25">
      <c r="A32" s="1" t="s">
        <v>6</v>
      </c>
      <c r="B32" s="14">
        <v>1.83</v>
      </c>
      <c r="C32" s="14">
        <v>1.42</v>
      </c>
      <c r="D32" s="14">
        <v>1.75</v>
      </c>
      <c r="E32" s="14">
        <v>1.92</v>
      </c>
      <c r="F32" s="14">
        <v>2.42</v>
      </c>
      <c r="G32" s="14">
        <v>2.2999999999999998</v>
      </c>
      <c r="H32" s="14">
        <v>2.5499999999999998</v>
      </c>
      <c r="I32" s="14">
        <v>2.75</v>
      </c>
      <c r="J32" s="14">
        <v>3.03</v>
      </c>
      <c r="K32" s="14">
        <v>3.18</v>
      </c>
      <c r="L32" s="14">
        <v>2.1800000000000002</v>
      </c>
      <c r="M32" s="14">
        <v>2.4</v>
      </c>
      <c r="N32" s="14">
        <v>2.5</v>
      </c>
      <c r="O32" s="14">
        <v>2.8</v>
      </c>
      <c r="P32" s="14">
        <v>2.8</v>
      </c>
    </row>
    <row r="33" spans="1:17" x14ac:dyDescent="0.25">
      <c r="A33" s="1" t="s">
        <v>7</v>
      </c>
      <c r="B33" s="15">
        <v>0.06</v>
      </c>
      <c r="C33" s="15">
        <v>3.2000000000000001E-2</v>
      </c>
      <c r="D33" s="15">
        <v>3.6999999999999998E-2</v>
      </c>
      <c r="E33" s="15">
        <v>4.8000000000000001E-2</v>
      </c>
      <c r="F33" s="15">
        <v>5.8000000000000003E-2</v>
      </c>
      <c r="G33" s="15">
        <v>5.8999999999999997E-2</v>
      </c>
      <c r="H33" s="15">
        <v>3.4000000000000002E-2</v>
      </c>
      <c r="I33" s="15">
        <v>3.2000000000000001E-2</v>
      </c>
      <c r="J33" s="15">
        <v>5.3999999999999999E-2</v>
      </c>
      <c r="K33" s="15">
        <v>6.8000000000000005E-2</v>
      </c>
      <c r="L33" s="15">
        <v>5.2999999999999999E-2</v>
      </c>
      <c r="M33" s="15">
        <v>3.9E-2</v>
      </c>
      <c r="N33" s="15">
        <v>0.04</v>
      </c>
      <c r="O33" s="15">
        <v>6.8000000000000005E-2</v>
      </c>
      <c r="P33" s="15">
        <v>8.2000000000000003E-2</v>
      </c>
    </row>
    <row r="34" spans="1:17" x14ac:dyDescent="0.25">
      <c r="A34" s="1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</row>
    <row r="35" spans="1:17" x14ac:dyDescent="0.25">
      <c r="A35" s="1" t="s">
        <v>8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</row>
    <row r="36" spans="1:17" x14ac:dyDescent="0.25">
      <c r="A36" s="10" t="s">
        <v>9</v>
      </c>
      <c r="B36" s="13">
        <v>60</v>
      </c>
      <c r="C36" s="13">
        <v>45</v>
      </c>
      <c r="D36" s="13">
        <v>54</v>
      </c>
      <c r="E36" s="13">
        <v>45</v>
      </c>
      <c r="F36" s="13">
        <v>46</v>
      </c>
      <c r="G36" s="13">
        <v>70</v>
      </c>
      <c r="H36" s="13">
        <v>81</v>
      </c>
      <c r="I36" s="13">
        <v>100</v>
      </c>
      <c r="J36" s="13">
        <v>89</v>
      </c>
      <c r="K36" s="13">
        <v>60</v>
      </c>
      <c r="L36" s="13">
        <v>46</v>
      </c>
      <c r="M36" s="13">
        <v>67</v>
      </c>
      <c r="N36" s="13">
        <v>77</v>
      </c>
      <c r="O36" s="13">
        <v>62</v>
      </c>
      <c r="P36" s="13">
        <v>43</v>
      </c>
    </row>
    <row r="37" spans="1:17" x14ac:dyDescent="0.25">
      <c r="A37" s="10" t="s">
        <v>10</v>
      </c>
      <c r="B37" s="18">
        <v>28</v>
      </c>
      <c r="C37" s="18">
        <v>29</v>
      </c>
      <c r="D37" s="18">
        <v>39</v>
      </c>
      <c r="E37" s="18">
        <v>35</v>
      </c>
      <c r="F37" s="18">
        <v>33</v>
      </c>
      <c r="G37" s="18">
        <v>39</v>
      </c>
      <c r="H37" s="18">
        <v>41</v>
      </c>
      <c r="I37" s="18">
        <v>76</v>
      </c>
      <c r="J37" s="18">
        <v>52</v>
      </c>
      <c r="K37" s="18">
        <v>44</v>
      </c>
      <c r="L37" s="18">
        <v>32</v>
      </c>
      <c r="M37" s="18">
        <v>40</v>
      </c>
      <c r="N37" s="18">
        <v>56</v>
      </c>
      <c r="O37" s="18">
        <v>40</v>
      </c>
      <c r="P37" s="18">
        <v>34</v>
      </c>
      <c r="Q37" s="19"/>
    </row>
    <row r="38" spans="1:17" x14ac:dyDescent="0.25">
      <c r="A38" s="10" t="s">
        <v>11</v>
      </c>
      <c r="B38" s="18">
        <v>31</v>
      </c>
      <c r="C38" s="18">
        <v>42</v>
      </c>
      <c r="D38" s="18">
        <v>45</v>
      </c>
      <c r="E38" s="18">
        <v>40</v>
      </c>
      <c r="F38" s="18">
        <v>42</v>
      </c>
      <c r="G38" s="18">
        <v>41</v>
      </c>
      <c r="H38" s="18">
        <v>76</v>
      </c>
      <c r="I38" s="18">
        <v>88</v>
      </c>
      <c r="J38" s="18">
        <v>58</v>
      </c>
      <c r="K38" s="18">
        <v>47</v>
      </c>
      <c r="L38" s="18">
        <v>41</v>
      </c>
      <c r="M38" s="18">
        <v>61</v>
      </c>
      <c r="N38" s="18">
        <v>62</v>
      </c>
      <c r="O38" s="18">
        <v>41</v>
      </c>
      <c r="P38" s="18">
        <v>34</v>
      </c>
      <c r="Q38" s="19"/>
    </row>
    <row r="39" spans="1:17" x14ac:dyDescent="0.25">
      <c r="A39" s="1" t="s">
        <v>12</v>
      </c>
      <c r="B39" s="20">
        <v>11.3</v>
      </c>
      <c r="C39" s="20">
        <v>23.2</v>
      </c>
      <c r="D39" s="20">
        <v>14.5</v>
      </c>
      <c r="E39" s="20">
        <v>10.8</v>
      </c>
      <c r="F39" s="20">
        <v>7.8</v>
      </c>
      <c r="G39" s="20">
        <v>4.4000000000000004</v>
      </c>
      <c r="H39" s="20">
        <v>8.8000000000000007</v>
      </c>
      <c r="I39" s="20">
        <v>8.8000000000000007</v>
      </c>
      <c r="J39" s="20">
        <v>7.8</v>
      </c>
      <c r="K39" s="20">
        <v>5.7</v>
      </c>
      <c r="L39" s="20">
        <v>4.7</v>
      </c>
      <c r="M39" s="20">
        <v>9.8000000000000007</v>
      </c>
      <c r="N39" s="20">
        <v>8.6999999999999993</v>
      </c>
      <c r="O39" s="20">
        <v>6.8</v>
      </c>
      <c r="P39" s="20">
        <v>5.6</v>
      </c>
    </row>
    <row r="40" spans="1:17" x14ac:dyDescent="0.25">
      <c r="A40" s="1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</row>
    <row r="41" spans="1:17" x14ac:dyDescent="0.25">
      <c r="A41" s="1" t="s">
        <v>13</v>
      </c>
      <c r="B41" s="11">
        <v>4874</v>
      </c>
      <c r="C41" s="11">
        <v>5085</v>
      </c>
      <c r="D41" s="11">
        <v>5772</v>
      </c>
      <c r="E41" s="11">
        <v>6127</v>
      </c>
      <c r="F41" s="11">
        <v>6394</v>
      </c>
      <c r="G41" s="11">
        <v>2396</v>
      </c>
      <c r="H41" s="11">
        <v>2942</v>
      </c>
      <c r="I41" s="11">
        <v>3349</v>
      </c>
      <c r="J41" s="11">
        <v>3668</v>
      </c>
      <c r="K41" s="11">
        <v>4115</v>
      </c>
      <c r="L41" s="11">
        <v>3752</v>
      </c>
      <c r="M41" s="11">
        <v>4485</v>
      </c>
      <c r="N41" s="11">
        <v>5212</v>
      </c>
      <c r="O41" s="11">
        <v>5750</v>
      </c>
      <c r="P41" s="11">
        <v>5997</v>
      </c>
    </row>
    <row r="42" spans="1:17" x14ac:dyDescent="0.25">
      <c r="A42" s="10" t="s">
        <v>14</v>
      </c>
      <c r="B42" s="18">
        <v>16</v>
      </c>
      <c r="C42" s="18">
        <v>17</v>
      </c>
      <c r="D42" s="18">
        <v>22</v>
      </c>
      <c r="E42" s="18">
        <v>21</v>
      </c>
      <c r="F42" s="18">
        <v>17</v>
      </c>
      <c r="G42" s="18">
        <v>25</v>
      </c>
      <c r="H42" s="18">
        <v>29</v>
      </c>
      <c r="I42" s="18">
        <v>27</v>
      </c>
      <c r="J42" s="18">
        <v>28</v>
      </c>
      <c r="K42" s="18">
        <v>30</v>
      </c>
      <c r="L42" s="18">
        <v>26</v>
      </c>
      <c r="M42" s="18">
        <v>30</v>
      </c>
      <c r="N42" s="18">
        <v>32</v>
      </c>
      <c r="O42" s="18">
        <v>30</v>
      </c>
      <c r="P42" s="18">
        <v>28</v>
      </c>
    </row>
    <row r="43" spans="1:17" x14ac:dyDescent="0.25">
      <c r="A43" s="10" t="s">
        <v>15</v>
      </c>
      <c r="B43" s="18">
        <v>5</v>
      </c>
      <c r="C43" s="18">
        <v>5</v>
      </c>
      <c r="D43" s="18">
        <v>4</v>
      </c>
      <c r="E43" s="18">
        <v>4</v>
      </c>
      <c r="F43" s="18">
        <v>4</v>
      </c>
      <c r="G43" s="18" t="s">
        <v>16</v>
      </c>
      <c r="H43" s="18" t="s">
        <v>16</v>
      </c>
      <c r="I43" s="18" t="s">
        <v>16</v>
      </c>
      <c r="J43" s="18" t="s">
        <v>16</v>
      </c>
      <c r="K43" s="18" t="s">
        <v>16</v>
      </c>
      <c r="L43" s="18" t="s">
        <v>16</v>
      </c>
      <c r="M43" s="18" t="s">
        <v>16</v>
      </c>
      <c r="N43" s="18" t="s">
        <v>16</v>
      </c>
      <c r="O43" s="18" t="s">
        <v>16</v>
      </c>
      <c r="P43" s="18" t="s">
        <v>16</v>
      </c>
    </row>
    <row r="44" spans="1:17" x14ac:dyDescent="0.25">
      <c r="A44" s="10" t="s">
        <v>17</v>
      </c>
      <c r="B44" s="18">
        <v>79</v>
      </c>
      <c r="C44" s="18">
        <v>78</v>
      </c>
      <c r="D44" s="18">
        <v>74</v>
      </c>
      <c r="E44" s="18">
        <v>75</v>
      </c>
      <c r="F44" s="18">
        <v>79</v>
      </c>
      <c r="G44" s="18">
        <v>75</v>
      </c>
      <c r="H44" s="18">
        <v>71</v>
      </c>
      <c r="I44" s="18">
        <v>73</v>
      </c>
      <c r="J44" s="18">
        <v>72</v>
      </c>
      <c r="K44" s="18">
        <v>70</v>
      </c>
      <c r="L44" s="18">
        <v>74</v>
      </c>
      <c r="M44" s="18">
        <v>70</v>
      </c>
      <c r="N44" s="18">
        <v>68</v>
      </c>
      <c r="O44" s="18">
        <v>70</v>
      </c>
      <c r="P44" s="18">
        <v>72</v>
      </c>
    </row>
    <row r="45" spans="1:17" x14ac:dyDescent="0.25">
      <c r="A45" s="1" t="s">
        <v>18</v>
      </c>
      <c r="B45" s="191" t="s">
        <v>24</v>
      </c>
      <c r="C45" s="192"/>
      <c r="D45" s="192"/>
      <c r="E45" s="192"/>
      <c r="F45" s="192"/>
      <c r="G45" s="191" t="s">
        <v>25</v>
      </c>
      <c r="H45" s="192"/>
      <c r="I45" s="192"/>
      <c r="J45" s="192"/>
      <c r="K45" s="192"/>
      <c r="L45" s="191" t="s">
        <v>26</v>
      </c>
      <c r="M45" s="192"/>
      <c r="N45" s="192"/>
      <c r="O45" s="192"/>
      <c r="P45" s="192"/>
    </row>
    <row r="46" spans="1:17" ht="15.6" x14ac:dyDescent="0.25">
      <c r="A46" s="1" t="s">
        <v>22</v>
      </c>
      <c r="B46" s="20">
        <v>9.5</v>
      </c>
      <c r="C46" s="20">
        <v>4.0999999999999996</v>
      </c>
      <c r="D46" s="20">
        <v>6</v>
      </c>
      <c r="E46" s="20">
        <v>6.1</v>
      </c>
      <c r="F46" s="20">
        <v>9.5</v>
      </c>
      <c r="G46" s="20">
        <v>11.4</v>
      </c>
      <c r="H46" s="20">
        <v>9.1</v>
      </c>
      <c r="I46" s="20">
        <v>8.4</v>
      </c>
      <c r="J46" s="20">
        <v>7</v>
      </c>
      <c r="K46" s="20">
        <v>6.5</v>
      </c>
      <c r="L46" s="20">
        <v>14</v>
      </c>
      <c r="M46" s="20">
        <v>8.4</v>
      </c>
      <c r="N46" s="20">
        <v>7</v>
      </c>
      <c r="O46" s="20">
        <v>5</v>
      </c>
      <c r="P46" s="20">
        <v>4.9000000000000004</v>
      </c>
    </row>
    <row r="47" spans="1:17" ht="15.6" x14ac:dyDescent="0.25">
      <c r="A47" s="1" t="s">
        <v>23</v>
      </c>
      <c r="B47" s="184" t="s">
        <v>57</v>
      </c>
      <c r="C47" s="184"/>
      <c r="D47" s="184"/>
      <c r="E47" s="184"/>
      <c r="F47" s="184"/>
      <c r="G47" s="184" t="s">
        <v>33</v>
      </c>
      <c r="H47" s="184"/>
      <c r="I47" s="184"/>
      <c r="J47" s="184"/>
      <c r="K47" s="184"/>
      <c r="L47" s="184" t="s">
        <v>56</v>
      </c>
      <c r="M47" s="184"/>
      <c r="N47" s="184"/>
      <c r="O47" s="184"/>
      <c r="P47" s="184"/>
    </row>
    <row r="48" spans="1:17" x14ac:dyDescent="0.25">
      <c r="A48" s="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</row>
    <row r="49" spans="1:16" x14ac:dyDescent="0.25">
      <c r="A49" s="190"/>
      <c r="B49" s="190"/>
      <c r="C49" s="190"/>
      <c r="D49" s="190"/>
      <c r="E49" s="190"/>
      <c r="F49" s="190"/>
      <c r="G49" s="190"/>
      <c r="H49" s="190"/>
      <c r="I49" s="190"/>
      <c r="J49" s="190"/>
      <c r="K49" s="190"/>
      <c r="L49" s="190"/>
      <c r="M49" s="190"/>
      <c r="N49" s="190"/>
      <c r="O49" s="190"/>
      <c r="P49" s="190"/>
    </row>
    <row r="50" spans="1:16" x14ac:dyDescent="0.25">
      <c r="A50" s="185" t="s">
        <v>28</v>
      </c>
      <c r="B50" s="186"/>
      <c r="C50" s="186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6"/>
    </row>
    <row r="51" spans="1:16" x14ac:dyDescent="0.25">
      <c r="A51" s="185"/>
      <c r="B51" s="186"/>
      <c r="C51" s="186"/>
      <c r="D51" s="186"/>
      <c r="E51" s="186"/>
      <c r="F51" s="186"/>
      <c r="G51" s="186"/>
      <c r="H51" s="186"/>
      <c r="I51" s="186"/>
      <c r="J51" s="186"/>
      <c r="K51" s="186"/>
      <c r="L51" s="186"/>
      <c r="M51" s="186"/>
      <c r="N51" s="186"/>
      <c r="O51" s="186"/>
      <c r="P51" s="186"/>
    </row>
    <row r="52" spans="1:16" x14ac:dyDescent="0.25">
      <c r="A52" s="185" t="s">
        <v>29</v>
      </c>
      <c r="B52" s="186"/>
      <c r="C52" s="186"/>
      <c r="D52" s="186"/>
      <c r="E52" s="186"/>
      <c r="F52" s="186"/>
      <c r="G52" s="186"/>
      <c r="H52" s="186"/>
      <c r="I52" s="186"/>
      <c r="J52" s="186"/>
      <c r="K52" s="186"/>
      <c r="L52" s="186"/>
      <c r="M52" s="186"/>
      <c r="N52" s="186"/>
      <c r="O52" s="186"/>
      <c r="P52" s="186"/>
    </row>
  </sheetData>
  <mergeCells count="24">
    <mergeCell ref="A50:P50"/>
    <mergeCell ref="A51:P51"/>
    <mergeCell ref="A52:P52"/>
    <mergeCell ref="A1:P1"/>
    <mergeCell ref="A2:P2"/>
    <mergeCell ref="B47:F47"/>
    <mergeCell ref="G47:K47"/>
    <mergeCell ref="L47:P47"/>
    <mergeCell ref="A49:P49"/>
    <mergeCell ref="B45:F45"/>
    <mergeCell ref="G45:K45"/>
    <mergeCell ref="L45:P45"/>
    <mergeCell ref="B24:F24"/>
    <mergeCell ref="G24:K24"/>
    <mergeCell ref="L24:P24"/>
    <mergeCell ref="B27:F27"/>
    <mergeCell ref="L3:P3"/>
    <mergeCell ref="G3:K3"/>
    <mergeCell ref="B3:F3"/>
    <mergeCell ref="G27:K27"/>
    <mergeCell ref="L27:P27"/>
    <mergeCell ref="B22:F22"/>
    <mergeCell ref="G22:K22"/>
    <mergeCell ref="L22:P22"/>
  </mergeCells>
  <phoneticPr fontId="1" type="noConversion"/>
  <pageMargins left="0.75" right="0.75" top="1" bottom="1" header="0.5" footer="0.5"/>
  <pageSetup paperSize="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1"/>
  <sheetViews>
    <sheetView workbookViewId="0">
      <selection sqref="A1:P1"/>
    </sheetView>
  </sheetViews>
  <sheetFormatPr defaultColWidth="9.109375" defaultRowHeight="13.2" x14ac:dyDescent="0.25"/>
  <cols>
    <col min="1" max="1" width="25" style="1" customWidth="1"/>
    <col min="2" max="16384" width="9.109375" style="1"/>
  </cols>
  <sheetData>
    <row r="1" spans="1:16" x14ac:dyDescent="0.25">
      <c r="A1" s="187" t="s">
        <v>41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</row>
    <row r="2" spans="1:16" x14ac:dyDescent="0.25">
      <c r="A2" s="194"/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</row>
    <row r="3" spans="1:16" x14ac:dyDescent="0.25">
      <c r="A3" s="4"/>
      <c r="B3" s="182" t="s">
        <v>35</v>
      </c>
      <c r="C3" s="182"/>
      <c r="D3" s="182"/>
      <c r="E3" s="182"/>
      <c r="F3" s="182"/>
      <c r="G3" s="182" t="s">
        <v>36</v>
      </c>
      <c r="H3" s="182"/>
      <c r="I3" s="182"/>
      <c r="J3" s="182"/>
      <c r="K3" s="182"/>
      <c r="L3" s="182" t="s">
        <v>37</v>
      </c>
      <c r="M3" s="182"/>
      <c r="N3" s="182"/>
      <c r="O3" s="182"/>
      <c r="P3" s="182"/>
    </row>
    <row r="4" spans="1:16" x14ac:dyDescent="0.25">
      <c r="A4" s="6"/>
      <c r="B4" s="8">
        <v>1974</v>
      </c>
      <c r="C4" s="8">
        <v>1975</v>
      </c>
      <c r="D4" s="8">
        <v>1976</v>
      </c>
      <c r="E4" s="8">
        <v>1977</v>
      </c>
      <c r="F4" s="8">
        <v>1978</v>
      </c>
      <c r="G4" s="8">
        <v>1974</v>
      </c>
      <c r="H4" s="8">
        <v>1975</v>
      </c>
      <c r="I4" s="8">
        <v>1976</v>
      </c>
      <c r="J4" s="8">
        <v>1977</v>
      </c>
      <c r="K4" s="8">
        <v>1978</v>
      </c>
      <c r="L4" s="8">
        <v>1974</v>
      </c>
      <c r="M4" s="8">
        <v>1975</v>
      </c>
      <c r="N4" s="8">
        <v>1976</v>
      </c>
      <c r="O4" s="8">
        <v>1977</v>
      </c>
      <c r="P4" s="8">
        <v>1978</v>
      </c>
    </row>
    <row r="5" spans="1:16" x14ac:dyDescent="0.25">
      <c r="A5" s="1" t="s">
        <v>3</v>
      </c>
      <c r="B5" s="11">
        <v>1867</v>
      </c>
      <c r="C5" s="11">
        <v>1902</v>
      </c>
      <c r="D5" s="11">
        <v>2136</v>
      </c>
      <c r="E5" s="11">
        <v>2248</v>
      </c>
      <c r="F5" s="11">
        <v>2525</v>
      </c>
      <c r="G5" s="11">
        <v>1172</v>
      </c>
      <c r="H5" s="11">
        <v>1767</v>
      </c>
      <c r="I5" s="11">
        <v>2136</v>
      </c>
      <c r="J5" s="11">
        <v>2318</v>
      </c>
      <c r="K5" s="11">
        <v>2467</v>
      </c>
      <c r="L5" s="11">
        <v>3042</v>
      </c>
      <c r="M5" s="11">
        <v>3081</v>
      </c>
      <c r="N5" s="11">
        <v>3541</v>
      </c>
      <c r="O5" s="11">
        <v>3669</v>
      </c>
      <c r="P5" s="11">
        <v>4150</v>
      </c>
    </row>
    <row r="6" spans="1:16" x14ac:dyDescent="0.25">
      <c r="A6" s="1" t="s">
        <v>4</v>
      </c>
      <c r="B6" s="18">
        <v>149</v>
      </c>
      <c r="C6" s="18">
        <v>109</v>
      </c>
      <c r="D6" s="18">
        <v>154</v>
      </c>
      <c r="E6" s="18">
        <v>168</v>
      </c>
      <c r="F6" s="18">
        <v>191</v>
      </c>
      <c r="G6" s="18">
        <v>125</v>
      </c>
      <c r="H6" s="18">
        <v>75</v>
      </c>
      <c r="I6" s="18">
        <v>98</v>
      </c>
      <c r="J6" s="18">
        <v>109</v>
      </c>
      <c r="K6" s="18">
        <v>112</v>
      </c>
      <c r="L6" s="18">
        <v>263</v>
      </c>
      <c r="M6" s="18">
        <v>218</v>
      </c>
      <c r="N6" s="18">
        <v>254</v>
      </c>
      <c r="O6" s="18">
        <v>234</v>
      </c>
      <c r="P6" s="18">
        <v>234</v>
      </c>
    </row>
    <row r="7" spans="1:16" x14ac:dyDescent="0.25">
      <c r="A7" s="1" t="s">
        <v>5</v>
      </c>
      <c r="B7" s="14">
        <v>3.6</v>
      </c>
      <c r="C7" s="14">
        <v>2.63</v>
      </c>
      <c r="D7" s="14">
        <v>3.72</v>
      </c>
      <c r="E7" s="14">
        <v>4.0599999999999996</v>
      </c>
      <c r="F7" s="14">
        <v>4.6100000000000003</v>
      </c>
      <c r="G7" s="14">
        <v>5.0599999999999996</v>
      </c>
      <c r="H7" s="14">
        <v>3.01</v>
      </c>
      <c r="I7" s="14">
        <v>3.88</v>
      </c>
      <c r="J7" s="14">
        <v>4.34</v>
      </c>
      <c r="K7" s="14">
        <v>4.3899999999999997</v>
      </c>
      <c r="L7" s="14">
        <v>5.95</v>
      </c>
      <c r="M7" s="14">
        <v>4.93</v>
      </c>
      <c r="N7" s="14">
        <v>5.6</v>
      </c>
      <c r="O7" s="14">
        <v>4.9800000000000004</v>
      </c>
      <c r="P7" s="14">
        <v>4.9400000000000004</v>
      </c>
    </row>
    <row r="8" spans="1:16" x14ac:dyDescent="0.25">
      <c r="A8" s="1" t="s">
        <v>6</v>
      </c>
      <c r="B8" s="14">
        <v>0.75</v>
      </c>
      <c r="C8" s="14">
        <v>0.75</v>
      </c>
      <c r="D8" s="14">
        <v>0.75</v>
      </c>
      <c r="E8" s="14">
        <v>0.85</v>
      </c>
      <c r="F8" s="14">
        <v>1</v>
      </c>
      <c r="G8" s="14">
        <v>1.75</v>
      </c>
      <c r="H8" s="14">
        <v>1.8</v>
      </c>
      <c r="I8" s="14">
        <v>1.8</v>
      </c>
      <c r="J8" s="14">
        <v>1.83</v>
      </c>
      <c r="K8" s="14">
        <v>1.9</v>
      </c>
      <c r="L8" s="14">
        <v>1.75</v>
      </c>
      <c r="M8" s="14">
        <v>2</v>
      </c>
      <c r="N8" s="14">
        <v>2</v>
      </c>
      <c r="O8" s="14">
        <v>2</v>
      </c>
      <c r="P8" s="14">
        <v>2</v>
      </c>
    </row>
    <row r="9" spans="1:16" x14ac:dyDescent="0.25">
      <c r="A9" s="1" t="s">
        <v>7</v>
      </c>
      <c r="B9" s="15">
        <v>6.3E-2</v>
      </c>
      <c r="C9" s="15">
        <v>3.9E-2</v>
      </c>
      <c r="D9" s="15">
        <v>2.5000000000000001E-2</v>
      </c>
      <c r="E9" s="15">
        <v>2.8000000000000001E-2</v>
      </c>
      <c r="F9" s="15">
        <v>3.5999999999999997E-2</v>
      </c>
      <c r="G9" s="15">
        <v>7.4999999999999997E-2</v>
      </c>
      <c r="H9" s="15">
        <v>5.0999999999999997E-2</v>
      </c>
      <c r="I9" s="15">
        <v>0.04</v>
      </c>
      <c r="J9" s="15">
        <v>5.6000000000000001E-2</v>
      </c>
      <c r="K9" s="15">
        <v>6.2E-2</v>
      </c>
      <c r="L9" s="15">
        <v>5.6000000000000001E-2</v>
      </c>
      <c r="M9" s="15">
        <v>3.5000000000000003E-2</v>
      </c>
      <c r="N9" s="15">
        <v>2.9000000000000001E-2</v>
      </c>
      <c r="O9" s="15">
        <v>4.5999999999999999E-2</v>
      </c>
      <c r="P9" s="15">
        <v>5.5E-2</v>
      </c>
    </row>
    <row r="10" spans="1:16" x14ac:dyDescent="0.25"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</row>
    <row r="11" spans="1:16" x14ac:dyDescent="0.25">
      <c r="A11" s="1" t="s">
        <v>8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spans="1:16" x14ac:dyDescent="0.25">
      <c r="A12" s="10" t="s">
        <v>9</v>
      </c>
      <c r="B12" s="13">
        <v>17</v>
      </c>
      <c r="C12" s="13">
        <v>21</v>
      </c>
      <c r="D12" s="13">
        <v>34</v>
      </c>
      <c r="E12" s="13">
        <v>36</v>
      </c>
      <c r="F12" s="13">
        <v>38</v>
      </c>
      <c r="G12" s="13">
        <v>40</v>
      </c>
      <c r="H12" s="13">
        <v>41</v>
      </c>
      <c r="I12" s="13">
        <v>49</v>
      </c>
      <c r="J12" s="13">
        <v>45</v>
      </c>
      <c r="K12" s="13">
        <v>38</v>
      </c>
      <c r="L12" s="13">
        <v>56</v>
      </c>
      <c r="M12" s="13">
        <v>62</v>
      </c>
      <c r="N12" s="13">
        <v>80</v>
      </c>
      <c r="O12" s="13">
        <v>70</v>
      </c>
      <c r="P12" s="13">
        <v>49</v>
      </c>
    </row>
    <row r="13" spans="1:16" x14ac:dyDescent="0.25">
      <c r="A13" s="10" t="s">
        <v>10</v>
      </c>
      <c r="B13" s="18">
        <v>10</v>
      </c>
      <c r="C13" s="18">
        <v>12</v>
      </c>
      <c r="D13" s="18">
        <v>18</v>
      </c>
      <c r="E13" s="18">
        <v>24</v>
      </c>
      <c r="F13" s="18">
        <v>26</v>
      </c>
      <c r="G13" s="18">
        <v>20</v>
      </c>
      <c r="H13" s="18">
        <v>24</v>
      </c>
      <c r="I13" s="18">
        <v>36</v>
      </c>
      <c r="J13" s="18">
        <v>32</v>
      </c>
      <c r="K13" s="18">
        <v>29</v>
      </c>
      <c r="L13" s="18">
        <v>32</v>
      </c>
      <c r="M13" s="18">
        <v>35</v>
      </c>
      <c r="N13" s="18">
        <v>58</v>
      </c>
      <c r="O13" s="18">
        <v>39</v>
      </c>
      <c r="P13" s="18">
        <v>35</v>
      </c>
    </row>
    <row r="14" spans="1:16" x14ac:dyDescent="0.25">
      <c r="A14" s="10" t="s">
        <v>11</v>
      </c>
      <c r="B14" s="18">
        <v>12</v>
      </c>
      <c r="C14" s="18">
        <v>19</v>
      </c>
      <c r="D14" s="18">
        <v>30</v>
      </c>
      <c r="E14" s="18">
        <v>30</v>
      </c>
      <c r="F14" s="18">
        <v>28</v>
      </c>
      <c r="G14" s="18">
        <v>24</v>
      </c>
      <c r="H14" s="18">
        <v>36</v>
      </c>
      <c r="I14" s="18">
        <v>43</v>
      </c>
      <c r="J14" s="18">
        <v>34</v>
      </c>
      <c r="K14" s="18">
        <v>31</v>
      </c>
      <c r="L14" s="18">
        <v>36</v>
      </c>
      <c r="M14" s="18">
        <v>58</v>
      </c>
      <c r="N14" s="18">
        <v>69</v>
      </c>
      <c r="O14" s="18">
        <v>44</v>
      </c>
      <c r="P14" s="18">
        <v>37</v>
      </c>
    </row>
    <row r="15" spans="1:16" x14ac:dyDescent="0.25">
      <c r="A15" s="1" t="s">
        <v>12</v>
      </c>
      <c r="B15" s="20">
        <v>3.4</v>
      </c>
      <c r="C15" s="20">
        <v>7.1</v>
      </c>
      <c r="D15" s="20">
        <v>8.1</v>
      </c>
      <c r="E15" s="20">
        <v>7.4</v>
      </c>
      <c r="F15" s="20">
        <v>6</v>
      </c>
      <c r="G15" s="20">
        <v>4.7</v>
      </c>
      <c r="H15" s="20">
        <v>12</v>
      </c>
      <c r="I15" s="20">
        <v>11.6</v>
      </c>
      <c r="J15" s="20">
        <v>7.8</v>
      </c>
      <c r="K15" s="20">
        <v>7.1</v>
      </c>
      <c r="L15" s="20">
        <v>6.1</v>
      </c>
      <c r="M15" s="20">
        <v>11.8</v>
      </c>
      <c r="N15" s="20">
        <v>12.3</v>
      </c>
      <c r="O15" s="20">
        <v>8.8000000000000007</v>
      </c>
      <c r="P15" s="20">
        <v>7.5</v>
      </c>
    </row>
    <row r="16" spans="1:16" x14ac:dyDescent="0.25"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</row>
    <row r="17" spans="1:16" x14ac:dyDescent="0.25">
      <c r="A17" s="1" t="s">
        <v>13</v>
      </c>
      <c r="B17" s="11">
        <v>1349</v>
      </c>
      <c r="C17" s="11">
        <v>1620</v>
      </c>
      <c r="D17" s="11">
        <v>1787</v>
      </c>
      <c r="E17" s="11">
        <v>1938</v>
      </c>
      <c r="F17" s="11">
        <v>2018</v>
      </c>
      <c r="G17" s="11">
        <v>1220</v>
      </c>
      <c r="H17" s="11">
        <v>1290</v>
      </c>
      <c r="I17" s="11">
        <v>1345</v>
      </c>
      <c r="J17" s="11">
        <v>1446</v>
      </c>
      <c r="K17" s="11">
        <v>1647</v>
      </c>
      <c r="L17" s="11">
        <v>2207</v>
      </c>
      <c r="M17" s="11">
        <v>2801</v>
      </c>
      <c r="N17" s="11">
        <v>3093</v>
      </c>
      <c r="O17" s="11">
        <v>3303</v>
      </c>
      <c r="P17" s="11">
        <v>3407</v>
      </c>
    </row>
    <row r="18" spans="1:16" x14ac:dyDescent="0.25">
      <c r="A18" s="10" t="s">
        <v>14</v>
      </c>
      <c r="B18" s="18">
        <v>30</v>
      </c>
      <c r="C18" s="18">
        <v>29</v>
      </c>
      <c r="D18" s="18">
        <v>32</v>
      </c>
      <c r="E18" s="18">
        <v>32</v>
      </c>
      <c r="F18" s="18">
        <v>33</v>
      </c>
      <c r="G18" s="18">
        <v>33</v>
      </c>
      <c r="H18" s="18">
        <v>33</v>
      </c>
      <c r="I18" s="18">
        <v>31</v>
      </c>
      <c r="J18" s="18">
        <v>30</v>
      </c>
      <c r="K18" s="18">
        <v>34</v>
      </c>
      <c r="L18" s="18">
        <v>33</v>
      </c>
      <c r="M18" s="18">
        <v>41</v>
      </c>
      <c r="N18" s="18">
        <v>34</v>
      </c>
      <c r="O18" s="18">
        <v>32</v>
      </c>
      <c r="P18" s="18">
        <v>28</v>
      </c>
    </row>
    <row r="19" spans="1:16" x14ac:dyDescent="0.25">
      <c r="A19" s="10" t="s">
        <v>15</v>
      </c>
      <c r="B19" s="92" t="s">
        <v>38</v>
      </c>
      <c r="C19" s="92" t="s">
        <v>38</v>
      </c>
      <c r="D19" s="12" t="s">
        <v>38</v>
      </c>
      <c r="E19" s="12" t="s">
        <v>38</v>
      </c>
      <c r="F19" s="12" t="s">
        <v>38</v>
      </c>
      <c r="G19" s="12">
        <v>1</v>
      </c>
      <c r="H19" s="12">
        <v>1</v>
      </c>
      <c r="I19" s="12">
        <v>1</v>
      </c>
      <c r="J19" s="12">
        <v>1</v>
      </c>
      <c r="K19" s="12">
        <v>1</v>
      </c>
      <c r="L19" s="12" t="s">
        <v>16</v>
      </c>
      <c r="M19" s="12" t="s">
        <v>16</v>
      </c>
      <c r="N19" s="12" t="s">
        <v>16</v>
      </c>
      <c r="O19" s="12" t="s">
        <v>16</v>
      </c>
      <c r="P19" s="12" t="s">
        <v>16</v>
      </c>
    </row>
    <row r="20" spans="1:16" x14ac:dyDescent="0.25">
      <c r="A20" s="10" t="s">
        <v>17</v>
      </c>
      <c r="B20" s="18">
        <v>70</v>
      </c>
      <c r="C20" s="18">
        <v>71</v>
      </c>
      <c r="D20" s="18">
        <v>68</v>
      </c>
      <c r="E20" s="18">
        <v>68</v>
      </c>
      <c r="F20" s="18">
        <v>67</v>
      </c>
      <c r="G20" s="18">
        <v>66</v>
      </c>
      <c r="H20" s="18">
        <v>66</v>
      </c>
      <c r="I20" s="18">
        <v>68</v>
      </c>
      <c r="J20" s="18">
        <v>69</v>
      </c>
      <c r="K20" s="18">
        <v>65</v>
      </c>
      <c r="L20" s="18">
        <v>67</v>
      </c>
      <c r="M20" s="18">
        <v>59</v>
      </c>
      <c r="N20" s="18">
        <v>66</v>
      </c>
      <c r="O20" s="18">
        <v>68</v>
      </c>
      <c r="P20" s="18">
        <v>72</v>
      </c>
    </row>
    <row r="21" spans="1:16" x14ac:dyDescent="0.25">
      <c r="A21" s="1" t="s">
        <v>18</v>
      </c>
      <c r="B21" s="183" t="s">
        <v>54</v>
      </c>
      <c r="C21" s="184"/>
      <c r="D21" s="184"/>
      <c r="E21" s="184"/>
      <c r="F21" s="184"/>
      <c r="G21" s="183" t="s">
        <v>47</v>
      </c>
      <c r="H21" s="184"/>
      <c r="I21" s="184"/>
      <c r="J21" s="184"/>
      <c r="K21" s="184"/>
      <c r="L21" s="183" t="s">
        <v>197</v>
      </c>
      <c r="M21" s="184"/>
      <c r="N21" s="184"/>
      <c r="O21" s="184"/>
      <c r="P21" s="184"/>
    </row>
    <row r="22" spans="1:16" ht="15.6" x14ac:dyDescent="0.25">
      <c r="A22" s="21" t="s">
        <v>22</v>
      </c>
      <c r="B22" s="20">
        <v>6.8</v>
      </c>
      <c r="C22" s="20">
        <v>5</v>
      </c>
      <c r="D22" s="20">
        <v>6.8</v>
      </c>
      <c r="E22" s="20">
        <v>7.4</v>
      </c>
      <c r="F22" s="20">
        <v>9.1999999999999993</v>
      </c>
      <c r="G22" s="20">
        <v>8.1</v>
      </c>
      <c r="H22" s="20">
        <v>4.5</v>
      </c>
      <c r="I22" s="20">
        <v>5.3</v>
      </c>
      <c r="J22" s="20">
        <v>5.7</v>
      </c>
      <c r="K22" s="20">
        <v>4.7</v>
      </c>
      <c r="L22" s="20">
        <v>11.1</v>
      </c>
      <c r="M22" s="20">
        <v>5.4</v>
      </c>
      <c r="N22" s="20">
        <v>5.0999999999999996</v>
      </c>
      <c r="O22" s="20">
        <v>4.7</v>
      </c>
      <c r="P22" s="20">
        <v>5.3</v>
      </c>
    </row>
    <row r="23" spans="1:16" ht="15.6" x14ac:dyDescent="0.25">
      <c r="A23" s="21" t="s">
        <v>23</v>
      </c>
      <c r="B23" s="184" t="s">
        <v>44</v>
      </c>
      <c r="C23" s="184"/>
      <c r="D23" s="184"/>
      <c r="E23" s="184"/>
      <c r="F23" s="184"/>
      <c r="G23" s="184" t="s">
        <v>53</v>
      </c>
      <c r="H23" s="184"/>
      <c r="I23" s="184"/>
      <c r="J23" s="184"/>
      <c r="K23" s="184"/>
      <c r="L23" s="184" t="s">
        <v>33</v>
      </c>
      <c r="M23" s="184"/>
      <c r="N23" s="184"/>
      <c r="O23" s="184"/>
      <c r="P23" s="184"/>
    </row>
    <row r="26" spans="1:16" x14ac:dyDescent="0.25">
      <c r="A26" s="4"/>
      <c r="B26" s="182" t="s">
        <v>39</v>
      </c>
      <c r="C26" s="182"/>
      <c r="D26" s="182"/>
      <c r="E26" s="182"/>
      <c r="F26" s="182"/>
      <c r="G26" s="182" t="s">
        <v>40</v>
      </c>
      <c r="H26" s="182"/>
      <c r="I26" s="182"/>
      <c r="J26" s="182"/>
      <c r="K26" s="182"/>
      <c r="L26" s="182" t="s">
        <v>43</v>
      </c>
      <c r="M26" s="182"/>
      <c r="N26" s="182"/>
      <c r="O26" s="182"/>
      <c r="P26" s="182"/>
    </row>
    <row r="27" spans="1:16" x14ac:dyDescent="0.25">
      <c r="A27" s="6"/>
      <c r="B27" s="8">
        <v>1974</v>
      </c>
      <c r="C27" s="8">
        <v>1975</v>
      </c>
      <c r="D27" s="8">
        <v>1976</v>
      </c>
      <c r="E27" s="8">
        <v>1977</v>
      </c>
      <c r="F27" s="8">
        <v>1978</v>
      </c>
      <c r="G27" s="8">
        <v>1974</v>
      </c>
      <c r="H27" s="8">
        <v>1975</v>
      </c>
      <c r="I27" s="8">
        <v>1976</v>
      </c>
      <c r="J27" s="8">
        <v>1977</v>
      </c>
      <c r="K27" s="8">
        <v>1978</v>
      </c>
      <c r="L27" s="8">
        <v>1974</v>
      </c>
      <c r="M27" s="8">
        <v>1975</v>
      </c>
      <c r="N27" s="8">
        <v>1976</v>
      </c>
      <c r="O27" s="8">
        <v>1977</v>
      </c>
      <c r="P27" s="8">
        <v>1978</v>
      </c>
    </row>
    <row r="28" spans="1:16" x14ac:dyDescent="0.25">
      <c r="A28" s="1" t="s">
        <v>3</v>
      </c>
      <c r="B28" s="11">
        <v>1526</v>
      </c>
      <c r="C28" s="11">
        <v>1245</v>
      </c>
      <c r="D28" s="11">
        <v>1599</v>
      </c>
      <c r="E28" s="11">
        <v>1822</v>
      </c>
      <c r="F28" s="11">
        <v>2322</v>
      </c>
      <c r="G28" s="11">
        <v>1439</v>
      </c>
      <c r="H28" s="11">
        <v>1484</v>
      </c>
      <c r="I28" s="11">
        <v>1585</v>
      </c>
      <c r="J28" s="11">
        <v>1726</v>
      </c>
      <c r="K28" s="11">
        <v>1911</v>
      </c>
      <c r="L28" s="11">
        <v>1471</v>
      </c>
      <c r="M28" s="11">
        <v>1395</v>
      </c>
      <c r="N28" s="11">
        <v>1642</v>
      </c>
      <c r="O28" s="11">
        <v>1996</v>
      </c>
      <c r="P28" s="11">
        <v>2300</v>
      </c>
    </row>
    <row r="29" spans="1:16" x14ac:dyDescent="0.25">
      <c r="A29" s="1" t="s">
        <v>4</v>
      </c>
      <c r="B29" s="18">
        <v>82</v>
      </c>
      <c r="C29" s="18">
        <v>53</v>
      </c>
      <c r="D29" s="18">
        <v>89</v>
      </c>
      <c r="E29" s="18">
        <v>98</v>
      </c>
      <c r="F29" s="18">
        <v>121</v>
      </c>
      <c r="G29" s="18">
        <v>95</v>
      </c>
      <c r="H29" s="18">
        <v>103</v>
      </c>
      <c r="I29" s="18">
        <v>121</v>
      </c>
      <c r="J29" s="18">
        <v>131</v>
      </c>
      <c r="K29" s="18">
        <v>149</v>
      </c>
      <c r="L29" s="18">
        <v>105</v>
      </c>
      <c r="M29" s="18">
        <v>96</v>
      </c>
      <c r="N29" s="18">
        <v>91</v>
      </c>
      <c r="O29" s="18">
        <v>107</v>
      </c>
      <c r="P29" s="18">
        <v>127</v>
      </c>
    </row>
    <row r="30" spans="1:16" x14ac:dyDescent="0.25">
      <c r="A30" s="1" t="s">
        <v>5</v>
      </c>
      <c r="B30" s="14">
        <v>3.27</v>
      </c>
      <c r="C30" s="14">
        <v>2.0499999999999998</v>
      </c>
      <c r="D30" s="14">
        <v>3.61</v>
      </c>
      <c r="E30" s="14">
        <v>4.0999999999999996</v>
      </c>
      <c r="F30" s="14">
        <v>5.12</v>
      </c>
      <c r="G30" s="14">
        <v>4.0999999999999996</v>
      </c>
      <c r="H30" s="14">
        <v>4.41</v>
      </c>
      <c r="I30" s="14">
        <v>5.21</v>
      </c>
      <c r="J30" s="14">
        <v>5.6</v>
      </c>
      <c r="K30" s="14">
        <v>6.36</v>
      </c>
      <c r="L30" s="14">
        <v>4.76</v>
      </c>
      <c r="M30" s="14">
        <v>4.2699999999999996</v>
      </c>
      <c r="N30" s="14">
        <v>3.82</v>
      </c>
      <c r="O30" s="14">
        <v>3.36</v>
      </c>
      <c r="P30" s="14">
        <v>3.94</v>
      </c>
    </row>
    <row r="31" spans="1:16" x14ac:dyDescent="0.25">
      <c r="A31" s="1" t="s">
        <v>6</v>
      </c>
      <c r="B31" s="14">
        <v>0.6</v>
      </c>
      <c r="C31" s="14">
        <v>0.8</v>
      </c>
      <c r="D31" s="14">
        <v>0.89</v>
      </c>
      <c r="E31" s="14">
        <v>0.98</v>
      </c>
      <c r="F31" s="14">
        <v>1.21</v>
      </c>
      <c r="G31" s="14">
        <v>1.48</v>
      </c>
      <c r="H31" s="14">
        <v>1.6</v>
      </c>
      <c r="I31" s="14">
        <v>1.8</v>
      </c>
      <c r="J31" s="14">
        <v>2.2000000000000002</v>
      </c>
      <c r="K31" s="14">
        <v>2.6</v>
      </c>
      <c r="L31" s="14">
        <v>1.25</v>
      </c>
      <c r="M31" s="14">
        <v>1.43</v>
      </c>
      <c r="N31" s="14">
        <v>1.55</v>
      </c>
      <c r="O31" s="14">
        <v>1.66</v>
      </c>
      <c r="P31" s="14">
        <v>1.74</v>
      </c>
    </row>
    <row r="32" spans="1:16" x14ac:dyDescent="0.25">
      <c r="A32" s="1" t="s">
        <v>7</v>
      </c>
      <c r="B32" s="15">
        <v>9.1999999999999998E-2</v>
      </c>
      <c r="C32" s="15">
        <v>6.6000000000000003E-2</v>
      </c>
      <c r="D32" s="15">
        <v>4.3999999999999997E-2</v>
      </c>
      <c r="E32" s="15">
        <v>4.7E-2</v>
      </c>
      <c r="F32" s="15">
        <v>6.8000000000000005E-2</v>
      </c>
      <c r="G32" s="15">
        <v>6.5000000000000002E-2</v>
      </c>
      <c r="H32" s="15">
        <v>4.3999999999999997E-2</v>
      </c>
      <c r="I32" s="15">
        <v>4.1000000000000002E-2</v>
      </c>
      <c r="J32" s="15">
        <v>5.0999999999999997E-2</v>
      </c>
      <c r="K32" s="15">
        <v>6.4000000000000001E-2</v>
      </c>
      <c r="L32" s="15">
        <v>7.2999999999999995E-2</v>
      </c>
      <c r="M32" s="15">
        <v>4.4999999999999998E-2</v>
      </c>
      <c r="N32" s="15">
        <v>4.2000000000000003E-2</v>
      </c>
      <c r="O32" s="15">
        <v>5.6000000000000001E-2</v>
      </c>
      <c r="P32" s="15">
        <v>6.4000000000000001E-2</v>
      </c>
    </row>
    <row r="33" spans="1:16" x14ac:dyDescent="0.25"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</row>
    <row r="34" spans="1:16" x14ac:dyDescent="0.25">
      <c r="A34" s="1" t="s">
        <v>8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spans="1:16" x14ac:dyDescent="0.25">
      <c r="A35" s="10" t="s">
        <v>9</v>
      </c>
      <c r="B35" s="13">
        <v>13</v>
      </c>
      <c r="C35" s="13">
        <v>13</v>
      </c>
      <c r="D35" s="13">
        <v>23</v>
      </c>
      <c r="E35" s="13">
        <v>24</v>
      </c>
      <c r="F35" s="13">
        <v>34</v>
      </c>
      <c r="G35" s="13">
        <v>35</v>
      </c>
      <c r="H35" s="13">
        <v>37</v>
      </c>
      <c r="I35" s="13">
        <v>47</v>
      </c>
      <c r="J35" s="13">
        <v>48</v>
      </c>
      <c r="K35" s="13">
        <v>50</v>
      </c>
      <c r="L35" s="13">
        <v>37</v>
      </c>
      <c r="M35" s="13">
        <v>35</v>
      </c>
      <c r="N35" s="13">
        <v>31</v>
      </c>
      <c r="O35" s="13">
        <v>39</v>
      </c>
      <c r="P35" s="13">
        <v>35</v>
      </c>
    </row>
    <row r="36" spans="1:16" x14ac:dyDescent="0.25">
      <c r="A36" s="10" t="s">
        <v>10</v>
      </c>
      <c r="B36" s="18">
        <v>8</v>
      </c>
      <c r="C36" s="18">
        <v>9</v>
      </c>
      <c r="D36" s="18">
        <v>12</v>
      </c>
      <c r="E36" s="18">
        <v>18</v>
      </c>
      <c r="F36" s="18">
        <v>17</v>
      </c>
      <c r="G36" s="18">
        <v>19</v>
      </c>
      <c r="H36" s="18">
        <v>24</v>
      </c>
      <c r="I36" s="18">
        <v>36</v>
      </c>
      <c r="J36" s="18">
        <v>37</v>
      </c>
      <c r="K36" s="18">
        <v>39</v>
      </c>
      <c r="L36" s="18">
        <v>18</v>
      </c>
      <c r="M36" s="18">
        <v>20</v>
      </c>
      <c r="N36" s="18">
        <v>34</v>
      </c>
      <c r="O36" s="18">
        <v>29</v>
      </c>
      <c r="P36" s="18">
        <v>26</v>
      </c>
    </row>
    <row r="37" spans="1:16" x14ac:dyDescent="0.25">
      <c r="A37" s="10" t="s">
        <v>11</v>
      </c>
      <c r="B37" s="18">
        <v>9</v>
      </c>
      <c r="C37" s="18">
        <v>12</v>
      </c>
      <c r="D37" s="18">
        <v>21</v>
      </c>
      <c r="E37" s="18">
        <v>22</v>
      </c>
      <c r="F37" s="18">
        <v>23</v>
      </c>
      <c r="G37" s="18">
        <v>25</v>
      </c>
      <c r="H37" s="18">
        <v>37</v>
      </c>
      <c r="I37" s="18">
        <v>44</v>
      </c>
      <c r="J37" s="18">
        <v>43</v>
      </c>
      <c r="K37" s="18">
        <v>41</v>
      </c>
      <c r="L37" s="18">
        <v>19</v>
      </c>
      <c r="M37" s="18">
        <v>34</v>
      </c>
      <c r="N37" s="18">
        <v>39</v>
      </c>
      <c r="O37" s="18">
        <v>31</v>
      </c>
      <c r="P37" s="18">
        <v>28</v>
      </c>
    </row>
    <row r="38" spans="1:16" x14ac:dyDescent="0.25">
      <c r="A38" s="1" t="s">
        <v>12</v>
      </c>
      <c r="B38" s="20">
        <v>2.8</v>
      </c>
      <c r="C38" s="20">
        <v>5.9</v>
      </c>
      <c r="D38" s="20">
        <v>5.8</v>
      </c>
      <c r="E38" s="20">
        <v>5.4</v>
      </c>
      <c r="F38" s="20">
        <v>4.5</v>
      </c>
      <c r="G38" s="20">
        <v>6.1</v>
      </c>
      <c r="H38" s="20">
        <v>8.4</v>
      </c>
      <c r="I38" s="20">
        <v>8.4</v>
      </c>
      <c r="J38" s="20">
        <v>7.7</v>
      </c>
      <c r="K38" s="20">
        <v>6.4</v>
      </c>
      <c r="L38" s="18">
        <v>4</v>
      </c>
      <c r="M38" s="18">
        <v>8</v>
      </c>
      <c r="N38" s="20">
        <v>10.199999999999999</v>
      </c>
      <c r="O38" s="20">
        <v>9.1999999999999993</v>
      </c>
      <c r="P38" s="20">
        <v>7.1</v>
      </c>
    </row>
    <row r="39" spans="1:16" x14ac:dyDescent="0.25"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</row>
    <row r="40" spans="1:16" x14ac:dyDescent="0.25">
      <c r="A40" s="1" t="s">
        <v>13</v>
      </c>
      <c r="B40" s="18">
        <v>826</v>
      </c>
      <c r="C40" s="18">
        <v>880</v>
      </c>
      <c r="D40" s="18">
        <v>965</v>
      </c>
      <c r="E40" s="11">
        <v>1071</v>
      </c>
      <c r="F40" s="11">
        <v>1171</v>
      </c>
      <c r="G40" s="11">
        <v>1030</v>
      </c>
      <c r="H40" s="11">
        <v>1086</v>
      </c>
      <c r="I40" s="11">
        <v>1196</v>
      </c>
      <c r="J40" s="11">
        <v>1347</v>
      </c>
      <c r="K40" s="11">
        <v>1435</v>
      </c>
      <c r="L40" s="11">
        <v>1127</v>
      </c>
      <c r="M40" s="11">
        <v>1189</v>
      </c>
      <c r="N40" s="11">
        <v>1296</v>
      </c>
      <c r="O40" s="11">
        <v>1694</v>
      </c>
      <c r="P40" s="11">
        <v>1791</v>
      </c>
    </row>
    <row r="41" spans="1:16" x14ac:dyDescent="0.25">
      <c r="A41" s="10" t="s">
        <v>14</v>
      </c>
      <c r="B41" s="18">
        <v>34</v>
      </c>
      <c r="C41" s="18">
        <v>35</v>
      </c>
      <c r="D41" s="18">
        <v>33</v>
      </c>
      <c r="E41" s="18">
        <v>38</v>
      </c>
      <c r="F41" s="18">
        <v>36</v>
      </c>
      <c r="G41" s="18">
        <v>24</v>
      </c>
      <c r="H41" s="18">
        <v>21</v>
      </c>
      <c r="I41" s="18">
        <v>20</v>
      </c>
      <c r="J41" s="18">
        <v>20</v>
      </c>
      <c r="K41" s="18">
        <v>19</v>
      </c>
      <c r="L41" s="18">
        <v>33</v>
      </c>
      <c r="M41" s="18">
        <v>29</v>
      </c>
      <c r="N41" s="18">
        <v>26</v>
      </c>
      <c r="O41" s="18">
        <v>31</v>
      </c>
      <c r="P41" s="18">
        <v>30</v>
      </c>
    </row>
    <row r="42" spans="1:16" x14ac:dyDescent="0.25">
      <c r="A42" s="10" t="s">
        <v>15</v>
      </c>
      <c r="B42" s="18">
        <v>6</v>
      </c>
      <c r="C42" s="18">
        <v>6</v>
      </c>
      <c r="D42" s="18">
        <v>5</v>
      </c>
      <c r="E42" s="18">
        <v>4</v>
      </c>
      <c r="F42" s="18">
        <v>1</v>
      </c>
      <c r="G42" s="18" t="s">
        <v>38</v>
      </c>
      <c r="H42" s="18" t="s">
        <v>38</v>
      </c>
      <c r="I42" s="18" t="s">
        <v>38</v>
      </c>
      <c r="J42" s="18" t="s">
        <v>38</v>
      </c>
      <c r="K42" s="18" t="s">
        <v>38</v>
      </c>
      <c r="L42" s="18" t="s">
        <v>38</v>
      </c>
      <c r="M42" s="18" t="s">
        <v>38</v>
      </c>
      <c r="N42" s="18" t="s">
        <v>38</v>
      </c>
      <c r="O42" s="18" t="s">
        <v>16</v>
      </c>
      <c r="P42" s="18" t="s">
        <v>16</v>
      </c>
    </row>
    <row r="43" spans="1:16" x14ac:dyDescent="0.25">
      <c r="A43" s="10" t="s">
        <v>17</v>
      </c>
      <c r="B43" s="18">
        <v>60</v>
      </c>
      <c r="C43" s="18">
        <v>59</v>
      </c>
      <c r="D43" s="18">
        <v>62</v>
      </c>
      <c r="E43" s="18">
        <v>58</v>
      </c>
      <c r="F43" s="18">
        <v>63</v>
      </c>
      <c r="G43" s="18">
        <v>76</v>
      </c>
      <c r="H43" s="18">
        <v>79</v>
      </c>
      <c r="I43" s="18">
        <v>80</v>
      </c>
      <c r="J43" s="18">
        <v>80</v>
      </c>
      <c r="K43" s="18">
        <v>81</v>
      </c>
      <c r="L43" s="18">
        <v>67</v>
      </c>
      <c r="M43" s="18">
        <v>71</v>
      </c>
      <c r="N43" s="18">
        <v>74</v>
      </c>
      <c r="O43" s="18">
        <v>69</v>
      </c>
      <c r="P43" s="18">
        <v>70</v>
      </c>
    </row>
    <row r="44" spans="1:16" x14ac:dyDescent="0.25">
      <c r="A44" s="1" t="s">
        <v>18</v>
      </c>
      <c r="B44" s="183" t="s">
        <v>50</v>
      </c>
      <c r="C44" s="184"/>
      <c r="D44" s="184"/>
      <c r="E44" s="184"/>
      <c r="F44" s="184"/>
      <c r="G44" s="183" t="s">
        <v>48</v>
      </c>
      <c r="H44" s="184"/>
      <c r="I44" s="184"/>
      <c r="J44" s="184"/>
      <c r="K44" s="184"/>
      <c r="L44" s="183" t="s">
        <v>49</v>
      </c>
      <c r="M44" s="184"/>
      <c r="N44" s="184"/>
      <c r="O44" s="184"/>
      <c r="P44" s="184"/>
    </row>
    <row r="45" spans="1:16" ht="15.6" x14ac:dyDescent="0.25">
      <c r="A45" s="21" t="s">
        <v>22</v>
      </c>
      <c r="B45" s="20">
        <v>4.5999999999999996</v>
      </c>
      <c r="C45" s="20">
        <v>2.9</v>
      </c>
      <c r="D45" s="20">
        <v>4.5</v>
      </c>
      <c r="E45" s="20">
        <v>4.7</v>
      </c>
      <c r="F45" s="20">
        <v>5.3</v>
      </c>
      <c r="G45" s="20">
        <v>9.1</v>
      </c>
      <c r="H45" s="20">
        <v>8.3000000000000007</v>
      </c>
      <c r="I45" s="20">
        <v>10</v>
      </c>
      <c r="J45" s="20">
        <v>10.1</v>
      </c>
      <c r="K45" s="22" t="s">
        <v>42</v>
      </c>
      <c r="L45" s="20">
        <v>7.6</v>
      </c>
      <c r="M45" s="20">
        <v>7.2</v>
      </c>
      <c r="N45" s="20">
        <v>6.1</v>
      </c>
      <c r="O45" s="20">
        <v>5.6</v>
      </c>
      <c r="P45" s="20">
        <v>5.9</v>
      </c>
    </row>
    <row r="46" spans="1:16" ht="15.6" x14ac:dyDescent="0.25">
      <c r="A46" s="1" t="s">
        <v>23</v>
      </c>
      <c r="B46" s="184" t="s">
        <v>46</v>
      </c>
      <c r="C46" s="184"/>
      <c r="D46" s="184"/>
      <c r="E46" s="184"/>
      <c r="F46" s="184"/>
      <c r="G46" s="184" t="s">
        <v>51</v>
      </c>
      <c r="H46" s="184"/>
      <c r="I46" s="184"/>
      <c r="J46" s="184"/>
      <c r="K46" s="184"/>
      <c r="L46" s="184" t="s">
        <v>52</v>
      </c>
      <c r="M46" s="184"/>
      <c r="N46" s="184"/>
      <c r="O46" s="184"/>
      <c r="P46" s="184"/>
    </row>
    <row r="47" spans="1:16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 spans="1:16" x14ac:dyDescent="0.25">
      <c r="A48" s="190"/>
      <c r="B48" s="190"/>
      <c r="C48" s="190"/>
      <c r="D48" s="190"/>
      <c r="E48" s="190"/>
      <c r="F48" s="190"/>
      <c r="G48" s="190"/>
      <c r="H48" s="190"/>
      <c r="I48" s="190"/>
      <c r="J48" s="190"/>
      <c r="K48" s="190"/>
      <c r="L48" s="190"/>
      <c r="M48" s="190"/>
      <c r="N48" s="190"/>
      <c r="O48" s="190"/>
      <c r="P48" s="190"/>
    </row>
    <row r="49" spans="1:16" x14ac:dyDescent="0.25">
      <c r="A49" s="185" t="s">
        <v>28</v>
      </c>
      <c r="B49" s="185"/>
      <c r="C49" s="185"/>
      <c r="D49" s="185"/>
      <c r="E49" s="185"/>
      <c r="F49" s="185"/>
      <c r="G49" s="185"/>
      <c r="H49" s="185"/>
      <c r="I49" s="185"/>
      <c r="J49" s="185"/>
      <c r="K49" s="185"/>
      <c r="L49" s="185"/>
      <c r="M49" s="185"/>
      <c r="N49" s="185"/>
      <c r="O49" s="185"/>
      <c r="P49" s="185"/>
    </row>
    <row r="50" spans="1:16" x14ac:dyDescent="0.25">
      <c r="A50" s="193"/>
      <c r="B50" s="186"/>
      <c r="C50" s="186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6"/>
    </row>
    <row r="51" spans="1:16" x14ac:dyDescent="0.25">
      <c r="A51" s="185" t="s">
        <v>29</v>
      </c>
      <c r="B51" s="186"/>
      <c r="C51" s="186"/>
      <c r="D51" s="186"/>
      <c r="E51" s="186"/>
      <c r="F51" s="186"/>
      <c r="G51" s="186"/>
      <c r="H51" s="186"/>
      <c r="I51" s="186"/>
      <c r="J51" s="186"/>
      <c r="K51" s="186"/>
      <c r="L51" s="186"/>
      <c r="M51" s="186"/>
      <c r="N51" s="186"/>
      <c r="O51" s="186"/>
      <c r="P51" s="186"/>
    </row>
  </sheetData>
  <mergeCells count="24">
    <mergeCell ref="A1:P1"/>
    <mergeCell ref="B26:F26"/>
    <mergeCell ref="G26:K26"/>
    <mergeCell ref="L26:P26"/>
    <mergeCell ref="B21:F21"/>
    <mergeCell ref="G21:K21"/>
    <mergeCell ref="L21:P21"/>
    <mergeCell ref="B23:F23"/>
    <mergeCell ref="L23:P23"/>
    <mergeCell ref="A2:P2"/>
    <mergeCell ref="A50:P50"/>
    <mergeCell ref="A48:P48"/>
    <mergeCell ref="A51:P51"/>
    <mergeCell ref="G3:K3"/>
    <mergeCell ref="L3:P3"/>
    <mergeCell ref="G23:K23"/>
    <mergeCell ref="B3:F3"/>
    <mergeCell ref="B46:F46"/>
    <mergeCell ref="G46:K46"/>
    <mergeCell ref="L46:P46"/>
    <mergeCell ref="B44:F44"/>
    <mergeCell ref="G44:K44"/>
    <mergeCell ref="L44:P44"/>
    <mergeCell ref="A49:P49"/>
  </mergeCells>
  <phoneticPr fontId="1" type="noConversion"/>
  <pageMargins left="0.75" right="0.75" top="1" bottom="1" header="0.5" footer="0.5"/>
  <pageSetup paperSize="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7"/>
  <sheetViews>
    <sheetView workbookViewId="0">
      <selection sqref="A1:D1"/>
    </sheetView>
  </sheetViews>
  <sheetFormatPr defaultColWidth="9.109375" defaultRowHeight="13.2" x14ac:dyDescent="0.25"/>
  <cols>
    <col min="1" max="1" width="17.109375" customWidth="1"/>
    <col min="2" max="2" width="20.44140625" customWidth="1"/>
    <col min="3" max="3" width="15.5546875" customWidth="1"/>
    <col min="4" max="4" width="18.44140625" customWidth="1"/>
  </cols>
  <sheetData>
    <row r="1" spans="1:4" x14ac:dyDescent="0.25">
      <c r="A1" s="197" t="s">
        <v>64</v>
      </c>
      <c r="B1" s="197"/>
      <c r="C1" s="197"/>
      <c r="D1" s="197"/>
    </row>
    <row r="2" spans="1:4" x14ac:dyDescent="0.25">
      <c r="A2" s="188"/>
      <c r="B2" s="188"/>
      <c r="C2" s="188"/>
      <c r="D2" s="188"/>
    </row>
    <row r="3" spans="1:4" ht="26.4" x14ac:dyDescent="0.25">
      <c r="A3" s="24" t="s">
        <v>58</v>
      </c>
      <c r="B3" s="25" t="s">
        <v>65</v>
      </c>
      <c r="C3" s="25" t="s">
        <v>59</v>
      </c>
      <c r="D3" s="25" t="s">
        <v>60</v>
      </c>
    </row>
    <row r="4" spans="1:4" x14ac:dyDescent="0.25">
      <c r="A4" s="2"/>
      <c r="B4" s="77"/>
      <c r="C4" s="23"/>
      <c r="D4" s="23"/>
    </row>
    <row r="5" spans="1:4" x14ac:dyDescent="0.25">
      <c r="A5" s="1">
        <v>1970</v>
      </c>
      <c r="B5" s="78" t="s">
        <v>61</v>
      </c>
      <c r="C5" s="27" t="s">
        <v>62</v>
      </c>
      <c r="D5" s="54" t="s">
        <v>63</v>
      </c>
    </row>
    <row r="6" spans="1:4" x14ac:dyDescent="0.25">
      <c r="A6" s="1">
        <v>1971</v>
      </c>
      <c r="B6" s="79">
        <v>260000</v>
      </c>
      <c r="C6" s="28">
        <v>300000</v>
      </c>
      <c r="D6" s="55">
        <v>136</v>
      </c>
    </row>
    <row r="7" spans="1:4" x14ac:dyDescent="0.25">
      <c r="A7" s="1">
        <v>1972</v>
      </c>
      <c r="B7" s="79">
        <v>280000</v>
      </c>
      <c r="C7" s="28">
        <v>300000</v>
      </c>
      <c r="D7" s="55">
        <v>144</v>
      </c>
    </row>
    <row r="8" spans="1:4" x14ac:dyDescent="0.25">
      <c r="A8" s="1">
        <v>1973</v>
      </c>
      <c r="B8" s="79">
        <v>300000</v>
      </c>
      <c r="C8" s="28">
        <v>320000</v>
      </c>
      <c r="D8" s="55">
        <v>152</v>
      </c>
    </row>
    <row r="9" spans="1:4" x14ac:dyDescent="0.25">
      <c r="A9" s="1">
        <v>1974</v>
      </c>
      <c r="B9" s="79">
        <v>310000</v>
      </c>
      <c r="C9" s="28">
        <v>335000</v>
      </c>
      <c r="D9" s="55">
        <v>188</v>
      </c>
    </row>
    <row r="10" spans="1:4" x14ac:dyDescent="0.25">
      <c r="A10" s="1">
        <v>1975</v>
      </c>
      <c r="B10" s="79">
        <v>270000</v>
      </c>
      <c r="C10" s="28">
        <v>355000</v>
      </c>
      <c r="D10" s="55">
        <v>243</v>
      </c>
    </row>
    <row r="11" spans="1:4" x14ac:dyDescent="0.25">
      <c r="A11" s="1">
        <v>1976</v>
      </c>
      <c r="B11" s="79">
        <v>345000</v>
      </c>
      <c r="C11" s="28">
        <v>370000</v>
      </c>
      <c r="D11" s="55">
        <v>295</v>
      </c>
    </row>
    <row r="12" spans="1:4" x14ac:dyDescent="0.25">
      <c r="A12" s="1">
        <v>1977</v>
      </c>
      <c r="B12" s="79">
        <v>380000</v>
      </c>
      <c r="C12" s="28">
        <v>385000</v>
      </c>
      <c r="D12" s="55">
        <v>367</v>
      </c>
    </row>
    <row r="13" spans="1:4" x14ac:dyDescent="0.25">
      <c r="A13" s="1">
        <v>1978</v>
      </c>
      <c r="B13" s="79">
        <v>410000</v>
      </c>
      <c r="C13" s="28">
        <v>420000</v>
      </c>
      <c r="D13" s="55">
        <v>392</v>
      </c>
    </row>
    <row r="14" spans="1:4" ht="15.6" x14ac:dyDescent="0.25">
      <c r="A14" s="1">
        <v>1979</v>
      </c>
      <c r="B14" s="78" t="s">
        <v>66</v>
      </c>
      <c r="C14" s="28">
        <v>455000</v>
      </c>
      <c r="D14" s="55" t="s">
        <v>67</v>
      </c>
    </row>
    <row r="15" spans="1:4" x14ac:dyDescent="0.25">
      <c r="A15" s="6"/>
      <c r="B15" s="53"/>
      <c r="C15" s="26"/>
      <c r="D15" s="6"/>
    </row>
    <row r="16" spans="1:4" x14ac:dyDescent="0.25">
      <c r="A16" s="190"/>
      <c r="B16" s="190"/>
      <c r="C16" s="190"/>
      <c r="D16" s="190"/>
    </row>
    <row r="17" spans="1:4" x14ac:dyDescent="0.25">
      <c r="A17" s="195" t="s">
        <v>68</v>
      </c>
      <c r="B17" s="196"/>
      <c r="C17" s="196"/>
      <c r="D17" s="196"/>
    </row>
  </sheetData>
  <mergeCells count="4">
    <mergeCell ref="A16:D16"/>
    <mergeCell ref="A17:D17"/>
    <mergeCell ref="A1:D1"/>
    <mergeCell ref="A2:D2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0"/>
  <sheetViews>
    <sheetView workbookViewId="0">
      <selection sqref="A1:D1"/>
    </sheetView>
  </sheetViews>
  <sheetFormatPr defaultColWidth="9.109375" defaultRowHeight="13.2" x14ac:dyDescent="0.25"/>
  <cols>
    <col min="1" max="1" width="37" customWidth="1"/>
    <col min="2" max="2" width="14.5546875" customWidth="1"/>
    <col min="3" max="3" width="20" customWidth="1"/>
    <col min="4" max="4" width="13.44140625" customWidth="1"/>
  </cols>
  <sheetData>
    <row r="1" spans="1:4" x14ac:dyDescent="0.25">
      <c r="A1" s="187" t="s">
        <v>94</v>
      </c>
      <c r="B1" s="187"/>
      <c r="C1" s="187"/>
      <c r="D1" s="187"/>
    </row>
    <row r="2" spans="1:4" x14ac:dyDescent="0.25">
      <c r="A2" s="188"/>
      <c r="B2" s="189"/>
      <c r="C2" s="189"/>
      <c r="D2" s="189"/>
    </row>
    <row r="3" spans="1:4" x14ac:dyDescent="0.25">
      <c r="A3" s="24" t="s">
        <v>69</v>
      </c>
      <c r="B3" s="24" t="s">
        <v>70</v>
      </c>
      <c r="C3" s="24" t="s">
        <v>71</v>
      </c>
      <c r="D3" s="24" t="s">
        <v>70</v>
      </c>
    </row>
    <row r="4" spans="1:4" x14ac:dyDescent="0.25">
      <c r="A4" s="2"/>
      <c r="B4" s="2"/>
      <c r="C4" s="2"/>
      <c r="D4" s="2"/>
    </row>
    <row r="5" spans="1:4" ht="15.6" x14ac:dyDescent="0.25">
      <c r="A5" s="1" t="s">
        <v>72</v>
      </c>
      <c r="B5" s="27" t="s">
        <v>73</v>
      </c>
      <c r="C5" s="21" t="s">
        <v>96</v>
      </c>
      <c r="D5" s="87" t="s">
        <v>74</v>
      </c>
    </row>
    <row r="6" spans="1:4" ht="15.6" x14ac:dyDescent="0.25">
      <c r="A6" s="1"/>
      <c r="B6" s="12"/>
      <c r="C6" s="21" t="s">
        <v>97</v>
      </c>
      <c r="D6" s="85">
        <v>40000</v>
      </c>
    </row>
    <row r="7" spans="1:4" x14ac:dyDescent="0.25">
      <c r="A7" s="1"/>
      <c r="B7" s="12"/>
      <c r="C7" s="21" t="s">
        <v>75</v>
      </c>
      <c r="D7" s="85">
        <v>9000</v>
      </c>
    </row>
    <row r="8" spans="1:4" ht="15.6" x14ac:dyDescent="0.25">
      <c r="A8" s="1" t="s">
        <v>76</v>
      </c>
      <c r="B8" s="85">
        <v>72000</v>
      </c>
      <c r="C8" s="21" t="s">
        <v>98</v>
      </c>
      <c r="D8" s="85">
        <v>37000</v>
      </c>
    </row>
    <row r="9" spans="1:4" x14ac:dyDescent="0.25">
      <c r="A9" s="1"/>
      <c r="B9" s="84"/>
      <c r="C9" s="21" t="s">
        <v>77</v>
      </c>
      <c r="D9" s="85">
        <v>26000</v>
      </c>
    </row>
    <row r="10" spans="1:4" x14ac:dyDescent="0.25">
      <c r="A10" s="1"/>
      <c r="B10" s="84"/>
      <c r="C10" s="21" t="s">
        <v>78</v>
      </c>
      <c r="D10" s="85">
        <v>9000</v>
      </c>
    </row>
    <row r="11" spans="1:4" ht="15.6" x14ac:dyDescent="0.25">
      <c r="A11" s="1" t="s">
        <v>79</v>
      </c>
      <c r="B11" s="85">
        <v>65000</v>
      </c>
      <c r="C11" s="21" t="s">
        <v>99</v>
      </c>
      <c r="D11" s="85">
        <v>40000</v>
      </c>
    </row>
    <row r="12" spans="1:4" x14ac:dyDescent="0.25">
      <c r="A12" s="1"/>
      <c r="B12" s="84"/>
      <c r="C12" s="21" t="s">
        <v>80</v>
      </c>
      <c r="D12" s="85">
        <v>25000</v>
      </c>
    </row>
    <row r="13" spans="1:4" ht="15.6" x14ac:dyDescent="0.25">
      <c r="A13" s="1" t="s">
        <v>81</v>
      </c>
      <c r="B13" s="85">
        <v>63000</v>
      </c>
      <c r="C13" s="21" t="s">
        <v>100</v>
      </c>
      <c r="D13" s="85">
        <v>33000</v>
      </c>
    </row>
    <row r="14" spans="1:4" x14ac:dyDescent="0.25">
      <c r="A14" s="1"/>
      <c r="B14" s="84"/>
      <c r="C14" s="21" t="s">
        <v>82</v>
      </c>
      <c r="D14" s="85">
        <v>30000</v>
      </c>
    </row>
    <row r="15" spans="1:4" x14ac:dyDescent="0.25">
      <c r="A15" s="1" t="s">
        <v>83</v>
      </c>
      <c r="B15" s="85">
        <v>40000</v>
      </c>
      <c r="C15" s="21" t="s">
        <v>84</v>
      </c>
      <c r="D15" s="85">
        <v>40000</v>
      </c>
    </row>
    <row r="16" spans="1:4" ht="15.6" x14ac:dyDescent="0.25">
      <c r="A16" s="1" t="s">
        <v>85</v>
      </c>
      <c r="B16" s="85">
        <v>20000</v>
      </c>
      <c r="C16" s="21" t="s">
        <v>101</v>
      </c>
      <c r="D16" s="85">
        <v>20000</v>
      </c>
    </row>
    <row r="17" spans="1:4" ht="15.6" x14ac:dyDescent="0.25">
      <c r="A17" s="1" t="s">
        <v>86</v>
      </c>
      <c r="B17" s="85">
        <v>20000</v>
      </c>
      <c r="C17" s="21" t="s">
        <v>102</v>
      </c>
      <c r="D17" s="85">
        <v>20000</v>
      </c>
    </row>
    <row r="18" spans="1:4" ht="15.6" x14ac:dyDescent="0.25">
      <c r="A18" s="1" t="s">
        <v>87</v>
      </c>
      <c r="B18" s="85">
        <v>20000</v>
      </c>
      <c r="C18" s="21" t="s">
        <v>103</v>
      </c>
      <c r="D18" s="85">
        <v>20000</v>
      </c>
    </row>
    <row r="19" spans="1:4" ht="15.6" x14ac:dyDescent="0.25">
      <c r="A19" s="1" t="s">
        <v>88</v>
      </c>
      <c r="B19" s="85">
        <v>15000</v>
      </c>
      <c r="C19" s="21" t="s">
        <v>104</v>
      </c>
      <c r="D19" s="85">
        <v>15000</v>
      </c>
    </row>
    <row r="20" spans="1:4" ht="15.6" x14ac:dyDescent="0.25">
      <c r="A20" s="1" t="s">
        <v>89</v>
      </c>
      <c r="B20" s="85">
        <v>11000</v>
      </c>
      <c r="C20" s="21" t="s">
        <v>105</v>
      </c>
      <c r="D20" s="85">
        <v>11000</v>
      </c>
    </row>
    <row r="21" spans="1:4" ht="15.6" x14ac:dyDescent="0.25">
      <c r="A21" s="1" t="s">
        <v>90</v>
      </c>
      <c r="B21" s="85">
        <v>10000</v>
      </c>
      <c r="C21" s="21" t="s">
        <v>106</v>
      </c>
      <c r="D21" s="85">
        <v>6000</v>
      </c>
    </row>
    <row r="22" spans="1:4" ht="15.6" x14ac:dyDescent="0.25">
      <c r="A22" s="1"/>
      <c r="B22" s="85"/>
      <c r="C22" s="21" t="s">
        <v>107</v>
      </c>
      <c r="D22" s="85">
        <v>4000</v>
      </c>
    </row>
    <row r="23" spans="1:4" x14ac:dyDescent="0.25">
      <c r="A23" s="1" t="s">
        <v>91</v>
      </c>
      <c r="B23" s="86">
        <v>5000</v>
      </c>
      <c r="C23" s="21" t="s">
        <v>82</v>
      </c>
      <c r="D23" s="86">
        <v>5000</v>
      </c>
    </row>
    <row r="24" spans="1:4" x14ac:dyDescent="0.25">
      <c r="A24" s="1"/>
      <c r="B24" s="86"/>
      <c r="C24" s="21"/>
      <c r="D24" s="86"/>
    </row>
    <row r="25" spans="1:4" x14ac:dyDescent="0.25">
      <c r="A25" s="1" t="s">
        <v>92</v>
      </c>
      <c r="B25" s="90" t="s">
        <v>191</v>
      </c>
      <c r="C25" s="1"/>
      <c r="D25" s="91" t="s">
        <v>191</v>
      </c>
    </row>
    <row r="26" spans="1:4" x14ac:dyDescent="0.25">
      <c r="A26" s="1"/>
      <c r="B26" s="89"/>
      <c r="C26" s="1"/>
      <c r="D26" s="88"/>
    </row>
    <row r="27" spans="1:4" x14ac:dyDescent="0.25">
      <c r="A27" s="1" t="s">
        <v>93</v>
      </c>
      <c r="B27" s="1"/>
      <c r="C27" s="1"/>
      <c r="D27" s="91" t="s">
        <v>192</v>
      </c>
    </row>
    <row r="28" spans="1:4" x14ac:dyDescent="0.25">
      <c r="A28" s="6"/>
      <c r="B28" s="6"/>
      <c r="C28" s="6"/>
      <c r="D28" s="6"/>
    </row>
    <row r="29" spans="1:4" x14ac:dyDescent="0.25">
      <c r="A29" s="186"/>
      <c r="B29" s="186"/>
      <c r="C29" s="186"/>
      <c r="D29" s="186"/>
    </row>
    <row r="30" spans="1:4" x14ac:dyDescent="0.25">
      <c r="A30" s="185" t="s">
        <v>95</v>
      </c>
      <c r="B30" s="185"/>
      <c r="C30" s="185"/>
      <c r="D30" s="185"/>
    </row>
  </sheetData>
  <mergeCells count="4">
    <mergeCell ref="A30:D30"/>
    <mergeCell ref="A29:D29"/>
    <mergeCell ref="A1:D1"/>
    <mergeCell ref="A2:D2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67"/>
  <sheetViews>
    <sheetView topLeftCell="A35" workbookViewId="0">
      <selection activeCell="K61" sqref="K61"/>
    </sheetView>
  </sheetViews>
  <sheetFormatPr defaultColWidth="9.109375" defaultRowHeight="13.2" x14ac:dyDescent="0.25"/>
  <cols>
    <col min="1" max="1" width="25.6640625" customWidth="1"/>
    <col min="11" max="11" width="10.77734375" bestFit="1" customWidth="1"/>
  </cols>
  <sheetData>
    <row r="1" spans="1:16" x14ac:dyDescent="0.25">
      <c r="A1" s="187" t="s">
        <v>115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</row>
    <row r="2" spans="1:16" x14ac:dyDescent="0.25">
      <c r="A2" s="188"/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</row>
    <row r="3" spans="1:16" x14ac:dyDescent="0.25">
      <c r="A3" s="5"/>
      <c r="B3" s="182" t="s">
        <v>108</v>
      </c>
      <c r="C3" s="182"/>
      <c r="D3" s="182"/>
      <c r="E3" s="182"/>
      <c r="F3" s="182"/>
      <c r="G3" s="182" t="s">
        <v>109</v>
      </c>
      <c r="H3" s="182"/>
      <c r="I3" s="182"/>
      <c r="J3" s="182"/>
      <c r="K3" s="182"/>
      <c r="L3" s="182" t="s">
        <v>110</v>
      </c>
      <c r="M3" s="182"/>
      <c r="N3" s="182"/>
      <c r="O3" s="182"/>
      <c r="P3" s="182"/>
    </row>
    <row r="4" spans="1:16" x14ac:dyDescent="0.25">
      <c r="A4" s="7"/>
      <c r="B4" s="8">
        <v>1974</v>
      </c>
      <c r="C4" s="8">
        <v>1975</v>
      </c>
      <c r="D4" s="8">
        <v>1976</v>
      </c>
      <c r="E4" s="8">
        <v>1977</v>
      </c>
      <c r="F4" s="8">
        <v>1978</v>
      </c>
      <c r="G4" s="8">
        <v>1974</v>
      </c>
      <c r="H4" s="8">
        <v>1975</v>
      </c>
      <c r="I4" s="8">
        <v>1976</v>
      </c>
      <c r="J4" s="8">
        <v>1977</v>
      </c>
      <c r="K4" s="8">
        <v>1978</v>
      </c>
      <c r="L4" s="8">
        <v>1974</v>
      </c>
      <c r="M4" s="8">
        <v>1975</v>
      </c>
      <c r="N4" s="8">
        <v>1976</v>
      </c>
      <c r="O4" s="8">
        <v>1977</v>
      </c>
      <c r="P4" s="8">
        <v>1978</v>
      </c>
    </row>
    <row r="5" spans="1:16" x14ac:dyDescent="0.25">
      <c r="A5" s="1" t="s">
        <v>3</v>
      </c>
      <c r="B5" s="18">
        <v>641</v>
      </c>
      <c r="C5" s="18">
        <v>714</v>
      </c>
      <c r="D5" s="18">
        <v>777</v>
      </c>
      <c r="E5" s="18">
        <v>835</v>
      </c>
      <c r="F5" s="18">
        <v>921</v>
      </c>
      <c r="G5" s="11">
        <v>1550</v>
      </c>
      <c r="H5" s="11">
        <v>1799</v>
      </c>
      <c r="I5" s="11">
        <v>1955</v>
      </c>
      <c r="J5" s="11">
        <v>2165</v>
      </c>
      <c r="K5" s="11">
        <v>2072</v>
      </c>
      <c r="L5" s="18">
        <v>859</v>
      </c>
      <c r="M5" s="11">
        <v>1303</v>
      </c>
      <c r="N5" s="11">
        <v>1260</v>
      </c>
      <c r="O5" s="11">
        <v>1280</v>
      </c>
      <c r="P5" s="11">
        <v>1364</v>
      </c>
    </row>
    <row r="6" spans="1:16" x14ac:dyDescent="0.25">
      <c r="A6" s="1" t="s">
        <v>4</v>
      </c>
      <c r="B6" s="18">
        <v>27</v>
      </c>
      <c r="C6" s="18">
        <v>33</v>
      </c>
      <c r="D6" s="18">
        <v>35</v>
      </c>
      <c r="E6" s="18">
        <v>42</v>
      </c>
      <c r="F6" s="18">
        <v>45</v>
      </c>
      <c r="G6" s="18">
        <v>116</v>
      </c>
      <c r="H6" s="18">
        <v>131</v>
      </c>
      <c r="I6" s="18">
        <v>134</v>
      </c>
      <c r="J6" s="18">
        <v>119</v>
      </c>
      <c r="K6" s="18">
        <v>118</v>
      </c>
      <c r="L6" s="18">
        <v>70</v>
      </c>
      <c r="M6" s="18">
        <v>166</v>
      </c>
      <c r="N6" s="18">
        <v>135</v>
      </c>
      <c r="O6" s="18">
        <v>108</v>
      </c>
      <c r="P6" s="18">
        <v>120</v>
      </c>
    </row>
    <row r="7" spans="1:16" x14ac:dyDescent="0.25">
      <c r="A7" s="1" t="s">
        <v>5</v>
      </c>
      <c r="B7" s="14">
        <v>2.81</v>
      </c>
      <c r="C7" s="14">
        <v>3.25</v>
      </c>
      <c r="D7" s="14">
        <v>3.56</v>
      </c>
      <c r="E7" s="14">
        <v>4.2300000000000004</v>
      </c>
      <c r="F7" s="14">
        <v>4.54</v>
      </c>
      <c r="G7" s="14">
        <v>4.6399999999999997</v>
      </c>
      <c r="H7" s="14">
        <v>5.15</v>
      </c>
      <c r="I7" s="14">
        <v>5.19</v>
      </c>
      <c r="J7" s="14">
        <v>4.6100000000000003</v>
      </c>
      <c r="K7" s="14">
        <v>4.57</v>
      </c>
      <c r="L7" s="14">
        <v>3.59</v>
      </c>
      <c r="M7" s="14">
        <v>9.91</v>
      </c>
      <c r="N7" s="14">
        <v>7.73</v>
      </c>
      <c r="O7" s="14">
        <v>6.09</v>
      </c>
      <c r="P7" s="14">
        <v>6.61</v>
      </c>
    </row>
    <row r="8" spans="1:16" x14ac:dyDescent="0.25">
      <c r="A8" s="1" t="s">
        <v>6</v>
      </c>
      <c r="B8" s="14">
        <v>1.24</v>
      </c>
      <c r="C8" s="14">
        <v>1.36</v>
      </c>
      <c r="D8" s="14">
        <v>1.54</v>
      </c>
      <c r="E8" s="14">
        <v>2.25</v>
      </c>
      <c r="F8" s="14">
        <v>2.0499999999999998</v>
      </c>
      <c r="G8" s="14">
        <v>0.85</v>
      </c>
      <c r="H8" s="14">
        <v>1</v>
      </c>
      <c r="I8" s="14">
        <v>1.19</v>
      </c>
      <c r="J8" s="14">
        <v>1.25</v>
      </c>
      <c r="K8" s="14">
        <v>1.25</v>
      </c>
      <c r="L8" s="14">
        <v>0.56999999999999995</v>
      </c>
      <c r="M8" s="14">
        <v>1.38</v>
      </c>
      <c r="N8" s="14">
        <v>2.1</v>
      </c>
      <c r="O8" s="14">
        <v>2.4500000000000002</v>
      </c>
      <c r="P8" s="14">
        <v>2.6</v>
      </c>
    </row>
    <row r="9" spans="1:16" x14ac:dyDescent="0.25">
      <c r="A9" s="1" t="s">
        <v>7</v>
      </c>
      <c r="B9" s="15">
        <v>7.3999999999999996E-2</v>
      </c>
      <c r="C9" s="15">
        <v>4.5999999999999999E-2</v>
      </c>
      <c r="D9" s="15">
        <v>4.9000000000000002E-2</v>
      </c>
      <c r="E9" s="15">
        <v>5.1999999999999998E-2</v>
      </c>
      <c r="F9" s="15">
        <v>6.7000000000000004E-2</v>
      </c>
      <c r="G9" s="15">
        <v>1.4E-2</v>
      </c>
      <c r="H9" s="15">
        <v>1.4E-2</v>
      </c>
      <c r="I9" s="15">
        <v>1.7999999999999999E-2</v>
      </c>
      <c r="J9" s="15">
        <v>2.7E-2</v>
      </c>
      <c r="K9" s="15">
        <v>2.5999999999999999E-2</v>
      </c>
      <c r="L9" s="15">
        <v>1.9E-2</v>
      </c>
      <c r="M9" s="15">
        <v>5.2999999999999999E-2</v>
      </c>
      <c r="N9" s="15">
        <v>5.8999999999999997E-2</v>
      </c>
      <c r="O9" s="15">
        <v>6.4000000000000001E-2</v>
      </c>
      <c r="P9" s="15">
        <v>7.3999999999999996E-2</v>
      </c>
    </row>
    <row r="10" spans="1:16" x14ac:dyDescent="0.25">
      <c r="A10" s="1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</row>
    <row r="11" spans="1:16" x14ac:dyDescent="0.25">
      <c r="A11" s="1" t="s">
        <v>8</v>
      </c>
      <c r="B11" s="13">
        <v>26</v>
      </c>
      <c r="C11" s="13">
        <v>30</v>
      </c>
      <c r="D11" s="13">
        <v>38</v>
      </c>
      <c r="E11" s="13">
        <v>39</v>
      </c>
      <c r="F11" s="13">
        <v>43</v>
      </c>
      <c r="G11" s="13">
        <v>93</v>
      </c>
      <c r="H11" s="13">
        <v>95</v>
      </c>
      <c r="I11" s="13">
        <v>83</v>
      </c>
      <c r="J11" s="13">
        <v>75</v>
      </c>
      <c r="K11" s="13">
        <v>53</v>
      </c>
      <c r="L11" s="13">
        <v>41</v>
      </c>
      <c r="M11" s="13">
        <v>49</v>
      </c>
      <c r="N11" s="13">
        <v>42</v>
      </c>
      <c r="O11" s="13">
        <v>44</v>
      </c>
      <c r="P11" s="13">
        <v>44</v>
      </c>
    </row>
    <row r="12" spans="1:16" x14ac:dyDescent="0.25">
      <c r="A12" s="10" t="s">
        <v>9</v>
      </c>
      <c r="B12" s="18">
        <v>15</v>
      </c>
      <c r="C12" s="18">
        <v>17</v>
      </c>
      <c r="D12" s="18">
        <v>27</v>
      </c>
      <c r="E12" s="18">
        <v>32</v>
      </c>
      <c r="F12" s="18">
        <v>32</v>
      </c>
      <c r="G12" s="18">
        <v>47</v>
      </c>
      <c r="H12" s="18">
        <v>60</v>
      </c>
      <c r="I12" s="18">
        <v>61</v>
      </c>
      <c r="J12" s="18">
        <v>45</v>
      </c>
      <c r="K12" s="18">
        <v>40</v>
      </c>
      <c r="L12" s="18">
        <v>21</v>
      </c>
      <c r="M12" s="18">
        <v>31</v>
      </c>
      <c r="N12" s="18">
        <v>33</v>
      </c>
      <c r="O12" s="18">
        <v>35</v>
      </c>
      <c r="P12" s="18">
        <v>34</v>
      </c>
    </row>
    <row r="13" spans="1:16" x14ac:dyDescent="0.25">
      <c r="A13" s="10" t="s">
        <v>10</v>
      </c>
      <c r="B13" s="18">
        <v>17</v>
      </c>
      <c r="C13" s="18">
        <v>28</v>
      </c>
      <c r="D13" s="18">
        <v>33</v>
      </c>
      <c r="E13" s="18">
        <v>39</v>
      </c>
      <c r="F13" s="18">
        <v>33</v>
      </c>
      <c r="G13" s="18">
        <v>72</v>
      </c>
      <c r="H13" s="18">
        <v>70</v>
      </c>
      <c r="I13" s="18">
        <v>68</v>
      </c>
      <c r="J13" s="18">
        <v>47</v>
      </c>
      <c r="K13" s="18">
        <v>48</v>
      </c>
      <c r="L13" s="18">
        <v>39</v>
      </c>
      <c r="M13" s="18">
        <v>38</v>
      </c>
      <c r="N13" s="18">
        <v>41</v>
      </c>
      <c r="O13" s="18">
        <v>41</v>
      </c>
      <c r="P13" s="18">
        <v>35</v>
      </c>
    </row>
    <row r="14" spans="1:16" x14ac:dyDescent="0.25">
      <c r="A14" s="10" t="s">
        <v>11</v>
      </c>
      <c r="B14" s="18">
        <v>6</v>
      </c>
      <c r="C14" s="12">
        <v>8.6</v>
      </c>
      <c r="D14" s="12">
        <v>9.3000000000000007</v>
      </c>
      <c r="E14" s="12">
        <v>9.1999999999999993</v>
      </c>
      <c r="F14" s="12">
        <v>7.3</v>
      </c>
      <c r="G14" s="12">
        <v>15.5</v>
      </c>
      <c r="H14" s="12">
        <v>13.6</v>
      </c>
      <c r="I14" s="12">
        <v>13.1</v>
      </c>
      <c r="J14" s="12">
        <v>10.199999999999999</v>
      </c>
      <c r="K14" s="12">
        <v>10.5</v>
      </c>
      <c r="L14" s="12">
        <v>10.9</v>
      </c>
      <c r="M14" s="12">
        <v>3.8</v>
      </c>
      <c r="N14" s="12">
        <v>5.3</v>
      </c>
      <c r="O14" s="12">
        <v>6.7</v>
      </c>
      <c r="P14" s="12">
        <v>5.3</v>
      </c>
    </row>
    <row r="15" spans="1:16" x14ac:dyDescent="0.25">
      <c r="A15" s="1" t="s">
        <v>12</v>
      </c>
      <c r="B15" s="18">
        <v>371</v>
      </c>
      <c r="C15" s="18">
        <v>441</v>
      </c>
      <c r="D15" s="18">
        <v>469</v>
      </c>
      <c r="E15" s="18">
        <v>500</v>
      </c>
      <c r="F15" s="18">
        <v>524</v>
      </c>
      <c r="G15" s="18">
        <v>851</v>
      </c>
      <c r="H15" s="11">
        <v>1091</v>
      </c>
      <c r="I15" s="11">
        <v>1325</v>
      </c>
      <c r="J15" s="11">
        <v>1433</v>
      </c>
      <c r="K15" s="11">
        <v>1533</v>
      </c>
      <c r="L15" s="18">
        <v>577</v>
      </c>
      <c r="M15" s="18">
        <v>781</v>
      </c>
      <c r="N15" s="18">
        <v>990</v>
      </c>
      <c r="O15" s="11">
        <v>1083</v>
      </c>
      <c r="P15" s="11">
        <v>1161</v>
      </c>
    </row>
    <row r="16" spans="1:16" x14ac:dyDescent="0.25">
      <c r="A16" s="1"/>
      <c r="B16" s="18"/>
      <c r="C16" s="18"/>
      <c r="D16" s="18"/>
      <c r="E16" s="18"/>
      <c r="F16" s="18"/>
      <c r="G16" s="18"/>
      <c r="H16" s="11"/>
      <c r="I16" s="11"/>
      <c r="J16" s="11"/>
      <c r="K16" s="11"/>
      <c r="L16" s="18"/>
      <c r="M16" s="18"/>
      <c r="N16" s="18"/>
      <c r="O16" s="11"/>
      <c r="P16" s="11"/>
    </row>
    <row r="17" spans="1:16" x14ac:dyDescent="0.25">
      <c r="A17" s="1" t="s">
        <v>13</v>
      </c>
      <c r="B17" s="18">
        <v>28</v>
      </c>
      <c r="C17" s="18">
        <v>34</v>
      </c>
      <c r="D17" s="18">
        <v>33</v>
      </c>
      <c r="E17" s="18">
        <v>34</v>
      </c>
      <c r="F17" s="18">
        <v>31</v>
      </c>
      <c r="G17" s="18">
        <v>19</v>
      </c>
      <c r="H17" s="18">
        <v>20</v>
      </c>
      <c r="I17" s="18">
        <v>24</v>
      </c>
      <c r="J17" s="18">
        <v>21</v>
      </c>
      <c r="K17" s="18">
        <v>17</v>
      </c>
      <c r="L17" s="18">
        <v>42</v>
      </c>
      <c r="M17" s="18">
        <v>38</v>
      </c>
      <c r="N17" s="18">
        <v>37</v>
      </c>
      <c r="O17" s="18">
        <v>36</v>
      </c>
      <c r="P17" s="18">
        <v>32</v>
      </c>
    </row>
    <row r="18" spans="1:16" x14ac:dyDescent="0.25">
      <c r="A18" s="10" t="s">
        <v>14</v>
      </c>
      <c r="B18" s="18" t="s">
        <v>38</v>
      </c>
      <c r="C18" s="18" t="s">
        <v>38</v>
      </c>
      <c r="D18" s="18" t="s">
        <v>38</v>
      </c>
      <c r="E18" s="18" t="s">
        <v>38</v>
      </c>
      <c r="F18" s="18" t="s">
        <v>38</v>
      </c>
      <c r="G18" s="18" t="s">
        <v>38</v>
      </c>
      <c r="H18" s="18" t="s">
        <v>38</v>
      </c>
      <c r="I18" s="18" t="s">
        <v>38</v>
      </c>
      <c r="J18" s="18" t="s">
        <v>38</v>
      </c>
      <c r="K18" s="18" t="s">
        <v>38</v>
      </c>
      <c r="L18" s="18">
        <v>10</v>
      </c>
      <c r="M18" s="18">
        <v>4</v>
      </c>
      <c r="N18" s="18">
        <v>2</v>
      </c>
      <c r="O18" s="18">
        <v>1</v>
      </c>
      <c r="P18" s="18">
        <v>1</v>
      </c>
    </row>
    <row r="19" spans="1:16" x14ac:dyDescent="0.25">
      <c r="A19" s="10" t="s">
        <v>15</v>
      </c>
      <c r="B19" s="18">
        <v>72</v>
      </c>
      <c r="C19" s="18">
        <v>66</v>
      </c>
      <c r="D19" s="18">
        <v>67</v>
      </c>
      <c r="E19" s="18">
        <v>66</v>
      </c>
      <c r="F19" s="18">
        <v>69</v>
      </c>
      <c r="G19" s="18">
        <v>81</v>
      </c>
      <c r="H19" s="18">
        <v>80</v>
      </c>
      <c r="I19" s="18">
        <v>76</v>
      </c>
      <c r="J19" s="18">
        <v>79</v>
      </c>
      <c r="K19" s="18">
        <v>83</v>
      </c>
      <c r="L19" s="18">
        <v>48</v>
      </c>
      <c r="M19" s="18">
        <v>58</v>
      </c>
      <c r="N19" s="18">
        <v>61</v>
      </c>
      <c r="O19" s="18">
        <v>63</v>
      </c>
      <c r="P19" s="18">
        <v>67</v>
      </c>
    </row>
    <row r="20" spans="1:16" x14ac:dyDescent="0.25">
      <c r="A20" s="10" t="s">
        <v>17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spans="1:16" x14ac:dyDescent="0.25">
      <c r="A21" s="1" t="s">
        <v>18</v>
      </c>
      <c r="B21" s="183" t="s">
        <v>118</v>
      </c>
      <c r="C21" s="184"/>
      <c r="D21" s="184"/>
      <c r="E21" s="184"/>
      <c r="F21" s="184"/>
      <c r="G21" s="183" t="s">
        <v>119</v>
      </c>
      <c r="H21" s="184"/>
      <c r="I21" s="184"/>
      <c r="J21" s="184"/>
      <c r="K21" s="184"/>
      <c r="L21" s="183" t="s">
        <v>120</v>
      </c>
      <c r="M21" s="184"/>
      <c r="N21" s="184"/>
      <c r="O21" s="184"/>
      <c r="P21" s="184"/>
    </row>
    <row r="22" spans="1:16" ht="15.6" x14ac:dyDescent="0.25">
      <c r="A22" s="21" t="s">
        <v>22</v>
      </c>
      <c r="B22" s="20">
        <v>2.9</v>
      </c>
      <c r="C22" s="20">
        <v>3.3</v>
      </c>
      <c r="D22" s="20">
        <v>3.8</v>
      </c>
      <c r="E22" s="20">
        <v>4.0999999999999996</v>
      </c>
      <c r="F22" s="20">
        <v>4.2</v>
      </c>
      <c r="G22" s="20">
        <v>19.399999999999999</v>
      </c>
      <c r="H22" s="20">
        <v>17.100000000000001</v>
      </c>
      <c r="I22" s="20">
        <v>10.8</v>
      </c>
      <c r="J22" s="20">
        <v>8.4</v>
      </c>
      <c r="K22" s="20">
        <v>6.4</v>
      </c>
      <c r="L22" s="20">
        <v>5.5</v>
      </c>
      <c r="M22" s="20">
        <v>11.6</v>
      </c>
      <c r="N22" s="20">
        <v>8.4</v>
      </c>
      <c r="O22" s="20">
        <v>5.5</v>
      </c>
      <c r="P22" s="20">
        <v>6.3</v>
      </c>
    </row>
    <row r="23" spans="1:16" ht="15.6" x14ac:dyDescent="0.25">
      <c r="A23" s="21" t="s">
        <v>23</v>
      </c>
      <c r="B23" s="184" t="s">
        <v>46</v>
      </c>
      <c r="C23" s="184"/>
      <c r="D23" s="184"/>
      <c r="E23" s="184"/>
      <c r="F23" s="184"/>
      <c r="G23" s="184" t="s">
        <v>51</v>
      </c>
      <c r="H23" s="184"/>
      <c r="I23" s="184"/>
      <c r="J23" s="184"/>
      <c r="K23" s="184"/>
      <c r="L23" s="184" t="s">
        <v>122</v>
      </c>
      <c r="M23" s="184"/>
      <c r="N23" s="184"/>
      <c r="O23" s="184"/>
      <c r="P23" s="184"/>
    </row>
    <row r="24" spans="1:16" x14ac:dyDescent="0.25">
      <c r="A24" s="1"/>
    </row>
    <row r="25" spans="1:16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</row>
    <row r="26" spans="1:16" x14ac:dyDescent="0.25">
      <c r="A26" s="1"/>
      <c r="B26" s="182" t="s">
        <v>111</v>
      </c>
      <c r="C26" s="182"/>
      <c r="D26" s="182"/>
      <c r="E26" s="182"/>
      <c r="F26" s="182"/>
      <c r="G26" s="198" t="s">
        <v>112</v>
      </c>
      <c r="H26" s="198"/>
      <c r="I26" s="198"/>
      <c r="J26" s="198"/>
      <c r="K26" s="198"/>
      <c r="L26" s="199" t="s">
        <v>113</v>
      </c>
      <c r="M26" s="199"/>
      <c r="N26" s="199"/>
      <c r="O26" s="199"/>
      <c r="P26" s="199"/>
    </row>
    <row r="27" spans="1:16" x14ac:dyDescent="0.25">
      <c r="A27" s="6"/>
      <c r="B27" s="8">
        <v>1974</v>
      </c>
      <c r="C27" s="8">
        <v>1975</v>
      </c>
      <c r="D27" s="8">
        <v>1976</v>
      </c>
      <c r="E27" s="8">
        <v>1977</v>
      </c>
      <c r="F27" s="8">
        <v>1978</v>
      </c>
      <c r="G27" s="8">
        <v>1974</v>
      </c>
      <c r="H27" s="8">
        <v>1975</v>
      </c>
      <c r="I27" s="8">
        <v>1976</v>
      </c>
      <c r="J27" s="8">
        <v>1977</v>
      </c>
      <c r="K27" s="8">
        <v>1978</v>
      </c>
      <c r="L27" s="8">
        <v>1974</v>
      </c>
      <c r="M27" s="8">
        <v>1975</v>
      </c>
      <c r="N27" s="8">
        <v>1976</v>
      </c>
      <c r="O27" s="8">
        <v>1977</v>
      </c>
      <c r="P27" s="8">
        <v>1978</v>
      </c>
    </row>
    <row r="28" spans="1:16" x14ac:dyDescent="0.25">
      <c r="A28" s="1" t="s">
        <v>3</v>
      </c>
      <c r="B28" s="11">
        <v>2432</v>
      </c>
      <c r="C28" s="11">
        <v>2359</v>
      </c>
      <c r="D28" s="11">
        <v>3038</v>
      </c>
      <c r="E28" s="11">
        <v>3675</v>
      </c>
      <c r="F28" s="11">
        <v>4403</v>
      </c>
      <c r="G28" s="20">
        <v>1.9</v>
      </c>
      <c r="H28" s="20">
        <v>2.1</v>
      </c>
      <c r="I28" s="20">
        <v>3</v>
      </c>
      <c r="J28" s="20">
        <v>4</v>
      </c>
      <c r="K28" s="20">
        <v>4.3</v>
      </c>
      <c r="L28" s="20">
        <v>1.7</v>
      </c>
      <c r="M28" s="20">
        <v>2</v>
      </c>
      <c r="N28" s="20">
        <v>2.7</v>
      </c>
      <c r="O28" s="20">
        <v>3.6</v>
      </c>
      <c r="P28" s="20">
        <v>3.9</v>
      </c>
    </row>
    <row r="29" spans="1:16" x14ac:dyDescent="0.25">
      <c r="A29" s="1" t="s">
        <v>4</v>
      </c>
      <c r="B29" s="18">
        <v>164</v>
      </c>
      <c r="C29" s="18">
        <v>148</v>
      </c>
      <c r="D29" s="18">
        <v>215</v>
      </c>
      <c r="E29" s="18">
        <v>262</v>
      </c>
      <c r="F29" s="18">
        <v>302</v>
      </c>
      <c r="G29" s="30">
        <v>0.2</v>
      </c>
      <c r="H29" s="30">
        <v>0.15</v>
      </c>
      <c r="I29" s="30">
        <v>0.37</v>
      </c>
      <c r="J29" s="30">
        <v>0.71</v>
      </c>
      <c r="K29" s="30">
        <v>0.79</v>
      </c>
      <c r="L29" s="30">
        <v>0.1</v>
      </c>
      <c r="M29" s="31">
        <v>-0.05</v>
      </c>
      <c r="N29" s="30">
        <v>0.28000000000000003</v>
      </c>
      <c r="O29" s="30">
        <v>0.74</v>
      </c>
      <c r="P29" s="30">
        <v>0.73</v>
      </c>
    </row>
    <row r="30" spans="1:16" x14ac:dyDescent="0.25">
      <c r="A30" s="1" t="s">
        <v>5</v>
      </c>
      <c r="B30" s="14">
        <v>1.74</v>
      </c>
      <c r="C30" s="14">
        <v>1.54</v>
      </c>
      <c r="D30" s="14">
        <v>2.12</v>
      </c>
      <c r="E30" s="14">
        <v>2.54</v>
      </c>
      <c r="F30" s="14">
        <v>2.93</v>
      </c>
      <c r="G30" s="14">
        <v>0.4</v>
      </c>
      <c r="H30" s="14">
        <v>0.3</v>
      </c>
      <c r="I30" s="14">
        <v>0.74</v>
      </c>
      <c r="J30" s="14">
        <v>1.42</v>
      </c>
      <c r="K30" s="14">
        <v>1.58</v>
      </c>
      <c r="L30" s="14">
        <v>0.61</v>
      </c>
      <c r="M30" s="29">
        <v>-0.24</v>
      </c>
      <c r="N30" s="14">
        <v>1.38</v>
      </c>
      <c r="O30" s="14">
        <v>3.69</v>
      </c>
      <c r="P30" s="14">
        <v>3.66</v>
      </c>
    </row>
    <row r="31" spans="1:16" x14ac:dyDescent="0.25">
      <c r="A31" s="1" t="s">
        <v>6</v>
      </c>
      <c r="B31" s="14">
        <v>0.47</v>
      </c>
      <c r="C31" s="14">
        <v>0.49</v>
      </c>
      <c r="D31" s="14">
        <v>0.7</v>
      </c>
      <c r="E31" s="14">
        <v>0.83</v>
      </c>
      <c r="F31" s="14">
        <v>1.03</v>
      </c>
      <c r="G31" s="14">
        <v>0.1</v>
      </c>
      <c r="H31" s="14">
        <v>0.1</v>
      </c>
      <c r="I31" s="14">
        <v>0.15</v>
      </c>
      <c r="J31" s="14">
        <v>0.35</v>
      </c>
      <c r="K31" s="14">
        <v>0.4</v>
      </c>
      <c r="L31" s="14" t="s">
        <v>38</v>
      </c>
      <c r="M31" s="14" t="s">
        <v>38</v>
      </c>
      <c r="N31" s="14" t="s">
        <v>38</v>
      </c>
      <c r="O31" s="14">
        <v>0.3</v>
      </c>
      <c r="P31" s="14">
        <v>0.3</v>
      </c>
    </row>
    <row r="32" spans="1:16" x14ac:dyDescent="0.25">
      <c r="A32" s="1" t="s">
        <v>7</v>
      </c>
      <c r="B32" s="15">
        <v>3.1E-2</v>
      </c>
      <c r="C32" s="15">
        <v>1.9E-2</v>
      </c>
      <c r="D32" s="15">
        <v>2.1000000000000001E-2</v>
      </c>
      <c r="E32" s="15">
        <v>3.5000000000000003E-2</v>
      </c>
      <c r="F32" s="15">
        <v>4.4999999999999998E-2</v>
      </c>
      <c r="G32" s="15" t="s">
        <v>114</v>
      </c>
      <c r="H32" s="15" t="s">
        <v>114</v>
      </c>
      <c r="I32" s="15" t="s">
        <v>114</v>
      </c>
      <c r="J32" s="15">
        <v>2.9000000000000001E-2</v>
      </c>
      <c r="K32" s="15">
        <v>3.5000000000000003E-2</v>
      </c>
      <c r="L32" s="15" t="s">
        <v>114</v>
      </c>
      <c r="M32" s="15" t="s">
        <v>114</v>
      </c>
      <c r="N32" s="15" t="s">
        <v>114</v>
      </c>
      <c r="O32" s="15">
        <v>1.2E-2</v>
      </c>
      <c r="P32" s="15">
        <v>1.2999999999999999E-2</v>
      </c>
    </row>
    <row r="33" spans="1:16" x14ac:dyDescent="0.25">
      <c r="A33" s="1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</row>
    <row r="34" spans="1:16" x14ac:dyDescent="0.25">
      <c r="A34" s="1" t="s">
        <v>8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</row>
    <row r="35" spans="1:16" x14ac:dyDescent="0.25">
      <c r="A35" s="10" t="s">
        <v>9</v>
      </c>
      <c r="B35" s="13">
        <v>27</v>
      </c>
      <c r="C35" s="13">
        <v>30</v>
      </c>
      <c r="D35" s="13">
        <v>37</v>
      </c>
      <c r="E35" s="13">
        <v>37</v>
      </c>
      <c r="F35" s="13">
        <v>33</v>
      </c>
      <c r="G35" s="12" t="s">
        <v>114</v>
      </c>
      <c r="H35" s="12" t="s">
        <v>114</v>
      </c>
      <c r="I35" s="12" t="s">
        <v>114</v>
      </c>
      <c r="J35" s="12">
        <v>13</v>
      </c>
      <c r="K35" s="12" t="s">
        <v>117</v>
      </c>
      <c r="L35" s="12" t="s">
        <v>114</v>
      </c>
      <c r="M35" s="12" t="s">
        <v>114</v>
      </c>
      <c r="N35" s="12" t="s">
        <v>114</v>
      </c>
      <c r="O35" s="18">
        <v>28</v>
      </c>
      <c r="P35" s="18">
        <v>31</v>
      </c>
    </row>
    <row r="36" spans="1:16" x14ac:dyDescent="0.25">
      <c r="A36" s="10" t="s">
        <v>10</v>
      </c>
      <c r="B36" s="18">
        <v>13</v>
      </c>
      <c r="C36" s="18">
        <v>16</v>
      </c>
      <c r="D36" s="18">
        <v>26</v>
      </c>
      <c r="E36" s="18">
        <v>25</v>
      </c>
      <c r="F36" s="18">
        <v>24</v>
      </c>
      <c r="G36" s="18" t="s">
        <v>114</v>
      </c>
      <c r="H36" s="18" t="s">
        <v>114</v>
      </c>
      <c r="I36" s="18" t="s">
        <v>114</v>
      </c>
      <c r="J36" s="18" t="s">
        <v>116</v>
      </c>
      <c r="K36" s="18">
        <v>9</v>
      </c>
      <c r="L36" s="12" t="s">
        <v>114</v>
      </c>
      <c r="M36" s="12" t="s">
        <v>114</v>
      </c>
      <c r="N36" s="12" t="s">
        <v>114</v>
      </c>
      <c r="O36" s="18">
        <v>11</v>
      </c>
      <c r="P36" s="18">
        <v>20</v>
      </c>
    </row>
    <row r="37" spans="1:16" x14ac:dyDescent="0.25">
      <c r="A37" s="10" t="s">
        <v>11</v>
      </c>
      <c r="B37" s="18">
        <v>15</v>
      </c>
      <c r="C37" s="18">
        <v>26</v>
      </c>
      <c r="D37" s="18">
        <v>37</v>
      </c>
      <c r="E37" s="18">
        <v>28</v>
      </c>
      <c r="F37" s="18">
        <v>24</v>
      </c>
      <c r="G37" s="18" t="s">
        <v>114</v>
      </c>
      <c r="H37" s="18" t="s">
        <v>114</v>
      </c>
      <c r="I37" s="18" t="s">
        <v>114</v>
      </c>
      <c r="J37" s="18">
        <v>12</v>
      </c>
      <c r="K37" s="18">
        <v>11.5</v>
      </c>
      <c r="L37" s="12" t="s">
        <v>114</v>
      </c>
      <c r="M37" s="12" t="s">
        <v>114</v>
      </c>
      <c r="N37" s="12" t="s">
        <v>114</v>
      </c>
      <c r="O37" s="18">
        <v>25</v>
      </c>
      <c r="P37" s="18">
        <v>23</v>
      </c>
    </row>
    <row r="38" spans="1:16" x14ac:dyDescent="0.25">
      <c r="A38" s="1" t="s">
        <v>12</v>
      </c>
      <c r="B38" s="20">
        <v>8.6</v>
      </c>
      <c r="C38" s="20">
        <v>16.899999999999999</v>
      </c>
      <c r="D38" s="20">
        <v>17.399999999999999</v>
      </c>
      <c r="E38" s="20">
        <v>11</v>
      </c>
      <c r="F38" s="20">
        <v>8.1999999999999993</v>
      </c>
      <c r="G38" s="20" t="s">
        <v>114</v>
      </c>
      <c r="H38" s="20" t="s">
        <v>114</v>
      </c>
      <c r="I38" s="20" t="s">
        <v>114</v>
      </c>
      <c r="J38" s="20">
        <v>8.5</v>
      </c>
      <c r="K38" s="20">
        <v>7.3</v>
      </c>
      <c r="L38" s="20" t="s">
        <v>114</v>
      </c>
      <c r="M38" s="20" t="s">
        <v>114</v>
      </c>
      <c r="N38" s="20" t="s">
        <v>114</v>
      </c>
      <c r="O38" s="20">
        <v>6.7</v>
      </c>
      <c r="P38" s="20">
        <v>6.4</v>
      </c>
    </row>
    <row r="39" spans="1:16" x14ac:dyDescent="0.25">
      <c r="A39" s="1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</row>
    <row r="40" spans="1:16" x14ac:dyDescent="0.25">
      <c r="A40" s="1" t="s">
        <v>13</v>
      </c>
      <c r="B40" s="11">
        <v>1935</v>
      </c>
      <c r="C40" s="11">
        <v>2150</v>
      </c>
      <c r="D40" s="11">
        <v>2045</v>
      </c>
      <c r="E40" s="11">
        <v>2541</v>
      </c>
      <c r="F40" s="11">
        <v>2878</v>
      </c>
      <c r="G40" s="20">
        <v>1.8</v>
      </c>
      <c r="H40" s="20">
        <v>1.9</v>
      </c>
      <c r="I40" s="20">
        <v>2.1</v>
      </c>
      <c r="J40" s="20">
        <v>2.6</v>
      </c>
      <c r="K40" s="20">
        <v>3.2</v>
      </c>
      <c r="L40" s="20">
        <v>1.6</v>
      </c>
      <c r="M40" s="20">
        <v>1.5</v>
      </c>
      <c r="N40" s="20">
        <v>1.8</v>
      </c>
      <c r="O40" s="20">
        <v>2.4</v>
      </c>
      <c r="P40" s="20">
        <v>3</v>
      </c>
    </row>
    <row r="41" spans="1:16" x14ac:dyDescent="0.25">
      <c r="A41" s="10" t="s">
        <v>14</v>
      </c>
      <c r="B41" s="18">
        <v>45</v>
      </c>
      <c r="C41" s="18">
        <v>42</v>
      </c>
      <c r="D41" s="18">
        <v>22</v>
      </c>
      <c r="E41" s="18">
        <v>29</v>
      </c>
      <c r="F41" s="18">
        <v>29</v>
      </c>
      <c r="G41" s="18">
        <v>33</v>
      </c>
      <c r="H41" s="18">
        <v>30</v>
      </c>
      <c r="I41" s="18">
        <v>25</v>
      </c>
      <c r="J41" s="18">
        <v>19</v>
      </c>
      <c r="K41" s="18">
        <v>15</v>
      </c>
      <c r="L41" s="18">
        <v>50</v>
      </c>
      <c r="M41" s="18">
        <v>50</v>
      </c>
      <c r="N41" s="18">
        <v>41</v>
      </c>
      <c r="O41" s="18">
        <v>28</v>
      </c>
      <c r="P41" s="18">
        <v>21</v>
      </c>
    </row>
    <row r="42" spans="1:16" x14ac:dyDescent="0.25">
      <c r="A42" s="10" t="s">
        <v>15</v>
      </c>
      <c r="B42" s="12" t="s">
        <v>38</v>
      </c>
      <c r="C42" s="12" t="s">
        <v>38</v>
      </c>
      <c r="D42" s="12" t="s">
        <v>38</v>
      </c>
      <c r="E42" s="12" t="s">
        <v>38</v>
      </c>
      <c r="F42" s="12" t="s">
        <v>38</v>
      </c>
      <c r="G42" s="12" t="s">
        <v>38</v>
      </c>
      <c r="H42" s="12" t="s">
        <v>38</v>
      </c>
      <c r="I42" s="12" t="s">
        <v>38</v>
      </c>
      <c r="J42" s="12" t="s">
        <v>38</v>
      </c>
      <c r="K42" s="12" t="s">
        <v>38</v>
      </c>
      <c r="L42" s="12" t="s">
        <v>38</v>
      </c>
      <c r="M42" s="12" t="s">
        <v>38</v>
      </c>
      <c r="N42" s="12" t="s">
        <v>38</v>
      </c>
      <c r="O42" s="12" t="s">
        <v>38</v>
      </c>
      <c r="P42" s="12" t="s">
        <v>38</v>
      </c>
    </row>
    <row r="43" spans="1:16" x14ac:dyDescent="0.25">
      <c r="A43" s="10" t="s">
        <v>17</v>
      </c>
      <c r="B43" s="18">
        <v>55</v>
      </c>
      <c r="C43" s="18">
        <v>58</v>
      </c>
      <c r="D43" s="18">
        <v>78</v>
      </c>
      <c r="E43" s="18">
        <v>71</v>
      </c>
      <c r="F43" s="18">
        <v>71</v>
      </c>
      <c r="G43" s="18">
        <v>67</v>
      </c>
      <c r="H43" s="18">
        <v>70</v>
      </c>
      <c r="I43" s="18">
        <v>75</v>
      </c>
      <c r="J43" s="18">
        <v>81</v>
      </c>
      <c r="K43" s="18">
        <v>85</v>
      </c>
      <c r="L43" s="18">
        <v>50</v>
      </c>
      <c r="M43" s="18">
        <v>50</v>
      </c>
      <c r="N43" s="18">
        <v>59</v>
      </c>
      <c r="O43" s="18">
        <v>72</v>
      </c>
      <c r="P43" s="18">
        <v>79</v>
      </c>
    </row>
    <row r="44" spans="1:16" x14ac:dyDescent="0.25">
      <c r="A44" s="1" t="s">
        <v>18</v>
      </c>
      <c r="B44" s="183" t="s">
        <v>121</v>
      </c>
      <c r="C44" s="184"/>
      <c r="D44" s="184"/>
      <c r="E44" s="184"/>
      <c r="F44" s="184"/>
      <c r="G44" s="32" t="s">
        <v>114</v>
      </c>
      <c r="H44" s="3" t="s">
        <v>114</v>
      </c>
      <c r="I44" s="3" t="s">
        <v>114</v>
      </c>
      <c r="J44" s="173">
        <v>1.1000000000000001</v>
      </c>
      <c r="K44" s="173">
        <f>+J44</f>
        <v>1.1000000000000001</v>
      </c>
      <c r="L44" s="173" t="s">
        <v>114</v>
      </c>
      <c r="M44" s="173" t="s">
        <v>114</v>
      </c>
      <c r="N44" s="173" t="s">
        <v>114</v>
      </c>
      <c r="O44" s="173">
        <v>1.2</v>
      </c>
      <c r="P44" s="173">
        <v>1.2</v>
      </c>
    </row>
    <row r="45" spans="1:16" ht="15.6" x14ac:dyDescent="0.25">
      <c r="A45" s="21" t="s">
        <v>22</v>
      </c>
      <c r="B45" s="20">
        <v>4.3</v>
      </c>
      <c r="C45" s="20">
        <v>4.4000000000000004</v>
      </c>
      <c r="D45" s="20">
        <v>8.1</v>
      </c>
      <c r="E45" s="20">
        <v>9.9</v>
      </c>
      <c r="F45" s="20">
        <v>9.3000000000000007</v>
      </c>
      <c r="G45" s="20">
        <v>6.7</v>
      </c>
      <c r="H45" s="20">
        <v>5</v>
      </c>
      <c r="I45" s="20">
        <v>12.3</v>
      </c>
      <c r="J45" s="18">
        <v>47</v>
      </c>
      <c r="K45" s="18">
        <v>53</v>
      </c>
      <c r="L45" s="20">
        <v>3.5</v>
      </c>
      <c r="M45" s="20">
        <v>0.4</v>
      </c>
      <c r="N45" s="20">
        <v>9</v>
      </c>
      <c r="O45" s="18">
        <v>22</v>
      </c>
      <c r="P45" s="18">
        <v>24</v>
      </c>
    </row>
    <row r="46" spans="1:16" ht="15.6" x14ac:dyDescent="0.25">
      <c r="A46" s="21" t="s">
        <v>23</v>
      </c>
      <c r="B46" s="184" t="s">
        <v>45</v>
      </c>
      <c r="C46" s="184"/>
      <c r="D46" s="184"/>
      <c r="E46" s="184"/>
      <c r="F46" s="184"/>
      <c r="G46" s="184" t="s">
        <v>123</v>
      </c>
      <c r="H46" s="184"/>
      <c r="I46" s="184"/>
      <c r="J46" s="184"/>
      <c r="K46" s="184"/>
      <c r="L46" s="184" t="s">
        <v>123</v>
      </c>
      <c r="M46" s="184"/>
      <c r="N46" s="184"/>
      <c r="O46" s="184"/>
      <c r="P46" s="184"/>
    </row>
    <row r="47" spans="1:16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</row>
    <row r="48" spans="1:16" x14ac:dyDescent="0.25">
      <c r="A48" s="190"/>
      <c r="B48" s="190"/>
      <c r="C48" s="190"/>
      <c r="D48" s="190"/>
      <c r="E48" s="190"/>
      <c r="F48" s="190"/>
      <c r="G48" s="190"/>
      <c r="H48" s="190"/>
      <c r="I48" s="190"/>
      <c r="J48" s="190"/>
      <c r="K48" s="190"/>
      <c r="L48" s="190"/>
      <c r="M48" s="190"/>
      <c r="N48" s="190"/>
      <c r="O48" s="190"/>
      <c r="P48" s="190"/>
    </row>
    <row r="49" spans="1:16" x14ac:dyDescent="0.25">
      <c r="A49" s="185" t="s">
        <v>124</v>
      </c>
      <c r="B49" s="186"/>
      <c r="C49" s="186"/>
      <c r="D49" s="186"/>
      <c r="E49" s="186"/>
      <c r="F49" s="186"/>
      <c r="G49" s="186"/>
      <c r="H49" s="186"/>
      <c r="I49" s="186"/>
      <c r="J49" s="186"/>
      <c r="K49" s="186"/>
      <c r="L49" s="186"/>
      <c r="M49" s="186"/>
      <c r="N49" s="186"/>
      <c r="O49" s="186"/>
      <c r="P49" s="186"/>
    </row>
    <row r="50" spans="1:16" x14ac:dyDescent="0.25">
      <c r="A50" s="185" t="s">
        <v>29</v>
      </c>
      <c r="B50" s="186"/>
      <c r="C50" s="186"/>
      <c r="D50" s="186"/>
      <c r="E50" s="186"/>
      <c r="F50" s="186"/>
      <c r="G50" s="186"/>
      <c r="H50" s="186"/>
      <c r="I50" s="186"/>
      <c r="J50" s="186"/>
      <c r="K50" s="186"/>
      <c r="L50" s="186"/>
      <c r="M50" s="186"/>
      <c r="N50" s="186"/>
      <c r="O50" s="186"/>
      <c r="P50" s="186"/>
    </row>
    <row r="51" spans="1:16" x14ac:dyDescent="0.25">
      <c r="A51" s="185" t="s">
        <v>125</v>
      </c>
      <c r="B51" s="186"/>
      <c r="C51" s="186"/>
      <c r="D51" s="186"/>
      <c r="E51" s="186"/>
      <c r="F51" s="186"/>
      <c r="G51" s="186"/>
      <c r="H51" s="186"/>
      <c r="I51" s="186"/>
      <c r="J51" s="186"/>
      <c r="K51" s="186"/>
      <c r="L51" s="186"/>
      <c r="M51" s="186"/>
      <c r="N51" s="186"/>
      <c r="O51" s="186"/>
      <c r="P51" s="186"/>
    </row>
    <row r="52" spans="1:16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3.8" thickBot="1" x14ac:dyDescent="0.3">
      <c r="A53" s="167" t="s">
        <v>251</v>
      </c>
      <c r="B53" s="166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</row>
    <row r="54" spans="1:16" ht="14.4" x14ac:dyDescent="0.3">
      <c r="A54" s="1" t="s">
        <v>217</v>
      </c>
      <c r="B54" s="162" t="s">
        <v>244</v>
      </c>
      <c r="C54" s="1"/>
      <c r="D54" s="1"/>
      <c r="E54" s="1"/>
      <c r="F54" s="1"/>
      <c r="G54" s="1"/>
      <c r="H54" s="1"/>
      <c r="I54" s="1"/>
      <c r="J54" s="1"/>
      <c r="K54" s="163">
        <v>9.5000000000000001E-2</v>
      </c>
      <c r="L54" s="93"/>
      <c r="M54" s="1"/>
      <c r="N54" s="1"/>
      <c r="O54" s="1"/>
      <c r="P54" s="163">
        <v>9.5000000000000001E-2</v>
      </c>
    </row>
    <row r="55" spans="1:16" ht="14.4" x14ac:dyDescent="0.3">
      <c r="A55" s="93" t="s">
        <v>245</v>
      </c>
      <c r="B55" s="162" t="s">
        <v>246</v>
      </c>
      <c r="C55" s="93"/>
      <c r="D55" s="93"/>
      <c r="E55" s="93"/>
      <c r="F55" s="93"/>
      <c r="G55" s="93"/>
      <c r="H55" s="93"/>
      <c r="I55" s="93"/>
      <c r="J55" s="93"/>
      <c r="K55" s="163">
        <v>7.4999999999999997E-2</v>
      </c>
      <c r="L55" s="93"/>
      <c r="M55" s="93"/>
      <c r="N55" s="93"/>
      <c r="O55" s="93"/>
      <c r="P55" s="163">
        <v>7.4999999999999997E-2</v>
      </c>
    </row>
    <row r="56" spans="1:16" ht="14.4" x14ac:dyDescent="0.3">
      <c r="A56" s="164" t="s">
        <v>247</v>
      </c>
      <c r="B56" s="162"/>
      <c r="C56" s="93"/>
      <c r="D56" s="93"/>
      <c r="E56" s="93"/>
      <c r="F56" s="93"/>
      <c r="G56" s="93"/>
      <c r="H56" s="93"/>
      <c r="I56" s="93"/>
      <c r="J56" s="93"/>
      <c r="K56" s="20">
        <f>+K29/K30</f>
        <v>0.5</v>
      </c>
      <c r="L56" s="93"/>
      <c r="M56" s="93"/>
      <c r="N56" s="93"/>
      <c r="O56" s="93"/>
      <c r="P56" s="20">
        <f>+P29/P30</f>
        <v>0.19945355191256831</v>
      </c>
    </row>
    <row r="57" spans="1:16" ht="14.4" x14ac:dyDescent="0.3">
      <c r="A57" s="164" t="s">
        <v>248</v>
      </c>
      <c r="B57" s="162"/>
      <c r="C57" s="93"/>
      <c r="D57" s="93"/>
      <c r="E57" s="93"/>
      <c r="F57" s="93"/>
      <c r="G57" s="93"/>
      <c r="H57" s="93"/>
      <c r="I57" s="93"/>
      <c r="J57" s="93"/>
      <c r="K57" s="30">
        <f>+K56*K37</f>
        <v>5.75</v>
      </c>
      <c r="L57" s="93"/>
      <c r="M57" s="93"/>
      <c r="N57" s="93"/>
      <c r="O57" s="93"/>
      <c r="P57" s="30">
        <f>+P56*P37</f>
        <v>4.5874316939890711</v>
      </c>
    </row>
    <row r="58" spans="1:16" ht="14.4" x14ac:dyDescent="0.3">
      <c r="A58" s="164" t="s">
        <v>250</v>
      </c>
      <c r="B58" s="162"/>
      <c r="C58" s="93"/>
      <c r="D58" s="93"/>
      <c r="E58" s="93"/>
      <c r="F58" s="93"/>
      <c r="G58" s="93"/>
      <c r="H58" s="93"/>
      <c r="I58" s="93"/>
      <c r="J58" s="93"/>
      <c r="K58" s="30">
        <f>+K41/100*K40</f>
        <v>0.48</v>
      </c>
      <c r="L58" s="93"/>
      <c r="M58" s="93"/>
      <c r="N58" s="93"/>
      <c r="O58" s="93"/>
      <c r="P58" s="30">
        <f>+P41/100*P40</f>
        <v>0.63</v>
      </c>
    </row>
    <row r="59" spans="1:16" ht="14.4" x14ac:dyDescent="0.3">
      <c r="A59" s="164" t="s">
        <v>249</v>
      </c>
      <c r="B59" s="162"/>
      <c r="C59" s="93"/>
      <c r="D59" s="93"/>
      <c r="E59" s="93"/>
      <c r="F59" s="93"/>
      <c r="G59" s="93"/>
      <c r="H59" s="93"/>
      <c r="I59" s="93"/>
      <c r="J59" s="93"/>
      <c r="K59" s="165">
        <f>+K58/K57</f>
        <v>8.347826086956521E-2</v>
      </c>
      <c r="L59" s="93"/>
      <c r="M59" s="93"/>
      <c r="N59" s="93"/>
      <c r="O59" s="93"/>
      <c r="P59" s="165">
        <f>+P58/P57</f>
        <v>0.13733174508636092</v>
      </c>
    </row>
    <row r="60" spans="1:16" x14ac:dyDescent="0.25">
      <c r="A60" s="164" t="s">
        <v>213</v>
      </c>
      <c r="B60" s="1"/>
      <c r="C60" s="1"/>
      <c r="D60" s="1"/>
      <c r="E60" s="1"/>
      <c r="F60" s="1"/>
      <c r="G60" s="1"/>
      <c r="H60" s="1"/>
      <c r="I60" s="1"/>
      <c r="J60" s="1"/>
      <c r="K60" s="30">
        <f>+J44/(1+K59)</f>
        <v>1.0152487961476726</v>
      </c>
      <c r="L60" s="1"/>
      <c r="M60" s="1"/>
      <c r="N60" s="1"/>
      <c r="O60" s="1"/>
      <c r="P60" s="30">
        <f>+O44/(1+P59)</f>
        <v>1.0551011217126278</v>
      </c>
    </row>
    <row r="61" spans="1:16" x14ac:dyDescent="0.25">
      <c r="A61" s="164" t="s">
        <v>225</v>
      </c>
      <c r="B61" s="1"/>
      <c r="C61" s="1"/>
      <c r="D61" s="1"/>
      <c r="E61" s="1"/>
      <c r="F61" s="1"/>
      <c r="G61" s="1"/>
      <c r="H61" s="1"/>
      <c r="I61" s="1"/>
      <c r="J61" s="1"/>
      <c r="K61" s="30">
        <f>+(K60+P60)/2</f>
        <v>1.0351749589301502</v>
      </c>
      <c r="L61" s="1"/>
      <c r="M61" s="1"/>
      <c r="N61" s="1"/>
      <c r="O61" s="1"/>
      <c r="P61" s="30">
        <f>+K61</f>
        <v>1.0351749589301502</v>
      </c>
    </row>
    <row r="62" spans="1:1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</sheetData>
  <mergeCells count="22">
    <mergeCell ref="A51:P51"/>
    <mergeCell ref="A1:P1"/>
    <mergeCell ref="A2:P2"/>
    <mergeCell ref="B26:F26"/>
    <mergeCell ref="L26:P26"/>
    <mergeCell ref="A48:P48"/>
    <mergeCell ref="A49:P49"/>
    <mergeCell ref="A50:P50"/>
    <mergeCell ref="B23:F23"/>
    <mergeCell ref="G23:K23"/>
    <mergeCell ref="L23:P23"/>
    <mergeCell ref="B46:F46"/>
    <mergeCell ref="G46:K46"/>
    <mergeCell ref="L46:P46"/>
    <mergeCell ref="B44:F44"/>
    <mergeCell ref="B3:F3"/>
    <mergeCell ref="G26:K26"/>
    <mergeCell ref="G3:K3"/>
    <mergeCell ref="L3:P3"/>
    <mergeCell ref="B21:F21"/>
    <mergeCell ref="G21:K21"/>
    <mergeCell ref="L21:P21"/>
  </mergeCells>
  <phoneticPr fontId="1" type="noConversion"/>
  <pageMargins left="0.75" right="0.75" top="1" bottom="1" header="0.5" footer="0.5"/>
  <pageSetup paperSize="8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39"/>
  <sheetViews>
    <sheetView showGridLines="0" tabSelected="1" zoomScale="90" zoomScaleNormal="90" zoomScaleSheetLayoutView="90" workbookViewId="0">
      <pane xSplit="1" ySplit="5" topLeftCell="B9" activePane="bottomRight" state="frozen"/>
      <selection pane="topRight" activeCell="B1" sqref="B1"/>
      <selection pane="bottomLeft" activeCell="A6" sqref="A6"/>
      <selection pane="bottomRight" activeCell="D25" sqref="D25"/>
    </sheetView>
  </sheetViews>
  <sheetFormatPr defaultColWidth="11.109375" defaultRowHeight="14.1" customHeight="1" x14ac:dyDescent="0.25"/>
  <cols>
    <col min="1" max="1" width="36.109375" style="96" customWidth="1"/>
    <col min="2" max="2" width="11.77734375" style="160" customWidth="1"/>
    <col min="3" max="3" width="11.77734375" style="98" customWidth="1"/>
    <col min="4" max="4" width="11.77734375" style="161" customWidth="1"/>
    <col min="5" max="14" width="11.77734375" style="96" customWidth="1"/>
    <col min="15" max="20" width="22.88671875" style="96" customWidth="1"/>
    <col min="21" max="16384" width="11.109375" style="96"/>
  </cols>
  <sheetData>
    <row r="1" spans="1:5" ht="14.1" customHeight="1" x14ac:dyDescent="0.25">
      <c r="A1" s="94" t="s">
        <v>255</v>
      </c>
      <c r="B1" s="95"/>
      <c r="D1" s="96"/>
    </row>
    <row r="2" spans="1:5" ht="14.1" customHeight="1" x14ac:dyDescent="0.25">
      <c r="A2" s="94" t="s">
        <v>201</v>
      </c>
      <c r="B2" s="97"/>
      <c r="D2" s="96"/>
    </row>
    <row r="3" spans="1:5" ht="14.1" customHeight="1" x14ac:dyDescent="0.25">
      <c r="B3" s="98"/>
      <c r="D3" s="96"/>
    </row>
    <row r="4" spans="1:5" ht="14.1" customHeight="1" x14ac:dyDescent="0.25">
      <c r="B4" s="99" t="s">
        <v>202</v>
      </c>
      <c r="D4" s="96"/>
    </row>
    <row r="5" spans="1:5" ht="14.1" customHeight="1" x14ac:dyDescent="0.25">
      <c r="A5" s="100" t="s">
        <v>203</v>
      </c>
      <c r="B5" s="101" t="s">
        <v>204</v>
      </c>
      <c r="D5" s="96"/>
    </row>
    <row r="6" spans="1:5" ht="14.1" customHeight="1" x14ac:dyDescent="0.3">
      <c r="A6" s="96" t="s">
        <v>205</v>
      </c>
      <c r="B6" s="213"/>
      <c r="D6" s="168"/>
    </row>
    <row r="7" spans="1:5" ht="14.1" customHeight="1" x14ac:dyDescent="0.25">
      <c r="A7" s="96" t="s">
        <v>206</v>
      </c>
      <c r="B7" s="102">
        <f>+B8-B6</f>
        <v>1</v>
      </c>
      <c r="D7" s="96"/>
    </row>
    <row r="8" spans="1:5" ht="14.1" customHeight="1" x14ac:dyDescent="0.25">
      <c r="A8" s="103" t="s">
        <v>207</v>
      </c>
      <c r="B8" s="104">
        <v>1</v>
      </c>
      <c r="D8" s="96"/>
    </row>
    <row r="9" spans="1:5" ht="14.1" customHeight="1" x14ac:dyDescent="0.25">
      <c r="B9" s="105"/>
      <c r="D9" s="106"/>
      <c r="E9" s="107"/>
    </row>
    <row r="10" spans="1:5" ht="14.1" customHeight="1" x14ac:dyDescent="0.25">
      <c r="A10" s="100" t="s">
        <v>208</v>
      </c>
      <c r="B10" s="108"/>
      <c r="D10" s="109"/>
      <c r="E10" s="107"/>
    </row>
    <row r="11" spans="1:5" ht="14.1" customHeight="1" x14ac:dyDescent="0.25">
      <c r="A11" s="96" t="s">
        <v>209</v>
      </c>
      <c r="B11" s="213"/>
      <c r="D11" s="113"/>
    </row>
    <row r="12" spans="1:5" ht="14.1" customHeight="1" x14ac:dyDescent="0.25">
      <c r="A12" s="96" t="s">
        <v>210</v>
      </c>
      <c r="B12" s="214"/>
      <c r="D12" s="169"/>
    </row>
    <row r="13" spans="1:5" ht="14.1" customHeight="1" x14ac:dyDescent="0.25">
      <c r="A13" s="114" t="s">
        <v>211</v>
      </c>
      <c r="B13" s="115">
        <f>+B11*(1-B12)</f>
        <v>0</v>
      </c>
      <c r="D13" s="116"/>
    </row>
    <row r="14" spans="1:5" ht="14.1" customHeight="1" x14ac:dyDescent="0.25">
      <c r="B14" s="98"/>
      <c r="D14" s="96"/>
    </row>
    <row r="15" spans="1:5" ht="14.1" customHeight="1" x14ac:dyDescent="0.25">
      <c r="A15" s="117" t="s">
        <v>212</v>
      </c>
      <c r="B15" s="118"/>
      <c r="D15" s="119"/>
    </row>
    <row r="16" spans="1:5" ht="14.1" customHeight="1" x14ac:dyDescent="0.25">
      <c r="A16" s="96" t="s">
        <v>213</v>
      </c>
      <c r="B16" s="120">
        <f>+N38</f>
        <v>0</v>
      </c>
      <c r="D16" s="113"/>
    </row>
    <row r="17" spans="1:16" ht="14.1" customHeight="1" x14ac:dyDescent="0.25">
      <c r="A17" s="96" t="s">
        <v>214</v>
      </c>
      <c r="B17" s="102">
        <f>+B6/B7</f>
        <v>0</v>
      </c>
      <c r="D17" s="96"/>
      <c r="E17" s="121"/>
      <c r="F17" s="121"/>
      <c r="G17" s="121"/>
      <c r="H17" s="121"/>
      <c r="I17" s="121"/>
    </row>
    <row r="18" spans="1:16" ht="14.1" customHeight="1" x14ac:dyDescent="0.25">
      <c r="A18" s="96" t="s">
        <v>210</v>
      </c>
      <c r="B18" s="177"/>
      <c r="D18" s="96"/>
      <c r="E18" s="121"/>
      <c r="F18" s="122"/>
      <c r="G18" s="122"/>
      <c r="H18" s="122"/>
      <c r="I18" s="121"/>
    </row>
    <row r="19" spans="1:16" ht="14.1" customHeight="1" x14ac:dyDescent="0.25">
      <c r="A19" s="123" t="s">
        <v>215</v>
      </c>
      <c r="B19" s="176">
        <f>+B16*(1+(1-B18)*(B17))</f>
        <v>0</v>
      </c>
      <c r="D19" s="124"/>
      <c r="E19" s="125"/>
      <c r="F19" s="121"/>
      <c r="G19" s="121"/>
      <c r="H19" s="121"/>
      <c r="I19" s="121"/>
    </row>
    <row r="20" spans="1:16" ht="14.1" customHeight="1" x14ac:dyDescent="0.25">
      <c r="B20" s="105"/>
      <c r="D20" s="106"/>
      <c r="E20" s="126"/>
      <c r="F20" s="121"/>
      <c r="G20" s="121"/>
      <c r="H20" s="121"/>
      <c r="I20" s="121"/>
    </row>
    <row r="21" spans="1:16" ht="14.1" customHeight="1" x14ac:dyDescent="0.25">
      <c r="A21" s="100" t="s">
        <v>216</v>
      </c>
      <c r="B21" s="127"/>
      <c r="D21" s="96"/>
    </row>
    <row r="22" spans="1:16" ht="14.1" customHeight="1" x14ac:dyDescent="0.25">
      <c r="A22" s="96" t="s">
        <v>217</v>
      </c>
      <c r="B22" s="112">
        <f>+'Exhibit 5'!K54</f>
        <v>9.5000000000000001E-2</v>
      </c>
      <c r="D22" s="110"/>
    </row>
    <row r="23" spans="1:16" ht="14.1" customHeight="1" x14ac:dyDescent="0.25">
      <c r="A23" s="96" t="s">
        <v>218</v>
      </c>
      <c r="B23" s="128">
        <v>7.0000000000000007E-2</v>
      </c>
      <c r="D23" s="110"/>
    </row>
    <row r="24" spans="1:16" ht="14.1" customHeight="1" x14ac:dyDescent="0.25">
      <c r="A24" s="96" t="s">
        <v>215</v>
      </c>
      <c r="B24" s="180">
        <f>+B19</f>
        <v>0</v>
      </c>
      <c r="D24" s="129"/>
    </row>
    <row r="25" spans="1:16" ht="14.1" customHeight="1" x14ac:dyDescent="0.25">
      <c r="A25" s="96" t="s">
        <v>219</v>
      </c>
      <c r="B25" s="130"/>
      <c r="D25" s="111" t="s">
        <v>256</v>
      </c>
    </row>
    <row r="26" spans="1:16" ht="14.1" customHeight="1" x14ac:dyDescent="0.25">
      <c r="A26" s="114" t="s">
        <v>220</v>
      </c>
      <c r="B26" s="179">
        <f>+B22+B23*B24+B25</f>
        <v>9.5000000000000001E-2</v>
      </c>
      <c r="D26" s="116"/>
    </row>
    <row r="27" spans="1:16" ht="14.1" customHeight="1" x14ac:dyDescent="0.25">
      <c r="B27" s="98"/>
      <c r="D27" s="131"/>
    </row>
    <row r="28" spans="1:16" ht="14.1" customHeight="1" x14ac:dyDescent="0.25">
      <c r="A28" s="132" t="s">
        <v>201</v>
      </c>
      <c r="B28" s="133">
        <f>+(B6*B13)+(B7*B26)</f>
        <v>9.5000000000000001E-2</v>
      </c>
      <c r="D28" s="134"/>
    </row>
    <row r="29" spans="1:16" ht="14.1" customHeight="1" x14ac:dyDescent="0.25">
      <c r="B29" s="112"/>
      <c r="C29" s="112"/>
      <c r="D29" s="96"/>
    </row>
    <row r="31" spans="1:16" ht="14.1" customHeight="1" thickBot="1" x14ac:dyDescent="0.3">
      <c r="A31" s="135" t="s">
        <v>221</v>
      </c>
      <c r="B31" s="136"/>
      <c r="C31" s="137"/>
      <c r="D31" s="138"/>
      <c r="E31" s="138"/>
      <c r="F31" s="138"/>
      <c r="G31" s="139"/>
      <c r="H31" s="138"/>
      <c r="I31" s="140"/>
      <c r="J31" s="140"/>
      <c r="K31" s="140"/>
      <c r="L31" s="140"/>
      <c r="M31" s="140"/>
      <c r="N31" s="140"/>
      <c r="O31" s="141"/>
      <c r="P31" s="142"/>
    </row>
    <row r="32" spans="1:16" s="121" customFormat="1" ht="14.1" customHeight="1" x14ac:dyDescent="0.25">
      <c r="A32" s="143" t="s">
        <v>222</v>
      </c>
      <c r="B32" s="144" t="s">
        <v>222</v>
      </c>
      <c r="C32" s="145" t="s">
        <v>223</v>
      </c>
      <c r="D32" s="146" t="s">
        <v>224</v>
      </c>
      <c r="E32" s="146" t="s">
        <v>225</v>
      </c>
      <c r="F32" s="146" t="s">
        <v>226</v>
      </c>
      <c r="G32" s="143" t="s">
        <v>227</v>
      </c>
      <c r="H32" s="146" t="s">
        <v>228</v>
      </c>
      <c r="I32" s="143" t="s">
        <v>229</v>
      </c>
      <c r="J32" s="143" t="s">
        <v>230</v>
      </c>
      <c r="K32" s="143" t="s">
        <v>231</v>
      </c>
      <c r="L32" s="143" t="s">
        <v>232</v>
      </c>
      <c r="M32" s="143" t="s">
        <v>233</v>
      </c>
      <c r="N32" s="143" t="s">
        <v>234</v>
      </c>
    </row>
    <row r="33" spans="1:14" s="121" customFormat="1" ht="14.1" customHeight="1" x14ac:dyDescent="0.25">
      <c r="A33" s="147"/>
      <c r="B33" s="148" t="s">
        <v>235</v>
      </c>
      <c r="C33" s="148"/>
      <c r="D33" s="149"/>
      <c r="E33" s="149" t="s">
        <v>236</v>
      </c>
      <c r="F33" s="149" t="s">
        <v>237</v>
      </c>
      <c r="G33" s="147" t="s">
        <v>238</v>
      </c>
      <c r="H33" s="149" t="s">
        <v>239</v>
      </c>
      <c r="I33" s="147" t="s">
        <v>240</v>
      </c>
      <c r="J33" s="147" t="s">
        <v>241</v>
      </c>
      <c r="K33" s="147" t="s">
        <v>240</v>
      </c>
      <c r="L33" s="147" t="s">
        <v>242</v>
      </c>
      <c r="M33" s="147"/>
      <c r="N33" s="147" t="s">
        <v>242</v>
      </c>
    </row>
    <row r="34" spans="1:14" ht="14.1" customHeight="1" x14ac:dyDescent="0.25">
      <c r="A34" s="142"/>
      <c r="B34" s="150"/>
      <c r="C34" s="150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</row>
    <row r="35" spans="1:14" ht="14.1" customHeight="1" x14ac:dyDescent="0.25">
      <c r="A35" s="151"/>
      <c r="B35" s="152"/>
      <c r="C35" s="152"/>
      <c r="D35" s="153"/>
      <c r="E35" s="174"/>
      <c r="F35" s="175"/>
      <c r="G35" s="174"/>
      <c r="H35" s="174"/>
      <c r="I35" s="154"/>
      <c r="J35" s="178"/>
      <c r="K35" s="154"/>
      <c r="L35" s="155"/>
      <c r="M35" s="154"/>
      <c r="N35" s="155"/>
    </row>
    <row r="36" spans="1:14" ht="14.1" customHeight="1" x14ac:dyDescent="0.25">
      <c r="A36" s="151"/>
      <c r="B36" s="152"/>
      <c r="C36" s="152"/>
      <c r="D36" s="153"/>
      <c r="E36" s="174"/>
      <c r="F36" s="175"/>
      <c r="G36" s="174"/>
      <c r="H36" s="174"/>
      <c r="I36" s="154"/>
      <c r="J36" s="178"/>
      <c r="K36" s="154"/>
      <c r="L36" s="155"/>
      <c r="M36" s="154"/>
      <c r="N36" s="155"/>
    </row>
    <row r="37" spans="1:14" ht="14.1" customHeight="1" x14ac:dyDescent="0.25">
      <c r="A37" s="142"/>
      <c r="B37" s="150"/>
      <c r="C37" s="150"/>
      <c r="D37" s="141"/>
      <c r="E37" s="142"/>
      <c r="F37" s="141"/>
      <c r="G37" s="141"/>
      <c r="H37" s="142"/>
      <c r="I37" s="141"/>
      <c r="J37" s="141"/>
      <c r="K37" s="141"/>
      <c r="L37" s="141"/>
      <c r="M37" s="141"/>
      <c r="N37" s="141"/>
    </row>
    <row r="38" spans="1:14" ht="14.1" customHeight="1" thickBot="1" x14ac:dyDescent="0.3">
      <c r="A38" s="156" t="s">
        <v>243</v>
      </c>
      <c r="B38" s="157"/>
      <c r="C38" s="158"/>
      <c r="D38" s="159"/>
      <c r="E38" s="159">
        <f>+E35*M35+E36*M36</f>
        <v>0</v>
      </c>
      <c r="F38" s="209">
        <f>+F35*H35+F36*H36</f>
        <v>0</v>
      </c>
      <c r="G38" s="209"/>
      <c r="H38" s="210"/>
      <c r="I38" s="211">
        <f>+I35*M35+I36*M36</f>
        <v>0</v>
      </c>
      <c r="J38" s="211"/>
      <c r="K38" s="211"/>
      <c r="L38" s="212">
        <f>+L35*M35+L36*M36</f>
        <v>0</v>
      </c>
      <c r="M38" s="211">
        <f>SUM(M33:M36)</f>
        <v>0</v>
      </c>
      <c r="N38" s="212">
        <f>SUM(N33:N36)</f>
        <v>0</v>
      </c>
    </row>
    <row r="39" spans="1:14" ht="14.1" customHeight="1" x14ac:dyDescent="0.25">
      <c r="B39" s="98"/>
      <c r="D39" s="96"/>
    </row>
  </sheetData>
  <pageMargins left="0.75" right="0.75" top="1" bottom="1" header="0" footer="0"/>
  <pageSetup paperSize="9" scale="70" orientation="landscape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52"/>
  <sheetViews>
    <sheetView topLeftCell="A24" workbookViewId="0">
      <selection activeCell="A52" sqref="A52:G52"/>
    </sheetView>
  </sheetViews>
  <sheetFormatPr defaultColWidth="9.109375" defaultRowHeight="13.2" x14ac:dyDescent="0.25"/>
  <cols>
    <col min="1" max="1" width="29.6640625" customWidth="1"/>
  </cols>
  <sheetData>
    <row r="1" spans="1:7" x14ac:dyDescent="0.25">
      <c r="A1" s="187" t="s">
        <v>157</v>
      </c>
      <c r="B1" s="186"/>
      <c r="C1" s="186"/>
      <c r="D1" s="186"/>
      <c r="E1" s="186"/>
      <c r="F1" s="186"/>
      <c r="G1" s="186"/>
    </row>
    <row r="2" spans="1:7" x14ac:dyDescent="0.25">
      <c r="A2" s="202"/>
      <c r="B2" s="203"/>
      <c r="C2" s="203"/>
      <c r="D2" s="203"/>
      <c r="E2" s="203"/>
      <c r="F2" s="203"/>
      <c r="G2" s="203"/>
    </row>
    <row r="3" spans="1:7" x14ac:dyDescent="0.25">
      <c r="A3" s="36"/>
      <c r="B3" s="204" t="s">
        <v>126</v>
      </c>
      <c r="C3" s="204"/>
      <c r="D3" s="204"/>
      <c r="E3" s="204"/>
      <c r="F3" s="204"/>
      <c r="G3" s="204"/>
    </row>
    <row r="4" spans="1:7" ht="15.6" x14ac:dyDescent="0.25">
      <c r="A4" s="7"/>
      <c r="B4" s="8">
        <v>1974</v>
      </c>
      <c r="C4" s="8">
        <v>1975</v>
      </c>
      <c r="D4" s="8">
        <v>1976</v>
      </c>
      <c r="E4" s="8">
        <v>1977</v>
      </c>
      <c r="F4" s="8">
        <v>1978</v>
      </c>
      <c r="G4" s="8" t="s">
        <v>158</v>
      </c>
    </row>
    <row r="5" spans="1:7" ht="12" customHeight="1" x14ac:dyDescent="0.25">
      <c r="A5" s="2"/>
      <c r="B5" s="40"/>
      <c r="C5" s="40"/>
      <c r="D5" s="40"/>
      <c r="E5" s="40"/>
      <c r="F5" s="40"/>
      <c r="G5" s="40"/>
    </row>
    <row r="6" spans="1:7" x14ac:dyDescent="0.25">
      <c r="A6" s="2" t="s">
        <v>127</v>
      </c>
      <c r="B6" s="40"/>
      <c r="C6" s="40"/>
      <c r="D6" s="40"/>
      <c r="E6" s="40"/>
      <c r="F6" s="40"/>
      <c r="G6" s="40"/>
    </row>
    <row r="7" spans="1:7" x14ac:dyDescent="0.25">
      <c r="A7" s="10" t="s">
        <v>128</v>
      </c>
      <c r="B7" s="11">
        <v>36899</v>
      </c>
      <c r="C7" s="11">
        <v>30819</v>
      </c>
      <c r="D7" s="11">
        <v>37464</v>
      </c>
      <c r="E7" s="11">
        <v>40076</v>
      </c>
      <c r="F7" s="11">
        <v>39790</v>
      </c>
      <c r="G7" s="11">
        <v>38507</v>
      </c>
    </row>
    <row r="8" spans="1:7" x14ac:dyDescent="0.25">
      <c r="A8" s="10" t="s">
        <v>129</v>
      </c>
      <c r="B8" s="13">
        <v>188</v>
      </c>
      <c r="C8" s="13">
        <v>243</v>
      </c>
      <c r="D8" s="13">
        <v>295</v>
      </c>
      <c r="E8" s="13">
        <v>367</v>
      </c>
      <c r="F8" s="13">
        <v>392</v>
      </c>
      <c r="G8" s="13">
        <v>413</v>
      </c>
    </row>
    <row r="9" spans="1:7" x14ac:dyDescent="0.25">
      <c r="A9" s="10" t="s">
        <v>130</v>
      </c>
      <c r="B9" s="13">
        <v>6937</v>
      </c>
      <c r="C9" s="13">
        <v>7489</v>
      </c>
      <c r="D9" s="13">
        <v>11052</v>
      </c>
      <c r="E9" s="13">
        <v>14708</v>
      </c>
      <c r="F9" s="13">
        <v>15598</v>
      </c>
      <c r="G9" s="13">
        <v>15903</v>
      </c>
    </row>
    <row r="10" spans="1:7" ht="12" customHeight="1" x14ac:dyDescent="0.25">
      <c r="A10" s="10"/>
      <c r="B10" s="13"/>
      <c r="C10" s="13"/>
      <c r="D10" s="13"/>
      <c r="E10" s="13"/>
      <c r="F10" s="13"/>
      <c r="G10" s="13"/>
    </row>
    <row r="11" spans="1:7" x14ac:dyDescent="0.25">
      <c r="A11" s="2" t="s">
        <v>131</v>
      </c>
      <c r="B11" s="12"/>
      <c r="C11" s="12"/>
      <c r="D11" s="12"/>
      <c r="E11" s="12"/>
      <c r="F11" s="12"/>
      <c r="G11" s="12"/>
    </row>
    <row r="12" spans="1:7" x14ac:dyDescent="0.25">
      <c r="A12" s="33" t="s">
        <v>159</v>
      </c>
      <c r="B12" s="13">
        <v>2935</v>
      </c>
      <c r="C12" s="13">
        <v>3395</v>
      </c>
      <c r="D12" s="13">
        <v>4631</v>
      </c>
      <c r="E12" s="13">
        <v>5530</v>
      </c>
      <c r="F12" s="13">
        <v>6173</v>
      </c>
      <c r="G12" s="13">
        <v>6759</v>
      </c>
    </row>
    <row r="13" spans="1:7" x14ac:dyDescent="0.25">
      <c r="A13" s="34" t="s">
        <v>160</v>
      </c>
      <c r="B13" s="18">
        <v>354</v>
      </c>
      <c r="C13" s="18">
        <v>369</v>
      </c>
      <c r="D13" s="18">
        <v>545</v>
      </c>
      <c r="E13" s="18">
        <v>653</v>
      </c>
      <c r="F13" s="18">
        <v>689</v>
      </c>
      <c r="G13" s="18">
        <v>714</v>
      </c>
    </row>
    <row r="14" spans="1:7" x14ac:dyDescent="0.25">
      <c r="A14" s="35" t="s">
        <v>132</v>
      </c>
      <c r="B14" s="18">
        <v>693</v>
      </c>
      <c r="C14" s="18">
        <v>800</v>
      </c>
      <c r="D14" s="11">
        <v>1047</v>
      </c>
      <c r="E14" s="11">
        <v>1274</v>
      </c>
      <c r="F14" s="11">
        <v>1307</v>
      </c>
      <c r="G14" s="11">
        <v>1385</v>
      </c>
    </row>
    <row r="15" spans="1:7" x14ac:dyDescent="0.25">
      <c r="A15" s="10" t="s">
        <v>133</v>
      </c>
      <c r="B15" s="41">
        <v>3982</v>
      </c>
      <c r="C15" s="41">
        <v>4564</v>
      </c>
      <c r="D15" s="41">
        <v>6223</v>
      </c>
      <c r="E15" s="41">
        <v>7457</v>
      </c>
      <c r="F15" s="41">
        <v>8169</v>
      </c>
      <c r="G15" s="41">
        <v>8858</v>
      </c>
    </row>
    <row r="16" spans="1:7" x14ac:dyDescent="0.25">
      <c r="A16" s="33" t="s">
        <v>163</v>
      </c>
      <c r="B16" s="13">
        <v>590</v>
      </c>
      <c r="C16" s="13">
        <v>608</v>
      </c>
      <c r="D16" s="13">
        <v>646</v>
      </c>
      <c r="E16" s="13">
        <v>739</v>
      </c>
      <c r="F16" s="13">
        <v>924</v>
      </c>
      <c r="G16" s="13">
        <v>1072</v>
      </c>
    </row>
    <row r="17" spans="1:7" x14ac:dyDescent="0.25">
      <c r="A17" s="34" t="s">
        <v>161</v>
      </c>
      <c r="B17" s="18">
        <v>143</v>
      </c>
      <c r="C17" s="18">
        <v>201</v>
      </c>
      <c r="D17" s="18">
        <v>220</v>
      </c>
      <c r="E17" s="18">
        <v>272</v>
      </c>
      <c r="F17" s="18">
        <v>235</v>
      </c>
      <c r="G17" s="18">
        <v>237</v>
      </c>
    </row>
    <row r="18" spans="1:7" x14ac:dyDescent="0.25">
      <c r="A18" s="34" t="s">
        <v>162</v>
      </c>
      <c r="B18" s="18">
        <v>474</v>
      </c>
      <c r="C18" s="18">
        <v>659</v>
      </c>
      <c r="D18" s="18">
        <v>902</v>
      </c>
      <c r="E18" s="11">
        <v>1063</v>
      </c>
      <c r="F18" s="18">
        <v>509</v>
      </c>
      <c r="G18" s="11">
        <v>1107</v>
      </c>
    </row>
    <row r="19" spans="1:7" x14ac:dyDescent="0.25">
      <c r="A19" s="10" t="s">
        <v>134</v>
      </c>
      <c r="B19" s="41">
        <v>1207</v>
      </c>
      <c r="C19" s="41">
        <v>1468</v>
      </c>
      <c r="D19" s="41">
        <v>1768</v>
      </c>
      <c r="E19" s="41">
        <v>2074</v>
      </c>
      <c r="F19" s="41">
        <v>1668</v>
      </c>
      <c r="G19" s="41">
        <v>2416</v>
      </c>
    </row>
    <row r="20" spans="1:7" x14ac:dyDescent="0.25">
      <c r="A20" s="1" t="s">
        <v>135</v>
      </c>
      <c r="B20" s="41">
        <v>5189</v>
      </c>
      <c r="C20" s="41">
        <v>6032</v>
      </c>
      <c r="D20" s="41">
        <v>7991</v>
      </c>
      <c r="E20" s="41">
        <v>9531</v>
      </c>
      <c r="F20" s="41">
        <v>9837</v>
      </c>
      <c r="G20" s="41">
        <v>11274</v>
      </c>
    </row>
    <row r="21" spans="1:7" ht="12" customHeight="1" x14ac:dyDescent="0.25">
      <c r="A21" s="1"/>
      <c r="B21" s="42"/>
      <c r="C21" s="42"/>
      <c r="D21" s="42"/>
      <c r="E21" s="42"/>
      <c r="F21" s="42"/>
      <c r="G21" s="42"/>
    </row>
    <row r="22" spans="1:7" x14ac:dyDescent="0.25">
      <c r="A22" s="2" t="s">
        <v>136</v>
      </c>
      <c r="B22" s="12"/>
      <c r="C22" s="12"/>
      <c r="D22" s="12"/>
      <c r="E22" s="12"/>
      <c r="F22" s="12"/>
      <c r="G22" s="12"/>
    </row>
    <row r="23" spans="1:7" x14ac:dyDescent="0.25">
      <c r="A23" s="10" t="s">
        <v>137</v>
      </c>
      <c r="B23" s="13">
        <v>433</v>
      </c>
      <c r="C23" s="13">
        <v>394</v>
      </c>
      <c r="D23" s="13">
        <v>402</v>
      </c>
      <c r="E23" s="13">
        <v>391</v>
      </c>
      <c r="F23" s="13">
        <v>384</v>
      </c>
      <c r="G23" s="13">
        <v>399</v>
      </c>
    </row>
    <row r="24" spans="1:7" x14ac:dyDescent="0.25">
      <c r="A24" s="10" t="s">
        <v>138</v>
      </c>
      <c r="B24" s="18">
        <v>114</v>
      </c>
      <c r="C24" s="18">
        <v>92</v>
      </c>
      <c r="D24" s="18">
        <v>126</v>
      </c>
      <c r="E24" s="18">
        <v>155</v>
      </c>
      <c r="F24" s="18">
        <v>181</v>
      </c>
      <c r="G24" s="18">
        <v>204</v>
      </c>
    </row>
    <row r="25" spans="1:7" x14ac:dyDescent="0.25">
      <c r="A25" s="10" t="s">
        <v>139</v>
      </c>
      <c r="B25" s="18">
        <v>105</v>
      </c>
      <c r="C25" s="18">
        <v>154</v>
      </c>
      <c r="D25" s="18">
        <v>207</v>
      </c>
      <c r="E25" s="18">
        <v>274</v>
      </c>
      <c r="F25" s="18">
        <v>351</v>
      </c>
      <c r="G25" s="18">
        <v>429</v>
      </c>
    </row>
    <row r="26" spans="1:7" x14ac:dyDescent="0.25">
      <c r="A26" s="10" t="s">
        <v>140</v>
      </c>
      <c r="B26" s="41">
        <v>652</v>
      </c>
      <c r="C26" s="41">
        <v>640</v>
      </c>
      <c r="D26" s="41">
        <v>735</v>
      </c>
      <c r="E26" s="41">
        <v>820</v>
      </c>
      <c r="F26" s="41">
        <v>916</v>
      </c>
      <c r="G26" s="41">
        <v>1032</v>
      </c>
    </row>
    <row r="27" spans="1:7" ht="13.8" thickBot="1" x14ac:dyDescent="0.3">
      <c r="A27" s="2" t="s">
        <v>141</v>
      </c>
      <c r="B27" s="43">
        <v>1096</v>
      </c>
      <c r="C27" s="43">
        <v>817</v>
      </c>
      <c r="D27" s="43">
        <v>2326</v>
      </c>
      <c r="E27" s="43">
        <v>4357</v>
      </c>
      <c r="F27" s="43">
        <v>4845</v>
      </c>
      <c r="G27" s="43">
        <v>3597</v>
      </c>
    </row>
    <row r="28" spans="1:7" ht="12" customHeight="1" thickTop="1" x14ac:dyDescent="0.25">
      <c r="A28" s="2"/>
      <c r="B28" s="42"/>
      <c r="C28" s="42"/>
      <c r="D28" s="42"/>
      <c r="E28" s="42"/>
      <c r="F28" s="42"/>
      <c r="G28" s="42"/>
    </row>
    <row r="29" spans="1:7" x14ac:dyDescent="0.25">
      <c r="A29" s="2" t="s">
        <v>142</v>
      </c>
      <c r="B29" s="12"/>
      <c r="C29" s="12"/>
      <c r="D29" s="12"/>
      <c r="E29" s="12"/>
      <c r="F29" s="12"/>
      <c r="G29" s="12"/>
    </row>
    <row r="30" spans="1:7" x14ac:dyDescent="0.25">
      <c r="A30" s="10" t="s">
        <v>143</v>
      </c>
      <c r="B30" s="13">
        <v>701</v>
      </c>
      <c r="C30" s="13">
        <v>779</v>
      </c>
      <c r="D30" s="13">
        <v>1128</v>
      </c>
      <c r="E30" s="13">
        <v>1456</v>
      </c>
      <c r="F30" s="13">
        <v>1575</v>
      </c>
      <c r="G30" s="13">
        <v>1622</v>
      </c>
    </row>
    <row r="31" spans="1:7" x14ac:dyDescent="0.25">
      <c r="A31" s="10" t="s">
        <v>144</v>
      </c>
      <c r="B31" s="18">
        <v>254</v>
      </c>
      <c r="C31" s="18">
        <v>544</v>
      </c>
      <c r="D31" s="18">
        <v>681</v>
      </c>
      <c r="E31" s="18">
        <v>647</v>
      </c>
      <c r="F31" s="18">
        <v>639</v>
      </c>
      <c r="G31" s="18">
        <v>651</v>
      </c>
    </row>
    <row r="32" spans="1:7" x14ac:dyDescent="0.25">
      <c r="A32" s="10" t="s">
        <v>145</v>
      </c>
      <c r="B32" s="44">
        <v>4066</v>
      </c>
      <c r="C32" s="44">
        <v>3978</v>
      </c>
      <c r="D32" s="44">
        <v>4003</v>
      </c>
      <c r="E32" s="44">
        <v>3853</v>
      </c>
      <c r="F32" s="44">
        <v>3964</v>
      </c>
      <c r="G32" s="44">
        <v>4014</v>
      </c>
    </row>
    <row r="33" spans="1:7" x14ac:dyDescent="0.25">
      <c r="A33" s="10" t="s">
        <v>140</v>
      </c>
      <c r="B33" s="13">
        <v>5021</v>
      </c>
      <c r="C33" s="13">
        <v>5301</v>
      </c>
      <c r="D33" s="13">
        <v>5812</v>
      </c>
      <c r="E33" s="13">
        <v>5956</v>
      </c>
      <c r="F33" s="13">
        <v>6178</v>
      </c>
      <c r="G33" s="13">
        <v>6287</v>
      </c>
    </row>
    <row r="34" spans="1:7" ht="12" customHeight="1" x14ac:dyDescent="0.25">
      <c r="A34" s="10"/>
      <c r="B34" s="42"/>
      <c r="C34" s="42"/>
      <c r="D34" s="42"/>
      <c r="E34" s="42"/>
      <c r="F34" s="42"/>
      <c r="G34" s="42"/>
    </row>
    <row r="35" spans="1:7" x14ac:dyDescent="0.25">
      <c r="A35" s="2" t="s">
        <v>146</v>
      </c>
      <c r="B35" s="12"/>
      <c r="C35" s="12"/>
      <c r="D35" s="12"/>
      <c r="E35" s="12"/>
      <c r="F35" s="12"/>
      <c r="G35" s="12"/>
    </row>
    <row r="36" spans="1:7" x14ac:dyDescent="0.25">
      <c r="A36" s="10" t="s">
        <v>147</v>
      </c>
      <c r="B36" s="45">
        <v>402</v>
      </c>
      <c r="C36" s="45">
        <v>472</v>
      </c>
      <c r="D36" s="45">
        <v>619</v>
      </c>
      <c r="E36" s="45">
        <v>780</v>
      </c>
      <c r="F36" s="45">
        <v>795</v>
      </c>
      <c r="G36" s="45">
        <v>873</v>
      </c>
    </row>
    <row r="37" spans="1:7" ht="13.8" thickBot="1" x14ac:dyDescent="0.3">
      <c r="A37" s="2" t="s">
        <v>148</v>
      </c>
      <c r="B37" s="46">
        <v>4619</v>
      </c>
      <c r="C37" s="46">
        <v>4829</v>
      </c>
      <c r="D37" s="46">
        <v>5193</v>
      </c>
      <c r="E37" s="46">
        <v>5176</v>
      </c>
      <c r="F37" s="46">
        <v>5383</v>
      </c>
      <c r="G37" s="46">
        <v>5414</v>
      </c>
    </row>
    <row r="38" spans="1:7" ht="12" customHeight="1" thickTop="1" x14ac:dyDescent="0.25">
      <c r="A38" s="2"/>
      <c r="B38" s="42"/>
      <c r="C38" s="42"/>
      <c r="D38" s="42"/>
      <c r="E38" s="42"/>
      <c r="F38" s="42"/>
      <c r="G38" s="42"/>
    </row>
    <row r="39" spans="1:7" x14ac:dyDescent="0.25">
      <c r="A39" s="2" t="s">
        <v>149</v>
      </c>
      <c r="B39" s="12"/>
      <c r="C39" s="12"/>
      <c r="D39" s="12"/>
      <c r="E39" s="12"/>
      <c r="F39" s="12"/>
      <c r="G39" s="12"/>
    </row>
    <row r="40" spans="1:7" x14ac:dyDescent="0.25">
      <c r="A40" s="10" t="s">
        <v>150</v>
      </c>
      <c r="B40" s="15">
        <v>0.42299999999999999</v>
      </c>
      <c r="C40" s="15">
        <v>0.45300000000000001</v>
      </c>
      <c r="D40" s="15">
        <v>0.41899999999999998</v>
      </c>
      <c r="E40" s="15">
        <v>0.376</v>
      </c>
      <c r="F40" s="15">
        <v>0.39600000000000002</v>
      </c>
      <c r="G40" s="15">
        <v>0.42499999999999999</v>
      </c>
    </row>
    <row r="41" spans="1:7" x14ac:dyDescent="0.25">
      <c r="A41" s="10" t="s">
        <v>151</v>
      </c>
      <c r="B41" s="20">
        <v>57.4</v>
      </c>
      <c r="C41" s="20">
        <v>60.9</v>
      </c>
      <c r="D41" s="20">
        <v>56.3</v>
      </c>
      <c r="E41" s="20">
        <v>50.7</v>
      </c>
      <c r="F41" s="20">
        <v>52.4</v>
      </c>
      <c r="G41" s="20">
        <v>55.7</v>
      </c>
    </row>
    <row r="42" spans="1:7" x14ac:dyDescent="0.25">
      <c r="A42" s="10" t="s">
        <v>152</v>
      </c>
      <c r="B42" s="20">
        <v>17.399999999999999</v>
      </c>
      <c r="C42" s="20">
        <v>19.600000000000001</v>
      </c>
      <c r="D42" s="20">
        <v>16</v>
      </c>
      <c r="E42" s="20">
        <v>14.1</v>
      </c>
      <c r="F42" s="20">
        <v>10.7</v>
      </c>
      <c r="G42" s="20">
        <v>15.2</v>
      </c>
    </row>
    <row r="43" spans="1:7" x14ac:dyDescent="0.25">
      <c r="A43" s="10" t="s">
        <v>153</v>
      </c>
      <c r="B43" s="20">
        <v>74.8</v>
      </c>
      <c r="C43" s="20">
        <v>80.5</v>
      </c>
      <c r="D43" s="20">
        <v>72.3</v>
      </c>
      <c r="E43" s="20">
        <v>64.8</v>
      </c>
      <c r="F43" s="20">
        <v>63.1</v>
      </c>
      <c r="G43" s="20">
        <v>70.900000000000006</v>
      </c>
    </row>
    <row r="44" spans="1:7" x14ac:dyDescent="0.25">
      <c r="A44" s="10" t="s">
        <v>154</v>
      </c>
      <c r="B44" s="20">
        <v>15.8</v>
      </c>
      <c r="C44" s="20">
        <v>10.9</v>
      </c>
      <c r="D44" s="20">
        <v>21</v>
      </c>
      <c r="E44" s="20">
        <v>29.6</v>
      </c>
      <c r="F44" s="20">
        <v>31.1</v>
      </c>
      <c r="G44" s="20">
        <v>22.6</v>
      </c>
    </row>
    <row r="45" spans="1:7" x14ac:dyDescent="0.25">
      <c r="A45" s="10" t="s">
        <v>143</v>
      </c>
      <c r="B45" s="20">
        <v>10.1</v>
      </c>
      <c r="C45" s="20">
        <v>10.4</v>
      </c>
      <c r="D45" s="20">
        <v>10.199999999999999</v>
      </c>
      <c r="E45" s="20">
        <v>9.9</v>
      </c>
      <c r="F45" s="20">
        <v>10.1</v>
      </c>
      <c r="G45" s="20">
        <v>10.199999999999999</v>
      </c>
    </row>
    <row r="46" spans="1:7" x14ac:dyDescent="0.25">
      <c r="A46" s="10" t="s">
        <v>144</v>
      </c>
      <c r="B46" s="20">
        <v>3.7</v>
      </c>
      <c r="C46" s="20">
        <v>7.3</v>
      </c>
      <c r="D46" s="20">
        <v>6.2</v>
      </c>
      <c r="E46" s="20">
        <v>4.4000000000000004</v>
      </c>
      <c r="F46" s="20">
        <v>4.0999999999999996</v>
      </c>
      <c r="G46" s="20">
        <v>4.0999999999999996</v>
      </c>
    </row>
    <row r="47" spans="1:7" x14ac:dyDescent="0.25">
      <c r="A47" s="10" t="s">
        <v>147</v>
      </c>
      <c r="B47" s="20">
        <v>5.8</v>
      </c>
      <c r="C47" s="20">
        <v>6.3</v>
      </c>
      <c r="D47" s="20">
        <v>5.6</v>
      </c>
      <c r="E47" s="20">
        <v>5.3</v>
      </c>
      <c r="F47" s="20">
        <v>5.0999999999999996</v>
      </c>
      <c r="G47" s="20">
        <v>5.5</v>
      </c>
    </row>
    <row r="48" spans="1:7" x14ac:dyDescent="0.25">
      <c r="A48" s="10" t="s">
        <v>155</v>
      </c>
      <c r="B48" s="47">
        <v>66.599999999999994</v>
      </c>
      <c r="C48" s="47">
        <v>64.5</v>
      </c>
      <c r="D48" s="47">
        <v>47</v>
      </c>
      <c r="E48" s="47">
        <v>35.200000000000003</v>
      </c>
      <c r="F48" s="47">
        <v>34.5</v>
      </c>
      <c r="G48" s="47">
        <v>34</v>
      </c>
    </row>
    <row r="49" spans="1:7" ht="13.8" thickBot="1" x14ac:dyDescent="0.3">
      <c r="A49" s="2" t="s">
        <v>156</v>
      </c>
      <c r="B49" s="39">
        <v>23.7</v>
      </c>
      <c r="C49" s="39">
        <v>16.899999999999999</v>
      </c>
      <c r="D49" s="39">
        <v>44.8</v>
      </c>
      <c r="E49" s="39">
        <v>84.2</v>
      </c>
      <c r="F49" s="39">
        <v>90</v>
      </c>
      <c r="G49" s="39">
        <v>66.400000000000006</v>
      </c>
    </row>
    <row r="50" spans="1:7" ht="12" customHeight="1" thickTop="1" x14ac:dyDescent="0.25">
      <c r="A50" s="7"/>
      <c r="B50" s="6"/>
      <c r="C50" s="6"/>
      <c r="D50" s="6"/>
      <c r="E50" s="6"/>
      <c r="F50" s="6"/>
      <c r="G50" s="6"/>
    </row>
    <row r="51" spans="1:7" ht="12" customHeight="1" x14ac:dyDescent="0.25">
      <c r="A51" s="200"/>
      <c r="B51" s="200"/>
      <c r="C51" s="200"/>
      <c r="D51" s="200"/>
      <c r="E51" s="200"/>
      <c r="F51" s="200"/>
      <c r="G51" s="200"/>
    </row>
    <row r="52" spans="1:7" x14ac:dyDescent="0.25">
      <c r="A52" s="201" t="s">
        <v>68</v>
      </c>
      <c r="B52" s="186"/>
      <c r="C52" s="186"/>
      <c r="D52" s="186"/>
      <c r="E52" s="186"/>
      <c r="F52" s="186"/>
      <c r="G52" s="186"/>
    </row>
  </sheetData>
  <mergeCells count="5">
    <mergeCell ref="A51:G51"/>
    <mergeCell ref="A52:G52"/>
    <mergeCell ref="A1:G1"/>
    <mergeCell ref="A2:G2"/>
    <mergeCell ref="B3:G3"/>
  </mergeCells>
  <phoneticPr fontId="1" type="noConversion"/>
  <pageMargins left="0.75" right="0.75" top="1" bottom="1" header="0.5" footer="0.5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7"/>
  <sheetViews>
    <sheetView workbookViewId="0">
      <selection sqref="A1:F1"/>
    </sheetView>
  </sheetViews>
  <sheetFormatPr defaultColWidth="9.109375" defaultRowHeight="13.2" x14ac:dyDescent="0.25"/>
  <cols>
    <col min="1" max="1" width="29.88671875" customWidth="1"/>
    <col min="2" max="5" width="9.6640625" customWidth="1"/>
    <col min="6" max="6" width="10.5546875" customWidth="1"/>
  </cols>
  <sheetData>
    <row r="1" spans="1:6" x14ac:dyDescent="0.25">
      <c r="A1" s="187" t="s">
        <v>187</v>
      </c>
      <c r="B1" s="187"/>
      <c r="C1" s="187"/>
      <c r="D1" s="187"/>
      <c r="E1" s="187"/>
      <c r="F1" s="187"/>
    </row>
    <row r="2" spans="1:6" x14ac:dyDescent="0.25">
      <c r="A2" s="188"/>
      <c r="B2" s="188"/>
      <c r="C2" s="188"/>
      <c r="D2" s="188"/>
      <c r="E2" s="188"/>
      <c r="F2" s="188"/>
    </row>
    <row r="3" spans="1:6" x14ac:dyDescent="0.25">
      <c r="A3" s="1"/>
      <c r="B3" s="182" t="s">
        <v>126</v>
      </c>
      <c r="C3" s="182"/>
      <c r="D3" s="182"/>
      <c r="E3" s="182"/>
      <c r="F3" s="182"/>
    </row>
    <row r="4" spans="1:6" x14ac:dyDescent="0.25">
      <c r="A4" s="6"/>
      <c r="B4" s="8">
        <v>1975</v>
      </c>
      <c r="C4" s="8">
        <v>1976</v>
      </c>
      <c r="D4" s="8">
        <v>1977</v>
      </c>
      <c r="E4" s="8">
        <v>1978</v>
      </c>
      <c r="F4" s="8">
        <v>1979</v>
      </c>
    </row>
    <row r="5" spans="1:6" x14ac:dyDescent="0.25">
      <c r="A5" s="1"/>
      <c r="B5" s="2"/>
      <c r="C5" s="2"/>
      <c r="D5" s="2"/>
      <c r="E5" s="2"/>
      <c r="F5" s="2"/>
    </row>
    <row r="6" spans="1:6" x14ac:dyDescent="0.25">
      <c r="A6" s="1" t="s">
        <v>164</v>
      </c>
      <c r="B6" s="37">
        <v>19128</v>
      </c>
      <c r="C6" s="37">
        <v>23830</v>
      </c>
      <c r="D6" s="37">
        <v>28348</v>
      </c>
      <c r="E6" s="37">
        <v>34770</v>
      </c>
      <c r="F6" s="37">
        <v>42259</v>
      </c>
    </row>
    <row r="7" spans="1:6" x14ac:dyDescent="0.25">
      <c r="A7" s="1" t="s">
        <v>165</v>
      </c>
      <c r="B7" s="51">
        <v>14085</v>
      </c>
      <c r="C7" s="51">
        <v>16889</v>
      </c>
      <c r="D7" s="51">
        <v>19950</v>
      </c>
      <c r="E7" s="51">
        <v>24467</v>
      </c>
      <c r="F7" s="51">
        <v>29185</v>
      </c>
    </row>
    <row r="8" spans="1:6" x14ac:dyDescent="0.25">
      <c r="A8" s="1" t="s">
        <v>166</v>
      </c>
      <c r="B8" s="51">
        <v>1952</v>
      </c>
      <c r="C8" s="51">
        <v>2308</v>
      </c>
      <c r="D8" s="51">
        <v>2824</v>
      </c>
      <c r="E8" s="51">
        <v>3291</v>
      </c>
      <c r="F8" s="51">
        <v>4436</v>
      </c>
    </row>
    <row r="9" spans="1:6" x14ac:dyDescent="0.25">
      <c r="A9" s="1" t="s">
        <v>167</v>
      </c>
      <c r="B9" s="38">
        <v>325</v>
      </c>
      <c r="C9" s="38">
        <v>388</v>
      </c>
      <c r="D9" s="38">
        <v>593</v>
      </c>
      <c r="E9" s="38">
        <v>682</v>
      </c>
      <c r="F9" s="38">
        <v>716</v>
      </c>
    </row>
    <row r="10" spans="1:6" x14ac:dyDescent="0.25">
      <c r="A10" s="1" t="s">
        <v>168</v>
      </c>
      <c r="B10" s="38">
        <v>400</v>
      </c>
      <c r="C10" s="38">
        <v>320</v>
      </c>
      <c r="D10" s="38">
        <v>240</v>
      </c>
      <c r="E10" s="38">
        <v>160</v>
      </c>
      <c r="F10" s="38">
        <v>80</v>
      </c>
    </row>
    <row r="11" spans="1:6" x14ac:dyDescent="0.25">
      <c r="A11" s="1" t="s">
        <v>169</v>
      </c>
      <c r="B11" s="52">
        <v>1125</v>
      </c>
      <c r="C11" s="52">
        <v>1878</v>
      </c>
      <c r="D11" s="52">
        <v>2285</v>
      </c>
      <c r="E11" s="52">
        <v>2932</v>
      </c>
      <c r="F11" s="52">
        <v>3818</v>
      </c>
    </row>
    <row r="12" spans="1:6" x14ac:dyDescent="0.25">
      <c r="A12" s="1"/>
      <c r="B12" s="51"/>
      <c r="C12" s="51"/>
      <c r="D12" s="51"/>
      <c r="E12" s="51"/>
      <c r="F12" s="51"/>
    </row>
    <row r="13" spans="1:6" x14ac:dyDescent="0.25">
      <c r="A13" s="1" t="s">
        <v>170</v>
      </c>
      <c r="B13" s="37">
        <v>1241</v>
      </c>
      <c r="C13" s="37">
        <v>2047</v>
      </c>
      <c r="D13" s="37">
        <v>2456</v>
      </c>
      <c r="E13" s="37">
        <v>3238</v>
      </c>
      <c r="F13" s="37">
        <v>4024</v>
      </c>
    </row>
    <row r="14" spans="1:6" x14ac:dyDescent="0.25">
      <c r="A14" s="1" t="s">
        <v>5</v>
      </c>
      <c r="B14" s="49">
        <v>1.1299999999999999</v>
      </c>
      <c r="C14" s="49">
        <v>1.86</v>
      </c>
      <c r="D14" s="49">
        <v>2.23</v>
      </c>
      <c r="E14" s="49">
        <v>2.94</v>
      </c>
      <c r="F14" s="49">
        <v>3.66</v>
      </c>
    </row>
    <row r="15" spans="1:6" x14ac:dyDescent="0.25">
      <c r="A15" s="1" t="s">
        <v>6</v>
      </c>
      <c r="B15" s="49">
        <v>0.2</v>
      </c>
      <c r="C15" s="49">
        <v>0.3</v>
      </c>
      <c r="D15" s="49">
        <v>0.4</v>
      </c>
      <c r="E15" s="49">
        <v>0.4</v>
      </c>
      <c r="F15" s="49">
        <v>0.5</v>
      </c>
    </row>
    <row r="16" spans="1:6" x14ac:dyDescent="0.25">
      <c r="A16" s="1"/>
      <c r="B16" s="49"/>
      <c r="C16" s="49"/>
      <c r="D16" s="49"/>
      <c r="E16" s="49"/>
      <c r="F16" s="49"/>
    </row>
    <row r="17" spans="1:6" x14ac:dyDescent="0.25">
      <c r="A17" s="1" t="s">
        <v>171</v>
      </c>
      <c r="B17" s="37">
        <v>385</v>
      </c>
      <c r="C17" s="37">
        <v>357</v>
      </c>
      <c r="D17" s="37">
        <v>556</v>
      </c>
      <c r="E17" s="37">
        <v>1273</v>
      </c>
      <c r="F17" s="37">
        <v>2996</v>
      </c>
    </row>
    <row r="18" spans="1:6" x14ac:dyDescent="0.25">
      <c r="A18" s="1" t="s">
        <v>172</v>
      </c>
      <c r="B18" s="51">
        <v>4208</v>
      </c>
      <c r="C18" s="51">
        <v>5016</v>
      </c>
      <c r="D18" s="51">
        <v>5939</v>
      </c>
      <c r="E18" s="51">
        <v>7267</v>
      </c>
      <c r="F18" s="51">
        <v>8917</v>
      </c>
    </row>
    <row r="19" spans="1:6" x14ac:dyDescent="0.25">
      <c r="A19" s="1" t="s">
        <v>173</v>
      </c>
      <c r="B19" s="52">
        <v>7436</v>
      </c>
      <c r="C19" s="52">
        <v>7895</v>
      </c>
      <c r="D19" s="52">
        <v>8354</v>
      </c>
      <c r="E19" s="52">
        <v>8842</v>
      </c>
      <c r="F19" s="52">
        <v>8918</v>
      </c>
    </row>
    <row r="20" spans="1:6" x14ac:dyDescent="0.25">
      <c r="A20" s="1" t="s">
        <v>174</v>
      </c>
      <c r="B20" s="37">
        <v>12029</v>
      </c>
      <c r="C20" s="37">
        <v>13268</v>
      </c>
      <c r="D20" s="37">
        <v>14849</v>
      </c>
      <c r="E20" s="37">
        <v>17382</v>
      </c>
      <c r="F20" s="37">
        <v>20831</v>
      </c>
    </row>
    <row r="21" spans="1:6" x14ac:dyDescent="0.25">
      <c r="A21" s="1"/>
      <c r="B21" s="37"/>
      <c r="C21" s="37"/>
      <c r="D21" s="37"/>
      <c r="E21" s="37"/>
      <c r="F21" s="37"/>
    </row>
    <row r="22" spans="1:6" x14ac:dyDescent="0.25">
      <c r="A22" s="1" t="s">
        <v>175</v>
      </c>
      <c r="B22" s="37">
        <v>2314</v>
      </c>
      <c r="C22" s="37">
        <v>2836</v>
      </c>
      <c r="D22" s="37">
        <v>3402</v>
      </c>
      <c r="E22" s="37">
        <v>4138</v>
      </c>
      <c r="F22" s="37">
        <v>5113</v>
      </c>
    </row>
    <row r="23" spans="1:6" x14ac:dyDescent="0.25">
      <c r="A23" s="1" t="s">
        <v>176</v>
      </c>
      <c r="B23" s="51">
        <v>5000</v>
      </c>
      <c r="C23" s="51">
        <v>4000</v>
      </c>
      <c r="D23" s="51">
        <v>3000</v>
      </c>
      <c r="E23" s="51">
        <v>2000</v>
      </c>
      <c r="F23" s="51">
        <v>1000</v>
      </c>
    </row>
    <row r="24" spans="1:6" x14ac:dyDescent="0.25">
      <c r="A24" s="1" t="s">
        <v>177</v>
      </c>
      <c r="B24" s="52">
        <v>4715</v>
      </c>
      <c r="C24" s="52">
        <v>6432</v>
      </c>
      <c r="D24" s="52">
        <v>8447</v>
      </c>
      <c r="E24" s="52">
        <v>11244</v>
      </c>
      <c r="F24" s="52">
        <v>14718</v>
      </c>
    </row>
    <row r="25" spans="1:6" x14ac:dyDescent="0.25">
      <c r="A25" s="1" t="s">
        <v>178</v>
      </c>
      <c r="B25" s="37">
        <v>12029</v>
      </c>
      <c r="C25" s="37">
        <v>13268</v>
      </c>
      <c r="D25" s="37">
        <v>14849</v>
      </c>
      <c r="E25" s="37">
        <v>17382</v>
      </c>
      <c r="F25" s="37">
        <v>20831</v>
      </c>
    </row>
    <row r="26" spans="1:6" x14ac:dyDescent="0.25">
      <c r="A26" s="1"/>
      <c r="B26" s="37"/>
      <c r="C26" s="37"/>
      <c r="D26" s="37"/>
      <c r="E26" s="37"/>
      <c r="F26" s="37"/>
    </row>
    <row r="27" spans="1:6" x14ac:dyDescent="0.25">
      <c r="A27" s="1" t="s">
        <v>179</v>
      </c>
      <c r="B27" s="9" t="s">
        <v>193</v>
      </c>
      <c r="C27" s="9" t="s">
        <v>180</v>
      </c>
      <c r="D27" s="9" t="s">
        <v>194</v>
      </c>
      <c r="E27" s="9" t="s">
        <v>195</v>
      </c>
      <c r="F27" s="9" t="s">
        <v>196</v>
      </c>
    </row>
    <row r="28" spans="1:6" x14ac:dyDescent="0.25">
      <c r="A28" s="1" t="s">
        <v>181</v>
      </c>
      <c r="B28" s="37">
        <v>9</v>
      </c>
      <c r="C28" s="37">
        <v>20</v>
      </c>
      <c r="D28" s="37">
        <v>27</v>
      </c>
      <c r="E28" s="37">
        <v>38</v>
      </c>
      <c r="F28" s="37" t="s">
        <v>182</v>
      </c>
    </row>
    <row r="29" spans="1:6" x14ac:dyDescent="0.25">
      <c r="A29" s="1" t="s">
        <v>18</v>
      </c>
      <c r="B29" s="50" t="s">
        <v>183</v>
      </c>
      <c r="C29" s="9" t="s">
        <v>183</v>
      </c>
      <c r="D29" s="48">
        <v>1.06</v>
      </c>
      <c r="E29" s="9" t="s">
        <v>183</v>
      </c>
      <c r="F29" s="9" t="s">
        <v>183</v>
      </c>
    </row>
    <row r="30" spans="1:6" x14ac:dyDescent="0.25">
      <c r="A30" s="1" t="s">
        <v>184</v>
      </c>
      <c r="B30" s="50" t="s">
        <v>185</v>
      </c>
      <c r="C30" s="9" t="s">
        <v>185</v>
      </c>
      <c r="D30" s="9" t="s">
        <v>186</v>
      </c>
      <c r="E30" s="9" t="s">
        <v>185</v>
      </c>
      <c r="F30" s="9" t="s">
        <v>185</v>
      </c>
    </row>
    <row r="31" spans="1:6" x14ac:dyDescent="0.25">
      <c r="A31" s="6"/>
      <c r="B31" s="6"/>
      <c r="C31" s="6"/>
      <c r="D31" s="6"/>
      <c r="E31" s="6"/>
      <c r="F31" s="6"/>
    </row>
    <row r="32" spans="1:6" x14ac:dyDescent="0.25">
      <c r="A32" s="190"/>
      <c r="B32" s="190"/>
      <c r="C32" s="190"/>
      <c r="D32" s="190"/>
      <c r="E32" s="190"/>
      <c r="F32" s="190"/>
    </row>
    <row r="33" spans="1:7" x14ac:dyDescent="0.25">
      <c r="A33" s="185" t="s">
        <v>68</v>
      </c>
      <c r="B33" s="193"/>
      <c r="C33" s="193"/>
      <c r="D33" s="193"/>
      <c r="E33" s="193"/>
      <c r="F33" s="193"/>
    </row>
    <row r="35" spans="1:7" ht="13.8" thickBot="1" x14ac:dyDescent="0.3">
      <c r="A35" s="167" t="s">
        <v>254</v>
      </c>
      <c r="B35" s="167"/>
      <c r="C35" s="167"/>
      <c r="D35" s="167"/>
      <c r="E35" s="167"/>
      <c r="F35" s="167"/>
    </row>
    <row r="36" spans="1:7" x14ac:dyDescent="0.25">
      <c r="A36" s="164" t="s">
        <v>252</v>
      </c>
      <c r="B36" s="170">
        <f>+B13+B11</f>
        <v>2366</v>
      </c>
      <c r="C36" s="170">
        <f t="shared" ref="C36:F36" si="0">+C13+C11</f>
        <v>3925</v>
      </c>
      <c r="D36" s="170">
        <f t="shared" si="0"/>
        <v>4741</v>
      </c>
      <c r="E36" s="170">
        <f t="shared" si="0"/>
        <v>6170</v>
      </c>
      <c r="F36" s="170">
        <f t="shared" si="0"/>
        <v>7842</v>
      </c>
    </row>
    <row r="37" spans="1:7" x14ac:dyDescent="0.25">
      <c r="A37" s="164" t="s">
        <v>253</v>
      </c>
      <c r="B37" s="171">
        <f>+B11/B36</f>
        <v>0.47548605240912933</v>
      </c>
      <c r="C37" s="171">
        <f t="shared" ref="C37:F37" si="1">+C11/C36</f>
        <v>0.47847133757961785</v>
      </c>
      <c r="D37" s="171">
        <f t="shared" si="1"/>
        <v>0.48196582999367221</v>
      </c>
      <c r="E37" s="171">
        <f t="shared" si="1"/>
        <v>0.47520259319286873</v>
      </c>
      <c r="F37" s="171">
        <f t="shared" si="1"/>
        <v>0.48686559551134917</v>
      </c>
      <c r="G37" s="172">
        <f>+AVERAGE(B37:F37)</f>
        <v>0.47959828173732744</v>
      </c>
    </row>
  </sheetData>
  <mergeCells count="5">
    <mergeCell ref="A1:F1"/>
    <mergeCell ref="B3:F3"/>
    <mergeCell ref="A32:F32"/>
    <mergeCell ref="A33:F33"/>
    <mergeCell ref="A2:F2"/>
  </mergeCells>
  <phoneticPr fontId="1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</vt:i4>
      </vt:variant>
    </vt:vector>
  </HeadingPairs>
  <TitlesOfParts>
    <vt:vector size="11" baseType="lpstr">
      <vt:lpstr>Copyright</vt:lpstr>
      <vt:lpstr>Exhibit 1</vt:lpstr>
      <vt:lpstr>Exhibit 2</vt:lpstr>
      <vt:lpstr>Exhibit 3</vt:lpstr>
      <vt:lpstr>Exhibit 4</vt:lpstr>
      <vt:lpstr>Exhibit 5</vt:lpstr>
      <vt:lpstr>WACC</vt:lpstr>
      <vt:lpstr>Exhibit 6</vt:lpstr>
      <vt:lpstr>Exhibit 7</vt:lpstr>
      <vt:lpstr>Exhibit 8</vt:lpstr>
      <vt:lpstr>WACC!Print_Area</vt:lpstr>
    </vt:vector>
  </TitlesOfParts>
  <Manager> </Manager>
  <Company> 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 </dc:title>
  <dc:subject> </dc:subject>
  <dc:creator>Damián Rubianes</dc:creator>
  <cp:lastModifiedBy>Damián Rubianes</cp:lastModifiedBy>
  <cp:lastPrinted>2010-06-14T09:51:50Z</cp:lastPrinted>
  <dcterms:created xsi:type="dcterms:W3CDTF">2010-04-05T11:50:24Z</dcterms:created>
  <dcterms:modified xsi:type="dcterms:W3CDTF">2020-06-23T05:13:51Z</dcterms:modified>
</cp:coreProperties>
</file>