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泉光こども園\Dropbox\上野利浩\上野パソコン\タイムカード\"/>
    </mc:Choice>
  </mc:AlternateContent>
  <xr:revisionPtr revIDLastSave="0" documentId="13_ncr:1_{D327A00F-113D-4EC6-92AF-ACA738B3D1F6}" xr6:coauthVersionLast="47" xr6:coauthVersionMax="47" xr10:uidLastSave="{00000000-0000-0000-0000-000000000000}"/>
  <bookViews>
    <workbookView xWindow="-108" yWindow="-108" windowWidth="23256" windowHeight="12456" activeTab="5" xr2:uid="{0C8D579A-4B76-4F78-A5B9-0C0C1901AC91}"/>
  </bookViews>
  <sheets>
    <sheet name="main" sheetId="1" r:id="rId1"/>
    <sheet name="古川舞" sheetId="13" r:id="rId2"/>
    <sheet name="広津勝也" sheetId="12" r:id="rId3"/>
    <sheet name="古川隆聖" sheetId="10" r:id="rId4"/>
    <sheet name="青木渉" sheetId="11" r:id="rId5"/>
    <sheet name="森茂幸" sheetId="9" r:id="rId6"/>
    <sheet name="時給管理" sheetId="2" r:id="rId7"/>
    <sheet name="祝日の設定" sheetId="4" r:id="rId8"/>
    <sheet name="フォーマット" sheetId="8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5" i="12" l="1"/>
  <c r="L16" i="12"/>
  <c r="L17" i="12"/>
  <c r="H33" i="9"/>
  <c r="J33" i="9" s="1"/>
  <c r="G33" i="9"/>
  <c r="L33" i="9" s="1"/>
  <c r="H32" i="9"/>
  <c r="G32" i="9"/>
  <c r="L32" i="9" s="1"/>
  <c r="I32" i="9" s="1"/>
  <c r="H31" i="9"/>
  <c r="G31" i="9"/>
  <c r="L31" i="9" s="1"/>
  <c r="J31" i="9" s="1"/>
  <c r="H30" i="9"/>
  <c r="G30" i="9"/>
  <c r="L30" i="9" s="1"/>
  <c r="I30" i="9" s="1"/>
  <c r="L29" i="9"/>
  <c r="I29" i="9"/>
  <c r="H29" i="9"/>
  <c r="J29" i="9" s="1"/>
  <c r="G29" i="9"/>
  <c r="H28" i="9"/>
  <c r="G28" i="9"/>
  <c r="L28" i="9" s="1"/>
  <c r="I28" i="9" s="1"/>
  <c r="H27" i="9"/>
  <c r="G27" i="9"/>
  <c r="L27" i="9" s="1"/>
  <c r="H26" i="9"/>
  <c r="G26" i="9"/>
  <c r="L26" i="9" s="1"/>
  <c r="J26" i="9" s="1"/>
  <c r="H25" i="9"/>
  <c r="J25" i="9" s="1"/>
  <c r="G25" i="9"/>
  <c r="L25" i="9" s="1"/>
  <c r="H24" i="9"/>
  <c r="G24" i="9"/>
  <c r="L24" i="9" s="1"/>
  <c r="I24" i="9" s="1"/>
  <c r="H23" i="9"/>
  <c r="G23" i="9"/>
  <c r="L23" i="9" s="1"/>
  <c r="J23" i="9" s="1"/>
  <c r="H22" i="9"/>
  <c r="G22" i="9"/>
  <c r="L22" i="9" s="1"/>
  <c r="I22" i="9" s="1"/>
  <c r="H21" i="9"/>
  <c r="G21" i="9"/>
  <c r="L21" i="9" s="1"/>
  <c r="L20" i="9"/>
  <c r="I20" i="9" s="1"/>
  <c r="K20" i="9" s="1"/>
  <c r="J20" i="9"/>
  <c r="H20" i="9"/>
  <c r="G20" i="9"/>
  <c r="L19" i="9"/>
  <c r="J19" i="9" s="1"/>
  <c r="K19" i="9" s="1"/>
  <c r="I19" i="9"/>
  <c r="H19" i="9"/>
  <c r="G19" i="9"/>
  <c r="H18" i="9"/>
  <c r="G18" i="9"/>
  <c r="H17" i="9"/>
  <c r="G17" i="9"/>
  <c r="L17" i="9" s="1"/>
  <c r="L16" i="9"/>
  <c r="I16" i="9" s="1"/>
  <c r="K16" i="9" s="1"/>
  <c r="H16" i="9"/>
  <c r="J16" i="9" s="1"/>
  <c r="G16" i="9"/>
  <c r="H15" i="9"/>
  <c r="G15" i="9"/>
  <c r="L15" i="9" s="1"/>
  <c r="J15" i="9" s="1"/>
  <c r="H14" i="9"/>
  <c r="G14" i="9"/>
  <c r="L14" i="9" s="1"/>
  <c r="I14" i="9" s="1"/>
  <c r="H13" i="9"/>
  <c r="G13" i="9"/>
  <c r="L13" i="9" s="1"/>
  <c r="L12" i="9"/>
  <c r="J12" i="9"/>
  <c r="H12" i="9"/>
  <c r="G12" i="9"/>
  <c r="I12" i="9" s="1"/>
  <c r="K12" i="9" s="1"/>
  <c r="H11" i="9"/>
  <c r="G11" i="9"/>
  <c r="L11" i="9" s="1"/>
  <c r="I11" i="9" s="1"/>
  <c r="L10" i="9"/>
  <c r="J10" i="9" s="1"/>
  <c r="H10" i="9"/>
  <c r="G10" i="9"/>
  <c r="I10" i="9" s="1"/>
  <c r="K10" i="9" s="1"/>
  <c r="H9" i="9"/>
  <c r="G9" i="9"/>
  <c r="L9" i="9" s="1"/>
  <c r="L8" i="9"/>
  <c r="I8" i="9" s="1"/>
  <c r="H8" i="9"/>
  <c r="J8" i="9" s="1"/>
  <c r="G8" i="9"/>
  <c r="H7" i="9"/>
  <c r="G7" i="9"/>
  <c r="L7" i="9" s="1"/>
  <c r="J7" i="9" s="1"/>
  <c r="H6" i="9"/>
  <c r="G6" i="9"/>
  <c r="L6" i="9" s="1"/>
  <c r="I6" i="9" s="1"/>
  <c r="L5" i="9"/>
  <c r="J5" i="9"/>
  <c r="H5" i="9"/>
  <c r="G5" i="9"/>
  <c r="I5" i="9" s="1"/>
  <c r="K5" i="9" s="1"/>
  <c r="H4" i="9"/>
  <c r="G4" i="9"/>
  <c r="L4" i="9" s="1"/>
  <c r="J4" i="9" s="1"/>
  <c r="B4" i="9"/>
  <c r="B5" i="9" s="1"/>
  <c r="L3" i="9"/>
  <c r="I3" i="9" s="1"/>
  <c r="H3" i="9"/>
  <c r="J3" i="9" s="1"/>
  <c r="G3" i="9"/>
  <c r="D3" i="9"/>
  <c r="B3" i="9"/>
  <c r="C3" i="9" s="1"/>
  <c r="L33" i="11"/>
  <c r="H33" i="11"/>
  <c r="J33" i="11" s="1"/>
  <c r="G33" i="11"/>
  <c r="I33" i="11" s="1"/>
  <c r="K33" i="11" s="1"/>
  <c r="L32" i="11"/>
  <c r="I32" i="11" s="1"/>
  <c r="H32" i="11"/>
  <c r="J32" i="11" s="1"/>
  <c r="G32" i="11"/>
  <c r="H31" i="11"/>
  <c r="G31" i="11"/>
  <c r="L31" i="11" s="1"/>
  <c r="J31" i="11" s="1"/>
  <c r="H30" i="11"/>
  <c r="J30" i="11" s="1"/>
  <c r="G30" i="11"/>
  <c r="L30" i="11" s="1"/>
  <c r="H29" i="11"/>
  <c r="J29" i="11" s="1"/>
  <c r="G29" i="11"/>
  <c r="L29" i="11" s="1"/>
  <c r="I29" i="11" s="1"/>
  <c r="H28" i="11"/>
  <c r="G28" i="11"/>
  <c r="L28" i="11" s="1"/>
  <c r="H27" i="11"/>
  <c r="G27" i="11"/>
  <c r="L27" i="11" s="1"/>
  <c r="L26" i="11"/>
  <c r="J26" i="11" s="1"/>
  <c r="H26" i="11"/>
  <c r="G26" i="11"/>
  <c r="I26" i="11" s="1"/>
  <c r="L25" i="11"/>
  <c r="H25" i="11"/>
  <c r="J25" i="11" s="1"/>
  <c r="G25" i="11"/>
  <c r="I25" i="11" s="1"/>
  <c r="L24" i="11"/>
  <c r="I24" i="11" s="1"/>
  <c r="H24" i="11"/>
  <c r="J24" i="11" s="1"/>
  <c r="G24" i="11"/>
  <c r="H23" i="11"/>
  <c r="G23" i="11"/>
  <c r="L23" i="11" s="1"/>
  <c r="J23" i="11" s="1"/>
  <c r="H22" i="11"/>
  <c r="G22" i="11"/>
  <c r="L22" i="11" s="1"/>
  <c r="H21" i="11"/>
  <c r="G21" i="11"/>
  <c r="L21" i="11" s="1"/>
  <c r="I21" i="11" s="1"/>
  <c r="H20" i="11"/>
  <c r="G20" i="11"/>
  <c r="L20" i="11" s="1"/>
  <c r="H19" i="11"/>
  <c r="G19" i="11"/>
  <c r="L19" i="11" s="1"/>
  <c r="L18" i="11"/>
  <c r="J18" i="11" s="1"/>
  <c r="H18" i="11"/>
  <c r="G18" i="11"/>
  <c r="I18" i="11" s="1"/>
  <c r="L17" i="11"/>
  <c r="H17" i="11"/>
  <c r="J17" i="11" s="1"/>
  <c r="G17" i="11"/>
  <c r="I17" i="11" s="1"/>
  <c r="K17" i="11" s="1"/>
  <c r="L16" i="11"/>
  <c r="I16" i="11" s="1"/>
  <c r="H16" i="11"/>
  <c r="J16" i="11" s="1"/>
  <c r="G16" i="11"/>
  <c r="H15" i="11"/>
  <c r="G15" i="11"/>
  <c r="L15" i="11" s="1"/>
  <c r="J15" i="11" s="1"/>
  <c r="H14" i="11"/>
  <c r="G14" i="11"/>
  <c r="L14" i="11" s="1"/>
  <c r="H13" i="11"/>
  <c r="J13" i="11" s="1"/>
  <c r="G13" i="11"/>
  <c r="L13" i="11" s="1"/>
  <c r="I13" i="11" s="1"/>
  <c r="H12" i="11"/>
  <c r="G12" i="11"/>
  <c r="L12" i="11" s="1"/>
  <c r="H11" i="11"/>
  <c r="G11" i="11"/>
  <c r="L11" i="11" s="1"/>
  <c r="L10" i="11"/>
  <c r="J10" i="11" s="1"/>
  <c r="H10" i="11"/>
  <c r="G10" i="11"/>
  <c r="I10" i="11" s="1"/>
  <c r="K10" i="11" s="1"/>
  <c r="L9" i="11"/>
  <c r="H9" i="11"/>
  <c r="J9" i="11" s="1"/>
  <c r="G9" i="11"/>
  <c r="I9" i="11" s="1"/>
  <c r="L8" i="11"/>
  <c r="I8" i="11" s="1"/>
  <c r="K8" i="11" s="1"/>
  <c r="H8" i="11"/>
  <c r="J8" i="11" s="1"/>
  <c r="G8" i="11"/>
  <c r="H7" i="11"/>
  <c r="G7" i="11"/>
  <c r="L7" i="11" s="1"/>
  <c r="J7" i="11" s="1"/>
  <c r="H6" i="11"/>
  <c r="G6" i="11"/>
  <c r="L6" i="11" s="1"/>
  <c r="H5" i="11"/>
  <c r="G5" i="11"/>
  <c r="L5" i="11" s="1"/>
  <c r="L4" i="11"/>
  <c r="J4" i="11" s="1"/>
  <c r="H4" i="11"/>
  <c r="G4" i="11"/>
  <c r="I4" i="11" s="1"/>
  <c r="K4" i="11" s="1"/>
  <c r="L3" i="11"/>
  <c r="I3" i="11" s="1"/>
  <c r="H3" i="11"/>
  <c r="J3" i="11" s="1"/>
  <c r="G3" i="11"/>
  <c r="B3" i="11"/>
  <c r="C3" i="11" s="1"/>
  <c r="H33" i="10"/>
  <c r="G33" i="10"/>
  <c r="L33" i="10" s="1"/>
  <c r="H32" i="10"/>
  <c r="G32" i="10"/>
  <c r="L32" i="10" s="1"/>
  <c r="I32" i="10" s="1"/>
  <c r="H31" i="10"/>
  <c r="G31" i="10"/>
  <c r="L31" i="10" s="1"/>
  <c r="H30" i="10"/>
  <c r="G30" i="10"/>
  <c r="L30" i="10" s="1"/>
  <c r="I30" i="10" s="1"/>
  <c r="L29" i="10"/>
  <c r="J29" i="10" s="1"/>
  <c r="I29" i="10"/>
  <c r="H29" i="10"/>
  <c r="G29" i="10"/>
  <c r="H28" i="10"/>
  <c r="G28" i="10"/>
  <c r="H27" i="10"/>
  <c r="G27" i="10"/>
  <c r="L27" i="10" s="1"/>
  <c r="I27" i="10" s="1"/>
  <c r="H26" i="10"/>
  <c r="G26" i="10"/>
  <c r="L26" i="10" s="1"/>
  <c r="H25" i="10"/>
  <c r="G25" i="10"/>
  <c r="L25" i="10" s="1"/>
  <c r="H24" i="10"/>
  <c r="G24" i="10"/>
  <c r="L24" i="10" s="1"/>
  <c r="I24" i="10" s="1"/>
  <c r="H23" i="10"/>
  <c r="G23" i="10"/>
  <c r="L23" i="10" s="1"/>
  <c r="J23" i="10" s="1"/>
  <c r="H22" i="10"/>
  <c r="G22" i="10"/>
  <c r="L22" i="10" s="1"/>
  <c r="I22" i="10" s="1"/>
  <c r="H21" i="10"/>
  <c r="G21" i="10"/>
  <c r="L21" i="10" s="1"/>
  <c r="J21" i="10" s="1"/>
  <c r="H20" i="10"/>
  <c r="G20" i="10"/>
  <c r="L20" i="10" s="1"/>
  <c r="L19" i="10"/>
  <c r="H19" i="10"/>
  <c r="J19" i="10" s="1"/>
  <c r="G19" i="10"/>
  <c r="I19" i="10" s="1"/>
  <c r="H18" i="10"/>
  <c r="G18" i="10"/>
  <c r="H17" i="10"/>
  <c r="G17" i="10"/>
  <c r="H16" i="10"/>
  <c r="G16" i="10"/>
  <c r="I16" i="10" s="1"/>
  <c r="H15" i="10"/>
  <c r="G15" i="10"/>
  <c r="J15" i="10" s="1"/>
  <c r="H14" i="10"/>
  <c r="G14" i="10"/>
  <c r="L14" i="10" s="1"/>
  <c r="I14" i="10" s="1"/>
  <c r="L13" i="10"/>
  <c r="J13" i="10" s="1"/>
  <c r="H13" i="10"/>
  <c r="G13" i="10"/>
  <c r="H12" i="10"/>
  <c r="G12" i="10"/>
  <c r="L11" i="10"/>
  <c r="H11" i="10"/>
  <c r="G11" i="10"/>
  <c r="H10" i="10"/>
  <c r="G10" i="10"/>
  <c r="L10" i="10" s="1"/>
  <c r="H9" i="10"/>
  <c r="G9" i="10"/>
  <c r="L9" i="10" s="1"/>
  <c r="H8" i="10"/>
  <c r="G8" i="10"/>
  <c r="L8" i="10" s="1"/>
  <c r="I8" i="10" s="1"/>
  <c r="H7" i="10"/>
  <c r="G7" i="10"/>
  <c r="L7" i="10" s="1"/>
  <c r="J7" i="10" s="1"/>
  <c r="H6" i="10"/>
  <c r="G6" i="10"/>
  <c r="L6" i="10" s="1"/>
  <c r="I6" i="10" s="1"/>
  <c r="L5" i="10"/>
  <c r="J5" i="10" s="1"/>
  <c r="H5" i="10"/>
  <c r="G5" i="10"/>
  <c r="H4" i="10"/>
  <c r="G4" i="10"/>
  <c r="L4" i="10" s="1"/>
  <c r="B4" i="10"/>
  <c r="C4" i="10" s="1"/>
  <c r="H3" i="10"/>
  <c r="G3" i="10"/>
  <c r="L3" i="10" s="1"/>
  <c r="D3" i="10"/>
  <c r="B3" i="10"/>
  <c r="C3" i="10" s="1"/>
  <c r="H33" i="12"/>
  <c r="J33" i="12" s="1"/>
  <c r="G33" i="12"/>
  <c r="L33" i="12" s="1"/>
  <c r="H32" i="12"/>
  <c r="G32" i="12"/>
  <c r="L32" i="12" s="1"/>
  <c r="I32" i="12" s="1"/>
  <c r="H31" i="12"/>
  <c r="G31" i="12"/>
  <c r="L31" i="12" s="1"/>
  <c r="J31" i="12" s="1"/>
  <c r="H30" i="12"/>
  <c r="G30" i="12"/>
  <c r="L30" i="12" s="1"/>
  <c r="I30" i="12" s="1"/>
  <c r="L29" i="12"/>
  <c r="J29" i="12" s="1"/>
  <c r="I29" i="12"/>
  <c r="H29" i="12"/>
  <c r="G29" i="12"/>
  <c r="H28" i="12"/>
  <c r="G28" i="12"/>
  <c r="L28" i="12" s="1"/>
  <c r="I28" i="12" s="1"/>
  <c r="L27" i="12"/>
  <c r="J27" i="12" s="1"/>
  <c r="H27" i="12"/>
  <c r="G27" i="12"/>
  <c r="L26" i="12"/>
  <c r="J26" i="12" s="1"/>
  <c r="H26" i="12"/>
  <c r="G26" i="12"/>
  <c r="I26" i="12" s="1"/>
  <c r="H25" i="12"/>
  <c r="G25" i="12"/>
  <c r="L25" i="12" s="1"/>
  <c r="H24" i="12"/>
  <c r="J24" i="12" s="1"/>
  <c r="G24" i="12"/>
  <c r="L24" i="12" s="1"/>
  <c r="H23" i="12"/>
  <c r="G23" i="12"/>
  <c r="L23" i="12" s="1"/>
  <c r="H22" i="12"/>
  <c r="G22" i="12"/>
  <c r="L22" i="12" s="1"/>
  <c r="I22" i="12" s="1"/>
  <c r="H21" i="12"/>
  <c r="G21" i="12"/>
  <c r="L21" i="12" s="1"/>
  <c r="J21" i="12" s="1"/>
  <c r="H20" i="12"/>
  <c r="G20" i="12"/>
  <c r="L20" i="12" s="1"/>
  <c r="I20" i="12" s="1"/>
  <c r="L19" i="12"/>
  <c r="J19" i="12" s="1"/>
  <c r="H19" i="12"/>
  <c r="G19" i="12"/>
  <c r="L18" i="12"/>
  <c r="J18" i="12" s="1"/>
  <c r="H18" i="12"/>
  <c r="G18" i="12"/>
  <c r="I18" i="12" s="1"/>
  <c r="K18" i="12" s="1"/>
  <c r="H17" i="12"/>
  <c r="G17" i="12"/>
  <c r="H16" i="12"/>
  <c r="G16" i="12"/>
  <c r="H15" i="12"/>
  <c r="G15" i="12"/>
  <c r="H14" i="12"/>
  <c r="G14" i="12"/>
  <c r="L14" i="12" s="1"/>
  <c r="I14" i="12" s="1"/>
  <c r="H13" i="12"/>
  <c r="G13" i="12"/>
  <c r="L13" i="12" s="1"/>
  <c r="J13" i="12" s="1"/>
  <c r="H12" i="12"/>
  <c r="G12" i="12"/>
  <c r="L12" i="12" s="1"/>
  <c r="I12" i="12" s="1"/>
  <c r="L11" i="12"/>
  <c r="I11" i="12" s="1"/>
  <c r="H11" i="12"/>
  <c r="J11" i="12" s="1"/>
  <c r="G11" i="12"/>
  <c r="L10" i="12"/>
  <c r="J10" i="12" s="1"/>
  <c r="H10" i="12"/>
  <c r="G10" i="12"/>
  <c r="I10" i="12" s="1"/>
  <c r="H9" i="12"/>
  <c r="G9" i="12"/>
  <c r="L9" i="12" s="1"/>
  <c r="H8" i="12"/>
  <c r="G8" i="12"/>
  <c r="L8" i="12" s="1"/>
  <c r="I8" i="12" s="1"/>
  <c r="H7" i="12"/>
  <c r="G7" i="12"/>
  <c r="L7" i="12" s="1"/>
  <c r="J7" i="12" s="1"/>
  <c r="L6" i="12"/>
  <c r="I6" i="12"/>
  <c r="K6" i="12" s="1"/>
  <c r="H6" i="12"/>
  <c r="J6" i="12" s="1"/>
  <c r="G6" i="12"/>
  <c r="L5" i="12"/>
  <c r="J5" i="12"/>
  <c r="H5" i="12"/>
  <c r="G5" i="12"/>
  <c r="I5" i="12" s="1"/>
  <c r="K5" i="12" s="1"/>
  <c r="L4" i="12"/>
  <c r="H4" i="12"/>
  <c r="J4" i="12" s="1"/>
  <c r="G4" i="12"/>
  <c r="I4" i="12" s="1"/>
  <c r="B4" i="12"/>
  <c r="C4" i="12" s="1"/>
  <c r="H3" i="12"/>
  <c r="G3" i="12"/>
  <c r="L3" i="12" s="1"/>
  <c r="D3" i="12"/>
  <c r="B3" i="12"/>
  <c r="C3" i="12" s="1"/>
  <c r="H33" i="13"/>
  <c r="J33" i="13" s="1"/>
  <c r="G33" i="13"/>
  <c r="L33" i="13" s="1"/>
  <c r="H32" i="13"/>
  <c r="G32" i="13"/>
  <c r="L32" i="13" s="1"/>
  <c r="H31" i="13"/>
  <c r="G31" i="13"/>
  <c r="H30" i="13"/>
  <c r="G30" i="13"/>
  <c r="L30" i="13" s="1"/>
  <c r="I30" i="13" s="1"/>
  <c r="L29" i="13"/>
  <c r="J29" i="13"/>
  <c r="I29" i="13"/>
  <c r="K29" i="13" s="1"/>
  <c r="H29" i="13"/>
  <c r="G29" i="13"/>
  <c r="L28" i="13"/>
  <c r="I28" i="13" s="1"/>
  <c r="K28" i="13" s="1"/>
  <c r="J28" i="13"/>
  <c r="H28" i="13"/>
  <c r="G28" i="13"/>
  <c r="L27" i="13"/>
  <c r="J27" i="13" s="1"/>
  <c r="H27" i="13"/>
  <c r="G27" i="13"/>
  <c r="L26" i="13"/>
  <c r="J26" i="13" s="1"/>
  <c r="H26" i="13"/>
  <c r="G26" i="13"/>
  <c r="I26" i="13" s="1"/>
  <c r="K26" i="13" s="1"/>
  <c r="H25" i="13"/>
  <c r="J25" i="13" s="1"/>
  <c r="G25" i="13"/>
  <c r="L25" i="13" s="1"/>
  <c r="H24" i="13"/>
  <c r="G24" i="13"/>
  <c r="H23" i="13"/>
  <c r="G23" i="13"/>
  <c r="L23" i="13" s="1"/>
  <c r="H22" i="13"/>
  <c r="G22" i="13"/>
  <c r="L22" i="13" s="1"/>
  <c r="I22" i="13" s="1"/>
  <c r="L21" i="13"/>
  <c r="J21" i="13"/>
  <c r="I21" i="13"/>
  <c r="K21" i="13" s="1"/>
  <c r="H21" i="13"/>
  <c r="G21" i="13"/>
  <c r="L20" i="13"/>
  <c r="I20" i="13" s="1"/>
  <c r="K20" i="13" s="1"/>
  <c r="J20" i="13"/>
  <c r="H20" i="13"/>
  <c r="G20" i="13"/>
  <c r="L19" i="13"/>
  <c r="J19" i="13" s="1"/>
  <c r="H19" i="13"/>
  <c r="G19" i="13"/>
  <c r="L18" i="13"/>
  <c r="J18" i="13" s="1"/>
  <c r="H18" i="13"/>
  <c r="G18" i="13"/>
  <c r="I18" i="13" s="1"/>
  <c r="K18" i="13" s="1"/>
  <c r="H17" i="13"/>
  <c r="G17" i="13"/>
  <c r="L17" i="13" s="1"/>
  <c r="H16" i="13"/>
  <c r="G16" i="13"/>
  <c r="H15" i="13"/>
  <c r="G15" i="13"/>
  <c r="H14" i="13"/>
  <c r="G14" i="13"/>
  <c r="L14" i="13" s="1"/>
  <c r="I14" i="13" s="1"/>
  <c r="L13" i="13"/>
  <c r="J13" i="13"/>
  <c r="I13" i="13"/>
  <c r="K13" i="13" s="1"/>
  <c r="H13" i="13"/>
  <c r="G13" i="13"/>
  <c r="L12" i="13"/>
  <c r="I12" i="13" s="1"/>
  <c r="K12" i="13" s="1"/>
  <c r="J12" i="13"/>
  <c r="H12" i="13"/>
  <c r="G12" i="13"/>
  <c r="L11" i="13"/>
  <c r="J11" i="13" s="1"/>
  <c r="H11" i="13"/>
  <c r="G11" i="13"/>
  <c r="L10" i="13"/>
  <c r="J10" i="13" s="1"/>
  <c r="H10" i="13"/>
  <c r="G10" i="13"/>
  <c r="I10" i="13" s="1"/>
  <c r="K10" i="13" s="1"/>
  <c r="H9" i="13"/>
  <c r="G9" i="13"/>
  <c r="L9" i="13" s="1"/>
  <c r="H8" i="13"/>
  <c r="G8" i="13"/>
  <c r="H7" i="13"/>
  <c r="G7" i="13"/>
  <c r="H6" i="13"/>
  <c r="G6" i="13"/>
  <c r="L6" i="13" s="1"/>
  <c r="I6" i="13" s="1"/>
  <c r="L5" i="13"/>
  <c r="I5" i="13" s="1"/>
  <c r="K5" i="13" s="1"/>
  <c r="J5" i="13"/>
  <c r="H5" i="13"/>
  <c r="G5" i="13"/>
  <c r="L4" i="13"/>
  <c r="J4" i="13" s="1"/>
  <c r="H4" i="13"/>
  <c r="G4" i="13"/>
  <c r="I4" i="13" s="1"/>
  <c r="K4" i="13" s="1"/>
  <c r="B4" i="13"/>
  <c r="B5" i="13" s="1"/>
  <c r="H3" i="13"/>
  <c r="G3" i="13"/>
  <c r="D3" i="13"/>
  <c r="B3" i="13"/>
  <c r="C3" i="13" s="1"/>
  <c r="A1" i="13"/>
  <c r="A1" i="12"/>
  <c r="A1" i="11"/>
  <c r="A1" i="10"/>
  <c r="A1" i="9"/>
  <c r="B3" i="8"/>
  <c r="B4" i="8" s="1"/>
  <c r="D4" i="8" s="1"/>
  <c r="A1" i="8"/>
  <c r="H33" i="8"/>
  <c r="G33" i="8"/>
  <c r="L33" i="8" s="1"/>
  <c r="I33" i="8" s="1"/>
  <c r="H32" i="8"/>
  <c r="G32" i="8"/>
  <c r="L32" i="8" s="1"/>
  <c r="I32" i="8" s="1"/>
  <c r="H31" i="8"/>
  <c r="G31" i="8"/>
  <c r="L31" i="8" s="1"/>
  <c r="I31" i="8" s="1"/>
  <c r="H30" i="8"/>
  <c r="G30" i="8"/>
  <c r="L30" i="8" s="1"/>
  <c r="I30" i="8" s="1"/>
  <c r="H29" i="8"/>
  <c r="G29" i="8"/>
  <c r="L29" i="8" s="1"/>
  <c r="I29" i="8" s="1"/>
  <c r="H28" i="8"/>
  <c r="G28" i="8"/>
  <c r="L28" i="8" s="1"/>
  <c r="J28" i="8" s="1"/>
  <c r="H27" i="8"/>
  <c r="G27" i="8"/>
  <c r="H26" i="8"/>
  <c r="G26" i="8"/>
  <c r="H25" i="8"/>
  <c r="G25" i="8"/>
  <c r="H24" i="8"/>
  <c r="G24" i="8"/>
  <c r="L24" i="8" s="1"/>
  <c r="J24" i="8" s="1"/>
  <c r="H23" i="8"/>
  <c r="G23" i="8"/>
  <c r="L23" i="8" s="1"/>
  <c r="I23" i="8" s="1"/>
  <c r="H22" i="8"/>
  <c r="G22" i="8"/>
  <c r="L22" i="8" s="1"/>
  <c r="I22" i="8" s="1"/>
  <c r="H21" i="8"/>
  <c r="G21" i="8"/>
  <c r="H20" i="8"/>
  <c r="G20" i="8"/>
  <c r="L20" i="8" s="1"/>
  <c r="J20" i="8" s="1"/>
  <c r="H19" i="8"/>
  <c r="G19" i="8"/>
  <c r="H18" i="8"/>
  <c r="G18" i="8"/>
  <c r="H17" i="8"/>
  <c r="G17" i="8"/>
  <c r="H16" i="8"/>
  <c r="G16" i="8"/>
  <c r="L16" i="8" s="1"/>
  <c r="J16" i="8" s="1"/>
  <c r="H15" i="8"/>
  <c r="G15" i="8"/>
  <c r="L15" i="8" s="1"/>
  <c r="I15" i="8" s="1"/>
  <c r="H14" i="8"/>
  <c r="G14" i="8"/>
  <c r="L14" i="8" s="1"/>
  <c r="I14" i="8" s="1"/>
  <c r="H13" i="8"/>
  <c r="G13" i="8"/>
  <c r="L13" i="8" s="1"/>
  <c r="I13" i="8" s="1"/>
  <c r="H12" i="8"/>
  <c r="G12" i="8"/>
  <c r="L12" i="8" s="1"/>
  <c r="I12" i="8" s="1"/>
  <c r="H11" i="8"/>
  <c r="G11" i="8"/>
  <c r="H10" i="8"/>
  <c r="G10" i="8"/>
  <c r="L10" i="8" s="1"/>
  <c r="I10" i="8" s="1"/>
  <c r="H9" i="8"/>
  <c r="G9" i="8"/>
  <c r="L9" i="8" s="1"/>
  <c r="I9" i="8" s="1"/>
  <c r="H8" i="8"/>
  <c r="G8" i="8"/>
  <c r="L8" i="8" s="1"/>
  <c r="I8" i="8" s="1"/>
  <c r="H7" i="8"/>
  <c r="G7" i="8"/>
  <c r="H6" i="8"/>
  <c r="G6" i="8"/>
  <c r="H5" i="8"/>
  <c r="G5" i="8"/>
  <c r="L5" i="8" s="1"/>
  <c r="I5" i="8" s="1"/>
  <c r="H4" i="8"/>
  <c r="G4" i="8"/>
  <c r="L4" i="8" s="1"/>
  <c r="I4" i="8" s="1"/>
  <c r="H3" i="8"/>
  <c r="G3" i="8"/>
  <c r="L3" i="8" s="1"/>
  <c r="J33" i="10" l="1"/>
  <c r="J31" i="10"/>
  <c r="L28" i="10"/>
  <c r="I28" i="10" s="1"/>
  <c r="K27" i="10"/>
  <c r="J27" i="10"/>
  <c r="I26" i="10"/>
  <c r="K26" i="10" s="1"/>
  <c r="J26" i="10"/>
  <c r="J24" i="10"/>
  <c r="I21" i="10"/>
  <c r="K21" i="10" s="1"/>
  <c r="J20" i="10"/>
  <c r="I20" i="10"/>
  <c r="K20" i="10" s="1"/>
  <c r="L18" i="10"/>
  <c r="J18" i="10" s="1"/>
  <c r="I13" i="10"/>
  <c r="K13" i="10" s="1"/>
  <c r="L12" i="10"/>
  <c r="I12" i="10" s="1"/>
  <c r="I11" i="10"/>
  <c r="K11" i="10" s="1"/>
  <c r="J11" i="10"/>
  <c r="I10" i="10"/>
  <c r="K10" i="10" s="1"/>
  <c r="J10" i="10"/>
  <c r="J6" i="10"/>
  <c r="K6" i="10" s="1"/>
  <c r="I5" i="10"/>
  <c r="K5" i="10" s="1"/>
  <c r="J4" i="10"/>
  <c r="K4" i="10" s="1"/>
  <c r="I4" i="10"/>
  <c r="J32" i="9"/>
  <c r="K32" i="9" s="1"/>
  <c r="J28" i="9"/>
  <c r="K28" i="9"/>
  <c r="J27" i="9"/>
  <c r="I27" i="9"/>
  <c r="I26" i="9"/>
  <c r="K26" i="9" s="1"/>
  <c r="J24" i="9"/>
  <c r="K24" i="9" s="1"/>
  <c r="L18" i="9"/>
  <c r="J18" i="9" s="1"/>
  <c r="J14" i="9"/>
  <c r="K14" i="9" s="1"/>
  <c r="J11" i="9"/>
  <c r="K11" i="9" s="1"/>
  <c r="J6" i="9"/>
  <c r="K6" i="9" s="1"/>
  <c r="I4" i="9"/>
  <c r="K4" i="9" s="1"/>
  <c r="J15" i="12"/>
  <c r="I16" i="12"/>
  <c r="J28" i="12"/>
  <c r="K28" i="12" s="1"/>
  <c r="I21" i="12"/>
  <c r="K21" i="12" s="1"/>
  <c r="J20" i="12"/>
  <c r="K20" i="12" s="1"/>
  <c r="I13" i="12"/>
  <c r="K13" i="12" s="1"/>
  <c r="K12" i="12"/>
  <c r="J12" i="12"/>
  <c r="J22" i="9"/>
  <c r="K22" i="9" s="1"/>
  <c r="J30" i="9"/>
  <c r="K8" i="9"/>
  <c r="J17" i="9"/>
  <c r="I13" i="9"/>
  <c r="J13" i="9"/>
  <c r="K3" i="9"/>
  <c r="B6" i="9"/>
  <c r="D5" i="9"/>
  <c r="C5" i="9"/>
  <c r="J9" i="9"/>
  <c r="K30" i="9"/>
  <c r="J21" i="9"/>
  <c r="I21" i="9"/>
  <c r="K21" i="9" s="1"/>
  <c r="K29" i="9"/>
  <c r="C4" i="9"/>
  <c r="D4" i="9"/>
  <c r="I7" i="9"/>
  <c r="K7" i="9" s="1"/>
  <c r="I15" i="9"/>
  <c r="K15" i="9" s="1"/>
  <c r="I23" i="9"/>
  <c r="K23" i="9" s="1"/>
  <c r="I31" i="9"/>
  <c r="K31" i="9" s="1"/>
  <c r="I9" i="9"/>
  <c r="I17" i="9"/>
  <c r="K17" i="9" s="1"/>
  <c r="I25" i="9"/>
  <c r="K25" i="9" s="1"/>
  <c r="I33" i="9"/>
  <c r="K33" i="9" s="1"/>
  <c r="I20" i="11"/>
  <c r="K20" i="11" s="1"/>
  <c r="J20" i="11"/>
  <c r="J14" i="11"/>
  <c r="K21" i="11"/>
  <c r="K24" i="11"/>
  <c r="J27" i="11"/>
  <c r="I27" i="11"/>
  <c r="K27" i="11" s="1"/>
  <c r="J11" i="11"/>
  <c r="N4" i="11" s="1"/>
  <c r="I11" i="11"/>
  <c r="K11" i="11" s="1"/>
  <c r="K18" i="11"/>
  <c r="J21" i="11"/>
  <c r="K25" i="11"/>
  <c r="I28" i="11"/>
  <c r="J28" i="11"/>
  <c r="K9" i="11"/>
  <c r="I12" i="11"/>
  <c r="J12" i="11"/>
  <c r="J22" i="11"/>
  <c r="K29" i="11"/>
  <c r="K32" i="11"/>
  <c r="J19" i="11"/>
  <c r="I19" i="11"/>
  <c r="K19" i="11" s="1"/>
  <c r="K26" i="11"/>
  <c r="K3" i="11"/>
  <c r="I5" i="11"/>
  <c r="J5" i="11"/>
  <c r="J6" i="11"/>
  <c r="K13" i="11"/>
  <c r="K16" i="11"/>
  <c r="I6" i="11"/>
  <c r="K6" i="11" s="1"/>
  <c r="I14" i="11"/>
  <c r="K14" i="11" s="1"/>
  <c r="I22" i="11"/>
  <c r="K22" i="11" s="1"/>
  <c r="I30" i="11"/>
  <c r="K30" i="11" s="1"/>
  <c r="B4" i="11"/>
  <c r="I7" i="11"/>
  <c r="K7" i="11" s="1"/>
  <c r="I15" i="11"/>
  <c r="K15" i="11" s="1"/>
  <c r="I23" i="11"/>
  <c r="K23" i="11" s="1"/>
  <c r="I31" i="11"/>
  <c r="K31" i="11" s="1"/>
  <c r="D3" i="11"/>
  <c r="J16" i="10"/>
  <c r="K16" i="10" s="1"/>
  <c r="J25" i="10"/>
  <c r="J30" i="10"/>
  <c r="K30" i="10" s="1"/>
  <c r="K8" i="10"/>
  <c r="J3" i="10"/>
  <c r="J8" i="10"/>
  <c r="J17" i="10"/>
  <c r="J22" i="10"/>
  <c r="K22" i="10" s="1"/>
  <c r="J9" i="10"/>
  <c r="J14" i="10"/>
  <c r="K14" i="10" s="1"/>
  <c r="J32" i="10"/>
  <c r="K32" i="10" s="1"/>
  <c r="K24" i="10"/>
  <c r="K29" i="10"/>
  <c r="K19" i="10"/>
  <c r="D4" i="10"/>
  <c r="B5" i="10"/>
  <c r="I7" i="10"/>
  <c r="K7" i="10" s="1"/>
  <c r="I15" i="10"/>
  <c r="K15" i="10" s="1"/>
  <c r="I23" i="10"/>
  <c r="K23" i="10" s="1"/>
  <c r="I31" i="10"/>
  <c r="I3" i="10"/>
  <c r="I9" i="10"/>
  <c r="I17" i="10"/>
  <c r="K17" i="10" s="1"/>
  <c r="I25" i="10"/>
  <c r="K25" i="10" s="1"/>
  <c r="I33" i="10"/>
  <c r="J16" i="12"/>
  <c r="J25" i="12"/>
  <c r="J30" i="12"/>
  <c r="K30" i="12" s="1"/>
  <c r="K26" i="12"/>
  <c r="J3" i="12"/>
  <c r="J8" i="12"/>
  <c r="K8" i="12" s="1"/>
  <c r="K11" i="12"/>
  <c r="J17" i="12"/>
  <c r="J22" i="12"/>
  <c r="K22" i="12" s="1"/>
  <c r="K4" i="12"/>
  <c r="J9" i="12"/>
  <c r="J14" i="12"/>
  <c r="K14" i="12" s="1"/>
  <c r="J23" i="12"/>
  <c r="J32" i="12"/>
  <c r="K32" i="12" s="1"/>
  <c r="K10" i="12"/>
  <c r="K29" i="12"/>
  <c r="D4" i="12"/>
  <c r="B5" i="12"/>
  <c r="I7" i="12"/>
  <c r="K7" i="12" s="1"/>
  <c r="I15" i="12"/>
  <c r="K15" i="12" s="1"/>
  <c r="I23" i="12"/>
  <c r="K23" i="12" s="1"/>
  <c r="I31" i="12"/>
  <c r="K31" i="12" s="1"/>
  <c r="I3" i="12"/>
  <c r="I24" i="12"/>
  <c r="K24" i="12" s="1"/>
  <c r="I9" i="12"/>
  <c r="I17" i="12"/>
  <c r="K17" i="12" s="1"/>
  <c r="I25" i="12"/>
  <c r="K25" i="12" s="1"/>
  <c r="I33" i="12"/>
  <c r="K33" i="12" s="1"/>
  <c r="I19" i="12"/>
  <c r="K19" i="12" s="1"/>
  <c r="I27" i="12"/>
  <c r="K27" i="12" s="1"/>
  <c r="J30" i="13"/>
  <c r="K30" i="13" s="1"/>
  <c r="J9" i="13"/>
  <c r="J14" i="13"/>
  <c r="K14" i="13" s="1"/>
  <c r="J6" i="13"/>
  <c r="K6" i="13" s="1"/>
  <c r="I15" i="13"/>
  <c r="J23" i="13"/>
  <c r="B6" i="13"/>
  <c r="D5" i="13"/>
  <c r="C5" i="13"/>
  <c r="J15" i="13"/>
  <c r="J32" i="13"/>
  <c r="J17" i="13"/>
  <c r="J22" i="13"/>
  <c r="K22" i="13" s="1"/>
  <c r="I16" i="13"/>
  <c r="K16" i="13" s="1"/>
  <c r="J16" i="13"/>
  <c r="I9" i="13"/>
  <c r="K9" i="13" s="1"/>
  <c r="I17" i="13"/>
  <c r="I25" i="13"/>
  <c r="K25" i="13" s="1"/>
  <c r="I33" i="13"/>
  <c r="K33" i="13" s="1"/>
  <c r="C4" i="13"/>
  <c r="D4" i="13"/>
  <c r="I23" i="13"/>
  <c r="K23" i="13" s="1"/>
  <c r="I32" i="13"/>
  <c r="K32" i="13" s="1"/>
  <c r="L7" i="13"/>
  <c r="I7" i="13" s="1"/>
  <c r="L15" i="13"/>
  <c r="L31" i="13"/>
  <c r="J31" i="13" s="1"/>
  <c r="L3" i="13"/>
  <c r="J3" i="13" s="1"/>
  <c r="L8" i="13"/>
  <c r="J8" i="13" s="1"/>
  <c r="I11" i="13"/>
  <c r="K11" i="13" s="1"/>
  <c r="L16" i="13"/>
  <c r="I19" i="13"/>
  <c r="K19" i="13" s="1"/>
  <c r="L24" i="13"/>
  <c r="I24" i="13" s="1"/>
  <c r="I27" i="13"/>
  <c r="K27" i="13" s="1"/>
  <c r="H34" i="10"/>
  <c r="G34" i="12"/>
  <c r="H34" i="9"/>
  <c r="G34" i="9"/>
  <c r="G34" i="10"/>
  <c r="H34" i="12"/>
  <c r="J3" i="8"/>
  <c r="D3" i="8"/>
  <c r="I24" i="8"/>
  <c r="C3" i="8"/>
  <c r="J32" i="8"/>
  <c r="I28" i="8"/>
  <c r="I20" i="8"/>
  <c r="I16" i="8"/>
  <c r="J23" i="8"/>
  <c r="J15" i="8"/>
  <c r="J31" i="8"/>
  <c r="I3" i="8"/>
  <c r="J30" i="8"/>
  <c r="J22" i="8"/>
  <c r="J14" i="8"/>
  <c r="J10" i="8"/>
  <c r="J33" i="8"/>
  <c r="J29" i="8"/>
  <c r="J13" i="8"/>
  <c r="J9" i="8"/>
  <c r="J5" i="8"/>
  <c r="J12" i="8"/>
  <c r="J8" i="8"/>
  <c r="J4" i="8"/>
  <c r="L25" i="8"/>
  <c r="L17" i="8"/>
  <c r="L27" i="8"/>
  <c r="L19" i="8"/>
  <c r="L11" i="8"/>
  <c r="L26" i="8"/>
  <c r="L18" i="8"/>
  <c r="L7" i="8"/>
  <c r="L6" i="8"/>
  <c r="L21" i="8"/>
  <c r="B5" i="8"/>
  <c r="D5" i="8" s="1"/>
  <c r="C4" i="8"/>
  <c r="K33" i="10" l="1"/>
  <c r="K31" i="10"/>
  <c r="J28" i="10"/>
  <c r="K28" i="10" s="1"/>
  <c r="I18" i="10"/>
  <c r="K18" i="10" s="1"/>
  <c r="J12" i="10"/>
  <c r="K12" i="10" s="1"/>
  <c r="K27" i="9"/>
  <c r="I18" i="9"/>
  <c r="K18" i="9" s="1"/>
  <c r="N4" i="9"/>
  <c r="K16" i="12"/>
  <c r="K13" i="9"/>
  <c r="D6" i="9"/>
  <c r="B7" i="9"/>
  <c r="C6" i="9"/>
  <c r="K9" i="9"/>
  <c r="N3" i="11"/>
  <c r="N5" i="11" s="1"/>
  <c r="K28" i="11"/>
  <c r="K12" i="11"/>
  <c r="B5" i="11"/>
  <c r="D4" i="11"/>
  <c r="C4" i="11"/>
  <c r="K5" i="11"/>
  <c r="K9" i="10"/>
  <c r="K3" i="10"/>
  <c r="B6" i="10"/>
  <c r="D5" i="10"/>
  <c r="C5" i="10"/>
  <c r="N4" i="10"/>
  <c r="B6" i="12"/>
  <c r="D5" i="12"/>
  <c r="C5" i="12"/>
  <c r="K9" i="12"/>
  <c r="N3" i="12"/>
  <c r="K3" i="12"/>
  <c r="N4" i="12"/>
  <c r="I31" i="13"/>
  <c r="K31" i="13" s="1"/>
  <c r="K17" i="13"/>
  <c r="D6" i="13"/>
  <c r="B7" i="13"/>
  <c r="C6" i="13"/>
  <c r="I8" i="13"/>
  <c r="K8" i="13" s="1"/>
  <c r="I3" i="13"/>
  <c r="J24" i="13"/>
  <c r="K24" i="13" s="1"/>
  <c r="K15" i="13"/>
  <c r="J7" i="13"/>
  <c r="K7" i="13" s="1"/>
  <c r="I11" i="8"/>
  <c r="J11" i="8"/>
  <c r="I17" i="8"/>
  <c r="J17" i="8"/>
  <c r="I21" i="8"/>
  <c r="J21" i="8"/>
  <c r="I25" i="8"/>
  <c r="J25" i="8"/>
  <c r="I18" i="8"/>
  <c r="J18" i="8"/>
  <c r="J27" i="8"/>
  <c r="I27" i="8"/>
  <c r="I6" i="8"/>
  <c r="J6" i="8"/>
  <c r="I7" i="8"/>
  <c r="J7" i="8"/>
  <c r="I26" i="8"/>
  <c r="J26" i="8"/>
  <c r="J19" i="8"/>
  <c r="I19" i="8"/>
  <c r="B6" i="8"/>
  <c r="D6" i="8" s="1"/>
  <c r="C5" i="8"/>
  <c r="N3" i="10" l="1"/>
  <c r="N5" i="10" s="1"/>
  <c r="N3" i="9"/>
  <c r="N5" i="9" s="1"/>
  <c r="D7" i="9"/>
  <c r="B8" i="9"/>
  <c r="C7" i="9"/>
  <c r="B6" i="11"/>
  <c r="D5" i="11"/>
  <c r="C5" i="11"/>
  <c r="D6" i="10"/>
  <c r="B7" i="10"/>
  <c r="C6" i="10"/>
  <c r="N5" i="12"/>
  <c r="D6" i="12"/>
  <c r="B7" i="12"/>
  <c r="C6" i="12"/>
  <c r="D7" i="13"/>
  <c r="B8" i="13"/>
  <c r="C7" i="13"/>
  <c r="N4" i="13"/>
  <c r="N3" i="13"/>
  <c r="K3" i="13"/>
  <c r="K4" i="8"/>
  <c r="K3" i="8"/>
  <c r="B7" i="8"/>
  <c r="D7" i="8" s="1"/>
  <c r="C6" i="8"/>
  <c r="B9" i="9" l="1"/>
  <c r="C8" i="9"/>
  <c r="D8" i="9"/>
  <c r="D6" i="11"/>
  <c r="B7" i="11"/>
  <c r="C6" i="11"/>
  <c r="D7" i="10"/>
  <c r="B8" i="10"/>
  <c r="C7" i="10"/>
  <c r="D7" i="12"/>
  <c r="B8" i="12"/>
  <c r="C7" i="12"/>
  <c r="N5" i="13"/>
  <c r="B9" i="13"/>
  <c r="C8" i="13"/>
  <c r="D8" i="13"/>
  <c r="B8" i="8"/>
  <c r="D8" i="8" s="1"/>
  <c r="C7" i="8"/>
  <c r="B10" i="9" l="1"/>
  <c r="C9" i="9"/>
  <c r="D9" i="9"/>
  <c r="D7" i="11"/>
  <c r="B8" i="11"/>
  <c r="C7" i="11"/>
  <c r="B9" i="10"/>
  <c r="C8" i="10"/>
  <c r="D8" i="10"/>
  <c r="B9" i="12"/>
  <c r="C8" i="12"/>
  <c r="D8" i="12"/>
  <c r="B10" i="13"/>
  <c r="C9" i="13"/>
  <c r="D9" i="13"/>
  <c r="K5" i="8"/>
  <c r="B9" i="8"/>
  <c r="D9" i="8" s="1"/>
  <c r="C8" i="8"/>
  <c r="D10" i="9" l="1"/>
  <c r="B11" i="9"/>
  <c r="C10" i="9"/>
  <c r="B9" i="11"/>
  <c r="C8" i="11"/>
  <c r="D8" i="11"/>
  <c r="C9" i="10"/>
  <c r="D9" i="10"/>
  <c r="B10" i="10"/>
  <c r="B10" i="12"/>
  <c r="C9" i="12"/>
  <c r="D9" i="12"/>
  <c r="D10" i="13"/>
  <c r="B11" i="13"/>
  <c r="C10" i="13"/>
  <c r="K6" i="8"/>
  <c r="B10" i="8"/>
  <c r="D10" i="8" s="1"/>
  <c r="C9" i="8"/>
  <c r="D11" i="9" l="1"/>
  <c r="B12" i="9"/>
  <c r="C11" i="9"/>
  <c r="B10" i="11"/>
  <c r="D9" i="11"/>
  <c r="C9" i="11"/>
  <c r="D10" i="10"/>
  <c r="B11" i="10"/>
  <c r="C10" i="10"/>
  <c r="D10" i="12"/>
  <c r="B11" i="12"/>
  <c r="C10" i="12"/>
  <c r="B12" i="13"/>
  <c r="D11" i="13"/>
  <c r="C11" i="13"/>
  <c r="K7" i="8"/>
  <c r="B11" i="8"/>
  <c r="D11" i="8" s="1"/>
  <c r="C10" i="8"/>
  <c r="K8" i="8"/>
  <c r="D12" i="9" l="1"/>
  <c r="B13" i="9"/>
  <c r="C12" i="9"/>
  <c r="D10" i="11"/>
  <c r="B11" i="11"/>
  <c r="C10" i="11"/>
  <c r="D11" i="10"/>
  <c r="B12" i="10"/>
  <c r="C11" i="10"/>
  <c r="D11" i="12"/>
  <c r="B12" i="12"/>
  <c r="C11" i="12"/>
  <c r="C12" i="13"/>
  <c r="D12" i="13"/>
  <c r="B13" i="13"/>
  <c r="B12" i="8"/>
  <c r="D12" i="8" s="1"/>
  <c r="C11" i="8"/>
  <c r="D13" i="9" l="1"/>
  <c r="B14" i="9"/>
  <c r="C13" i="9"/>
  <c r="D11" i="11"/>
  <c r="B12" i="11"/>
  <c r="C11" i="11"/>
  <c r="D12" i="10"/>
  <c r="B13" i="10"/>
  <c r="C12" i="10"/>
  <c r="D12" i="12"/>
  <c r="B13" i="12"/>
  <c r="C12" i="12"/>
  <c r="D13" i="13"/>
  <c r="B14" i="13"/>
  <c r="C13" i="13"/>
  <c r="K9" i="8"/>
  <c r="B13" i="8"/>
  <c r="D13" i="8" s="1"/>
  <c r="C12" i="8"/>
  <c r="D14" i="9" l="1"/>
  <c r="B15" i="9"/>
  <c r="C14" i="9"/>
  <c r="D12" i="11"/>
  <c r="B13" i="11"/>
  <c r="C12" i="11"/>
  <c r="D13" i="10"/>
  <c r="B14" i="10"/>
  <c r="C13" i="10"/>
  <c r="D13" i="12"/>
  <c r="B14" i="12"/>
  <c r="C13" i="12"/>
  <c r="D14" i="13"/>
  <c r="B15" i="13"/>
  <c r="C14" i="13"/>
  <c r="K10" i="8"/>
  <c r="B14" i="8"/>
  <c r="D14" i="8" s="1"/>
  <c r="C13" i="8"/>
  <c r="D15" i="9" l="1"/>
  <c r="B16" i="9"/>
  <c r="C15" i="9"/>
  <c r="D13" i="11"/>
  <c r="B14" i="11"/>
  <c r="C13" i="11"/>
  <c r="D14" i="10"/>
  <c r="B15" i="10"/>
  <c r="C14" i="10"/>
  <c r="D14" i="12"/>
  <c r="B15" i="12"/>
  <c r="C14" i="12"/>
  <c r="D15" i="13"/>
  <c r="B16" i="13"/>
  <c r="C15" i="13"/>
  <c r="K11" i="8"/>
  <c r="B15" i="8"/>
  <c r="D15" i="8" s="1"/>
  <c r="C14" i="8"/>
  <c r="B17" i="9" l="1"/>
  <c r="C16" i="9"/>
  <c r="D16" i="9"/>
  <c r="D14" i="11"/>
  <c r="B15" i="11"/>
  <c r="C14" i="11"/>
  <c r="D15" i="10"/>
  <c r="B16" i="10"/>
  <c r="C15" i="10"/>
  <c r="D15" i="12"/>
  <c r="B16" i="12"/>
  <c r="C15" i="12"/>
  <c r="B17" i="13"/>
  <c r="C16" i="13"/>
  <c r="D16" i="13"/>
  <c r="K12" i="8"/>
  <c r="B16" i="8"/>
  <c r="D16" i="8" s="1"/>
  <c r="C15" i="8"/>
  <c r="C17" i="9" l="1"/>
  <c r="D17" i="9"/>
  <c r="B18" i="9"/>
  <c r="D15" i="11"/>
  <c r="B16" i="11"/>
  <c r="C15" i="11"/>
  <c r="B17" i="10"/>
  <c r="C16" i="10"/>
  <c r="D16" i="10"/>
  <c r="B17" i="12"/>
  <c r="C16" i="12"/>
  <c r="D16" i="12"/>
  <c r="D17" i="13"/>
  <c r="B18" i="13"/>
  <c r="C17" i="13"/>
  <c r="K13" i="8"/>
  <c r="B17" i="8"/>
  <c r="D17" i="8" s="1"/>
  <c r="C16" i="8"/>
  <c r="D18" i="9" l="1"/>
  <c r="B19" i="9"/>
  <c r="C18" i="9"/>
  <c r="B17" i="11"/>
  <c r="C16" i="11"/>
  <c r="D16" i="11"/>
  <c r="C17" i="10"/>
  <c r="B18" i="10"/>
  <c r="D17" i="10"/>
  <c r="C17" i="12"/>
  <c r="B18" i="12"/>
  <c r="D17" i="12"/>
  <c r="D18" i="13"/>
  <c r="B19" i="13"/>
  <c r="C18" i="13"/>
  <c r="K14" i="8"/>
  <c r="B18" i="8"/>
  <c r="D18" i="8" s="1"/>
  <c r="C17" i="8"/>
  <c r="D19" i="9" l="1"/>
  <c r="B20" i="9"/>
  <c r="C19" i="9"/>
  <c r="C17" i="11"/>
  <c r="D17" i="11"/>
  <c r="B18" i="11"/>
  <c r="D18" i="10"/>
  <c r="B19" i="10"/>
  <c r="C18" i="10"/>
  <c r="D18" i="12"/>
  <c r="B19" i="12"/>
  <c r="C18" i="12"/>
  <c r="B20" i="13"/>
  <c r="D19" i="13"/>
  <c r="C19" i="13"/>
  <c r="K15" i="8"/>
  <c r="B19" i="8"/>
  <c r="D19" i="8" s="1"/>
  <c r="C18" i="8"/>
  <c r="D20" i="9" l="1"/>
  <c r="B21" i="9"/>
  <c r="C20" i="9"/>
  <c r="D18" i="11"/>
  <c r="B19" i="11"/>
  <c r="C18" i="11"/>
  <c r="D19" i="10"/>
  <c r="B20" i="10"/>
  <c r="C19" i="10"/>
  <c r="D19" i="12"/>
  <c r="B20" i="12"/>
  <c r="C19" i="12"/>
  <c r="B21" i="13"/>
  <c r="D20" i="13"/>
  <c r="C20" i="13"/>
  <c r="K16" i="8"/>
  <c r="B20" i="8"/>
  <c r="D20" i="8" s="1"/>
  <c r="C19" i="8"/>
  <c r="D21" i="9" l="1"/>
  <c r="B22" i="9"/>
  <c r="C21" i="9"/>
  <c r="D19" i="11"/>
  <c r="B20" i="11"/>
  <c r="C19" i="11"/>
  <c r="D20" i="10"/>
  <c r="B21" i="10"/>
  <c r="C20" i="10"/>
  <c r="D20" i="12"/>
  <c r="B21" i="12"/>
  <c r="C20" i="12"/>
  <c r="D21" i="13"/>
  <c r="B22" i="13"/>
  <c r="C21" i="13"/>
  <c r="K17" i="8"/>
  <c r="B21" i="8"/>
  <c r="D21" i="8" s="1"/>
  <c r="C20" i="8"/>
  <c r="D22" i="9" l="1"/>
  <c r="B23" i="9"/>
  <c r="C22" i="9"/>
  <c r="D20" i="11"/>
  <c r="B21" i="11"/>
  <c r="C20" i="11"/>
  <c r="D21" i="10"/>
  <c r="B22" i="10"/>
  <c r="C21" i="10"/>
  <c r="D21" i="12"/>
  <c r="B22" i="12"/>
  <c r="C21" i="12"/>
  <c r="D22" i="13"/>
  <c r="B23" i="13"/>
  <c r="C22" i="13"/>
  <c r="K18" i="8"/>
  <c r="B22" i="8"/>
  <c r="D22" i="8" s="1"/>
  <c r="C21" i="8"/>
  <c r="D23" i="9" l="1"/>
  <c r="B24" i="9"/>
  <c r="C23" i="9"/>
  <c r="D21" i="11"/>
  <c r="B22" i="11"/>
  <c r="C21" i="11"/>
  <c r="D22" i="10"/>
  <c r="B23" i="10"/>
  <c r="C22" i="10"/>
  <c r="D22" i="12"/>
  <c r="B23" i="12"/>
  <c r="C22" i="12"/>
  <c r="D23" i="13"/>
  <c r="B24" i="13"/>
  <c r="C23" i="13"/>
  <c r="K19" i="8"/>
  <c r="B23" i="8"/>
  <c r="D23" i="8" s="1"/>
  <c r="C22" i="8"/>
  <c r="B25" i="9" l="1"/>
  <c r="C24" i="9"/>
  <c r="D24" i="9"/>
  <c r="D22" i="11"/>
  <c r="B23" i="11"/>
  <c r="C22" i="11"/>
  <c r="D23" i="10"/>
  <c r="B24" i="10"/>
  <c r="C23" i="10"/>
  <c r="D23" i="12"/>
  <c r="B24" i="12"/>
  <c r="C23" i="12"/>
  <c r="B25" i="13"/>
  <c r="C24" i="13"/>
  <c r="D24" i="13"/>
  <c r="K20" i="8"/>
  <c r="B24" i="8"/>
  <c r="D24" i="8" s="1"/>
  <c r="C23" i="8"/>
  <c r="B26" i="9" l="1"/>
  <c r="C25" i="9"/>
  <c r="D25" i="9"/>
  <c r="D23" i="11"/>
  <c r="B24" i="11"/>
  <c r="C23" i="11"/>
  <c r="B25" i="10"/>
  <c r="C24" i="10"/>
  <c r="D24" i="10"/>
  <c r="B25" i="12"/>
  <c r="C24" i="12"/>
  <c r="D24" i="12"/>
  <c r="B26" i="13"/>
  <c r="D25" i="13"/>
  <c r="C25" i="13"/>
  <c r="K21" i="8"/>
  <c r="B25" i="8"/>
  <c r="D25" i="8" s="1"/>
  <c r="C24" i="8"/>
  <c r="D26" i="9" l="1"/>
  <c r="B27" i="9"/>
  <c r="C26" i="9"/>
  <c r="B25" i="11"/>
  <c r="C24" i="11"/>
  <c r="D24" i="11"/>
  <c r="B26" i="10"/>
  <c r="C25" i="10"/>
  <c r="D25" i="10"/>
  <c r="B26" i="12"/>
  <c r="C25" i="12"/>
  <c r="D25" i="12"/>
  <c r="C26" i="13"/>
  <c r="B27" i="13"/>
  <c r="D26" i="13"/>
  <c r="K22" i="8"/>
  <c r="B26" i="8"/>
  <c r="D26" i="8" s="1"/>
  <c r="C25" i="8"/>
  <c r="D27" i="9" l="1"/>
  <c r="B28" i="9"/>
  <c r="C27" i="9"/>
  <c r="B26" i="11"/>
  <c r="C25" i="11"/>
  <c r="D25" i="11"/>
  <c r="D26" i="10"/>
  <c r="B27" i="10"/>
  <c r="C26" i="10"/>
  <c r="D26" i="12"/>
  <c r="B27" i="12"/>
  <c r="C26" i="12"/>
  <c r="D27" i="13"/>
  <c r="C27" i="13"/>
  <c r="B28" i="13"/>
  <c r="K23" i="8"/>
  <c r="B27" i="8"/>
  <c r="D27" i="8" s="1"/>
  <c r="C26" i="8"/>
  <c r="K24" i="8"/>
  <c r="D28" i="9" l="1"/>
  <c r="B29" i="9"/>
  <c r="C28" i="9"/>
  <c r="D26" i="11"/>
  <c r="B27" i="11"/>
  <c r="C26" i="11"/>
  <c r="D27" i="10"/>
  <c r="B28" i="10"/>
  <c r="C27" i="10"/>
  <c r="D27" i="12"/>
  <c r="B28" i="12"/>
  <c r="C27" i="12"/>
  <c r="B29" i="13"/>
  <c r="D28" i="13"/>
  <c r="C28" i="13"/>
  <c r="B28" i="8"/>
  <c r="D28" i="8" s="1"/>
  <c r="C27" i="8"/>
  <c r="D29" i="9" l="1"/>
  <c r="B30" i="9"/>
  <c r="C29" i="9"/>
  <c r="D27" i="11"/>
  <c r="B28" i="11"/>
  <c r="C27" i="11"/>
  <c r="D28" i="10"/>
  <c r="B29" i="10"/>
  <c r="C28" i="10"/>
  <c r="D28" i="12"/>
  <c r="B29" i="12"/>
  <c r="C28" i="12"/>
  <c r="D29" i="13"/>
  <c r="B30" i="13"/>
  <c r="C29" i="13"/>
  <c r="K25" i="8"/>
  <c r="B29" i="8"/>
  <c r="D29" i="8" s="1"/>
  <c r="C28" i="8"/>
  <c r="D30" i="9" l="1"/>
  <c r="B31" i="9"/>
  <c r="C30" i="9"/>
  <c r="D28" i="11"/>
  <c r="B29" i="11"/>
  <c r="C28" i="11"/>
  <c r="D29" i="10"/>
  <c r="B30" i="10"/>
  <c r="C29" i="10"/>
  <c r="D29" i="12"/>
  <c r="B30" i="12"/>
  <c r="C29" i="12"/>
  <c r="D30" i="13"/>
  <c r="B31" i="13"/>
  <c r="C30" i="13"/>
  <c r="K26" i="8"/>
  <c r="B30" i="8"/>
  <c r="D30" i="8" s="1"/>
  <c r="C29" i="8"/>
  <c r="D31" i="9" l="1"/>
  <c r="B32" i="9"/>
  <c r="C31" i="9"/>
  <c r="D29" i="11"/>
  <c r="B30" i="11"/>
  <c r="C29" i="11"/>
  <c r="D30" i="10"/>
  <c r="B31" i="10"/>
  <c r="C30" i="10"/>
  <c r="D30" i="12"/>
  <c r="B31" i="12"/>
  <c r="C30" i="12"/>
  <c r="D31" i="13"/>
  <c r="B32" i="13"/>
  <c r="C31" i="13"/>
  <c r="K27" i="8"/>
  <c r="B31" i="8"/>
  <c r="D31" i="8" s="1"/>
  <c r="C30" i="8"/>
  <c r="B33" i="9" l="1"/>
  <c r="C32" i="9"/>
  <c r="D32" i="9"/>
  <c r="D30" i="11"/>
  <c r="B31" i="11"/>
  <c r="C30" i="11"/>
  <c r="D31" i="10"/>
  <c r="B32" i="10"/>
  <c r="C31" i="10"/>
  <c r="D31" i="12"/>
  <c r="B32" i="12"/>
  <c r="C31" i="12"/>
  <c r="B33" i="13"/>
  <c r="C32" i="13"/>
  <c r="D32" i="13"/>
  <c r="K28" i="8"/>
  <c r="B32" i="8"/>
  <c r="D32" i="8" s="1"/>
  <c r="C31" i="8"/>
  <c r="D33" i="9" l="1"/>
  <c r="C33" i="9"/>
  <c r="D31" i="11"/>
  <c r="B32" i="11"/>
  <c r="C31" i="11"/>
  <c r="B33" i="10"/>
  <c r="C32" i="10"/>
  <c r="D32" i="10"/>
  <c r="B33" i="12"/>
  <c r="C32" i="12"/>
  <c r="D32" i="12"/>
  <c r="D33" i="13"/>
  <c r="C33" i="13"/>
  <c r="K29" i="8"/>
  <c r="B33" i="8"/>
  <c r="C32" i="8"/>
  <c r="B33" i="11" l="1"/>
  <c r="C32" i="11"/>
  <c r="D32" i="11"/>
  <c r="C33" i="10"/>
  <c r="D33" i="10"/>
  <c r="C33" i="12"/>
  <c r="D33" i="12"/>
  <c r="C33" i="8"/>
  <c r="D33" i="8"/>
  <c r="K30" i="8"/>
  <c r="D33" i="11" l="1"/>
  <c r="C33" i="11"/>
  <c r="K31" i="8"/>
  <c r="K32" i="8" l="1"/>
  <c r="N4" i="8"/>
  <c r="K33" i="8" l="1"/>
  <c r="N3" i="8"/>
  <c r="N5" i="8" s="1"/>
</calcChain>
</file>

<file path=xl/sharedStrings.xml><?xml version="1.0" encoding="utf-8"?>
<sst xmlns="http://schemas.openxmlformats.org/spreadsheetml/2006/main" count="134" uniqueCount="62">
  <si>
    <t>名前</t>
    <rPh sb="0" eb="2">
      <t>ナマエ</t>
    </rPh>
    <phoneticPr fontId="1"/>
  </si>
  <si>
    <t>時給</t>
    <rPh sb="0" eb="2">
      <t>ジキュウ</t>
    </rPh>
    <phoneticPr fontId="1"/>
  </si>
  <si>
    <t>氏名</t>
    <rPh sb="0" eb="2">
      <t>シメイ</t>
    </rPh>
    <phoneticPr fontId="1"/>
  </si>
  <si>
    <t>始業</t>
    <rPh sb="0" eb="2">
      <t>シギョウ</t>
    </rPh>
    <phoneticPr fontId="1"/>
  </si>
  <si>
    <t>終業</t>
    <rPh sb="0" eb="2">
      <t>シュウギョウ</t>
    </rPh>
    <phoneticPr fontId="1"/>
  </si>
  <si>
    <t>勤務時間</t>
    <rPh sb="0" eb="4">
      <t>キンムジカン</t>
    </rPh>
    <phoneticPr fontId="1"/>
  </si>
  <si>
    <t>深夜手当</t>
    <rPh sb="0" eb="4">
      <t>シンヤテアテ</t>
    </rPh>
    <phoneticPr fontId="1"/>
  </si>
  <si>
    <t>深夜勤務</t>
    <rPh sb="0" eb="4">
      <t>シンヤキンム</t>
    </rPh>
    <phoneticPr fontId="1"/>
  </si>
  <si>
    <t>名称</t>
  </si>
  <si>
    <t>元日</t>
  </si>
  <si>
    <t>成人の日</t>
  </si>
  <si>
    <t>建国記念の日</t>
  </si>
  <si>
    <t>天皇誕生日</t>
  </si>
  <si>
    <t>春分の日</t>
  </si>
  <si>
    <t>昭和の日</t>
  </si>
  <si>
    <t>憲法記念日</t>
  </si>
  <si>
    <t>みどりの日</t>
  </si>
  <si>
    <t>こどもの日</t>
  </si>
  <si>
    <t>海の日</t>
  </si>
  <si>
    <t>山の日</t>
  </si>
  <si>
    <t>敬老の日</t>
  </si>
  <si>
    <t>秋分の日</t>
  </si>
  <si>
    <t>スポーツの日</t>
  </si>
  <si>
    <t>文化の日</t>
  </si>
  <si>
    <t>勤労感謝の日</t>
  </si>
  <si>
    <t>月曜日</t>
    <rPh sb="0" eb="3">
      <t>ゲツヨウビ</t>
    </rPh>
    <phoneticPr fontId="1"/>
  </si>
  <si>
    <t>水曜日</t>
  </si>
  <si>
    <t>木曜日</t>
  </si>
  <si>
    <t>金曜日</t>
  </si>
  <si>
    <t>土曜日</t>
  </si>
  <si>
    <t>日曜日</t>
  </si>
  <si>
    <t>給与</t>
    <rPh sb="0" eb="2">
      <t>キュウヨ</t>
    </rPh>
    <phoneticPr fontId="1"/>
  </si>
  <si>
    <t>基本給与</t>
    <rPh sb="0" eb="2">
      <t>キホン</t>
    </rPh>
    <rPh sb="2" eb="4">
      <t>キュウヨ</t>
    </rPh>
    <phoneticPr fontId="1"/>
  </si>
  <si>
    <t>基本給与合計</t>
    <rPh sb="0" eb="4">
      <t>キホンキュウヨ</t>
    </rPh>
    <rPh sb="4" eb="6">
      <t>ゴウケイ</t>
    </rPh>
    <phoneticPr fontId="1"/>
  </si>
  <si>
    <t>深夜勤手当合計</t>
    <rPh sb="0" eb="2">
      <t>シンヤ</t>
    </rPh>
    <rPh sb="2" eb="5">
      <t>キンテアテ</t>
    </rPh>
    <rPh sb="5" eb="7">
      <t>ゴウケイ</t>
    </rPh>
    <phoneticPr fontId="1"/>
  </si>
  <si>
    <t>総支給額</t>
    <rPh sb="0" eb="4">
      <t>ソウシキュウガク</t>
    </rPh>
    <phoneticPr fontId="1"/>
  </si>
  <si>
    <t>祝日</t>
    <rPh sb="0" eb="2">
      <t>シュクジツ</t>
    </rPh>
    <phoneticPr fontId="1"/>
  </si>
  <si>
    <t>月</t>
    <rPh sb="0" eb="1">
      <t>ゲツ</t>
    </rPh>
    <phoneticPr fontId="1"/>
  </si>
  <si>
    <t>火</t>
    <rPh sb="0" eb="1">
      <t>カ</t>
    </rPh>
    <phoneticPr fontId="1"/>
  </si>
  <si>
    <t>水</t>
  </si>
  <si>
    <t>木</t>
  </si>
  <si>
    <t>金</t>
  </si>
  <si>
    <t>土</t>
  </si>
  <si>
    <t>日</t>
  </si>
  <si>
    <t>時給設定</t>
    <rPh sb="0" eb="2">
      <t>ジキュウ</t>
    </rPh>
    <rPh sb="2" eb="4">
      <t>セッテイ</t>
    </rPh>
    <phoneticPr fontId="1"/>
  </si>
  <si>
    <t>火曜日</t>
    <rPh sb="0" eb="3">
      <t>カヨウビ</t>
    </rPh>
    <phoneticPr fontId="1"/>
  </si>
  <si>
    <t>休日</t>
  </si>
  <si>
    <t>si</t>
    <phoneticPr fontId="1"/>
  </si>
  <si>
    <t>森茂幸</t>
  </si>
  <si>
    <t>森茂幸</t>
    <rPh sb="0" eb="1">
      <t>モリ</t>
    </rPh>
    <rPh sb="1" eb="2">
      <t>シゲル</t>
    </rPh>
    <rPh sb="2" eb="3">
      <t>シアワ</t>
    </rPh>
    <phoneticPr fontId="1"/>
  </si>
  <si>
    <t>古川隆聖</t>
  </si>
  <si>
    <t>古川隆聖</t>
    <rPh sb="0" eb="4">
      <t>フルカワリュウセイ</t>
    </rPh>
    <phoneticPr fontId="1"/>
  </si>
  <si>
    <t>青木渉</t>
  </si>
  <si>
    <t>青木渉</t>
    <rPh sb="0" eb="3">
      <t>アオキワタル</t>
    </rPh>
    <phoneticPr fontId="1"/>
  </si>
  <si>
    <t>広津勝也</t>
  </si>
  <si>
    <t>広津勝也</t>
    <rPh sb="0" eb="2">
      <t>ヒロツ</t>
    </rPh>
    <rPh sb="2" eb="4">
      <t>カツヤ</t>
    </rPh>
    <phoneticPr fontId="1"/>
  </si>
  <si>
    <t>古川舞</t>
  </si>
  <si>
    <t>古川舞</t>
    <rPh sb="0" eb="2">
      <t>フルカワ</t>
    </rPh>
    <rPh sb="2" eb="3">
      <t>マイ</t>
    </rPh>
    <phoneticPr fontId="1"/>
  </si>
  <si>
    <t>:</t>
    <phoneticPr fontId="1"/>
  </si>
  <si>
    <t>合計</t>
    <rPh sb="0" eb="2">
      <t>ゴウケイ</t>
    </rPh>
    <phoneticPr fontId="1"/>
  </si>
  <si>
    <t>内深夜勤務</t>
    <rPh sb="0" eb="1">
      <t>ウチ</t>
    </rPh>
    <rPh sb="1" eb="3">
      <t>シンヤ</t>
    </rPh>
    <rPh sb="3" eb="5">
      <t>キンム</t>
    </rPh>
    <phoneticPr fontId="1"/>
  </si>
  <si>
    <t>内深夜勤務</t>
    <rPh sb="0" eb="5">
      <t>ウチシンヤキンム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</si>
</sst>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h:mm;@"/>
    <numFmt numFmtId="177" formatCode="[h]:mm"/>
    <numFmt numFmtId="178" formatCode="yyyy&quot;年&quot;mm&quot;月&quot;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0"/>
      <color rgb="FF333333"/>
      <name val="Arial"/>
      <family val="2"/>
    </font>
    <font>
      <sz val="10"/>
      <color rgb="FF333333"/>
      <name val="Arial"/>
      <family val="2"/>
    </font>
    <font>
      <b/>
      <sz val="16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8F8F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1" xfId="0" applyBorder="1">
      <alignment vertical="center"/>
    </xf>
    <xf numFmtId="56" fontId="0" fillId="0" borderId="0" xfId="0" applyNumberFormat="1">
      <alignment vertical="center"/>
    </xf>
    <xf numFmtId="20" fontId="0" fillId="0" borderId="0" xfId="0" applyNumberFormat="1">
      <alignment vertical="center"/>
    </xf>
    <xf numFmtId="0" fontId="2" fillId="4" borderId="2" xfId="0" applyFont="1" applyFill="1" applyBorder="1" applyAlignment="1">
      <alignment horizontal="center" vertical="center" wrapText="1"/>
    </xf>
    <xf numFmtId="56" fontId="3" fillId="3" borderId="2" xfId="0" applyNumberFormat="1" applyFont="1" applyFill="1" applyBorder="1" applyAlignment="1">
      <alignment vertical="center" wrapText="1"/>
    </xf>
    <xf numFmtId="1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1" xfId="0" applyNumberFormat="1" applyBorder="1">
      <alignment vertical="center"/>
    </xf>
    <xf numFmtId="56" fontId="0" fillId="0" borderId="1" xfId="0" applyNumberFormat="1" applyBorder="1">
      <alignment vertical="center"/>
    </xf>
    <xf numFmtId="20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177" fontId="4" fillId="0" borderId="0" xfId="0" applyNumberFormat="1" applyFont="1">
      <alignment vertical="center"/>
    </xf>
    <xf numFmtId="55" fontId="4" fillId="0" borderId="0" xfId="0" applyNumberFormat="1" applyFont="1" applyAlignment="1">
      <alignment horizontal="left" vertical="center"/>
    </xf>
    <xf numFmtId="1" fontId="0" fillId="0" borderId="1" xfId="0" applyNumberFormat="1" applyBorder="1">
      <alignment vertical="center"/>
    </xf>
    <xf numFmtId="178" fontId="0" fillId="0" borderId="0" xfId="0" applyNumberFormat="1">
      <alignment vertical="center"/>
    </xf>
    <xf numFmtId="0" fontId="0" fillId="2" borderId="0" xfId="0" applyFill="1" applyAlignment="1">
      <alignment horizontal="center" vertical="center"/>
    </xf>
    <xf numFmtId="0" fontId="0" fillId="5" borderId="1" xfId="0" applyFill="1" applyBorder="1">
      <alignment vertical="center"/>
    </xf>
    <xf numFmtId="0" fontId="0" fillId="5" borderId="1" xfId="0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55" fontId="4" fillId="0" borderId="0" xfId="0" applyNumberFormat="1" applyFont="1" applyAlignment="1">
      <alignment horizontal="left" vertical="center"/>
    </xf>
  </cellXfs>
  <cellStyles count="1">
    <cellStyle name="標準" xfId="0" builtinId="0"/>
  </cellStyles>
  <dxfs count="44">
    <dxf>
      <font>
        <color rgb="FFFF0000"/>
      </font>
    </dxf>
    <dxf>
      <font>
        <color theme="4"/>
      </font>
      <fill>
        <patternFill patternType="none">
          <bgColor auto="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4"/>
      </font>
      <fill>
        <patternFill patternType="none">
          <bgColor auto="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4"/>
      </font>
      <fill>
        <patternFill patternType="none">
          <bgColor auto="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4"/>
      </font>
      <fill>
        <patternFill patternType="none">
          <bgColor auto="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4"/>
      </font>
      <fill>
        <patternFill patternType="none">
          <bgColor auto="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4"/>
      </font>
      <fill>
        <patternFill patternType="none">
          <bgColor auto="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4"/>
      </font>
      <fill>
        <patternFill patternType="none">
          <bgColor auto="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4"/>
      </font>
      <fill>
        <patternFill patternType="none">
          <bgColor auto="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4"/>
      </font>
      <fill>
        <patternFill patternType="none">
          <bgColor auto="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4"/>
      </font>
      <fill>
        <patternFill patternType="none">
          <bgColor auto="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4"/>
      </font>
      <fill>
        <patternFill patternType="none">
          <bgColor auto="1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</xdr:row>
      <xdr:rowOff>53340</xdr:rowOff>
    </xdr:from>
    <xdr:to>
      <xdr:col>6</xdr:col>
      <xdr:colOff>495300</xdr:colOff>
      <xdr:row>8</xdr:row>
      <xdr:rowOff>68580</xdr:rowOff>
    </xdr:to>
    <xdr:sp macro="[0]!翌月作成" textlink="">
      <xdr:nvSpPr>
        <xdr:cNvPr id="4" name="正方形/長方形 3">
          <a:extLst>
            <a:ext uri="{FF2B5EF4-FFF2-40B4-BE49-F238E27FC236}">
              <a16:creationId xmlns:a16="http://schemas.microsoft.com/office/drawing/2014/main" id="{78224AC2-F047-4534-9623-8D43DD470984}"/>
            </a:ext>
          </a:extLst>
        </xdr:cNvPr>
        <xdr:cNvSpPr/>
      </xdr:nvSpPr>
      <xdr:spPr>
        <a:xfrm>
          <a:off x="3794760" y="1424940"/>
          <a:ext cx="1165860" cy="47244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800"/>
            <a:t>翌月作成</a:t>
          </a:r>
          <a:endParaRPr kumimoji="1" lang="en-US" altLang="ja-JP" sz="1800"/>
        </a:p>
      </xdr:txBody>
    </xdr:sp>
    <xdr:clientData/>
  </xdr:twoCellAnchor>
  <xdr:twoCellAnchor>
    <xdr:from>
      <xdr:col>7</xdr:col>
      <xdr:colOff>68580</xdr:colOff>
      <xdr:row>6</xdr:row>
      <xdr:rowOff>53340</xdr:rowOff>
    </xdr:from>
    <xdr:to>
      <xdr:col>9</xdr:col>
      <xdr:colOff>53340</xdr:colOff>
      <xdr:row>8</xdr:row>
      <xdr:rowOff>68580</xdr:rowOff>
    </xdr:to>
    <xdr:sp macro="[0]!従業員追加" textlink="">
      <xdr:nvSpPr>
        <xdr:cNvPr id="2" name="正方形/長方形 1">
          <a:extLst>
            <a:ext uri="{FF2B5EF4-FFF2-40B4-BE49-F238E27FC236}">
              <a16:creationId xmlns:a16="http://schemas.microsoft.com/office/drawing/2014/main" id="{CD855E36-8654-4834-B4DA-1AA8E6D683AB}"/>
            </a:ext>
          </a:extLst>
        </xdr:cNvPr>
        <xdr:cNvSpPr/>
      </xdr:nvSpPr>
      <xdr:spPr>
        <a:xfrm>
          <a:off x="5768340" y="1424940"/>
          <a:ext cx="1447800" cy="47244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800">
              <a:solidFill>
                <a:sysClr val="windowText" lastClr="000000"/>
              </a:solidFill>
            </a:rPr>
            <a:t>従業員追加</a:t>
          </a:r>
          <a:endParaRPr kumimoji="1" lang="en-US" altLang="ja-JP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480165</xdr:colOff>
      <xdr:row>3</xdr:row>
      <xdr:rowOff>0</xdr:rowOff>
    </xdr:from>
    <xdr:to>
      <xdr:col>17</xdr:col>
      <xdr:colOff>647178</xdr:colOff>
      <xdr:row>6</xdr:row>
      <xdr:rowOff>93945</xdr:rowOff>
    </xdr:to>
    <xdr:sp macro="[0]!就業時間をクリア" textlink="">
      <xdr:nvSpPr>
        <xdr:cNvPr id="2" name="正方形/長方形 1">
          <a:extLst>
            <a:ext uri="{FF2B5EF4-FFF2-40B4-BE49-F238E27FC236}">
              <a16:creationId xmlns:a16="http://schemas.microsoft.com/office/drawing/2014/main" id="{DE8C6E25-F898-4092-9101-FDC20C655D7E}"/>
            </a:ext>
          </a:extLst>
        </xdr:cNvPr>
        <xdr:cNvSpPr/>
      </xdr:nvSpPr>
      <xdr:spPr>
        <a:xfrm>
          <a:off x="10828125" y="792480"/>
          <a:ext cx="2178693" cy="77974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000"/>
            <a:t>就業時間を消去</a:t>
          </a:r>
          <a:endParaRPr kumimoji="1" lang="en-US" altLang="ja-JP" sz="20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480165</xdr:colOff>
      <xdr:row>3</xdr:row>
      <xdr:rowOff>0</xdr:rowOff>
    </xdr:from>
    <xdr:to>
      <xdr:col>17</xdr:col>
      <xdr:colOff>647178</xdr:colOff>
      <xdr:row>6</xdr:row>
      <xdr:rowOff>93945</xdr:rowOff>
    </xdr:to>
    <xdr:sp macro="[0]!就業時間をクリア" textlink="">
      <xdr:nvSpPr>
        <xdr:cNvPr id="2" name="正方形/長方形 1">
          <a:extLst>
            <a:ext uri="{FF2B5EF4-FFF2-40B4-BE49-F238E27FC236}">
              <a16:creationId xmlns:a16="http://schemas.microsoft.com/office/drawing/2014/main" id="{41E68F86-2804-4D52-9659-642FCEC7DAFB}"/>
            </a:ext>
          </a:extLst>
        </xdr:cNvPr>
        <xdr:cNvSpPr/>
      </xdr:nvSpPr>
      <xdr:spPr>
        <a:xfrm>
          <a:off x="10741765" y="793750"/>
          <a:ext cx="2148213" cy="77974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000"/>
            <a:t>就業時間を消去</a:t>
          </a:r>
          <a:endParaRPr kumimoji="1" lang="en-US" altLang="ja-JP" sz="20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480165</xdr:colOff>
      <xdr:row>3</xdr:row>
      <xdr:rowOff>0</xdr:rowOff>
    </xdr:from>
    <xdr:to>
      <xdr:col>17</xdr:col>
      <xdr:colOff>647178</xdr:colOff>
      <xdr:row>6</xdr:row>
      <xdr:rowOff>93945</xdr:rowOff>
    </xdr:to>
    <xdr:sp macro="[0]!就業時間をクリア" textlink="">
      <xdr:nvSpPr>
        <xdr:cNvPr id="2" name="正方形/長方形 1">
          <a:extLst>
            <a:ext uri="{FF2B5EF4-FFF2-40B4-BE49-F238E27FC236}">
              <a16:creationId xmlns:a16="http://schemas.microsoft.com/office/drawing/2014/main" id="{F37D4B25-600C-44F7-B64C-699838BE414B}"/>
            </a:ext>
          </a:extLst>
        </xdr:cNvPr>
        <xdr:cNvSpPr/>
      </xdr:nvSpPr>
      <xdr:spPr>
        <a:xfrm>
          <a:off x="10741765" y="793750"/>
          <a:ext cx="2148213" cy="77974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000"/>
            <a:t>就業時間を消去</a:t>
          </a:r>
          <a:endParaRPr kumimoji="1" lang="en-US" altLang="ja-JP" sz="20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480165</xdr:colOff>
      <xdr:row>3</xdr:row>
      <xdr:rowOff>0</xdr:rowOff>
    </xdr:from>
    <xdr:to>
      <xdr:col>17</xdr:col>
      <xdr:colOff>647178</xdr:colOff>
      <xdr:row>6</xdr:row>
      <xdr:rowOff>93945</xdr:rowOff>
    </xdr:to>
    <xdr:sp macro="[0]!就業時間をクリア" textlink="">
      <xdr:nvSpPr>
        <xdr:cNvPr id="2" name="正方形/長方形 1">
          <a:extLst>
            <a:ext uri="{FF2B5EF4-FFF2-40B4-BE49-F238E27FC236}">
              <a16:creationId xmlns:a16="http://schemas.microsoft.com/office/drawing/2014/main" id="{24FA19B7-1CEC-441B-9C49-888880C1A9C2}"/>
            </a:ext>
          </a:extLst>
        </xdr:cNvPr>
        <xdr:cNvSpPr/>
      </xdr:nvSpPr>
      <xdr:spPr>
        <a:xfrm>
          <a:off x="10741765" y="793750"/>
          <a:ext cx="2148213" cy="77974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000"/>
            <a:t>就業時間を消去</a:t>
          </a:r>
          <a:endParaRPr kumimoji="1" lang="en-US" altLang="ja-JP" sz="20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480165</xdr:colOff>
      <xdr:row>3</xdr:row>
      <xdr:rowOff>0</xdr:rowOff>
    </xdr:from>
    <xdr:to>
      <xdr:col>17</xdr:col>
      <xdr:colOff>647178</xdr:colOff>
      <xdr:row>6</xdr:row>
      <xdr:rowOff>93945</xdr:rowOff>
    </xdr:to>
    <xdr:sp macro="[0]!就業時間をクリア" textlink="">
      <xdr:nvSpPr>
        <xdr:cNvPr id="2" name="正方形/長方形 1">
          <a:extLst>
            <a:ext uri="{FF2B5EF4-FFF2-40B4-BE49-F238E27FC236}">
              <a16:creationId xmlns:a16="http://schemas.microsoft.com/office/drawing/2014/main" id="{E4BF1110-FF7E-4316-9453-EA99608BF547}"/>
            </a:ext>
          </a:extLst>
        </xdr:cNvPr>
        <xdr:cNvSpPr/>
      </xdr:nvSpPr>
      <xdr:spPr>
        <a:xfrm>
          <a:off x="10741765" y="793750"/>
          <a:ext cx="2148213" cy="77974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000"/>
            <a:t>就業時間を消去</a:t>
          </a:r>
          <a:endParaRPr kumimoji="1" lang="en-US" altLang="ja-JP" sz="20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480165</xdr:colOff>
      <xdr:row>3</xdr:row>
      <xdr:rowOff>0</xdr:rowOff>
    </xdr:from>
    <xdr:to>
      <xdr:col>17</xdr:col>
      <xdr:colOff>647178</xdr:colOff>
      <xdr:row>6</xdr:row>
      <xdr:rowOff>93945</xdr:rowOff>
    </xdr:to>
    <xdr:sp macro="[0]!就業時間をクリア" textlink="">
      <xdr:nvSpPr>
        <xdr:cNvPr id="2" name="正方形/長方形 1">
          <a:extLst>
            <a:ext uri="{FF2B5EF4-FFF2-40B4-BE49-F238E27FC236}">
              <a16:creationId xmlns:a16="http://schemas.microsoft.com/office/drawing/2014/main" id="{55A8A44F-A1FC-2CE5-08C4-C6B94FD7AE7F}"/>
            </a:ext>
          </a:extLst>
        </xdr:cNvPr>
        <xdr:cNvSpPr/>
      </xdr:nvSpPr>
      <xdr:spPr>
        <a:xfrm>
          <a:off x="10803699" y="793315"/>
          <a:ext cx="2171178" cy="78287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000"/>
            <a:t>就業時間を消去</a:t>
          </a:r>
          <a:endParaRPr kumimoji="1" lang="en-US" altLang="ja-JP" sz="20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F73BE-16FD-4A14-9A20-70A326777372}">
  <sheetPr codeName="Sheet1"/>
  <dimension ref="A1:J4"/>
  <sheetViews>
    <sheetView workbookViewId="0">
      <selection activeCell="D22" sqref="D22"/>
    </sheetView>
  </sheetViews>
  <sheetFormatPr defaultColWidth="8.796875" defaultRowHeight="18" x14ac:dyDescent="0.45"/>
  <cols>
    <col min="1" max="1" width="13" style="1" bestFit="1" customWidth="1"/>
    <col min="2" max="2" width="13.796875" style="1" customWidth="1"/>
    <col min="3" max="9" width="9.59765625" style="1" customWidth="1"/>
    <col min="10" max="16384" width="8.796875" style="1"/>
  </cols>
  <sheetData>
    <row r="1" spans="1:10" x14ac:dyDescent="0.45">
      <c r="A1" s="16">
        <v>45139</v>
      </c>
      <c r="B1" s="18"/>
      <c r="C1" s="21" t="s">
        <v>44</v>
      </c>
      <c r="D1" s="22"/>
      <c r="E1" s="22"/>
      <c r="F1" s="22"/>
      <c r="G1" s="22"/>
      <c r="H1" s="22"/>
      <c r="I1" s="23"/>
      <c r="J1" s="19"/>
    </row>
    <row r="2" spans="1:10" x14ac:dyDescent="0.45">
      <c r="B2" s="19" t="s">
        <v>0</v>
      </c>
      <c r="C2" s="19" t="s">
        <v>37</v>
      </c>
      <c r="D2" s="19" t="s">
        <v>38</v>
      </c>
      <c r="E2" s="19" t="s">
        <v>39</v>
      </c>
      <c r="F2" s="19" t="s">
        <v>40</v>
      </c>
      <c r="G2" s="19" t="s">
        <v>41</v>
      </c>
      <c r="H2" s="19" t="s">
        <v>42</v>
      </c>
      <c r="I2" s="19" t="s">
        <v>43</v>
      </c>
      <c r="J2" s="19" t="s">
        <v>36</v>
      </c>
    </row>
    <row r="3" spans="1:10" x14ac:dyDescent="0.45">
      <c r="B3" s="19"/>
      <c r="C3" s="19"/>
      <c r="D3" s="19"/>
      <c r="E3" s="19"/>
      <c r="F3" s="19"/>
      <c r="G3" s="19"/>
      <c r="H3" s="19"/>
      <c r="I3" s="19"/>
      <c r="J3" s="19"/>
    </row>
    <row r="4" spans="1:10" x14ac:dyDescent="0.45">
      <c r="B4" s="17"/>
      <c r="C4" s="17"/>
      <c r="D4" s="17"/>
      <c r="E4" s="17"/>
      <c r="F4" s="17"/>
      <c r="G4" s="17"/>
      <c r="H4" s="17"/>
      <c r="I4" s="17"/>
    </row>
  </sheetData>
  <mergeCells count="1">
    <mergeCell ref="C1:I1"/>
  </mergeCells>
  <phoneticPr fontI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1E286-125C-4900-B0DF-20B112387B88}">
  <sheetPr codeName="Sheet10">
    <pageSetUpPr fitToPage="1"/>
  </sheetPr>
  <dimension ref="A1:N35"/>
  <sheetViews>
    <sheetView zoomScale="73" workbookViewId="0">
      <selection activeCell="R35" sqref="R35"/>
    </sheetView>
  </sheetViews>
  <sheetFormatPr defaultRowHeight="18" x14ac:dyDescent="0.45"/>
  <cols>
    <col min="1" max="1" width="10" bestFit="1" customWidth="1"/>
    <col min="5" max="5" width="9.19921875" style="8" customWidth="1"/>
    <col min="6" max="6" width="8.796875" style="8"/>
    <col min="9" max="9" width="10.19921875" customWidth="1"/>
    <col min="12" max="12" width="12.59765625" bestFit="1" customWidth="1"/>
    <col min="13" max="13" width="14.59765625" bestFit="1" customWidth="1"/>
  </cols>
  <sheetData>
    <row r="1" spans="1:14" ht="26.4" x14ac:dyDescent="0.45">
      <c r="A1" s="24">
        <f>main!A1</f>
        <v>45139</v>
      </c>
      <c r="B1" s="24"/>
      <c r="C1" s="24"/>
      <c r="D1" s="14"/>
      <c r="E1" s="13" t="s">
        <v>2</v>
      </c>
      <c r="F1" s="13" t="s">
        <v>56</v>
      </c>
    </row>
    <row r="2" spans="1:14" x14ac:dyDescent="0.45">
      <c r="B2" s="2"/>
      <c r="C2" s="2"/>
      <c r="D2" s="2" t="s">
        <v>36</v>
      </c>
      <c r="E2" s="9" t="s">
        <v>3</v>
      </c>
      <c r="F2" s="9" t="s">
        <v>4</v>
      </c>
      <c r="G2" s="2" t="s">
        <v>5</v>
      </c>
      <c r="H2" s="2" t="s">
        <v>7</v>
      </c>
      <c r="I2" s="2" t="s">
        <v>32</v>
      </c>
      <c r="J2" s="2" t="s">
        <v>6</v>
      </c>
      <c r="K2" s="2" t="s">
        <v>31</v>
      </c>
      <c r="L2" s="2" t="s">
        <v>1</v>
      </c>
    </row>
    <row r="3" spans="1:14" x14ac:dyDescent="0.45">
      <c r="B3" s="10">
        <f>main!A1</f>
        <v>45139</v>
      </c>
      <c r="C3" s="2" t="str">
        <f>TEXT(B3,"aaaa")</f>
        <v>火曜日</v>
      </c>
      <c r="D3" s="2" t="str">
        <f>IFERROR(VLOOKUP(B3,祝日の設定!A$2:B$40,2,FALSE),"")</f>
        <v/>
      </c>
      <c r="E3" s="9"/>
      <c r="F3" s="9"/>
      <c r="G3" s="11" t="str">
        <f>IF(E3="","",IF(F3&lt;1/24*5,F3-E3+1,F3-E3))</f>
        <v/>
      </c>
      <c r="H3" s="12" t="str">
        <f t="shared" ref="H3:H33" si="0">IF(E3="","",IF(F3&gt;1/24*22,F3-1/24*22,IF(F3&lt;1/24*5,F3+1-1/24*22,"")))</f>
        <v/>
      </c>
      <c r="I3" s="15" t="str">
        <f>IFERROR(G3*L3*24,"")</f>
        <v/>
      </c>
      <c r="J3" s="15" t="str">
        <f>IFERROR(H3*L3*0.25*24,"")</f>
        <v/>
      </c>
      <c r="K3" s="15">
        <f>SUM(I3:J3)</f>
        <v>0</v>
      </c>
      <c r="L3" s="2" t="str">
        <f>IF(G3="","",IF(D3="",VLOOKUP(F$1,時給管理!B$2:J$14,MATCH(C3,時給管理!C$2:I$2,0)+1,FALSE),VLOOKUP(F$1,時給管理!B$2:J$14,9,FALSE)))</f>
        <v/>
      </c>
      <c r="M3" t="s">
        <v>33</v>
      </c>
      <c r="N3" s="7">
        <f>ROUNDUP(SUM(I3:I33),0)</f>
        <v>0</v>
      </c>
    </row>
    <row r="4" spans="1:14" x14ac:dyDescent="0.45">
      <c r="B4" s="10">
        <f t="shared" ref="B4:B33" si="1">IF(B3="","",IF(EDATE(B$3,1)=B3+1,"",B$3+ROW(B4)-3))</f>
        <v>45140</v>
      </c>
      <c r="C4" s="2" t="str">
        <f t="shared" ref="C4:C33" si="2">TEXT(B4,"aaaa")</f>
        <v>水曜日</v>
      </c>
      <c r="D4" s="2" t="str">
        <f>IFERROR(VLOOKUP(B4,祝日の設定!A$2:B$40,2,FALSE),"")</f>
        <v/>
      </c>
      <c r="E4" s="9"/>
      <c r="F4" s="9"/>
      <c r="G4" s="11" t="str">
        <f t="shared" ref="G4:G33" si="3">IF(E4="","",IF(F4&lt;1/24*5,F4-E4+1,F4-E4))</f>
        <v/>
      </c>
      <c r="H4" s="12" t="str">
        <f t="shared" si="0"/>
        <v/>
      </c>
      <c r="I4" s="15" t="str">
        <f t="shared" ref="I4:I33" si="4">IFERROR(G4*L4*24,"")</f>
        <v/>
      </c>
      <c r="J4" s="15" t="str">
        <f t="shared" ref="J4:J33" si="5">IFERROR(H4*L4*0.25*24,"")</f>
        <v/>
      </c>
      <c r="K4" s="15">
        <f t="shared" ref="K4:K33" si="6">SUM(I4:J4)</f>
        <v>0</v>
      </c>
      <c r="L4" s="2" t="str">
        <f>IF(G4="","",IF(D4="",VLOOKUP(F$1,時給管理!B$2:J$14,MATCH(C4,時給管理!C$2:I$2,0)+1,FALSE),VLOOKUP(F$1,時給管理!B$2:J$14,9,FALSE)))</f>
        <v/>
      </c>
      <c r="M4" t="s">
        <v>34</v>
      </c>
      <c r="N4" s="7">
        <f>ROUNDUP(SUM(J3:J33),)</f>
        <v>0</v>
      </c>
    </row>
    <row r="5" spans="1:14" x14ac:dyDescent="0.45">
      <c r="B5" s="10">
        <f t="shared" si="1"/>
        <v>45141</v>
      </c>
      <c r="C5" s="2" t="str">
        <f t="shared" si="2"/>
        <v>木曜日</v>
      </c>
      <c r="D5" s="2" t="str">
        <f>IFERROR(VLOOKUP(B5,祝日の設定!A$2:B$40,2,FALSE),"")</f>
        <v/>
      </c>
      <c r="E5" s="9"/>
      <c r="F5" s="9"/>
      <c r="G5" s="11" t="str">
        <f t="shared" si="3"/>
        <v/>
      </c>
      <c r="H5" s="12" t="str">
        <f t="shared" si="0"/>
        <v/>
      </c>
      <c r="I5" s="15" t="str">
        <f t="shared" si="4"/>
        <v/>
      </c>
      <c r="J5" s="15" t="str">
        <f t="shared" si="5"/>
        <v/>
      </c>
      <c r="K5" s="15">
        <f t="shared" si="6"/>
        <v>0</v>
      </c>
      <c r="L5" s="2" t="str">
        <f>IF(G5="","",IF(D5="",VLOOKUP(F$1,時給管理!B$2:J$14,MATCH(C5,時給管理!C$2:I$2,0)+1,FALSE),VLOOKUP(F$1,時給管理!B$2:J$14,9,FALSE)))</f>
        <v/>
      </c>
      <c r="M5" t="s">
        <v>35</v>
      </c>
      <c r="N5" s="7">
        <f>SUM(N3:N4)</f>
        <v>0</v>
      </c>
    </row>
    <row r="6" spans="1:14" x14ac:dyDescent="0.45">
      <c r="B6" s="10">
        <f t="shared" si="1"/>
        <v>45142</v>
      </c>
      <c r="C6" s="2" t="str">
        <f t="shared" si="2"/>
        <v>金曜日</v>
      </c>
      <c r="D6" s="2" t="str">
        <f>IFERROR(VLOOKUP(B6,祝日の設定!A$2:B$40,2,FALSE),"")</f>
        <v/>
      </c>
      <c r="E6" s="9"/>
      <c r="F6" s="9"/>
      <c r="G6" s="11" t="str">
        <f t="shared" si="3"/>
        <v/>
      </c>
      <c r="H6" s="12" t="str">
        <f t="shared" si="0"/>
        <v/>
      </c>
      <c r="I6" s="15" t="str">
        <f t="shared" si="4"/>
        <v/>
      </c>
      <c r="J6" s="15" t="str">
        <f t="shared" si="5"/>
        <v/>
      </c>
      <c r="K6" s="15">
        <f t="shared" si="6"/>
        <v>0</v>
      </c>
      <c r="L6" s="2" t="str">
        <f>IF(G6="","",IF(D6="",VLOOKUP(F$1,時給管理!B$2:J$14,MATCH(C6,時給管理!C$2:I$2,0)+1,FALSE),VLOOKUP(F$1,時給管理!B$2:J$14,9,FALSE)))</f>
        <v/>
      </c>
    </row>
    <row r="7" spans="1:14" x14ac:dyDescent="0.45">
      <c r="B7" s="10">
        <f t="shared" si="1"/>
        <v>45143</v>
      </c>
      <c r="C7" s="2" t="str">
        <f t="shared" si="2"/>
        <v>土曜日</v>
      </c>
      <c r="D7" s="2" t="str">
        <f>IFERROR(VLOOKUP(B7,祝日の設定!A$2:B$40,2,FALSE),"")</f>
        <v/>
      </c>
      <c r="E7" s="9"/>
      <c r="F7" s="9"/>
      <c r="G7" s="11" t="str">
        <f t="shared" si="3"/>
        <v/>
      </c>
      <c r="H7" s="12" t="str">
        <f t="shared" si="0"/>
        <v/>
      </c>
      <c r="I7" s="15" t="str">
        <f t="shared" si="4"/>
        <v/>
      </c>
      <c r="J7" s="15" t="str">
        <f t="shared" si="5"/>
        <v/>
      </c>
      <c r="K7" s="15">
        <f t="shared" si="6"/>
        <v>0</v>
      </c>
      <c r="L7" s="2" t="str">
        <f>IF(G7="","",IF(D7="",VLOOKUP(F$1,時給管理!B$2:J$14,MATCH(C7,時給管理!C$2:I$2,0)+1,FALSE),VLOOKUP(F$1,時給管理!B$2:J$14,9,FALSE)))</f>
        <v/>
      </c>
    </row>
    <row r="8" spans="1:14" x14ac:dyDescent="0.45">
      <c r="B8" s="10">
        <f t="shared" si="1"/>
        <v>45144</v>
      </c>
      <c r="C8" s="2" t="str">
        <f t="shared" si="2"/>
        <v>日曜日</v>
      </c>
      <c r="D8" s="2" t="str">
        <f>IFERROR(VLOOKUP(B8,祝日の設定!A$2:B$40,2,FALSE),"")</f>
        <v/>
      </c>
      <c r="E8" s="9"/>
      <c r="F8" s="9"/>
      <c r="G8" s="11" t="str">
        <f t="shared" si="3"/>
        <v/>
      </c>
      <c r="H8" s="12" t="str">
        <f t="shared" si="0"/>
        <v/>
      </c>
      <c r="I8" s="15" t="str">
        <f t="shared" si="4"/>
        <v/>
      </c>
      <c r="J8" s="15" t="str">
        <f t="shared" si="5"/>
        <v/>
      </c>
      <c r="K8" s="15">
        <f t="shared" si="6"/>
        <v>0</v>
      </c>
      <c r="L8" s="2" t="str">
        <f>IF(G8="","",IF(D8="",VLOOKUP(F$1,時給管理!B$2:J$14,MATCH(C8,時給管理!C$2:I$2,0)+1,FALSE),VLOOKUP(F$1,時給管理!B$2:J$14,9,FALSE)))</f>
        <v/>
      </c>
    </row>
    <row r="9" spans="1:14" x14ac:dyDescent="0.45">
      <c r="B9" s="10">
        <f t="shared" si="1"/>
        <v>45145</v>
      </c>
      <c r="C9" s="2" t="str">
        <f t="shared" si="2"/>
        <v>月曜日</v>
      </c>
      <c r="D9" s="2" t="str">
        <f>IFERROR(VLOOKUP(B9,祝日の設定!A$2:B$40,2,FALSE),"")</f>
        <v/>
      </c>
      <c r="E9" s="9"/>
      <c r="F9" s="9"/>
      <c r="G9" s="11" t="str">
        <f t="shared" si="3"/>
        <v/>
      </c>
      <c r="H9" s="12" t="str">
        <f t="shared" si="0"/>
        <v/>
      </c>
      <c r="I9" s="15" t="str">
        <f t="shared" si="4"/>
        <v/>
      </c>
      <c r="J9" s="15" t="str">
        <f t="shared" si="5"/>
        <v/>
      </c>
      <c r="K9" s="15">
        <f t="shared" si="6"/>
        <v>0</v>
      </c>
      <c r="L9" s="2" t="str">
        <f>IF(G9="","",IF(D9="",VLOOKUP(F$1,時給管理!B$2:J$14,MATCH(C9,時給管理!C$2:I$2,0)+1,FALSE),VLOOKUP(F$1,時給管理!B$2:J$14,9,FALSE)))</f>
        <v/>
      </c>
    </row>
    <row r="10" spans="1:14" x14ac:dyDescent="0.45">
      <c r="B10" s="10">
        <f t="shared" si="1"/>
        <v>45146</v>
      </c>
      <c r="C10" s="2" t="str">
        <f t="shared" si="2"/>
        <v>火曜日</v>
      </c>
      <c r="D10" s="2" t="str">
        <f>IFERROR(VLOOKUP(B10,祝日の設定!A$2:B$40,2,FALSE),"")</f>
        <v/>
      </c>
      <c r="E10" s="9"/>
      <c r="F10" s="9"/>
      <c r="G10" s="11" t="str">
        <f t="shared" si="3"/>
        <v/>
      </c>
      <c r="H10" s="12" t="str">
        <f t="shared" si="0"/>
        <v/>
      </c>
      <c r="I10" s="15" t="str">
        <f t="shared" si="4"/>
        <v/>
      </c>
      <c r="J10" s="15" t="str">
        <f t="shared" si="5"/>
        <v/>
      </c>
      <c r="K10" s="15">
        <f t="shared" si="6"/>
        <v>0</v>
      </c>
      <c r="L10" s="2" t="str">
        <f>IF(G10="","",IF(D10="",VLOOKUP(F$1,時給管理!B$2:J$14,MATCH(C10,時給管理!C$2:I$2,0)+1,FALSE),VLOOKUP(F$1,時給管理!B$2:J$14,9,FALSE)))</f>
        <v/>
      </c>
    </row>
    <row r="11" spans="1:14" x14ac:dyDescent="0.45">
      <c r="B11" s="10">
        <f t="shared" si="1"/>
        <v>45147</v>
      </c>
      <c r="C11" s="2" t="str">
        <f t="shared" si="2"/>
        <v>水曜日</v>
      </c>
      <c r="D11" s="2" t="str">
        <f>IFERROR(VLOOKUP(B11,祝日の設定!A$2:B$40,2,FALSE),"")</f>
        <v/>
      </c>
      <c r="E11" s="9"/>
      <c r="F11" s="9"/>
      <c r="G11" s="11" t="str">
        <f t="shared" si="3"/>
        <v/>
      </c>
      <c r="H11" s="12" t="str">
        <f t="shared" si="0"/>
        <v/>
      </c>
      <c r="I11" s="15" t="str">
        <f t="shared" si="4"/>
        <v/>
      </c>
      <c r="J11" s="15" t="str">
        <f t="shared" si="5"/>
        <v/>
      </c>
      <c r="K11" s="15">
        <f t="shared" si="6"/>
        <v>0</v>
      </c>
      <c r="L11" s="2" t="str">
        <f>IF(G11="","",IF(D11="",VLOOKUP(F$1,時給管理!B$2:J$14,MATCH(C11,時給管理!C$2:I$2,0)+1,FALSE),VLOOKUP(F$1,時給管理!B$2:J$14,9,FALSE)))</f>
        <v/>
      </c>
    </row>
    <row r="12" spans="1:14" x14ac:dyDescent="0.45">
      <c r="B12" s="10">
        <f t="shared" si="1"/>
        <v>45148</v>
      </c>
      <c r="C12" s="2" t="str">
        <f t="shared" si="2"/>
        <v>木曜日</v>
      </c>
      <c r="D12" s="2" t="str">
        <f>IFERROR(VLOOKUP(B12,祝日の設定!A$2:B$40,2,FALSE),"")</f>
        <v/>
      </c>
      <c r="E12" s="9"/>
      <c r="F12" s="9"/>
      <c r="G12" s="11" t="str">
        <f t="shared" si="3"/>
        <v/>
      </c>
      <c r="H12" s="12" t="str">
        <f t="shared" si="0"/>
        <v/>
      </c>
      <c r="I12" s="15" t="str">
        <f t="shared" si="4"/>
        <v/>
      </c>
      <c r="J12" s="15" t="str">
        <f t="shared" si="5"/>
        <v/>
      </c>
      <c r="K12" s="15">
        <f t="shared" si="6"/>
        <v>0</v>
      </c>
      <c r="L12" s="2" t="str">
        <f>IF(G12="","",IF(D12="",VLOOKUP(F$1,時給管理!B$2:J$14,MATCH(C12,時給管理!C$2:I$2,0)+1,FALSE),VLOOKUP(F$1,時給管理!B$2:J$14,9,FALSE)))</f>
        <v/>
      </c>
      <c r="M12" s="4"/>
    </row>
    <row r="13" spans="1:14" x14ac:dyDescent="0.45">
      <c r="B13" s="10">
        <f t="shared" si="1"/>
        <v>45149</v>
      </c>
      <c r="C13" s="2" t="str">
        <f t="shared" si="2"/>
        <v>金曜日</v>
      </c>
      <c r="D13" s="2" t="str">
        <f>IFERROR(VLOOKUP(B13,祝日の設定!A$2:B$40,2,FALSE),"")</f>
        <v>山の日</v>
      </c>
      <c r="E13" s="9"/>
      <c r="F13" s="9"/>
      <c r="G13" s="11" t="str">
        <f t="shared" si="3"/>
        <v/>
      </c>
      <c r="H13" s="12" t="str">
        <f t="shared" si="0"/>
        <v/>
      </c>
      <c r="I13" s="15" t="str">
        <f t="shared" si="4"/>
        <v/>
      </c>
      <c r="J13" s="15" t="str">
        <f t="shared" si="5"/>
        <v/>
      </c>
      <c r="K13" s="15">
        <f t="shared" si="6"/>
        <v>0</v>
      </c>
      <c r="L13" s="2" t="str">
        <f>IF(G13="","",IF(D13="",VLOOKUP(F$1,時給管理!B$2:J$14,MATCH(C13,時給管理!C$2:I$2,0)+1,FALSE),VLOOKUP(F$1,時給管理!B$2:J$14,9,FALSE)))</f>
        <v/>
      </c>
    </row>
    <row r="14" spans="1:14" x14ac:dyDescent="0.45">
      <c r="B14" s="10">
        <f t="shared" si="1"/>
        <v>45150</v>
      </c>
      <c r="C14" s="2" t="str">
        <f t="shared" si="2"/>
        <v>土曜日</v>
      </c>
      <c r="D14" s="2" t="str">
        <f>IFERROR(VLOOKUP(B14,祝日の設定!A$2:B$40,2,FALSE),"")</f>
        <v/>
      </c>
      <c r="E14" s="9"/>
      <c r="F14" s="9"/>
      <c r="G14" s="11" t="str">
        <f t="shared" si="3"/>
        <v/>
      </c>
      <c r="H14" s="12" t="str">
        <f t="shared" si="0"/>
        <v/>
      </c>
      <c r="I14" s="15" t="str">
        <f t="shared" si="4"/>
        <v/>
      </c>
      <c r="J14" s="15" t="str">
        <f t="shared" si="5"/>
        <v/>
      </c>
      <c r="K14" s="15">
        <f t="shared" si="6"/>
        <v>0</v>
      </c>
      <c r="L14" s="2" t="str">
        <f>IF(G14="","",IF(D14="",VLOOKUP(F$1,時給管理!B$2:J$14,MATCH(C14,時給管理!C$2:I$2,0)+1,FALSE),VLOOKUP(F$1,時給管理!B$2:J$14,9,FALSE)))</f>
        <v/>
      </c>
    </row>
    <row r="15" spans="1:14" x14ac:dyDescent="0.45">
      <c r="B15" s="10">
        <f t="shared" si="1"/>
        <v>45151</v>
      </c>
      <c r="C15" s="2" t="str">
        <f t="shared" si="2"/>
        <v>日曜日</v>
      </c>
      <c r="D15" s="2" t="str">
        <f>IFERROR(VLOOKUP(B15,祝日の設定!A$2:B$40,2,FALSE),"")</f>
        <v/>
      </c>
      <c r="E15" s="9"/>
      <c r="F15" s="9"/>
      <c r="G15" s="11" t="str">
        <f t="shared" si="3"/>
        <v/>
      </c>
      <c r="H15" s="12" t="str">
        <f t="shared" si="0"/>
        <v/>
      </c>
      <c r="I15" s="15" t="str">
        <f t="shared" si="4"/>
        <v/>
      </c>
      <c r="J15" s="15" t="str">
        <f t="shared" si="5"/>
        <v/>
      </c>
      <c r="K15" s="15">
        <f t="shared" si="6"/>
        <v>0</v>
      </c>
      <c r="L15" s="2" t="str">
        <f>IF(G15="","",IF(D15="",VLOOKUP(F$1,時給管理!B$2:J$14,MATCH(C15,時給管理!C$2:I$2,0)+1,FALSE),VLOOKUP(F$1,時給管理!B$2:J$14,9,FALSE)))</f>
        <v/>
      </c>
    </row>
    <row r="16" spans="1:14" x14ac:dyDescent="0.45">
      <c r="B16" s="10">
        <f t="shared" si="1"/>
        <v>45152</v>
      </c>
      <c r="C16" s="2" t="str">
        <f t="shared" si="2"/>
        <v>月曜日</v>
      </c>
      <c r="D16" s="2" t="str">
        <f>IFERROR(VLOOKUP(B16,祝日の設定!A$2:B$40,2,FALSE),"")</f>
        <v/>
      </c>
      <c r="E16" s="9"/>
      <c r="F16" s="9"/>
      <c r="G16" s="11" t="str">
        <f t="shared" si="3"/>
        <v/>
      </c>
      <c r="H16" s="12" t="str">
        <f t="shared" si="0"/>
        <v/>
      </c>
      <c r="I16" s="15" t="str">
        <f t="shared" si="4"/>
        <v/>
      </c>
      <c r="J16" s="15" t="str">
        <f t="shared" si="5"/>
        <v/>
      </c>
      <c r="K16" s="15">
        <f t="shared" si="6"/>
        <v>0</v>
      </c>
      <c r="L16" s="2" t="str">
        <f>IF(G16="","",IF(D16="",VLOOKUP(F$1,時給管理!B$2:J$14,MATCH(C16,時給管理!C$2:I$2,0)+1,FALSE),VLOOKUP(F$1,時給管理!B$2:J$14,9,FALSE)))</f>
        <v/>
      </c>
    </row>
    <row r="17" spans="2:12" x14ac:dyDescent="0.45">
      <c r="B17" s="10">
        <f t="shared" si="1"/>
        <v>45153</v>
      </c>
      <c r="C17" s="2" t="str">
        <f t="shared" si="2"/>
        <v>火曜日</v>
      </c>
      <c r="D17" s="2" t="str">
        <f>IFERROR(VLOOKUP(B17,祝日の設定!A$2:B$40,2,FALSE),"")</f>
        <v/>
      </c>
      <c r="E17" s="9"/>
      <c r="F17" s="9"/>
      <c r="G17" s="11" t="str">
        <f t="shared" si="3"/>
        <v/>
      </c>
      <c r="H17" s="12" t="str">
        <f t="shared" si="0"/>
        <v/>
      </c>
      <c r="I17" s="15" t="str">
        <f t="shared" si="4"/>
        <v/>
      </c>
      <c r="J17" s="15" t="str">
        <f t="shared" si="5"/>
        <v/>
      </c>
      <c r="K17" s="15">
        <f t="shared" si="6"/>
        <v>0</v>
      </c>
      <c r="L17" s="2" t="str">
        <f>IF(G17="","",IF(D17="",VLOOKUP(F$1,時給管理!B$2:J$14,MATCH(C17,時給管理!C$2:I$2,0)+1,FALSE),VLOOKUP(F$1,時給管理!B$2:J$14,9,FALSE)))</f>
        <v/>
      </c>
    </row>
    <row r="18" spans="2:12" x14ac:dyDescent="0.45">
      <c r="B18" s="10">
        <f t="shared" si="1"/>
        <v>45154</v>
      </c>
      <c r="C18" s="2" t="str">
        <f t="shared" si="2"/>
        <v>水曜日</v>
      </c>
      <c r="D18" s="2" t="str">
        <f>IFERROR(VLOOKUP(B18,祝日の設定!A$2:B$40,2,FALSE),"")</f>
        <v/>
      </c>
      <c r="E18" s="9"/>
      <c r="F18" s="9"/>
      <c r="G18" s="11" t="str">
        <f t="shared" si="3"/>
        <v/>
      </c>
      <c r="H18" s="12" t="str">
        <f t="shared" si="0"/>
        <v/>
      </c>
      <c r="I18" s="15" t="str">
        <f t="shared" si="4"/>
        <v/>
      </c>
      <c r="J18" s="15" t="str">
        <f t="shared" si="5"/>
        <v/>
      </c>
      <c r="K18" s="15">
        <f t="shared" si="6"/>
        <v>0</v>
      </c>
      <c r="L18" s="2" t="str">
        <f>IF(G18="","",IF(D18="",VLOOKUP(F$1,時給管理!B$2:J$14,MATCH(C18,時給管理!C$2:I$2,0)+1,FALSE),VLOOKUP(F$1,時給管理!B$2:J$14,9,FALSE)))</f>
        <v/>
      </c>
    </row>
    <row r="19" spans="2:12" x14ac:dyDescent="0.45">
      <c r="B19" s="10">
        <f t="shared" si="1"/>
        <v>45155</v>
      </c>
      <c r="C19" s="2" t="str">
        <f t="shared" si="2"/>
        <v>木曜日</v>
      </c>
      <c r="D19" s="2" t="str">
        <f>IFERROR(VLOOKUP(B19,祝日の設定!A$2:B$40,2,FALSE),"")</f>
        <v/>
      </c>
      <c r="E19" s="9"/>
      <c r="F19" s="9"/>
      <c r="G19" s="11" t="str">
        <f t="shared" si="3"/>
        <v/>
      </c>
      <c r="H19" s="12" t="str">
        <f t="shared" si="0"/>
        <v/>
      </c>
      <c r="I19" s="15" t="str">
        <f t="shared" si="4"/>
        <v/>
      </c>
      <c r="J19" s="15" t="str">
        <f t="shared" si="5"/>
        <v/>
      </c>
      <c r="K19" s="15">
        <f t="shared" si="6"/>
        <v>0</v>
      </c>
      <c r="L19" s="2" t="str">
        <f>IF(G19="","",IF(D19="",VLOOKUP(F$1,時給管理!B$2:J$14,MATCH(C19,時給管理!C$2:I$2,0)+1,FALSE),VLOOKUP(F$1,時給管理!B$2:J$14,9,FALSE)))</f>
        <v/>
      </c>
    </row>
    <row r="20" spans="2:12" x14ac:dyDescent="0.45">
      <c r="B20" s="10">
        <f t="shared" si="1"/>
        <v>45156</v>
      </c>
      <c r="C20" s="2" t="str">
        <f t="shared" si="2"/>
        <v>金曜日</v>
      </c>
      <c r="D20" s="2" t="str">
        <f>IFERROR(VLOOKUP(B20,祝日の設定!A$2:B$40,2,FALSE),"")</f>
        <v/>
      </c>
      <c r="E20" s="9"/>
      <c r="F20" s="9"/>
      <c r="G20" s="11" t="str">
        <f t="shared" si="3"/>
        <v/>
      </c>
      <c r="H20" s="12" t="str">
        <f t="shared" si="0"/>
        <v/>
      </c>
      <c r="I20" s="15" t="str">
        <f t="shared" si="4"/>
        <v/>
      </c>
      <c r="J20" s="15" t="str">
        <f t="shared" si="5"/>
        <v/>
      </c>
      <c r="K20" s="15">
        <f t="shared" si="6"/>
        <v>0</v>
      </c>
      <c r="L20" s="2" t="str">
        <f>IF(G20="","",IF(D20="",VLOOKUP(F$1,時給管理!B$2:J$14,MATCH(C20,時給管理!C$2:I$2,0)+1,FALSE),VLOOKUP(F$1,時給管理!B$2:J$14,9,FALSE)))</f>
        <v/>
      </c>
    </row>
    <row r="21" spans="2:12" x14ac:dyDescent="0.45">
      <c r="B21" s="10">
        <f t="shared" si="1"/>
        <v>45157</v>
      </c>
      <c r="C21" s="2" t="str">
        <f t="shared" si="2"/>
        <v>土曜日</v>
      </c>
      <c r="D21" s="2" t="str">
        <f>IFERROR(VLOOKUP(B21,祝日の設定!A$2:B$40,2,FALSE),"")</f>
        <v/>
      </c>
      <c r="E21" s="9"/>
      <c r="F21" s="9"/>
      <c r="G21" s="11" t="str">
        <f t="shared" si="3"/>
        <v/>
      </c>
      <c r="H21" s="12" t="str">
        <f t="shared" si="0"/>
        <v/>
      </c>
      <c r="I21" s="15" t="str">
        <f t="shared" si="4"/>
        <v/>
      </c>
      <c r="J21" s="15" t="str">
        <f t="shared" si="5"/>
        <v/>
      </c>
      <c r="K21" s="15">
        <f t="shared" si="6"/>
        <v>0</v>
      </c>
      <c r="L21" s="2" t="str">
        <f>IF(G21="","",IF(D21="",VLOOKUP(F$1,時給管理!B$2:J$14,MATCH(C21,時給管理!C$2:I$2,0)+1,FALSE),VLOOKUP(F$1,時給管理!B$2:J$14,9,FALSE)))</f>
        <v/>
      </c>
    </row>
    <row r="22" spans="2:12" x14ac:dyDescent="0.45">
      <c r="B22" s="10">
        <f t="shared" si="1"/>
        <v>45158</v>
      </c>
      <c r="C22" s="2" t="str">
        <f t="shared" si="2"/>
        <v>日曜日</v>
      </c>
      <c r="D22" s="2" t="str">
        <f>IFERROR(VLOOKUP(B22,祝日の設定!A$2:B$40,2,FALSE),"")</f>
        <v/>
      </c>
      <c r="E22" s="9"/>
      <c r="F22" s="9"/>
      <c r="G22" s="11" t="str">
        <f t="shared" si="3"/>
        <v/>
      </c>
      <c r="H22" s="12" t="str">
        <f t="shared" si="0"/>
        <v/>
      </c>
      <c r="I22" s="15" t="str">
        <f t="shared" si="4"/>
        <v/>
      </c>
      <c r="J22" s="15" t="str">
        <f t="shared" si="5"/>
        <v/>
      </c>
      <c r="K22" s="15">
        <f t="shared" si="6"/>
        <v>0</v>
      </c>
      <c r="L22" s="2" t="str">
        <f>IF(G22="","",IF(D22="",VLOOKUP(F$1,時給管理!B$2:J$14,MATCH(C22,時給管理!C$2:I$2,0)+1,FALSE),VLOOKUP(F$1,時給管理!B$2:J$14,9,FALSE)))</f>
        <v/>
      </c>
    </row>
    <row r="23" spans="2:12" x14ac:dyDescent="0.45">
      <c r="B23" s="10">
        <f t="shared" si="1"/>
        <v>45159</v>
      </c>
      <c r="C23" s="2" t="str">
        <f t="shared" si="2"/>
        <v>月曜日</v>
      </c>
      <c r="D23" s="2" t="str">
        <f>IFERROR(VLOOKUP(B23,祝日の設定!A$2:B$40,2,FALSE),"")</f>
        <v/>
      </c>
      <c r="E23" s="9"/>
      <c r="F23" s="9"/>
      <c r="G23" s="11" t="str">
        <f t="shared" si="3"/>
        <v/>
      </c>
      <c r="H23" s="12" t="str">
        <f t="shared" si="0"/>
        <v/>
      </c>
      <c r="I23" s="15" t="str">
        <f t="shared" si="4"/>
        <v/>
      </c>
      <c r="J23" s="15" t="str">
        <f t="shared" si="5"/>
        <v/>
      </c>
      <c r="K23" s="15">
        <f t="shared" si="6"/>
        <v>0</v>
      </c>
      <c r="L23" s="2" t="str">
        <f>IF(G23="","",IF(D23="",VLOOKUP(F$1,時給管理!B$2:J$14,MATCH(C23,時給管理!C$2:I$2,0)+1,FALSE),VLOOKUP(F$1,時給管理!B$2:J$14,9,FALSE)))</f>
        <v/>
      </c>
    </row>
    <row r="24" spans="2:12" x14ac:dyDescent="0.45">
      <c r="B24" s="10">
        <f t="shared" si="1"/>
        <v>45160</v>
      </c>
      <c r="C24" s="2" t="str">
        <f t="shared" si="2"/>
        <v>火曜日</v>
      </c>
      <c r="D24" s="2" t="str">
        <f>IFERROR(VLOOKUP(B24,祝日の設定!A$2:B$40,2,FALSE),"")</f>
        <v/>
      </c>
      <c r="E24" s="9"/>
      <c r="F24" s="9"/>
      <c r="G24" s="11" t="str">
        <f t="shared" si="3"/>
        <v/>
      </c>
      <c r="H24" s="12" t="str">
        <f t="shared" si="0"/>
        <v/>
      </c>
      <c r="I24" s="15" t="str">
        <f t="shared" si="4"/>
        <v/>
      </c>
      <c r="J24" s="15" t="str">
        <f t="shared" si="5"/>
        <v/>
      </c>
      <c r="K24" s="15">
        <f t="shared" si="6"/>
        <v>0</v>
      </c>
      <c r="L24" s="2" t="str">
        <f>IF(G24="","",IF(D24="",VLOOKUP(F$1,時給管理!B$2:J$14,MATCH(C24,時給管理!C$2:I$2,0)+1,FALSE),VLOOKUP(F$1,時給管理!B$2:J$14,9,FALSE)))</f>
        <v/>
      </c>
    </row>
    <row r="25" spans="2:12" x14ac:dyDescent="0.45">
      <c r="B25" s="10">
        <f t="shared" si="1"/>
        <v>45161</v>
      </c>
      <c r="C25" s="2" t="str">
        <f t="shared" si="2"/>
        <v>水曜日</v>
      </c>
      <c r="D25" s="2" t="str">
        <f>IFERROR(VLOOKUP(B25,祝日の設定!A$2:B$40,2,FALSE),"")</f>
        <v/>
      </c>
      <c r="E25" s="9"/>
      <c r="F25" s="9"/>
      <c r="G25" s="11" t="str">
        <f t="shared" si="3"/>
        <v/>
      </c>
      <c r="H25" s="12" t="str">
        <f t="shared" si="0"/>
        <v/>
      </c>
      <c r="I25" s="15" t="str">
        <f t="shared" si="4"/>
        <v/>
      </c>
      <c r="J25" s="15" t="str">
        <f t="shared" si="5"/>
        <v/>
      </c>
      <c r="K25" s="15">
        <f t="shared" si="6"/>
        <v>0</v>
      </c>
      <c r="L25" s="2" t="str">
        <f>IF(G25="","",IF(D25="",VLOOKUP(F$1,時給管理!B$2:J$14,MATCH(C25,時給管理!C$2:I$2,0)+1,FALSE),VLOOKUP(F$1,時給管理!B$2:J$14,9,FALSE)))</f>
        <v/>
      </c>
    </row>
    <row r="26" spans="2:12" x14ac:dyDescent="0.45">
      <c r="B26" s="10">
        <f t="shared" si="1"/>
        <v>45162</v>
      </c>
      <c r="C26" s="2" t="str">
        <f t="shared" si="2"/>
        <v>木曜日</v>
      </c>
      <c r="D26" s="2" t="str">
        <f>IFERROR(VLOOKUP(B26,祝日の設定!A$2:B$40,2,FALSE),"")</f>
        <v/>
      </c>
      <c r="E26" s="9"/>
      <c r="F26" s="9"/>
      <c r="G26" s="11" t="str">
        <f t="shared" si="3"/>
        <v/>
      </c>
      <c r="H26" s="12" t="str">
        <f t="shared" si="0"/>
        <v/>
      </c>
      <c r="I26" s="15" t="str">
        <f t="shared" si="4"/>
        <v/>
      </c>
      <c r="J26" s="15" t="str">
        <f t="shared" si="5"/>
        <v/>
      </c>
      <c r="K26" s="15">
        <f t="shared" si="6"/>
        <v>0</v>
      </c>
      <c r="L26" s="2" t="str">
        <f>IF(G26="","",IF(D26="",VLOOKUP(F$1,時給管理!B$2:J$14,MATCH(C26,時給管理!C$2:I$2,0)+1,FALSE),VLOOKUP(F$1,時給管理!B$2:J$14,9,FALSE)))</f>
        <v/>
      </c>
    </row>
    <row r="27" spans="2:12" x14ac:dyDescent="0.45">
      <c r="B27" s="10">
        <f t="shared" si="1"/>
        <v>45163</v>
      </c>
      <c r="C27" s="2" t="str">
        <f t="shared" si="2"/>
        <v>金曜日</v>
      </c>
      <c r="D27" s="2" t="str">
        <f>IFERROR(VLOOKUP(B27,祝日の設定!A$2:B$40,2,FALSE),"")</f>
        <v/>
      </c>
      <c r="E27" s="9"/>
      <c r="F27" s="9"/>
      <c r="G27" s="11" t="str">
        <f t="shared" si="3"/>
        <v/>
      </c>
      <c r="H27" s="12" t="str">
        <f t="shared" si="0"/>
        <v/>
      </c>
      <c r="I27" s="15" t="str">
        <f t="shared" si="4"/>
        <v/>
      </c>
      <c r="J27" s="15" t="str">
        <f t="shared" si="5"/>
        <v/>
      </c>
      <c r="K27" s="15">
        <f t="shared" si="6"/>
        <v>0</v>
      </c>
      <c r="L27" s="2" t="str">
        <f>IF(G27="","",IF(D27="",VLOOKUP(F$1,時給管理!B$2:J$14,MATCH(C27,時給管理!C$2:I$2,0)+1,FALSE),VLOOKUP(F$1,時給管理!B$2:J$14,9,FALSE)))</f>
        <v/>
      </c>
    </row>
    <row r="28" spans="2:12" x14ac:dyDescent="0.45">
      <c r="B28" s="10">
        <f t="shared" si="1"/>
        <v>45164</v>
      </c>
      <c r="C28" s="2" t="str">
        <f t="shared" si="2"/>
        <v>土曜日</v>
      </c>
      <c r="D28" s="2" t="str">
        <f>IFERROR(VLOOKUP(B28,祝日の設定!A$2:B$40,2,FALSE),"")</f>
        <v/>
      </c>
      <c r="E28" s="9"/>
      <c r="F28" s="9"/>
      <c r="G28" s="11" t="str">
        <f t="shared" si="3"/>
        <v/>
      </c>
      <c r="H28" s="12" t="str">
        <f t="shared" si="0"/>
        <v/>
      </c>
      <c r="I28" s="15" t="str">
        <f t="shared" si="4"/>
        <v/>
      </c>
      <c r="J28" s="15" t="str">
        <f t="shared" si="5"/>
        <v/>
      </c>
      <c r="K28" s="15">
        <f t="shared" si="6"/>
        <v>0</v>
      </c>
      <c r="L28" s="2" t="str">
        <f>IF(G28="","",IF(D28="",VLOOKUP(F$1,時給管理!B$2:J$14,MATCH(C28,時給管理!C$2:I$2,0)+1,FALSE),VLOOKUP(F$1,時給管理!B$2:J$14,9,FALSE)))</f>
        <v/>
      </c>
    </row>
    <row r="29" spans="2:12" x14ac:dyDescent="0.45">
      <c r="B29" s="10">
        <f t="shared" si="1"/>
        <v>45165</v>
      </c>
      <c r="C29" s="2" t="str">
        <f t="shared" si="2"/>
        <v>日曜日</v>
      </c>
      <c r="D29" s="2" t="str">
        <f>IFERROR(VLOOKUP(B29,祝日の設定!A$2:B$40,2,FALSE),"")</f>
        <v/>
      </c>
      <c r="E29" s="9"/>
      <c r="F29" s="9"/>
      <c r="G29" s="11" t="str">
        <f t="shared" si="3"/>
        <v/>
      </c>
      <c r="H29" s="12" t="str">
        <f t="shared" si="0"/>
        <v/>
      </c>
      <c r="I29" s="15" t="str">
        <f t="shared" si="4"/>
        <v/>
      </c>
      <c r="J29" s="15" t="str">
        <f t="shared" si="5"/>
        <v/>
      </c>
      <c r="K29" s="15">
        <f t="shared" si="6"/>
        <v>0</v>
      </c>
      <c r="L29" s="2" t="str">
        <f>IF(G29="","",IF(D29="",VLOOKUP(F$1,時給管理!B$2:J$14,MATCH(C29,時給管理!C$2:I$2,0)+1,FALSE),VLOOKUP(F$1,時給管理!B$2:J$14,9,FALSE)))</f>
        <v/>
      </c>
    </row>
    <row r="30" spans="2:12" x14ac:dyDescent="0.45">
      <c r="B30" s="10">
        <f t="shared" si="1"/>
        <v>45166</v>
      </c>
      <c r="C30" s="2" t="str">
        <f t="shared" si="2"/>
        <v>月曜日</v>
      </c>
      <c r="D30" s="2" t="str">
        <f>IFERROR(VLOOKUP(B30,祝日の設定!A$2:B$40,2,FALSE),"")</f>
        <v/>
      </c>
      <c r="E30" s="9"/>
      <c r="F30" s="9"/>
      <c r="G30" s="11" t="str">
        <f t="shared" si="3"/>
        <v/>
      </c>
      <c r="H30" s="12" t="str">
        <f t="shared" si="0"/>
        <v/>
      </c>
      <c r="I30" s="15" t="str">
        <f t="shared" si="4"/>
        <v/>
      </c>
      <c r="J30" s="15" t="str">
        <f t="shared" si="5"/>
        <v/>
      </c>
      <c r="K30" s="15">
        <f t="shared" si="6"/>
        <v>0</v>
      </c>
      <c r="L30" s="2" t="str">
        <f>IF(G30="","",IF(D30="",VLOOKUP(F$1,時給管理!B$2:J$14,MATCH(C30,時給管理!C$2:I$2,0)+1,FALSE),VLOOKUP(F$1,時給管理!B$2:J$14,9,FALSE)))</f>
        <v/>
      </c>
    </row>
    <row r="31" spans="2:12" x14ac:dyDescent="0.45">
      <c r="B31" s="10">
        <f t="shared" si="1"/>
        <v>45167</v>
      </c>
      <c r="C31" s="2" t="str">
        <f t="shared" si="2"/>
        <v>火曜日</v>
      </c>
      <c r="D31" s="2" t="str">
        <f>IFERROR(VLOOKUP(B31,祝日の設定!A$2:B$40,2,FALSE),"")</f>
        <v/>
      </c>
      <c r="E31" s="9"/>
      <c r="F31" s="9"/>
      <c r="G31" s="11" t="str">
        <f t="shared" si="3"/>
        <v/>
      </c>
      <c r="H31" s="12" t="str">
        <f t="shared" si="0"/>
        <v/>
      </c>
      <c r="I31" s="15" t="str">
        <f t="shared" si="4"/>
        <v/>
      </c>
      <c r="J31" s="15" t="str">
        <f t="shared" si="5"/>
        <v/>
      </c>
      <c r="K31" s="15">
        <f t="shared" si="6"/>
        <v>0</v>
      </c>
      <c r="L31" s="2" t="str">
        <f>IF(G31="","",IF(D31="",VLOOKUP(F$1,時給管理!B$2:J$14,MATCH(C31,時給管理!C$2:I$2,0)+1,FALSE),VLOOKUP(F$1,時給管理!B$2:J$14,9,FALSE)))</f>
        <v/>
      </c>
    </row>
    <row r="32" spans="2:12" x14ac:dyDescent="0.45">
      <c r="B32" s="10">
        <f t="shared" si="1"/>
        <v>45168</v>
      </c>
      <c r="C32" s="2" t="str">
        <f t="shared" si="2"/>
        <v>水曜日</v>
      </c>
      <c r="D32" s="2" t="str">
        <f>IFERROR(VLOOKUP(B32,祝日の設定!A$2:B$40,2,FALSE),"")</f>
        <v/>
      </c>
      <c r="E32" s="9"/>
      <c r="F32" s="9"/>
      <c r="G32" s="11" t="str">
        <f t="shared" si="3"/>
        <v/>
      </c>
      <c r="H32" s="12" t="str">
        <f t="shared" si="0"/>
        <v/>
      </c>
      <c r="I32" s="15" t="str">
        <f t="shared" si="4"/>
        <v/>
      </c>
      <c r="J32" s="15" t="str">
        <f t="shared" si="5"/>
        <v/>
      </c>
      <c r="K32" s="15">
        <f t="shared" si="6"/>
        <v>0</v>
      </c>
      <c r="L32" s="2" t="str">
        <f>IF(G32="","",IF(D32="",VLOOKUP(F$1,時給管理!B$2:J$14,MATCH(C32,時給管理!C$2:I$2,0)+1,FALSE),VLOOKUP(F$1,時給管理!B$2:J$14,9,FALSE)))</f>
        <v/>
      </c>
    </row>
    <row r="33" spans="1:12" x14ac:dyDescent="0.45">
      <c r="B33" s="10">
        <f t="shared" si="1"/>
        <v>45169</v>
      </c>
      <c r="C33" s="2" t="str">
        <f t="shared" si="2"/>
        <v>木曜日</v>
      </c>
      <c r="D33" s="2" t="str">
        <f>IFERROR(VLOOKUP(B33,祝日の設定!A$2:B$40,2,FALSE),"")</f>
        <v/>
      </c>
      <c r="E33" s="9"/>
      <c r="F33" s="9"/>
      <c r="G33" s="11" t="str">
        <f t="shared" si="3"/>
        <v/>
      </c>
      <c r="H33" s="12" t="str">
        <f t="shared" si="0"/>
        <v/>
      </c>
      <c r="I33" s="15" t="str">
        <f t="shared" si="4"/>
        <v/>
      </c>
      <c r="J33" s="15" t="str">
        <f t="shared" si="5"/>
        <v/>
      </c>
      <c r="K33" s="15">
        <f t="shared" si="6"/>
        <v>0</v>
      </c>
      <c r="L33" s="2" t="str">
        <f>IF(G33="","",IF(D33="",VLOOKUP(F$1,時給管理!B$2:J$14,MATCH(C33,時給管理!C$2:I$2,0)+1,FALSE),VLOOKUP(F$1,時給管理!B$2:J$14,9,FALSE)))</f>
        <v/>
      </c>
    </row>
    <row r="35" spans="1:12" x14ac:dyDescent="0.45">
      <c r="A35" s="3"/>
    </row>
  </sheetData>
  <mergeCells count="1">
    <mergeCell ref="A1:C1"/>
  </mergeCells>
  <phoneticPr fontId="1"/>
  <conditionalFormatting sqref="C3:C33">
    <cfRule type="expression" dxfId="19" priority="2">
      <formula>IF($D3="",FALSE,TRUE)</formula>
    </cfRule>
  </conditionalFormatting>
  <conditionalFormatting sqref="C3:C33">
    <cfRule type="expression" dxfId="18" priority="3">
      <formula>$C3="日曜日"</formula>
    </cfRule>
    <cfRule type="expression" dxfId="17" priority="4">
      <formula>$C3="土曜日"</formula>
    </cfRule>
  </conditionalFormatting>
  <conditionalFormatting sqref="D3:D33">
    <cfRule type="expression" dxfId="16" priority="1">
      <formula>IF($C3="",FALSE,TRUE)</formula>
    </cfRule>
  </conditionalFormatting>
  <pageMargins left="0.7" right="0.7" top="0.75" bottom="0.75" header="0.3" footer="0.3"/>
  <pageSetup paperSize="9" scale="4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0560D-7B83-4454-959C-121A6E1085CF}">
  <sheetPr codeName="Sheet9">
    <pageSetUpPr fitToPage="1"/>
  </sheetPr>
  <dimension ref="A1:N35"/>
  <sheetViews>
    <sheetView topLeftCell="A3" zoomScale="73" workbookViewId="0">
      <selection activeCell="H36" sqref="H36"/>
    </sheetView>
  </sheetViews>
  <sheetFormatPr defaultRowHeight="18" x14ac:dyDescent="0.45"/>
  <cols>
    <col min="1" max="1" width="10" bestFit="1" customWidth="1"/>
    <col min="5" max="5" width="9.19921875" style="8" customWidth="1"/>
    <col min="6" max="6" width="8.69921875" style="8"/>
    <col min="9" max="9" width="10.19921875" customWidth="1"/>
    <col min="12" max="12" width="12.59765625" bestFit="1" customWidth="1"/>
    <col min="13" max="13" width="14.59765625" bestFit="1" customWidth="1"/>
  </cols>
  <sheetData>
    <row r="1" spans="1:14" ht="26.4" x14ac:dyDescent="0.45">
      <c r="A1" s="24">
        <f>main!A1</f>
        <v>45139</v>
      </c>
      <c r="B1" s="24"/>
      <c r="C1" s="24"/>
      <c r="D1" s="14"/>
      <c r="E1" s="13" t="s">
        <v>2</v>
      </c>
      <c r="F1" s="13" t="s">
        <v>54</v>
      </c>
    </row>
    <row r="2" spans="1:14" x14ac:dyDescent="0.45">
      <c r="B2" s="2"/>
      <c r="C2" s="2"/>
      <c r="D2" s="2" t="s">
        <v>36</v>
      </c>
      <c r="E2" s="9" t="s">
        <v>3</v>
      </c>
      <c r="F2" s="9" t="s">
        <v>4</v>
      </c>
      <c r="G2" s="2" t="s">
        <v>5</v>
      </c>
      <c r="H2" s="2" t="s">
        <v>7</v>
      </c>
      <c r="I2" s="2" t="s">
        <v>32</v>
      </c>
      <c r="J2" s="2" t="s">
        <v>6</v>
      </c>
      <c r="K2" s="2" t="s">
        <v>31</v>
      </c>
      <c r="L2" s="2" t="s">
        <v>1</v>
      </c>
    </row>
    <row r="3" spans="1:14" x14ac:dyDescent="0.45">
      <c r="B3" s="10">
        <f>main!A1</f>
        <v>45139</v>
      </c>
      <c r="C3" s="2" t="str">
        <f>TEXT(B3,"aaaa")</f>
        <v>火曜日</v>
      </c>
      <c r="D3" s="2" t="str">
        <f>IFERROR(VLOOKUP(B3,祝日の設定!A$2:B$40,2,FALSE),"")</f>
        <v/>
      </c>
      <c r="E3" s="9"/>
      <c r="F3" s="9"/>
      <c r="G3" s="11" t="str">
        <f>IF(E3="","",IF(F3&lt;1/24*5,F3-E3+1,F3-E3))</f>
        <v/>
      </c>
      <c r="H3" s="12" t="str">
        <f t="shared" ref="H3:H33" si="0">IF(E3="","",IF(F3&gt;1/24*22,F3-1/24*22,IF(F3&lt;1/24*5,F3+1-1/24*22,"")))</f>
        <v/>
      </c>
      <c r="I3" s="15" t="str">
        <f>IFERROR(G3*L3*24,"")</f>
        <v/>
      </c>
      <c r="J3" s="15" t="str">
        <f>IFERROR(H3*L3*0.25*24,"")</f>
        <v/>
      </c>
      <c r="K3" s="15">
        <f>SUM(I3:J3)</f>
        <v>0</v>
      </c>
      <c r="L3" s="2" t="str">
        <f>IF(G3="","",IF(D3="",VLOOKUP(F$1,時給管理!B$2:J$14,MATCH(C3,時給管理!C$2:I$2,0)+1,FALSE),VLOOKUP(F$1,時給管理!B$2:J$14,9,FALSE)))</f>
        <v/>
      </c>
      <c r="M3" t="s">
        <v>33</v>
      </c>
      <c r="N3" s="7">
        <f>ROUNDUP(SUM(I3:I33),0)</f>
        <v>54278</v>
      </c>
    </row>
    <row r="4" spans="1:14" x14ac:dyDescent="0.45">
      <c r="B4" s="10">
        <f t="shared" ref="B4:B33" si="1">IF(B3="","",IF(EDATE(B$3,1)=B3+1,"",B$3+ROW(B4)-3))</f>
        <v>45140</v>
      </c>
      <c r="C4" s="2" t="str">
        <f t="shared" ref="C4:C33" si="2">TEXT(B4,"aaaa")</f>
        <v>水曜日</v>
      </c>
      <c r="D4" s="2" t="str">
        <f>IFERROR(VLOOKUP(B4,祝日の設定!A$2:B$40,2,FALSE),"")</f>
        <v/>
      </c>
      <c r="E4" s="9"/>
      <c r="F4" s="9"/>
      <c r="G4" s="11" t="str">
        <f t="shared" ref="G4:G33" si="3">IF(E4="","",IF(F4&lt;1/24*5,F4-E4+1,F4-E4))</f>
        <v/>
      </c>
      <c r="H4" s="12" t="str">
        <f t="shared" si="0"/>
        <v/>
      </c>
      <c r="I4" s="15" t="str">
        <f t="shared" ref="I4:I33" si="4">IFERROR(G4*L4*24,"")</f>
        <v/>
      </c>
      <c r="J4" s="15" t="str">
        <f t="shared" ref="J4:J33" si="5">IFERROR(H4*L4*0.25*24,"")</f>
        <v/>
      </c>
      <c r="K4" s="15">
        <f t="shared" ref="K4:K33" si="6">SUM(I4:J4)</f>
        <v>0</v>
      </c>
      <c r="L4" s="2" t="str">
        <f>IF(G4="","",IF(D4="",VLOOKUP(F$1,時給管理!B$2:J$14,MATCH(C4,時給管理!C$2:I$2,0)+1,FALSE),VLOOKUP(F$1,時給管理!B$2:J$14,9,FALSE)))</f>
        <v/>
      </c>
      <c r="M4" t="s">
        <v>34</v>
      </c>
      <c r="N4" s="7">
        <f>ROUNDUP(SUM(J3:J33),)</f>
        <v>3989</v>
      </c>
    </row>
    <row r="5" spans="1:14" x14ac:dyDescent="0.45">
      <c r="B5" s="10">
        <f t="shared" si="1"/>
        <v>45141</v>
      </c>
      <c r="C5" s="2" t="str">
        <f t="shared" si="2"/>
        <v>木曜日</v>
      </c>
      <c r="D5" s="2" t="str">
        <f>IFERROR(VLOOKUP(B5,祝日の設定!A$2:B$40,2,FALSE),"")</f>
        <v/>
      </c>
      <c r="E5" s="9"/>
      <c r="F5" s="9"/>
      <c r="G5" s="11" t="str">
        <f t="shared" si="3"/>
        <v/>
      </c>
      <c r="H5" s="12" t="str">
        <f t="shared" si="0"/>
        <v/>
      </c>
      <c r="I5" s="15" t="str">
        <f t="shared" si="4"/>
        <v/>
      </c>
      <c r="J5" s="15" t="str">
        <f t="shared" si="5"/>
        <v/>
      </c>
      <c r="K5" s="15">
        <f t="shared" si="6"/>
        <v>0</v>
      </c>
      <c r="L5" s="2" t="str">
        <f>IF(G5="","",IF(D5="",VLOOKUP(F$1,時給管理!B$2:J$14,MATCH(C5,時給管理!C$2:I$2,0)+1,FALSE),VLOOKUP(F$1,時給管理!B$2:J$14,9,FALSE)))</f>
        <v/>
      </c>
      <c r="M5" t="s">
        <v>35</v>
      </c>
      <c r="N5" s="7">
        <f>SUM(N3:N4)</f>
        <v>58267</v>
      </c>
    </row>
    <row r="6" spans="1:14" x14ac:dyDescent="0.45">
      <c r="B6" s="10">
        <f t="shared" si="1"/>
        <v>45142</v>
      </c>
      <c r="C6" s="2" t="str">
        <f t="shared" si="2"/>
        <v>金曜日</v>
      </c>
      <c r="D6" s="2" t="str">
        <f>IFERROR(VLOOKUP(B6,祝日の設定!A$2:B$40,2,FALSE),"")</f>
        <v/>
      </c>
      <c r="E6" s="9"/>
      <c r="F6" s="9"/>
      <c r="G6" s="11" t="str">
        <f t="shared" si="3"/>
        <v/>
      </c>
      <c r="H6" s="12" t="str">
        <f t="shared" si="0"/>
        <v/>
      </c>
      <c r="I6" s="15" t="str">
        <f t="shared" si="4"/>
        <v/>
      </c>
      <c r="J6" s="15" t="str">
        <f t="shared" si="5"/>
        <v/>
      </c>
      <c r="K6" s="15">
        <f t="shared" si="6"/>
        <v>0</v>
      </c>
      <c r="L6" s="2" t="str">
        <f>IF(G6="","",IF(D6="",VLOOKUP(F$1,時給管理!B$2:J$14,MATCH(C6,時給管理!C$2:I$2,0)+1,FALSE),VLOOKUP(F$1,時給管理!B$2:J$14,9,FALSE)))</f>
        <v/>
      </c>
    </row>
    <row r="7" spans="1:14" x14ac:dyDescent="0.45">
      <c r="B7" s="10">
        <f t="shared" si="1"/>
        <v>45143</v>
      </c>
      <c r="C7" s="2" t="str">
        <f t="shared" si="2"/>
        <v>土曜日</v>
      </c>
      <c r="D7" s="2" t="str">
        <f>IFERROR(VLOOKUP(B7,祝日の設定!A$2:B$40,2,FALSE),"")</f>
        <v/>
      </c>
      <c r="E7" s="9">
        <v>0.74722222222222223</v>
      </c>
      <c r="F7" s="9">
        <v>0.99652777777777779</v>
      </c>
      <c r="G7" s="11">
        <f t="shared" si="3"/>
        <v>0.24930555555555556</v>
      </c>
      <c r="H7" s="12">
        <f t="shared" si="0"/>
        <v>7.986111111111116E-2</v>
      </c>
      <c r="I7" s="15">
        <f t="shared" si="4"/>
        <v>5983.3333333333339</v>
      </c>
      <c r="J7" s="15">
        <f t="shared" si="5"/>
        <v>479.16666666666697</v>
      </c>
      <c r="K7" s="15">
        <f t="shared" si="6"/>
        <v>6462.5000000000009</v>
      </c>
      <c r="L7" s="2">
        <f>IF(G7="","",IF(D7="",VLOOKUP(F$1,時給管理!B$2:J$14,MATCH(C7,時給管理!C$2:I$2,0)+1,FALSE),VLOOKUP(F$1,時給管理!B$2:J$14,9,FALSE)))</f>
        <v>1000</v>
      </c>
    </row>
    <row r="8" spans="1:14" x14ac:dyDescent="0.45">
      <c r="B8" s="10">
        <f t="shared" si="1"/>
        <v>45144</v>
      </c>
      <c r="C8" s="2" t="str">
        <f t="shared" si="2"/>
        <v>日曜日</v>
      </c>
      <c r="D8" s="2" t="str">
        <f>IFERROR(VLOOKUP(B8,祝日の設定!A$2:B$40,2,FALSE),"")</f>
        <v/>
      </c>
      <c r="E8" s="9"/>
      <c r="F8" s="9"/>
      <c r="G8" s="11" t="str">
        <f t="shared" si="3"/>
        <v/>
      </c>
      <c r="H8" s="12" t="str">
        <f t="shared" si="0"/>
        <v/>
      </c>
      <c r="I8" s="15" t="str">
        <f t="shared" si="4"/>
        <v/>
      </c>
      <c r="J8" s="15" t="str">
        <f t="shared" si="5"/>
        <v/>
      </c>
      <c r="K8" s="15">
        <f t="shared" si="6"/>
        <v>0</v>
      </c>
      <c r="L8" s="2" t="str">
        <f>IF(G8="","",IF(D8="",VLOOKUP(F$1,時給管理!B$2:J$14,MATCH(C8,時給管理!C$2:I$2,0)+1,FALSE),VLOOKUP(F$1,時給管理!B$2:J$14,9,FALSE)))</f>
        <v/>
      </c>
    </row>
    <row r="9" spans="1:14" x14ac:dyDescent="0.45">
      <c r="B9" s="10">
        <f t="shared" si="1"/>
        <v>45145</v>
      </c>
      <c r="C9" s="2" t="str">
        <f t="shared" si="2"/>
        <v>月曜日</v>
      </c>
      <c r="D9" s="2" t="str">
        <f>IFERROR(VLOOKUP(B9,祝日の設定!A$2:B$40,2,FALSE),"")</f>
        <v/>
      </c>
      <c r="E9" s="9"/>
      <c r="F9" s="9"/>
      <c r="G9" s="11" t="str">
        <f t="shared" si="3"/>
        <v/>
      </c>
      <c r="H9" s="12" t="str">
        <f t="shared" si="0"/>
        <v/>
      </c>
      <c r="I9" s="15" t="str">
        <f t="shared" si="4"/>
        <v/>
      </c>
      <c r="J9" s="15" t="str">
        <f t="shared" si="5"/>
        <v/>
      </c>
      <c r="K9" s="15">
        <f t="shared" si="6"/>
        <v>0</v>
      </c>
      <c r="L9" s="2" t="str">
        <f>IF(G9="","",IF(D9="",VLOOKUP(F$1,時給管理!B$2:J$14,MATCH(C9,時給管理!C$2:I$2,0)+1,FALSE),VLOOKUP(F$1,時給管理!B$2:J$14,9,FALSE)))</f>
        <v/>
      </c>
    </row>
    <row r="10" spans="1:14" x14ac:dyDescent="0.45">
      <c r="B10" s="10">
        <f t="shared" si="1"/>
        <v>45146</v>
      </c>
      <c r="C10" s="2" t="str">
        <f t="shared" si="2"/>
        <v>火曜日</v>
      </c>
      <c r="D10" s="2" t="str">
        <f>IFERROR(VLOOKUP(B10,祝日の設定!A$2:B$40,2,FALSE),"")</f>
        <v/>
      </c>
      <c r="E10" s="9"/>
      <c r="F10" s="9"/>
      <c r="G10" s="11" t="str">
        <f t="shared" si="3"/>
        <v/>
      </c>
      <c r="H10" s="12" t="str">
        <f t="shared" si="0"/>
        <v/>
      </c>
      <c r="I10" s="15" t="str">
        <f t="shared" si="4"/>
        <v/>
      </c>
      <c r="J10" s="15" t="str">
        <f t="shared" si="5"/>
        <v/>
      </c>
      <c r="K10" s="15">
        <f t="shared" si="6"/>
        <v>0</v>
      </c>
      <c r="L10" s="2" t="str">
        <f>IF(G10="","",IF(D10="",VLOOKUP(F$1,時給管理!B$2:J$14,MATCH(C10,時給管理!C$2:I$2,0)+1,FALSE),VLOOKUP(F$1,時給管理!B$2:J$14,9,FALSE)))</f>
        <v/>
      </c>
    </row>
    <row r="11" spans="1:14" x14ac:dyDescent="0.45">
      <c r="B11" s="10">
        <f t="shared" si="1"/>
        <v>45147</v>
      </c>
      <c r="C11" s="2" t="str">
        <f t="shared" si="2"/>
        <v>水曜日</v>
      </c>
      <c r="D11" s="2" t="str">
        <f>IFERROR(VLOOKUP(B11,祝日の設定!A$2:B$40,2,FALSE),"")</f>
        <v/>
      </c>
      <c r="E11" s="9"/>
      <c r="F11" s="9"/>
      <c r="G11" s="11" t="str">
        <f t="shared" si="3"/>
        <v/>
      </c>
      <c r="H11" s="12" t="str">
        <f t="shared" si="0"/>
        <v/>
      </c>
      <c r="I11" s="15" t="str">
        <f t="shared" si="4"/>
        <v/>
      </c>
      <c r="J11" s="15" t="str">
        <f t="shared" si="5"/>
        <v/>
      </c>
      <c r="K11" s="15">
        <f t="shared" si="6"/>
        <v>0</v>
      </c>
      <c r="L11" s="2" t="str">
        <f>IF(G11="","",IF(D11="",VLOOKUP(F$1,時給管理!B$2:J$14,MATCH(C11,時給管理!C$2:I$2,0)+1,FALSE),VLOOKUP(F$1,時給管理!B$2:J$14,9,FALSE)))</f>
        <v/>
      </c>
    </row>
    <row r="12" spans="1:14" x14ac:dyDescent="0.45">
      <c r="B12" s="10">
        <f t="shared" si="1"/>
        <v>45148</v>
      </c>
      <c r="C12" s="2" t="str">
        <f t="shared" si="2"/>
        <v>木曜日</v>
      </c>
      <c r="D12" s="2" t="str">
        <f>IFERROR(VLOOKUP(B12,祝日の設定!A$2:B$40,2,FALSE),"")</f>
        <v/>
      </c>
      <c r="E12" s="9">
        <v>0.75069444444444444</v>
      </c>
      <c r="F12" s="9">
        <v>0.97499999999999998</v>
      </c>
      <c r="G12" s="11">
        <f t="shared" si="3"/>
        <v>0.22430555555555554</v>
      </c>
      <c r="H12" s="12">
        <f t="shared" si="0"/>
        <v>5.8333333333333348E-2</v>
      </c>
      <c r="I12" s="15">
        <f t="shared" si="4"/>
        <v>4629.6666666666661</v>
      </c>
      <c r="J12" s="15">
        <f t="shared" si="5"/>
        <v>301.00000000000006</v>
      </c>
      <c r="K12" s="15">
        <f t="shared" si="6"/>
        <v>4930.6666666666661</v>
      </c>
      <c r="L12" s="2">
        <f>IF(G12="","",IF(D12="",VLOOKUP(F$1,時給管理!B$2:J$14,MATCH(C12,時給管理!C$2:I$2,0)+1,FALSE),VLOOKUP(F$1,時給管理!B$2:J$14,9,FALSE)))</f>
        <v>860</v>
      </c>
      <c r="M12" s="4"/>
    </row>
    <row r="13" spans="1:14" x14ac:dyDescent="0.45">
      <c r="B13" s="10">
        <f t="shared" si="1"/>
        <v>45149</v>
      </c>
      <c r="C13" s="2" t="str">
        <f t="shared" si="2"/>
        <v>金曜日</v>
      </c>
      <c r="D13" s="2" t="str">
        <f>IFERROR(VLOOKUP(B13,祝日の設定!A$2:B$40,2,FALSE),"")</f>
        <v>山の日</v>
      </c>
      <c r="E13" s="9">
        <v>0.74861111111111101</v>
      </c>
      <c r="F13" s="9">
        <v>1.0173611111111112</v>
      </c>
      <c r="G13" s="11">
        <f t="shared" si="3"/>
        <v>0.26875000000000016</v>
      </c>
      <c r="H13" s="12">
        <f t="shared" si="0"/>
        <v>0.10069444444444453</v>
      </c>
      <c r="I13" s="15">
        <f t="shared" si="4"/>
        <v>6450.0000000000036</v>
      </c>
      <c r="J13" s="15">
        <f t="shared" si="5"/>
        <v>604.1666666666672</v>
      </c>
      <c r="K13" s="15">
        <f t="shared" si="6"/>
        <v>7054.1666666666706</v>
      </c>
      <c r="L13" s="2">
        <f>IF(G13="","",IF(D13="",VLOOKUP(F$1,時給管理!B$2:J$14,MATCH(C13,時給管理!C$2:I$2,0)+1,FALSE),VLOOKUP(F$1,時給管理!B$2:J$14,9,FALSE)))</f>
        <v>1000</v>
      </c>
    </row>
    <row r="14" spans="1:14" x14ac:dyDescent="0.45">
      <c r="B14" s="10">
        <f t="shared" si="1"/>
        <v>45150</v>
      </c>
      <c r="C14" s="2" t="str">
        <f t="shared" si="2"/>
        <v>土曜日</v>
      </c>
      <c r="D14" s="2" t="str">
        <f>IFERROR(VLOOKUP(B14,祝日の設定!A$2:B$40,2,FALSE),"")</f>
        <v/>
      </c>
      <c r="E14" s="9">
        <v>0.74583333333333324</v>
      </c>
      <c r="F14" s="9">
        <v>1.0145833333333334</v>
      </c>
      <c r="G14" s="11">
        <f t="shared" si="3"/>
        <v>0.26875000000000016</v>
      </c>
      <c r="H14" s="12">
        <f t="shared" si="0"/>
        <v>9.7916666666666763E-2</v>
      </c>
      <c r="I14" s="15">
        <f t="shared" si="4"/>
        <v>6450.0000000000036</v>
      </c>
      <c r="J14" s="15">
        <f t="shared" si="5"/>
        <v>587.50000000000057</v>
      </c>
      <c r="K14" s="15">
        <f t="shared" si="6"/>
        <v>7037.5000000000045</v>
      </c>
      <c r="L14" s="2">
        <f>IF(G14="","",IF(D14="",VLOOKUP(F$1,時給管理!B$2:J$14,MATCH(C14,時給管理!C$2:I$2,0)+1,FALSE),VLOOKUP(F$1,時給管理!B$2:J$14,9,FALSE)))</f>
        <v>1000</v>
      </c>
    </row>
    <row r="15" spans="1:14" x14ac:dyDescent="0.45">
      <c r="B15" s="10">
        <f t="shared" si="1"/>
        <v>45151</v>
      </c>
      <c r="C15" s="2" t="str">
        <f t="shared" si="2"/>
        <v>日曜日</v>
      </c>
      <c r="D15" s="2" t="str">
        <f>IFERROR(VLOOKUP(B15,祝日の設定!A$2:B$40,2,FALSE),"")</f>
        <v/>
      </c>
      <c r="E15" s="9">
        <v>0.74583333333333324</v>
      </c>
      <c r="F15" s="9">
        <v>0.95694444444444438</v>
      </c>
      <c r="G15" s="11">
        <f t="shared" si="3"/>
        <v>0.21111111111111114</v>
      </c>
      <c r="H15" s="12">
        <f t="shared" si="0"/>
        <v>4.0277777777777746E-2</v>
      </c>
      <c r="I15" s="15">
        <f t="shared" si="4"/>
        <v>4357.3333333333339</v>
      </c>
      <c r="J15" s="15">
        <f t="shared" si="5"/>
        <v>207.8333333333332</v>
      </c>
      <c r="K15" s="15">
        <f t="shared" si="6"/>
        <v>4565.166666666667</v>
      </c>
      <c r="L15" s="2">
        <f>IF(G15="","",IF(D15="",VLOOKUP(F$1,時給管理!B$2:J$14,MATCH(C15,時給管理!C$2:I$2,0)+1,FALSE),VLOOKUP(F$1,時給管理!B$2:J$14,9,FALSE)))</f>
        <v>860</v>
      </c>
    </row>
    <row r="16" spans="1:14" x14ac:dyDescent="0.45">
      <c r="B16" s="10">
        <f t="shared" si="1"/>
        <v>45152</v>
      </c>
      <c r="C16" s="2" t="str">
        <f t="shared" si="2"/>
        <v>月曜日</v>
      </c>
      <c r="D16" s="2" t="str">
        <f>IFERROR(VLOOKUP(B16,祝日の設定!A$2:B$40,2,FALSE),"")</f>
        <v/>
      </c>
      <c r="E16" s="9">
        <v>0.74861111111111101</v>
      </c>
      <c r="F16" s="9">
        <v>0.9604166666666667</v>
      </c>
      <c r="G16" s="11">
        <f t="shared" si="3"/>
        <v>0.21180555555555569</v>
      </c>
      <c r="H16" s="12">
        <f t="shared" si="0"/>
        <v>4.3750000000000067E-2</v>
      </c>
      <c r="I16" s="15">
        <f t="shared" si="4"/>
        <v>4371.6666666666697</v>
      </c>
      <c r="J16" s="15">
        <f t="shared" si="5"/>
        <v>225.75000000000034</v>
      </c>
      <c r="K16" s="15">
        <f t="shared" si="6"/>
        <v>4597.4166666666697</v>
      </c>
      <c r="L16" s="2">
        <f>IF(G16="","",IF(D16="",VLOOKUP(F$1,時給管理!B$2:J$14,MATCH(C16,時給管理!C$2:I$2,0)+1,FALSE),VLOOKUP(F$1,時給管理!B$2:J$14,9,FALSE)))</f>
        <v>860</v>
      </c>
    </row>
    <row r="17" spans="2:12" x14ac:dyDescent="0.45">
      <c r="B17" s="10">
        <f t="shared" si="1"/>
        <v>45153</v>
      </c>
      <c r="C17" s="2" t="str">
        <f t="shared" si="2"/>
        <v>火曜日</v>
      </c>
      <c r="D17" s="2" t="str">
        <f>IFERROR(VLOOKUP(B17,祝日の設定!A$2:B$40,2,FALSE),"")</f>
        <v/>
      </c>
      <c r="E17" s="9">
        <v>0.74861111111111101</v>
      </c>
      <c r="F17" s="9">
        <v>0.92152777777777783</v>
      </c>
      <c r="G17" s="11">
        <f t="shared" si="3"/>
        <v>0.17291666666666683</v>
      </c>
      <c r="H17" s="12">
        <f t="shared" si="0"/>
        <v>4.8611111111112049E-3</v>
      </c>
      <c r="I17" s="15">
        <f t="shared" si="4"/>
        <v>3569.0000000000036</v>
      </c>
      <c r="J17" s="15">
        <f t="shared" si="5"/>
        <v>25.083333333333819</v>
      </c>
      <c r="K17" s="15">
        <f t="shared" si="6"/>
        <v>3594.0833333333376</v>
      </c>
      <c r="L17" s="2">
        <f>IF(G17="","",IF(D17="",VLOOKUP(F$1,時給管理!B$2:J$14,MATCH(C17,時給管理!C$2:I$2,0)+1,FALSE),VLOOKUP(F$1,時給管理!B$2:J$14,9,FALSE)))</f>
        <v>860</v>
      </c>
    </row>
    <row r="18" spans="2:12" x14ac:dyDescent="0.45">
      <c r="B18" s="10">
        <f t="shared" si="1"/>
        <v>45154</v>
      </c>
      <c r="C18" s="2" t="str">
        <f t="shared" si="2"/>
        <v>水曜日</v>
      </c>
      <c r="D18" s="2" t="str">
        <f>IFERROR(VLOOKUP(B18,祝日の設定!A$2:B$40,2,FALSE),"")</f>
        <v/>
      </c>
      <c r="E18" s="9"/>
      <c r="F18" s="9"/>
      <c r="G18" s="11" t="str">
        <f t="shared" si="3"/>
        <v/>
      </c>
      <c r="H18" s="12" t="str">
        <f t="shared" si="0"/>
        <v/>
      </c>
      <c r="I18" s="15" t="str">
        <f t="shared" si="4"/>
        <v/>
      </c>
      <c r="J18" s="15" t="str">
        <f t="shared" si="5"/>
        <v/>
      </c>
      <c r="K18" s="15">
        <f t="shared" si="6"/>
        <v>0</v>
      </c>
      <c r="L18" s="2" t="str">
        <f>IF(G18="","",IF(D18="",VLOOKUP(F$1,時給管理!B$2:J$14,MATCH(C18,時給管理!C$2:I$2,0)+1,FALSE),VLOOKUP(F$1,時給管理!B$2:J$14,9,FALSE)))</f>
        <v/>
      </c>
    </row>
    <row r="19" spans="2:12" x14ac:dyDescent="0.45">
      <c r="B19" s="10">
        <f t="shared" si="1"/>
        <v>45155</v>
      </c>
      <c r="C19" s="2" t="str">
        <f t="shared" si="2"/>
        <v>木曜日</v>
      </c>
      <c r="D19" s="2" t="str">
        <f>IFERROR(VLOOKUP(B19,祝日の設定!A$2:B$40,2,FALSE),"")</f>
        <v/>
      </c>
      <c r="E19" s="9"/>
      <c r="F19" s="9"/>
      <c r="G19" s="11" t="str">
        <f t="shared" si="3"/>
        <v/>
      </c>
      <c r="H19" s="12" t="str">
        <f t="shared" si="0"/>
        <v/>
      </c>
      <c r="I19" s="15" t="str">
        <f t="shared" si="4"/>
        <v/>
      </c>
      <c r="J19" s="15" t="str">
        <f t="shared" si="5"/>
        <v/>
      </c>
      <c r="K19" s="15">
        <f t="shared" si="6"/>
        <v>0</v>
      </c>
      <c r="L19" s="2" t="str">
        <f>IF(G19="","",IF(D19="",VLOOKUP(F$1,時給管理!B$2:J$14,MATCH(C19,時給管理!C$2:I$2,0)+1,FALSE),VLOOKUP(F$1,時給管理!B$2:J$14,9,FALSE)))</f>
        <v/>
      </c>
    </row>
    <row r="20" spans="2:12" x14ac:dyDescent="0.45">
      <c r="B20" s="10">
        <f t="shared" si="1"/>
        <v>45156</v>
      </c>
      <c r="C20" s="2" t="str">
        <f t="shared" si="2"/>
        <v>金曜日</v>
      </c>
      <c r="D20" s="2" t="str">
        <f>IFERROR(VLOOKUP(B20,祝日の設定!A$2:B$40,2,FALSE),"")</f>
        <v/>
      </c>
      <c r="E20" s="9">
        <v>0.74444444444444446</v>
      </c>
      <c r="F20" s="9">
        <v>0.99722222222222223</v>
      </c>
      <c r="G20" s="11">
        <f t="shared" si="3"/>
        <v>0.25277777777777777</v>
      </c>
      <c r="H20" s="12">
        <f t="shared" si="0"/>
        <v>8.0555555555555602E-2</v>
      </c>
      <c r="I20" s="15">
        <f t="shared" si="4"/>
        <v>6066.6666666666661</v>
      </c>
      <c r="J20" s="15">
        <f t="shared" si="5"/>
        <v>483.3333333333336</v>
      </c>
      <c r="K20" s="15">
        <f t="shared" si="6"/>
        <v>6550</v>
      </c>
      <c r="L20" s="2">
        <f>IF(G20="","",IF(D20="",VLOOKUP(F$1,時給管理!B$2:J$14,MATCH(C20,時給管理!C$2:I$2,0)+1,FALSE),VLOOKUP(F$1,時給管理!B$2:J$14,9,FALSE)))</f>
        <v>1000</v>
      </c>
    </row>
    <row r="21" spans="2:12" x14ac:dyDescent="0.45">
      <c r="B21" s="10">
        <f t="shared" si="1"/>
        <v>45157</v>
      </c>
      <c r="C21" s="2" t="str">
        <f t="shared" si="2"/>
        <v>土曜日</v>
      </c>
      <c r="D21" s="2" t="str">
        <f>IFERROR(VLOOKUP(B21,祝日の設定!A$2:B$40,2,FALSE),"")</f>
        <v/>
      </c>
      <c r="E21" s="9">
        <v>0.74930555555555556</v>
      </c>
      <c r="F21" s="9">
        <v>0.99513888888888891</v>
      </c>
      <c r="G21" s="11">
        <f t="shared" si="3"/>
        <v>0.24583333333333335</v>
      </c>
      <c r="H21" s="12">
        <f t="shared" si="0"/>
        <v>7.8472222222222276E-2</v>
      </c>
      <c r="I21" s="15">
        <f t="shared" si="4"/>
        <v>5900</v>
      </c>
      <c r="J21" s="15">
        <f t="shared" si="5"/>
        <v>470.8333333333336</v>
      </c>
      <c r="K21" s="15">
        <f t="shared" si="6"/>
        <v>6370.8333333333339</v>
      </c>
      <c r="L21" s="2">
        <f>IF(G21="","",IF(D21="",VLOOKUP(F$1,時給管理!B$2:J$14,MATCH(C21,時給管理!C$2:I$2,0)+1,FALSE),VLOOKUP(F$1,時給管理!B$2:J$14,9,FALSE)))</f>
        <v>1000</v>
      </c>
    </row>
    <row r="22" spans="2:12" x14ac:dyDescent="0.45">
      <c r="B22" s="10">
        <f t="shared" si="1"/>
        <v>45158</v>
      </c>
      <c r="C22" s="2" t="str">
        <f t="shared" si="2"/>
        <v>日曜日</v>
      </c>
      <c r="D22" s="2" t="str">
        <f>IFERROR(VLOOKUP(B22,祝日の設定!A$2:B$40,2,FALSE),"")</f>
        <v/>
      </c>
      <c r="E22" s="9"/>
      <c r="F22" s="9"/>
      <c r="G22" s="11" t="str">
        <f t="shared" si="3"/>
        <v/>
      </c>
      <c r="H22" s="12" t="str">
        <f t="shared" si="0"/>
        <v/>
      </c>
      <c r="I22" s="15" t="str">
        <f t="shared" si="4"/>
        <v/>
      </c>
      <c r="J22" s="15" t="str">
        <f t="shared" si="5"/>
        <v/>
      </c>
      <c r="K22" s="15">
        <f t="shared" si="6"/>
        <v>0</v>
      </c>
      <c r="L22" s="2" t="str">
        <f>IF(G22="","",IF(D22="",VLOOKUP(F$1,時給管理!B$2:J$14,MATCH(C22,時給管理!C$2:I$2,0)+1,FALSE),VLOOKUP(F$1,時給管理!B$2:J$14,9,FALSE)))</f>
        <v/>
      </c>
    </row>
    <row r="23" spans="2:12" x14ac:dyDescent="0.45">
      <c r="B23" s="10">
        <f t="shared" si="1"/>
        <v>45159</v>
      </c>
      <c r="C23" s="2" t="str">
        <f t="shared" si="2"/>
        <v>月曜日</v>
      </c>
      <c r="D23" s="2" t="str">
        <f>IFERROR(VLOOKUP(B23,祝日の設定!A$2:B$40,2,FALSE),"")</f>
        <v/>
      </c>
      <c r="E23" s="9"/>
      <c r="F23" s="9"/>
      <c r="G23" s="11" t="str">
        <f t="shared" si="3"/>
        <v/>
      </c>
      <c r="H23" s="12" t="str">
        <f t="shared" si="0"/>
        <v/>
      </c>
      <c r="I23" s="15" t="str">
        <f t="shared" si="4"/>
        <v/>
      </c>
      <c r="J23" s="15" t="str">
        <f t="shared" si="5"/>
        <v/>
      </c>
      <c r="K23" s="15">
        <f t="shared" si="6"/>
        <v>0</v>
      </c>
      <c r="L23" s="2" t="str">
        <f>IF(G23="","",IF(D23="",VLOOKUP(F$1,時給管理!B$2:J$14,MATCH(C23,時給管理!C$2:I$2,0)+1,FALSE),VLOOKUP(F$1,時給管理!B$2:J$14,9,FALSE)))</f>
        <v/>
      </c>
    </row>
    <row r="24" spans="2:12" x14ac:dyDescent="0.45">
      <c r="B24" s="10">
        <f t="shared" si="1"/>
        <v>45160</v>
      </c>
      <c r="C24" s="2" t="str">
        <f t="shared" si="2"/>
        <v>火曜日</v>
      </c>
      <c r="D24" s="2" t="str">
        <f>IFERROR(VLOOKUP(B24,祝日の設定!A$2:B$40,2,FALSE),"")</f>
        <v/>
      </c>
      <c r="E24" s="9"/>
      <c r="F24" s="9"/>
      <c r="G24" s="11" t="str">
        <f t="shared" si="3"/>
        <v/>
      </c>
      <c r="H24" s="12" t="str">
        <f t="shared" si="0"/>
        <v/>
      </c>
      <c r="I24" s="15" t="str">
        <f t="shared" si="4"/>
        <v/>
      </c>
      <c r="J24" s="15" t="str">
        <f t="shared" si="5"/>
        <v/>
      </c>
      <c r="K24" s="15">
        <f t="shared" si="6"/>
        <v>0</v>
      </c>
      <c r="L24" s="2" t="str">
        <f>IF(G24="","",IF(D24="",VLOOKUP(F$1,時給管理!B$2:J$14,MATCH(C24,時給管理!C$2:I$2,0)+1,FALSE),VLOOKUP(F$1,時給管理!B$2:J$14,9,FALSE)))</f>
        <v/>
      </c>
    </row>
    <row r="25" spans="2:12" x14ac:dyDescent="0.45">
      <c r="B25" s="10">
        <f t="shared" si="1"/>
        <v>45161</v>
      </c>
      <c r="C25" s="2" t="str">
        <f t="shared" si="2"/>
        <v>水曜日</v>
      </c>
      <c r="D25" s="2" t="str">
        <f>IFERROR(VLOOKUP(B25,祝日の設定!A$2:B$40,2,FALSE),"")</f>
        <v/>
      </c>
      <c r="E25" s="9"/>
      <c r="F25" s="9"/>
      <c r="G25" s="11" t="str">
        <f t="shared" si="3"/>
        <v/>
      </c>
      <c r="H25" s="12" t="str">
        <f t="shared" si="0"/>
        <v/>
      </c>
      <c r="I25" s="15" t="str">
        <f t="shared" si="4"/>
        <v/>
      </c>
      <c r="J25" s="15" t="str">
        <f t="shared" si="5"/>
        <v/>
      </c>
      <c r="K25" s="15">
        <f t="shared" si="6"/>
        <v>0</v>
      </c>
      <c r="L25" s="2" t="str">
        <f>IF(G25="","",IF(D25="",VLOOKUP(F$1,時給管理!B$2:J$14,MATCH(C25,時給管理!C$2:I$2,0)+1,FALSE),VLOOKUP(F$1,時給管理!B$2:J$14,9,FALSE)))</f>
        <v/>
      </c>
    </row>
    <row r="26" spans="2:12" x14ac:dyDescent="0.45">
      <c r="B26" s="10">
        <f t="shared" si="1"/>
        <v>45162</v>
      </c>
      <c r="C26" s="2" t="str">
        <f t="shared" si="2"/>
        <v>木曜日</v>
      </c>
      <c r="D26" s="2" t="str">
        <f>IFERROR(VLOOKUP(B26,祝日の設定!A$2:B$40,2,FALSE),"")</f>
        <v/>
      </c>
      <c r="E26" s="9"/>
      <c r="F26" s="9"/>
      <c r="G26" s="11" t="str">
        <f t="shared" si="3"/>
        <v/>
      </c>
      <c r="H26" s="12" t="str">
        <f t="shared" si="0"/>
        <v/>
      </c>
      <c r="I26" s="15" t="str">
        <f t="shared" si="4"/>
        <v/>
      </c>
      <c r="J26" s="15" t="str">
        <f t="shared" si="5"/>
        <v/>
      </c>
      <c r="K26" s="15">
        <f t="shared" si="6"/>
        <v>0</v>
      </c>
      <c r="L26" s="2" t="str">
        <f>IF(G26="","",IF(D26="",VLOOKUP(F$1,時給管理!B$2:J$14,MATCH(C26,時給管理!C$2:I$2,0)+1,FALSE),VLOOKUP(F$1,時給管理!B$2:J$14,9,FALSE)))</f>
        <v/>
      </c>
    </row>
    <row r="27" spans="2:12" x14ac:dyDescent="0.45">
      <c r="B27" s="10">
        <f t="shared" si="1"/>
        <v>45163</v>
      </c>
      <c r="C27" s="2" t="str">
        <f t="shared" si="2"/>
        <v>金曜日</v>
      </c>
      <c r="D27" s="2" t="str">
        <f>IFERROR(VLOOKUP(B27,祝日の設定!A$2:B$40,2,FALSE),"")</f>
        <v/>
      </c>
      <c r="E27" s="9"/>
      <c r="F27" s="9"/>
      <c r="G27" s="11" t="str">
        <f t="shared" si="3"/>
        <v/>
      </c>
      <c r="H27" s="12" t="str">
        <f t="shared" si="0"/>
        <v/>
      </c>
      <c r="I27" s="15" t="str">
        <f t="shared" si="4"/>
        <v/>
      </c>
      <c r="J27" s="15" t="str">
        <f t="shared" si="5"/>
        <v/>
      </c>
      <c r="K27" s="15">
        <f t="shared" si="6"/>
        <v>0</v>
      </c>
      <c r="L27" s="2" t="str">
        <f>IF(G27="","",IF(D27="",VLOOKUP(F$1,時給管理!B$2:J$14,MATCH(C27,時給管理!C$2:I$2,0)+1,FALSE),VLOOKUP(F$1,時給管理!B$2:J$14,9,FALSE)))</f>
        <v/>
      </c>
    </row>
    <row r="28" spans="2:12" x14ac:dyDescent="0.45">
      <c r="B28" s="10">
        <f t="shared" si="1"/>
        <v>45164</v>
      </c>
      <c r="C28" s="2" t="str">
        <f t="shared" si="2"/>
        <v>土曜日</v>
      </c>
      <c r="D28" s="2" t="str">
        <f>IFERROR(VLOOKUP(B28,祝日の設定!A$2:B$40,2,FALSE),"")</f>
        <v/>
      </c>
      <c r="E28" s="9">
        <v>0.74652777777777779</v>
      </c>
      <c r="F28" s="9">
        <v>1.0173611111111112</v>
      </c>
      <c r="G28" s="11">
        <f t="shared" si="3"/>
        <v>0.27083333333333337</v>
      </c>
      <c r="H28" s="12">
        <f t="shared" si="0"/>
        <v>0.10069444444444453</v>
      </c>
      <c r="I28" s="15">
        <f t="shared" si="4"/>
        <v>6500.0000000000009</v>
      </c>
      <c r="J28" s="15">
        <f t="shared" si="5"/>
        <v>604.1666666666672</v>
      </c>
      <c r="K28" s="15">
        <f t="shared" si="6"/>
        <v>7104.1666666666679</v>
      </c>
      <c r="L28" s="2">
        <f>IF(G28="","",IF(D28="",VLOOKUP(F$1,時給管理!B$2:J$14,MATCH(C28,時給管理!C$2:I$2,0)+1,FALSE),VLOOKUP(F$1,時給管理!B$2:J$14,9,FALSE)))</f>
        <v>1000</v>
      </c>
    </row>
    <row r="29" spans="2:12" x14ac:dyDescent="0.45">
      <c r="B29" s="10">
        <f t="shared" si="1"/>
        <v>45165</v>
      </c>
      <c r="C29" s="2" t="str">
        <f t="shared" si="2"/>
        <v>日曜日</v>
      </c>
      <c r="D29" s="2" t="str">
        <f>IFERROR(VLOOKUP(B29,祝日の設定!A$2:B$40,2,FALSE),"")</f>
        <v/>
      </c>
      <c r="E29" s="9"/>
      <c r="F29" s="9"/>
      <c r="G29" s="11" t="str">
        <f t="shared" si="3"/>
        <v/>
      </c>
      <c r="H29" s="12" t="str">
        <f t="shared" si="0"/>
        <v/>
      </c>
      <c r="I29" s="15" t="str">
        <f t="shared" si="4"/>
        <v/>
      </c>
      <c r="J29" s="15" t="str">
        <f t="shared" si="5"/>
        <v/>
      </c>
      <c r="K29" s="15">
        <f t="shared" si="6"/>
        <v>0</v>
      </c>
      <c r="L29" s="2" t="str">
        <f>IF(G29="","",IF(D29="",VLOOKUP(F$1,時給管理!B$2:J$14,MATCH(C29,時給管理!C$2:I$2,0)+1,FALSE),VLOOKUP(F$1,時給管理!B$2:J$14,9,FALSE)))</f>
        <v/>
      </c>
    </row>
    <row r="30" spans="2:12" x14ac:dyDescent="0.45">
      <c r="B30" s="10">
        <f t="shared" si="1"/>
        <v>45166</v>
      </c>
      <c r="C30" s="2" t="str">
        <f t="shared" si="2"/>
        <v>月曜日</v>
      </c>
      <c r="D30" s="2" t="str">
        <f>IFERROR(VLOOKUP(B30,祝日の設定!A$2:B$40,2,FALSE),"")</f>
        <v/>
      </c>
      <c r="E30" s="9"/>
      <c r="F30" s="9"/>
      <c r="G30" s="11" t="str">
        <f t="shared" si="3"/>
        <v/>
      </c>
      <c r="H30" s="12" t="str">
        <f t="shared" si="0"/>
        <v/>
      </c>
      <c r="I30" s="15" t="str">
        <f t="shared" si="4"/>
        <v/>
      </c>
      <c r="J30" s="15" t="str">
        <f t="shared" si="5"/>
        <v/>
      </c>
      <c r="K30" s="15">
        <f t="shared" si="6"/>
        <v>0</v>
      </c>
      <c r="L30" s="2" t="str">
        <f>IF(G30="","",IF(D30="",VLOOKUP(F$1,時給管理!B$2:J$14,MATCH(C30,時給管理!C$2:I$2,0)+1,FALSE),VLOOKUP(F$1,時給管理!B$2:J$14,9,FALSE)))</f>
        <v/>
      </c>
    </row>
    <row r="31" spans="2:12" x14ac:dyDescent="0.45">
      <c r="B31" s="10">
        <f t="shared" si="1"/>
        <v>45167</v>
      </c>
      <c r="C31" s="2" t="str">
        <f t="shared" si="2"/>
        <v>火曜日</v>
      </c>
      <c r="D31" s="2" t="str">
        <f>IFERROR(VLOOKUP(B31,祝日の設定!A$2:B$40,2,FALSE),"")</f>
        <v/>
      </c>
      <c r="E31" s="9"/>
      <c r="F31" s="9"/>
      <c r="G31" s="11" t="str">
        <f t="shared" si="3"/>
        <v/>
      </c>
      <c r="H31" s="12" t="str">
        <f t="shared" si="0"/>
        <v/>
      </c>
      <c r="I31" s="15" t="str">
        <f t="shared" si="4"/>
        <v/>
      </c>
      <c r="J31" s="15" t="str">
        <f t="shared" si="5"/>
        <v/>
      </c>
      <c r="K31" s="15">
        <f t="shared" si="6"/>
        <v>0</v>
      </c>
      <c r="L31" s="2" t="str">
        <f>IF(G31="","",IF(D31="",VLOOKUP(F$1,時給管理!B$2:J$14,MATCH(C31,時給管理!C$2:I$2,0)+1,FALSE),VLOOKUP(F$1,時給管理!B$2:J$14,9,FALSE)))</f>
        <v/>
      </c>
    </row>
    <row r="32" spans="2:12" x14ac:dyDescent="0.45">
      <c r="B32" s="10">
        <f t="shared" si="1"/>
        <v>45168</v>
      </c>
      <c r="C32" s="2" t="str">
        <f t="shared" si="2"/>
        <v>水曜日</v>
      </c>
      <c r="D32" s="2" t="str">
        <f>IFERROR(VLOOKUP(B32,祝日の設定!A$2:B$40,2,FALSE),"")</f>
        <v/>
      </c>
      <c r="E32" s="9"/>
      <c r="F32" s="9"/>
      <c r="G32" s="11" t="str">
        <f t="shared" si="3"/>
        <v/>
      </c>
      <c r="H32" s="12" t="str">
        <f t="shared" si="0"/>
        <v/>
      </c>
      <c r="I32" s="15" t="str">
        <f t="shared" si="4"/>
        <v/>
      </c>
      <c r="J32" s="15" t="str">
        <f t="shared" si="5"/>
        <v/>
      </c>
      <c r="K32" s="15">
        <f t="shared" si="6"/>
        <v>0</v>
      </c>
      <c r="L32" s="2" t="str">
        <f>IF(G32="","",IF(D32="",VLOOKUP(F$1,時給管理!B$2:J$14,MATCH(C32,時給管理!C$2:I$2,0)+1,FALSE),VLOOKUP(F$1,時給管理!B$2:J$14,9,FALSE)))</f>
        <v/>
      </c>
    </row>
    <row r="33" spans="1:14" x14ac:dyDescent="0.45">
      <c r="B33" s="10">
        <f t="shared" si="1"/>
        <v>45169</v>
      </c>
      <c r="C33" s="2" t="str">
        <f t="shared" si="2"/>
        <v>木曜日</v>
      </c>
      <c r="D33" s="2" t="str">
        <f>IFERROR(VLOOKUP(B33,祝日の設定!A$2:B$40,2,FALSE),"")</f>
        <v/>
      </c>
      <c r="E33" s="9"/>
      <c r="F33" s="9"/>
      <c r="G33" s="11" t="str">
        <f t="shared" si="3"/>
        <v/>
      </c>
      <c r="H33" s="12" t="str">
        <f t="shared" si="0"/>
        <v/>
      </c>
      <c r="I33" s="15" t="str">
        <f t="shared" si="4"/>
        <v/>
      </c>
      <c r="J33" s="15" t="str">
        <f t="shared" si="5"/>
        <v/>
      </c>
      <c r="K33" s="15">
        <f t="shared" si="6"/>
        <v>0</v>
      </c>
      <c r="L33" s="2" t="str">
        <f>IF(G33="","",IF(D33="",VLOOKUP(F$1,時給管理!B$2:J$14,MATCH(C33,時給管理!C$2:I$2,0)+1,FALSE),VLOOKUP(F$1,時給管理!B$2:J$14,9,FALSE)))</f>
        <v/>
      </c>
    </row>
    <row r="34" spans="1:14" x14ac:dyDescent="0.45">
      <c r="G34" s="8">
        <f>SUM(G3:G33)</f>
        <v>2.37638888888889</v>
      </c>
      <c r="H34" s="8">
        <f>SUM(H3:H33)</f>
        <v>0.68541666666666723</v>
      </c>
    </row>
    <row r="35" spans="1:14" x14ac:dyDescent="0.45">
      <c r="A35" s="3"/>
      <c r="G35" t="s">
        <v>59</v>
      </c>
      <c r="H35" t="s">
        <v>60</v>
      </c>
      <c r="N35" t="s">
        <v>58</v>
      </c>
    </row>
  </sheetData>
  <mergeCells count="1">
    <mergeCell ref="A1:C1"/>
  </mergeCells>
  <phoneticPr fontId="1"/>
  <conditionalFormatting sqref="C3:C33">
    <cfRule type="expression" dxfId="15" priority="2">
      <formula>IF($D3="",FALSE,TRUE)</formula>
    </cfRule>
  </conditionalFormatting>
  <conditionalFormatting sqref="C3:C33">
    <cfRule type="expression" dxfId="14" priority="3">
      <formula>$C3="日曜日"</formula>
    </cfRule>
    <cfRule type="expression" dxfId="13" priority="4">
      <formula>$C3="土曜日"</formula>
    </cfRule>
  </conditionalFormatting>
  <conditionalFormatting sqref="D3:D33">
    <cfRule type="expression" dxfId="12" priority="1">
      <formula>IF($C3="",FALSE,TRUE)</formula>
    </cfRule>
  </conditionalFormatting>
  <pageMargins left="0.7" right="0.7" top="0.75" bottom="0.75" header="0.3" footer="0.3"/>
  <pageSetup paperSize="9" scale="4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67910-1DEA-4B9D-96B2-21AB14FF7F94}">
  <sheetPr codeName="Sheet7">
    <pageSetUpPr fitToPage="1"/>
  </sheetPr>
  <dimension ref="A1:N35"/>
  <sheetViews>
    <sheetView topLeftCell="A3" zoomScale="73" workbookViewId="0">
      <selection activeCell="U26" sqref="U26"/>
    </sheetView>
  </sheetViews>
  <sheetFormatPr defaultRowHeight="18" x14ac:dyDescent="0.45"/>
  <cols>
    <col min="1" max="1" width="10" bestFit="1" customWidth="1"/>
    <col min="5" max="5" width="9.19921875" style="8" customWidth="1"/>
    <col min="6" max="6" width="8.69921875" style="8"/>
    <col min="9" max="9" width="10.19921875" customWidth="1"/>
    <col min="12" max="12" width="12.59765625" bestFit="1" customWidth="1"/>
    <col min="13" max="13" width="14.59765625" bestFit="1" customWidth="1"/>
  </cols>
  <sheetData>
    <row r="1" spans="1:14" ht="26.4" x14ac:dyDescent="0.45">
      <c r="A1" s="24">
        <f>main!A1</f>
        <v>45139</v>
      </c>
      <c r="B1" s="24"/>
      <c r="C1" s="24"/>
      <c r="D1" s="14"/>
      <c r="E1" s="13" t="s">
        <v>2</v>
      </c>
      <c r="F1" s="13" t="s">
        <v>50</v>
      </c>
    </row>
    <row r="2" spans="1:14" x14ac:dyDescent="0.45">
      <c r="B2" s="2"/>
      <c r="C2" s="2"/>
      <c r="D2" s="2" t="s">
        <v>36</v>
      </c>
      <c r="E2" s="9" t="s">
        <v>3</v>
      </c>
      <c r="F2" s="9" t="s">
        <v>4</v>
      </c>
      <c r="G2" s="2" t="s">
        <v>5</v>
      </c>
      <c r="H2" s="2" t="s">
        <v>7</v>
      </c>
      <c r="I2" s="2" t="s">
        <v>32</v>
      </c>
      <c r="J2" s="2" t="s">
        <v>6</v>
      </c>
      <c r="K2" s="2" t="s">
        <v>31</v>
      </c>
      <c r="L2" s="2" t="s">
        <v>1</v>
      </c>
    </row>
    <row r="3" spans="1:14" x14ac:dyDescent="0.45">
      <c r="B3" s="10">
        <f>main!A1</f>
        <v>45139</v>
      </c>
      <c r="C3" s="2" t="str">
        <f>TEXT(B3,"aaaa")</f>
        <v>火曜日</v>
      </c>
      <c r="D3" s="2" t="str">
        <f>IFERROR(VLOOKUP(B3,祝日の設定!A$2:B$40,2,FALSE),"")</f>
        <v/>
      </c>
      <c r="E3" s="9">
        <v>0.75347222222222221</v>
      </c>
      <c r="F3" s="9">
        <v>0.93055555555555547</v>
      </c>
      <c r="G3" s="11">
        <f>IF(E3="","",IF(F3&lt;1/24*5,F3-E3+1,F3-E3))</f>
        <v>0.17708333333333326</v>
      </c>
      <c r="H3" s="12">
        <f t="shared" ref="H3:H33" si="0">IF(E3="","",IF(F3&gt;1/24*22,F3-1/24*22,IF(F3&lt;1/24*5,F3+1-1/24*22,"")))</f>
        <v>1.388888888888884E-2</v>
      </c>
      <c r="I3" s="15">
        <f>IFERROR(G3*L3*24,"")</f>
        <v>3824.9999999999986</v>
      </c>
      <c r="J3" s="15">
        <f>IFERROR(H3*L3*0.25*24,"")</f>
        <v>74.99999999999973</v>
      </c>
      <c r="K3" s="15">
        <f>SUM(I3:J3)</f>
        <v>3899.9999999999982</v>
      </c>
      <c r="L3" s="2">
        <f>IF(G3="","",IF(D3="",VLOOKUP(F$1,時給管理!B$2:J$14,MATCH(C3,時給管理!C$2:I$2,0)+1,FALSE),VLOOKUP(F$1,時給管理!B$2:J$14,9,FALSE)))</f>
        <v>900</v>
      </c>
      <c r="M3" t="s">
        <v>33</v>
      </c>
      <c r="N3" s="7">
        <f>ROUNDUP(SUM(I3:I33),0)</f>
        <v>139774</v>
      </c>
    </row>
    <row r="4" spans="1:14" x14ac:dyDescent="0.45">
      <c r="B4" s="10">
        <f t="shared" ref="B4:B33" si="1">IF(B3="","",IF(EDATE(B$3,1)=B3+1,"",B$3+ROW(B4)-3))</f>
        <v>45140</v>
      </c>
      <c r="C4" s="2" t="str">
        <f t="shared" ref="C4:C33" si="2">TEXT(B4,"aaaa")</f>
        <v>水曜日</v>
      </c>
      <c r="D4" s="2" t="str">
        <f>IFERROR(VLOOKUP(B4,祝日の設定!A$2:B$40,2,FALSE),"")</f>
        <v/>
      </c>
      <c r="E4" s="9">
        <v>0.75277777777777777</v>
      </c>
      <c r="F4" s="9">
        <v>0.9375</v>
      </c>
      <c r="G4" s="11">
        <f t="shared" ref="G4:G33" si="3">IF(E4="","",IF(F4&lt;1/24*5,F4-E4+1,F4-E4))</f>
        <v>0.18472222222222223</v>
      </c>
      <c r="H4" s="12">
        <f t="shared" si="0"/>
        <v>2.083333333333337E-2</v>
      </c>
      <c r="I4" s="15">
        <f t="shared" ref="I4:I33" si="4">IFERROR(G4*L4*24,"")</f>
        <v>3990</v>
      </c>
      <c r="J4" s="15">
        <f t="shared" ref="J4:J33" si="5">IFERROR(H4*L4*0.25*24,"")</f>
        <v>112.5000000000002</v>
      </c>
      <c r="K4" s="15">
        <f t="shared" ref="K4:K34" si="6">SUM(I4:J4)</f>
        <v>4102.5</v>
      </c>
      <c r="L4" s="2">
        <f>IF(G4="","",IF(D4="",VLOOKUP(F$1,時給管理!B$2:J$14,MATCH(C4,時給管理!C$2:I$2,0)+1,FALSE),VLOOKUP(F$1,時給管理!B$2:J$14,9,FALSE)))</f>
        <v>900</v>
      </c>
      <c r="M4" t="s">
        <v>34</v>
      </c>
      <c r="N4" s="7">
        <f>ROUNDUP(SUM(J3:J33),)</f>
        <v>8055</v>
      </c>
    </row>
    <row r="5" spans="1:14" x14ac:dyDescent="0.45">
      <c r="B5" s="10">
        <f t="shared" si="1"/>
        <v>45141</v>
      </c>
      <c r="C5" s="2" t="str">
        <f t="shared" si="2"/>
        <v>木曜日</v>
      </c>
      <c r="D5" s="2" t="str">
        <f>IFERROR(VLOOKUP(B5,祝日の設定!A$2:B$40,2,FALSE),"")</f>
        <v/>
      </c>
      <c r="E5" s="9">
        <v>0.75347222222222221</v>
      </c>
      <c r="F5" s="9">
        <v>0.93611111111111101</v>
      </c>
      <c r="G5" s="11">
        <f t="shared" si="3"/>
        <v>0.1826388888888888</v>
      </c>
      <c r="H5" s="12">
        <f t="shared" si="0"/>
        <v>1.9444444444444375E-2</v>
      </c>
      <c r="I5" s="15">
        <f t="shared" si="4"/>
        <v>3944.9999999999982</v>
      </c>
      <c r="J5" s="15">
        <f t="shared" si="5"/>
        <v>104.99999999999962</v>
      </c>
      <c r="K5" s="15">
        <f t="shared" si="6"/>
        <v>4049.9999999999977</v>
      </c>
      <c r="L5" s="2">
        <f>IF(G5="","",IF(D5="",VLOOKUP(F$1,時給管理!B$2:J$14,MATCH(C5,時給管理!C$2:I$2,0)+1,FALSE),VLOOKUP(F$1,時給管理!B$2:J$14,9,FALSE)))</f>
        <v>900</v>
      </c>
      <c r="M5" t="s">
        <v>35</v>
      </c>
      <c r="N5" s="7">
        <f>SUM(N3:N4)</f>
        <v>147829</v>
      </c>
    </row>
    <row r="6" spans="1:14" x14ac:dyDescent="0.45">
      <c r="B6" s="10">
        <f t="shared" si="1"/>
        <v>45142</v>
      </c>
      <c r="C6" s="2" t="str">
        <f t="shared" si="2"/>
        <v>金曜日</v>
      </c>
      <c r="D6" s="2" t="str">
        <f>IFERROR(VLOOKUP(B6,祝日の設定!A$2:B$40,2,FALSE),"")</f>
        <v/>
      </c>
      <c r="E6" s="9">
        <v>0.71111111111111114</v>
      </c>
      <c r="F6" s="9">
        <v>1</v>
      </c>
      <c r="G6" s="11">
        <f t="shared" si="3"/>
        <v>0.28888888888888886</v>
      </c>
      <c r="H6" s="12">
        <f t="shared" si="0"/>
        <v>8.333333333333337E-2</v>
      </c>
      <c r="I6" s="15">
        <f t="shared" si="4"/>
        <v>6933.3333333333321</v>
      </c>
      <c r="J6" s="15">
        <f t="shared" si="5"/>
        <v>500.00000000000023</v>
      </c>
      <c r="K6" s="15">
        <f t="shared" si="6"/>
        <v>7433.3333333333321</v>
      </c>
      <c r="L6" s="2">
        <f>IF(G6="","",IF(D6="",VLOOKUP(F$1,時給管理!B$2:J$14,MATCH(C6,時給管理!C$2:I$2,0)+1,FALSE),VLOOKUP(F$1,時給管理!B$2:J$14,9,FALSE)))</f>
        <v>1000</v>
      </c>
    </row>
    <row r="7" spans="1:14" x14ac:dyDescent="0.45">
      <c r="B7" s="10">
        <f t="shared" si="1"/>
        <v>45143</v>
      </c>
      <c r="C7" s="2" t="str">
        <f t="shared" si="2"/>
        <v>土曜日</v>
      </c>
      <c r="D7" s="2" t="str">
        <f>IFERROR(VLOOKUP(B7,祝日の設定!A$2:B$40,2,FALSE),"")</f>
        <v/>
      </c>
      <c r="E7" s="9">
        <v>0.71250000000000002</v>
      </c>
      <c r="F7" s="9">
        <v>0.99652777777777779</v>
      </c>
      <c r="G7" s="11">
        <f t="shared" si="3"/>
        <v>0.28402777777777777</v>
      </c>
      <c r="H7" s="12">
        <f t="shared" si="0"/>
        <v>7.986111111111116E-2</v>
      </c>
      <c r="I7" s="15">
        <f t="shared" si="4"/>
        <v>6816.6666666666661</v>
      </c>
      <c r="J7" s="15">
        <f t="shared" si="5"/>
        <v>479.16666666666697</v>
      </c>
      <c r="K7" s="15">
        <f t="shared" si="6"/>
        <v>7295.833333333333</v>
      </c>
      <c r="L7" s="2">
        <f>IF(G7="","",IF(D7="",VLOOKUP(F$1,時給管理!B$2:J$14,MATCH(C7,時給管理!C$2:I$2,0)+1,FALSE),VLOOKUP(F$1,時給管理!B$2:J$14,9,FALSE)))</f>
        <v>1000</v>
      </c>
    </row>
    <row r="8" spans="1:14" x14ac:dyDescent="0.45">
      <c r="B8" s="10">
        <f t="shared" si="1"/>
        <v>45144</v>
      </c>
      <c r="C8" s="2" t="str">
        <f t="shared" si="2"/>
        <v>日曜日</v>
      </c>
      <c r="D8" s="2" t="str">
        <f>IFERROR(VLOOKUP(B8,祝日の設定!A$2:B$40,2,FALSE),"")</f>
        <v/>
      </c>
      <c r="E8" s="9"/>
      <c r="F8" s="9"/>
      <c r="G8" s="11" t="str">
        <f t="shared" si="3"/>
        <v/>
      </c>
      <c r="H8" s="12" t="str">
        <f t="shared" si="0"/>
        <v/>
      </c>
      <c r="I8" s="15" t="str">
        <f t="shared" si="4"/>
        <v/>
      </c>
      <c r="J8" s="15" t="str">
        <f t="shared" si="5"/>
        <v/>
      </c>
      <c r="K8" s="15">
        <f t="shared" si="6"/>
        <v>0</v>
      </c>
      <c r="L8" s="2" t="str">
        <f>IF(G8="","",IF(D8="",VLOOKUP(F$1,時給管理!B$2:J$14,MATCH(C8,時給管理!C$2:I$2,0)+1,FALSE),VLOOKUP(F$1,時給管理!B$2:J$14,9,FALSE)))</f>
        <v/>
      </c>
    </row>
    <row r="9" spans="1:14" x14ac:dyDescent="0.45">
      <c r="B9" s="10">
        <f t="shared" si="1"/>
        <v>45145</v>
      </c>
      <c r="C9" s="2" t="str">
        <f t="shared" si="2"/>
        <v>月曜日</v>
      </c>
      <c r="D9" s="2" t="str">
        <f>IFERROR(VLOOKUP(B9,祝日の設定!A$2:B$40,2,FALSE),"")</f>
        <v/>
      </c>
      <c r="E9" s="9"/>
      <c r="F9" s="9"/>
      <c r="G9" s="11" t="str">
        <f t="shared" si="3"/>
        <v/>
      </c>
      <c r="H9" s="12" t="str">
        <f t="shared" si="0"/>
        <v/>
      </c>
      <c r="I9" s="15" t="str">
        <f t="shared" si="4"/>
        <v/>
      </c>
      <c r="J9" s="15" t="str">
        <f t="shared" si="5"/>
        <v/>
      </c>
      <c r="K9" s="15">
        <f t="shared" si="6"/>
        <v>0</v>
      </c>
      <c r="L9" s="2" t="str">
        <f>IF(G9="","",IF(D9="",VLOOKUP(F$1,時給管理!B$2:J$14,MATCH(C9,時給管理!C$2:I$2,0)+1,FALSE),VLOOKUP(F$1,時給管理!B$2:J$14,9,FALSE)))</f>
        <v/>
      </c>
    </row>
    <row r="10" spans="1:14" x14ac:dyDescent="0.45">
      <c r="B10" s="10">
        <f t="shared" si="1"/>
        <v>45146</v>
      </c>
      <c r="C10" s="2" t="str">
        <f t="shared" si="2"/>
        <v>火曜日</v>
      </c>
      <c r="D10" s="2" t="str">
        <f>IFERROR(VLOOKUP(B10,祝日の設定!A$2:B$40,2,FALSE),"")</f>
        <v/>
      </c>
      <c r="E10" s="9">
        <v>0.75138888888888899</v>
      </c>
      <c r="F10" s="9">
        <v>0.94374999999999998</v>
      </c>
      <c r="G10" s="11">
        <f t="shared" si="3"/>
        <v>0.19236111111111098</v>
      </c>
      <c r="H10" s="12">
        <f t="shared" si="0"/>
        <v>2.7083333333333348E-2</v>
      </c>
      <c r="I10" s="15">
        <f t="shared" si="4"/>
        <v>4154.9999999999973</v>
      </c>
      <c r="J10" s="15">
        <f t="shared" si="5"/>
        <v>146.25000000000009</v>
      </c>
      <c r="K10" s="15">
        <f t="shared" si="6"/>
        <v>4301.2499999999973</v>
      </c>
      <c r="L10" s="2">
        <f>IF(G10="","",IF(D10="",VLOOKUP(F$1,時給管理!B$2:J$14,MATCH(C10,時給管理!C$2:I$2,0)+1,FALSE),VLOOKUP(F$1,時給管理!B$2:J$14,9,FALSE)))</f>
        <v>900</v>
      </c>
    </row>
    <row r="11" spans="1:14" x14ac:dyDescent="0.45">
      <c r="B11" s="10">
        <f t="shared" si="1"/>
        <v>45147</v>
      </c>
      <c r="C11" s="2" t="str">
        <f t="shared" si="2"/>
        <v>水曜日</v>
      </c>
      <c r="D11" s="2" t="str">
        <f>IFERROR(VLOOKUP(B11,祝日の設定!A$2:B$40,2,FALSE),"")</f>
        <v/>
      </c>
      <c r="E11" s="9">
        <v>0.75069444444444444</v>
      </c>
      <c r="F11" s="9">
        <v>0.97916666666666663</v>
      </c>
      <c r="G11" s="11">
        <f t="shared" si="3"/>
        <v>0.22847222222222219</v>
      </c>
      <c r="H11" s="12">
        <f t="shared" si="0"/>
        <v>6.25E-2</v>
      </c>
      <c r="I11" s="15">
        <f t="shared" si="4"/>
        <v>4934.9999999999991</v>
      </c>
      <c r="J11" s="15">
        <f t="shared" si="5"/>
        <v>337.5</v>
      </c>
      <c r="K11" s="15">
        <f t="shared" si="6"/>
        <v>5272.4999999999991</v>
      </c>
      <c r="L11" s="2">
        <f>IF(G11="","",IF(D11="",VLOOKUP(F$1,時給管理!B$2:J$14,MATCH(C11,時給管理!C$2:I$2,0)+1,FALSE),VLOOKUP(F$1,時給管理!B$2:J$14,9,FALSE)))</f>
        <v>900</v>
      </c>
    </row>
    <row r="12" spans="1:14" x14ac:dyDescent="0.45">
      <c r="B12" s="10">
        <f t="shared" si="1"/>
        <v>45148</v>
      </c>
      <c r="C12" s="2" t="str">
        <f t="shared" si="2"/>
        <v>木曜日</v>
      </c>
      <c r="D12" s="2" t="str">
        <f>IFERROR(VLOOKUP(B12,祝日の設定!A$2:B$40,2,FALSE),"")</f>
        <v/>
      </c>
      <c r="E12" s="9">
        <v>0.75277777777777777</v>
      </c>
      <c r="F12" s="9">
        <v>0.97499999999999998</v>
      </c>
      <c r="G12" s="11">
        <f t="shared" si="3"/>
        <v>0.22222222222222221</v>
      </c>
      <c r="H12" s="12">
        <f t="shared" si="0"/>
        <v>5.8333333333333348E-2</v>
      </c>
      <c r="I12" s="15">
        <f t="shared" si="4"/>
        <v>4800</v>
      </c>
      <c r="J12" s="15">
        <f t="shared" si="5"/>
        <v>315.00000000000011</v>
      </c>
      <c r="K12" s="15">
        <f t="shared" si="6"/>
        <v>5115</v>
      </c>
      <c r="L12" s="2">
        <f>IF(G12="","",IF(D12="",VLOOKUP(F$1,時給管理!B$2:J$14,MATCH(C12,時給管理!C$2:I$2,0)+1,FALSE),VLOOKUP(F$1,時給管理!B$2:J$14,9,FALSE)))</f>
        <v>900</v>
      </c>
      <c r="M12" s="4"/>
    </row>
    <row r="13" spans="1:14" x14ac:dyDescent="0.45">
      <c r="B13" s="10">
        <f t="shared" si="1"/>
        <v>45149</v>
      </c>
      <c r="C13" s="2" t="str">
        <f t="shared" si="2"/>
        <v>金曜日</v>
      </c>
      <c r="D13" s="2" t="str">
        <f>IFERROR(VLOOKUP(B13,祝日の設定!A$2:B$40,2,FALSE),"")</f>
        <v>山の日</v>
      </c>
      <c r="E13" s="9">
        <v>0.71388888888888891</v>
      </c>
      <c r="F13" s="9">
        <v>1.0173611111111112</v>
      </c>
      <c r="G13" s="11">
        <f t="shared" si="3"/>
        <v>0.30347222222222225</v>
      </c>
      <c r="H13" s="12">
        <f t="shared" si="0"/>
        <v>0.10069444444444453</v>
      </c>
      <c r="I13" s="15">
        <f t="shared" si="4"/>
        <v>7283.3333333333339</v>
      </c>
      <c r="J13" s="15">
        <f t="shared" si="5"/>
        <v>604.1666666666672</v>
      </c>
      <c r="K13" s="15">
        <f t="shared" si="6"/>
        <v>7887.5000000000009</v>
      </c>
      <c r="L13" s="2">
        <f>IF(G13="","",IF(D13="",VLOOKUP(F$1,時給管理!B$2:J$14,MATCH(C13,時給管理!C$2:I$2,0)+1,FALSE),VLOOKUP(F$1,時給管理!B$2:J$14,9,FALSE)))</f>
        <v>1000</v>
      </c>
    </row>
    <row r="14" spans="1:14" x14ac:dyDescent="0.45">
      <c r="B14" s="10">
        <f t="shared" si="1"/>
        <v>45150</v>
      </c>
      <c r="C14" s="2" t="str">
        <f t="shared" si="2"/>
        <v>土曜日</v>
      </c>
      <c r="D14" s="2" t="str">
        <f>IFERROR(VLOOKUP(B14,祝日の設定!A$2:B$40,2,FALSE),"")</f>
        <v/>
      </c>
      <c r="E14" s="9">
        <v>0.71250000000000002</v>
      </c>
      <c r="F14" s="9">
        <v>1.0145833333333334</v>
      </c>
      <c r="G14" s="11">
        <f t="shared" si="3"/>
        <v>0.30208333333333337</v>
      </c>
      <c r="H14" s="12">
        <f t="shared" si="0"/>
        <v>9.7916666666666763E-2</v>
      </c>
      <c r="I14" s="15">
        <f t="shared" si="4"/>
        <v>7250.0000000000009</v>
      </c>
      <c r="J14" s="15">
        <f t="shared" si="5"/>
        <v>587.50000000000057</v>
      </c>
      <c r="K14" s="15">
        <f t="shared" si="6"/>
        <v>7837.5000000000018</v>
      </c>
      <c r="L14" s="2">
        <f>IF(G14="","",IF(D14="",VLOOKUP(F$1,時給管理!B$2:J$14,MATCH(C14,時給管理!C$2:I$2,0)+1,FALSE),VLOOKUP(F$1,時給管理!B$2:J$14,9,FALSE)))</f>
        <v>1000</v>
      </c>
    </row>
    <row r="15" spans="1:14" x14ac:dyDescent="0.45">
      <c r="B15" s="10">
        <f t="shared" si="1"/>
        <v>45151</v>
      </c>
      <c r="C15" s="2" t="str">
        <f t="shared" si="2"/>
        <v>日曜日</v>
      </c>
      <c r="D15" s="2" t="str">
        <f>IFERROR(VLOOKUP(B15,祝日の設定!A$2:B$40,2,FALSE),"")</f>
        <v/>
      </c>
      <c r="E15" s="9">
        <v>0.71250000000000002</v>
      </c>
      <c r="F15" s="9">
        <v>0.95694444444444438</v>
      </c>
      <c r="G15" s="11">
        <f t="shared" si="3"/>
        <v>0.24444444444444435</v>
      </c>
      <c r="H15" s="12">
        <f t="shared" si="0"/>
        <v>4.0277777777777746E-2</v>
      </c>
      <c r="I15" s="15">
        <f t="shared" si="4"/>
        <v>5866.6666666666642</v>
      </c>
      <c r="J15" s="15">
        <f t="shared" si="5"/>
        <v>241.66666666666646</v>
      </c>
      <c r="K15" s="15">
        <f t="shared" si="6"/>
        <v>6108.3333333333303</v>
      </c>
      <c r="L15" s="2">
        <v>1000</v>
      </c>
    </row>
    <row r="16" spans="1:14" x14ac:dyDescent="0.45">
      <c r="B16" s="10">
        <f t="shared" si="1"/>
        <v>45152</v>
      </c>
      <c r="C16" s="2" t="str">
        <f t="shared" si="2"/>
        <v>月曜日</v>
      </c>
      <c r="D16" s="2" t="str">
        <f>IFERROR(VLOOKUP(B16,祝日の設定!A$2:B$40,2,FALSE),"")</f>
        <v/>
      </c>
      <c r="E16" s="9">
        <v>0.71527777777777779</v>
      </c>
      <c r="F16" s="9">
        <v>0.9604166666666667</v>
      </c>
      <c r="G16" s="11">
        <f t="shared" si="3"/>
        <v>0.24513888888888891</v>
      </c>
      <c r="H16" s="12">
        <f t="shared" si="0"/>
        <v>4.3750000000000067E-2</v>
      </c>
      <c r="I16" s="15">
        <f t="shared" si="4"/>
        <v>5883.3333333333339</v>
      </c>
      <c r="J16" s="15">
        <f t="shared" si="5"/>
        <v>262.5000000000004</v>
      </c>
      <c r="K16" s="15">
        <f t="shared" si="6"/>
        <v>6145.8333333333339</v>
      </c>
      <c r="L16" s="2">
        <v>1000</v>
      </c>
    </row>
    <row r="17" spans="2:12" x14ac:dyDescent="0.45">
      <c r="B17" s="10">
        <f t="shared" si="1"/>
        <v>45153</v>
      </c>
      <c r="C17" s="2" t="str">
        <f t="shared" si="2"/>
        <v>火曜日</v>
      </c>
      <c r="D17" s="2" t="str">
        <f>IFERROR(VLOOKUP(B17,祝日の設定!A$2:B$40,2,FALSE),"")</f>
        <v/>
      </c>
      <c r="E17" s="9">
        <v>0.71597222222222223</v>
      </c>
      <c r="F17" s="9">
        <v>0.92152777777777783</v>
      </c>
      <c r="G17" s="11">
        <f t="shared" si="3"/>
        <v>0.2055555555555556</v>
      </c>
      <c r="H17" s="12">
        <f t="shared" si="0"/>
        <v>4.8611111111112049E-3</v>
      </c>
      <c r="I17" s="15">
        <f t="shared" si="4"/>
        <v>4933.3333333333339</v>
      </c>
      <c r="J17" s="15">
        <f t="shared" si="5"/>
        <v>29.166666666667229</v>
      </c>
      <c r="K17" s="15">
        <f t="shared" si="6"/>
        <v>4962.5000000000009</v>
      </c>
      <c r="L17" s="2">
        <v>1000</v>
      </c>
    </row>
    <row r="18" spans="2:12" x14ac:dyDescent="0.45">
      <c r="B18" s="10">
        <f t="shared" si="1"/>
        <v>45154</v>
      </c>
      <c r="C18" s="2" t="str">
        <f t="shared" si="2"/>
        <v>水曜日</v>
      </c>
      <c r="D18" s="2" t="str">
        <f>IFERROR(VLOOKUP(B18,祝日の設定!A$2:B$40,2,FALSE),"")</f>
        <v/>
      </c>
      <c r="E18" s="9">
        <v>0.71388888888888891</v>
      </c>
      <c r="F18" s="9">
        <v>0.95486111111111116</v>
      </c>
      <c r="G18" s="11">
        <f t="shared" si="3"/>
        <v>0.24097222222222225</v>
      </c>
      <c r="H18" s="12">
        <f t="shared" si="0"/>
        <v>3.8194444444444531E-2</v>
      </c>
      <c r="I18" s="15">
        <f t="shared" si="4"/>
        <v>5205.0000000000009</v>
      </c>
      <c r="J18" s="15">
        <f t="shared" si="5"/>
        <v>206.25000000000045</v>
      </c>
      <c r="K18" s="15">
        <f t="shared" si="6"/>
        <v>5411.2500000000018</v>
      </c>
      <c r="L18" s="2">
        <f>IF(G18="","",IF(D18="",VLOOKUP(F$1,時給管理!B$2:J$14,MATCH(C18,時給管理!C$2:I$2,0)+1,FALSE),VLOOKUP(F$1,時給管理!B$2:J$14,9,FALSE)))</f>
        <v>900</v>
      </c>
    </row>
    <row r="19" spans="2:12" x14ac:dyDescent="0.45">
      <c r="B19" s="10">
        <f t="shared" si="1"/>
        <v>45155</v>
      </c>
      <c r="C19" s="2" t="str">
        <f t="shared" si="2"/>
        <v>木曜日</v>
      </c>
      <c r="D19" s="2" t="str">
        <f>IFERROR(VLOOKUP(B19,祝日の設定!A$2:B$40,2,FALSE),"")</f>
        <v/>
      </c>
      <c r="E19" s="9"/>
      <c r="F19" s="9"/>
      <c r="G19" s="11" t="str">
        <f t="shared" si="3"/>
        <v/>
      </c>
      <c r="H19" s="12" t="str">
        <f t="shared" si="0"/>
        <v/>
      </c>
      <c r="I19" s="15" t="str">
        <f t="shared" si="4"/>
        <v/>
      </c>
      <c r="J19" s="15" t="str">
        <f t="shared" si="5"/>
        <v/>
      </c>
      <c r="K19" s="15">
        <f t="shared" si="6"/>
        <v>0</v>
      </c>
      <c r="L19" s="2" t="str">
        <f>IF(G19="","",IF(D19="",VLOOKUP(F$1,時給管理!B$2:J$14,MATCH(C19,時給管理!C$2:I$2,0)+1,FALSE),VLOOKUP(F$1,時給管理!B$2:J$14,9,FALSE)))</f>
        <v/>
      </c>
    </row>
    <row r="20" spans="2:12" x14ac:dyDescent="0.45">
      <c r="B20" s="10">
        <f t="shared" si="1"/>
        <v>45156</v>
      </c>
      <c r="C20" s="2" t="str">
        <f t="shared" si="2"/>
        <v>金曜日</v>
      </c>
      <c r="D20" s="2" t="str">
        <f>IFERROR(VLOOKUP(B20,祝日の設定!A$2:B$40,2,FALSE),"")</f>
        <v/>
      </c>
      <c r="E20" s="9">
        <v>0.71666666666666667</v>
      </c>
      <c r="F20" s="9">
        <v>0.99722222222222223</v>
      </c>
      <c r="G20" s="11">
        <f t="shared" si="3"/>
        <v>0.28055555555555556</v>
      </c>
      <c r="H20" s="12">
        <f t="shared" si="0"/>
        <v>8.0555555555555602E-2</v>
      </c>
      <c r="I20" s="15">
        <f t="shared" si="4"/>
        <v>6733.333333333333</v>
      </c>
      <c r="J20" s="15">
        <f t="shared" si="5"/>
        <v>483.3333333333336</v>
      </c>
      <c r="K20" s="15">
        <f t="shared" si="6"/>
        <v>7216.666666666667</v>
      </c>
      <c r="L20" s="2">
        <f>IF(G20="","",IF(D20="",VLOOKUP(F$1,時給管理!B$2:J$14,MATCH(C20,時給管理!C$2:I$2,0)+1,FALSE),VLOOKUP(F$1,時給管理!B$2:J$14,9,FALSE)))</f>
        <v>1000</v>
      </c>
    </row>
    <row r="21" spans="2:12" x14ac:dyDescent="0.45">
      <c r="B21" s="10">
        <f t="shared" si="1"/>
        <v>45157</v>
      </c>
      <c r="C21" s="2" t="str">
        <f t="shared" si="2"/>
        <v>土曜日</v>
      </c>
      <c r="D21" s="2" t="str">
        <f>IFERROR(VLOOKUP(B21,祝日の設定!A$2:B$40,2,FALSE),"")</f>
        <v/>
      </c>
      <c r="E21" s="9">
        <v>0.71180555555555547</v>
      </c>
      <c r="F21" s="9">
        <v>0.99513888888888891</v>
      </c>
      <c r="G21" s="11">
        <f t="shared" si="3"/>
        <v>0.28333333333333344</v>
      </c>
      <c r="H21" s="12">
        <f t="shared" si="0"/>
        <v>7.8472222222222276E-2</v>
      </c>
      <c r="I21" s="15">
        <f t="shared" si="4"/>
        <v>6800.0000000000018</v>
      </c>
      <c r="J21" s="15">
        <f t="shared" si="5"/>
        <v>470.8333333333336</v>
      </c>
      <c r="K21" s="15">
        <f t="shared" si="6"/>
        <v>7270.8333333333358</v>
      </c>
      <c r="L21" s="2">
        <f>IF(G21="","",IF(D21="",VLOOKUP(F$1,時給管理!B$2:J$14,MATCH(C21,時給管理!C$2:I$2,0)+1,FALSE),VLOOKUP(F$1,時給管理!B$2:J$14,9,FALSE)))</f>
        <v>1000</v>
      </c>
    </row>
    <row r="22" spans="2:12" x14ac:dyDescent="0.45">
      <c r="B22" s="10">
        <f t="shared" si="1"/>
        <v>45158</v>
      </c>
      <c r="C22" s="2" t="str">
        <f t="shared" si="2"/>
        <v>日曜日</v>
      </c>
      <c r="D22" s="2" t="str">
        <f>IFERROR(VLOOKUP(B22,祝日の設定!A$2:B$40,2,FALSE),"")</f>
        <v/>
      </c>
      <c r="E22" s="9"/>
      <c r="F22" s="9"/>
      <c r="G22" s="11" t="str">
        <f t="shared" si="3"/>
        <v/>
      </c>
      <c r="H22" s="12" t="str">
        <f t="shared" si="0"/>
        <v/>
      </c>
      <c r="I22" s="15" t="str">
        <f t="shared" si="4"/>
        <v/>
      </c>
      <c r="J22" s="15" t="str">
        <f t="shared" si="5"/>
        <v/>
      </c>
      <c r="K22" s="15">
        <f t="shared" si="6"/>
        <v>0</v>
      </c>
      <c r="L22" s="2" t="str">
        <f>IF(G22="","",IF(D22="",VLOOKUP(F$1,時給管理!B$2:J$14,MATCH(C22,時給管理!C$2:I$2,0)+1,FALSE),VLOOKUP(F$1,時給管理!B$2:J$14,9,FALSE)))</f>
        <v/>
      </c>
    </row>
    <row r="23" spans="2:12" x14ac:dyDescent="0.45">
      <c r="B23" s="10">
        <f t="shared" si="1"/>
        <v>45159</v>
      </c>
      <c r="C23" s="2" t="str">
        <f t="shared" si="2"/>
        <v>月曜日</v>
      </c>
      <c r="D23" s="2" t="str">
        <f>IFERROR(VLOOKUP(B23,祝日の設定!A$2:B$40,2,FALSE),"")</f>
        <v/>
      </c>
      <c r="E23" s="9">
        <v>0.75</v>
      </c>
      <c r="F23" s="9">
        <v>0.96736111111111101</v>
      </c>
      <c r="G23" s="11">
        <f t="shared" si="3"/>
        <v>0.21736111111111101</v>
      </c>
      <c r="H23" s="12">
        <f t="shared" si="0"/>
        <v>5.0694444444444375E-2</v>
      </c>
      <c r="I23" s="15">
        <f t="shared" si="4"/>
        <v>4694.9999999999982</v>
      </c>
      <c r="J23" s="15">
        <f t="shared" si="5"/>
        <v>273.7499999999996</v>
      </c>
      <c r="K23" s="15">
        <f t="shared" si="6"/>
        <v>4968.7499999999982</v>
      </c>
      <c r="L23" s="2">
        <f>IF(G23="","",IF(D23="",VLOOKUP(F$1,時給管理!B$2:J$14,MATCH(C23,時給管理!C$2:I$2,0)+1,FALSE),VLOOKUP(F$1,時給管理!B$2:J$14,9,FALSE)))</f>
        <v>900</v>
      </c>
    </row>
    <row r="24" spans="2:12" x14ac:dyDescent="0.45">
      <c r="B24" s="10">
        <f t="shared" si="1"/>
        <v>45160</v>
      </c>
      <c r="C24" s="2" t="str">
        <f t="shared" si="2"/>
        <v>火曜日</v>
      </c>
      <c r="D24" s="2" t="str">
        <f>IFERROR(VLOOKUP(B24,祝日の設定!A$2:B$40,2,FALSE),"")</f>
        <v/>
      </c>
      <c r="E24" s="9">
        <v>0.75347222222222221</v>
      </c>
      <c r="F24" s="9">
        <v>0.9604166666666667</v>
      </c>
      <c r="G24" s="11">
        <f t="shared" si="3"/>
        <v>0.20694444444444449</v>
      </c>
      <c r="H24" s="12">
        <f t="shared" si="0"/>
        <v>4.3750000000000067E-2</v>
      </c>
      <c r="I24" s="15">
        <f t="shared" si="4"/>
        <v>4470.0000000000009</v>
      </c>
      <c r="J24" s="15">
        <f t="shared" si="5"/>
        <v>236.25000000000034</v>
      </c>
      <c r="K24" s="15">
        <f t="shared" si="6"/>
        <v>4706.2500000000009</v>
      </c>
      <c r="L24" s="2">
        <f>IF(G24="","",IF(D24="",VLOOKUP(F$1,時給管理!B$2:J$14,MATCH(C24,時給管理!C$2:I$2,0)+1,FALSE),VLOOKUP(F$1,時給管理!B$2:J$14,9,FALSE)))</f>
        <v>900</v>
      </c>
    </row>
    <row r="25" spans="2:12" x14ac:dyDescent="0.45">
      <c r="B25" s="10">
        <f t="shared" si="1"/>
        <v>45161</v>
      </c>
      <c r="C25" s="2" t="str">
        <f t="shared" si="2"/>
        <v>水曜日</v>
      </c>
      <c r="D25" s="2" t="str">
        <f>IFERROR(VLOOKUP(B25,祝日の設定!A$2:B$40,2,FALSE),"")</f>
        <v/>
      </c>
      <c r="E25" s="9">
        <v>0.75416666666666676</v>
      </c>
      <c r="F25" s="9">
        <v>0.96944444444444444</v>
      </c>
      <c r="G25" s="11">
        <f t="shared" si="3"/>
        <v>0.21527777777777768</v>
      </c>
      <c r="H25" s="12">
        <f t="shared" si="0"/>
        <v>5.2777777777777812E-2</v>
      </c>
      <c r="I25" s="15">
        <f t="shared" si="4"/>
        <v>4649.9999999999982</v>
      </c>
      <c r="J25" s="15">
        <f t="shared" si="5"/>
        <v>285.00000000000017</v>
      </c>
      <c r="K25" s="15">
        <f t="shared" si="6"/>
        <v>4934.9999999999982</v>
      </c>
      <c r="L25" s="2">
        <f>IF(G25="","",IF(D25="",VLOOKUP(F$1,時給管理!B$2:J$14,MATCH(C25,時給管理!C$2:I$2,0)+1,FALSE),VLOOKUP(F$1,時給管理!B$2:J$14,9,FALSE)))</f>
        <v>900</v>
      </c>
    </row>
    <row r="26" spans="2:12" x14ac:dyDescent="0.45">
      <c r="B26" s="10">
        <f t="shared" si="1"/>
        <v>45162</v>
      </c>
      <c r="C26" s="2" t="str">
        <f t="shared" si="2"/>
        <v>木曜日</v>
      </c>
      <c r="D26" s="2" t="str">
        <f>IFERROR(VLOOKUP(B26,祝日の設定!A$2:B$40,2,FALSE),"")</f>
        <v/>
      </c>
      <c r="E26" s="9">
        <v>0.75347222222222221</v>
      </c>
      <c r="F26" s="9">
        <v>0.98333333333333339</v>
      </c>
      <c r="G26" s="11">
        <f t="shared" si="3"/>
        <v>0.22986111111111118</v>
      </c>
      <c r="H26" s="12">
        <f t="shared" si="0"/>
        <v>6.6666666666666763E-2</v>
      </c>
      <c r="I26" s="15">
        <f t="shared" si="4"/>
        <v>4965.0000000000018</v>
      </c>
      <c r="J26" s="15">
        <f t="shared" si="5"/>
        <v>360.00000000000051</v>
      </c>
      <c r="K26" s="15">
        <f t="shared" si="6"/>
        <v>5325.0000000000027</v>
      </c>
      <c r="L26" s="2">
        <f>IF(G26="","",IF(D26="",VLOOKUP(F$1,時給管理!B$2:J$14,MATCH(C26,時給管理!C$2:I$2,0)+1,FALSE),VLOOKUP(F$1,時給管理!B$2:J$14,9,FALSE)))</f>
        <v>900</v>
      </c>
    </row>
    <row r="27" spans="2:12" x14ac:dyDescent="0.45">
      <c r="B27" s="10">
        <f t="shared" si="1"/>
        <v>45163</v>
      </c>
      <c r="C27" s="2" t="str">
        <f t="shared" si="2"/>
        <v>金曜日</v>
      </c>
      <c r="D27" s="2" t="str">
        <f>IFERROR(VLOOKUP(B27,祝日の設定!A$2:B$40,2,FALSE),"")</f>
        <v/>
      </c>
      <c r="E27" s="9">
        <v>0.71388888888888891</v>
      </c>
      <c r="F27" s="9">
        <v>1.0125</v>
      </c>
      <c r="G27" s="11">
        <f t="shared" si="3"/>
        <v>0.29861111111111105</v>
      </c>
      <c r="H27" s="12">
        <f t="shared" si="0"/>
        <v>9.5833333333333326E-2</v>
      </c>
      <c r="I27" s="15">
        <f t="shared" si="4"/>
        <v>7166.6666666666642</v>
      </c>
      <c r="J27" s="15">
        <f t="shared" si="5"/>
        <v>575</v>
      </c>
      <c r="K27" s="15">
        <f t="shared" si="6"/>
        <v>7741.6666666666642</v>
      </c>
      <c r="L27" s="2">
        <f>IF(G27="","",IF(D27="",VLOOKUP(F$1,時給管理!B$2:J$14,MATCH(C27,時給管理!C$2:I$2,0)+1,FALSE),VLOOKUP(F$1,時給管理!B$2:J$14,9,FALSE)))</f>
        <v>1000</v>
      </c>
    </row>
    <row r="28" spans="2:12" x14ac:dyDescent="0.45">
      <c r="B28" s="10">
        <f t="shared" si="1"/>
        <v>45164</v>
      </c>
      <c r="C28" s="2" t="str">
        <f t="shared" si="2"/>
        <v>土曜日</v>
      </c>
      <c r="D28" s="2" t="str">
        <f>IFERROR(VLOOKUP(B28,祝日の設定!A$2:B$40,2,FALSE),"")</f>
        <v/>
      </c>
      <c r="E28" s="9">
        <v>0.71388888888888891</v>
      </c>
      <c r="F28" s="9">
        <v>1.0166666666666666</v>
      </c>
      <c r="G28" s="11">
        <f t="shared" si="3"/>
        <v>0.3027777777777777</v>
      </c>
      <c r="H28" s="12">
        <f t="shared" si="0"/>
        <v>9.9999999999999978E-2</v>
      </c>
      <c r="I28" s="15">
        <f t="shared" si="4"/>
        <v>7266.6666666666652</v>
      </c>
      <c r="J28" s="15">
        <f t="shared" si="5"/>
        <v>599.99999999999977</v>
      </c>
      <c r="K28" s="15">
        <f t="shared" si="6"/>
        <v>7866.6666666666652</v>
      </c>
      <c r="L28" s="2">
        <f>IF(G28="","",IF(D28="",VLOOKUP(F$1,時給管理!B$2:J$14,MATCH(C28,時給管理!C$2:I$2,0)+1,FALSE),VLOOKUP(F$1,時給管理!B$2:J$14,9,FALSE)))</f>
        <v>1000</v>
      </c>
    </row>
    <row r="29" spans="2:12" x14ac:dyDescent="0.45">
      <c r="B29" s="10">
        <f t="shared" si="1"/>
        <v>45165</v>
      </c>
      <c r="C29" s="2" t="str">
        <f t="shared" si="2"/>
        <v>日曜日</v>
      </c>
      <c r="D29" s="2" t="str">
        <f>IFERROR(VLOOKUP(B29,祝日の設定!A$2:B$40,2,FALSE),"")</f>
        <v/>
      </c>
      <c r="E29" s="9"/>
      <c r="F29" s="9"/>
      <c r="G29" s="11" t="str">
        <f t="shared" si="3"/>
        <v/>
      </c>
      <c r="H29" s="12" t="str">
        <f t="shared" si="0"/>
        <v/>
      </c>
      <c r="I29" s="15" t="str">
        <f t="shared" si="4"/>
        <v/>
      </c>
      <c r="J29" s="15" t="str">
        <f t="shared" si="5"/>
        <v/>
      </c>
      <c r="K29" s="15">
        <f t="shared" si="6"/>
        <v>0</v>
      </c>
      <c r="L29" s="2" t="str">
        <f>IF(G29="","",IF(D29="",VLOOKUP(F$1,時給管理!B$2:J$14,MATCH(C29,時給管理!C$2:I$2,0)+1,FALSE),VLOOKUP(F$1,時給管理!B$2:J$14,9,FALSE)))</f>
        <v/>
      </c>
    </row>
    <row r="30" spans="2:12" x14ac:dyDescent="0.45">
      <c r="B30" s="10">
        <f t="shared" si="1"/>
        <v>45166</v>
      </c>
      <c r="C30" s="2" t="str">
        <f t="shared" si="2"/>
        <v>月曜日</v>
      </c>
      <c r="D30" s="2" t="str">
        <f>IFERROR(VLOOKUP(B30,祝日の設定!A$2:B$40,2,FALSE),"")</f>
        <v/>
      </c>
      <c r="E30" s="9">
        <v>0.75138888888888899</v>
      </c>
      <c r="F30" s="9">
        <v>0.97499999999999998</v>
      </c>
      <c r="G30" s="11">
        <f t="shared" si="3"/>
        <v>0.22361111111111098</v>
      </c>
      <c r="H30" s="12">
        <f t="shared" si="0"/>
        <v>5.8333333333333348E-2</v>
      </c>
      <c r="I30" s="15">
        <f t="shared" si="4"/>
        <v>4829.9999999999973</v>
      </c>
      <c r="J30" s="15">
        <f t="shared" si="5"/>
        <v>315.00000000000011</v>
      </c>
      <c r="K30" s="15">
        <f t="shared" si="6"/>
        <v>5144.9999999999973</v>
      </c>
      <c r="L30" s="2">
        <f>IF(G30="","",IF(D30="",VLOOKUP(F$1,時給管理!B$2:J$14,MATCH(C30,時給管理!C$2:I$2,0)+1,FALSE),VLOOKUP(F$1,時給管理!B$2:J$14,9,FALSE)))</f>
        <v>900</v>
      </c>
    </row>
    <row r="31" spans="2:12" x14ac:dyDescent="0.45">
      <c r="B31" s="10">
        <f t="shared" si="1"/>
        <v>45167</v>
      </c>
      <c r="C31" s="2" t="str">
        <f t="shared" si="2"/>
        <v>火曜日</v>
      </c>
      <c r="D31" s="2" t="str">
        <f>IFERROR(VLOOKUP(B31,祝日の設定!A$2:B$40,2,FALSE),"")</f>
        <v/>
      </c>
      <c r="E31" s="9">
        <v>0.75347222222222221</v>
      </c>
      <c r="F31" s="9">
        <v>0.95763888888888893</v>
      </c>
      <c r="G31" s="11">
        <f t="shared" si="3"/>
        <v>0.20416666666666672</v>
      </c>
      <c r="H31" s="12">
        <f t="shared" si="0"/>
        <v>4.0972222222222299E-2</v>
      </c>
      <c r="I31" s="15">
        <f t="shared" si="4"/>
        <v>4410.0000000000018</v>
      </c>
      <c r="J31" s="15">
        <f t="shared" si="5"/>
        <v>221.25000000000043</v>
      </c>
      <c r="K31" s="15">
        <f t="shared" si="6"/>
        <v>4631.2500000000018</v>
      </c>
      <c r="L31" s="2">
        <f>IF(G31="","",IF(D31="",VLOOKUP(F$1,時給管理!B$2:J$14,MATCH(C31,時給管理!C$2:I$2,0)+1,FALSE),VLOOKUP(F$1,時給管理!B$2:J$14,9,FALSE)))</f>
        <v>900</v>
      </c>
    </row>
    <row r="32" spans="2:12" x14ac:dyDescent="0.45">
      <c r="B32" s="10">
        <f t="shared" si="1"/>
        <v>45168</v>
      </c>
      <c r="C32" s="2" t="str">
        <f t="shared" si="2"/>
        <v>水曜日</v>
      </c>
      <c r="D32" s="2" t="str">
        <f>IFERROR(VLOOKUP(B32,祝日の設定!A$2:B$40,2,FALSE),"")</f>
        <v/>
      </c>
      <c r="E32" s="9">
        <v>0.75416666666666676</v>
      </c>
      <c r="F32" s="9">
        <v>0.9590277777777777</v>
      </c>
      <c r="G32" s="11">
        <f t="shared" si="3"/>
        <v>0.20486111111111094</v>
      </c>
      <c r="H32" s="12">
        <f t="shared" si="0"/>
        <v>4.2361111111111072E-2</v>
      </c>
      <c r="I32" s="15">
        <f t="shared" si="4"/>
        <v>4424.9999999999964</v>
      </c>
      <c r="J32" s="15">
        <f t="shared" si="5"/>
        <v>228.74999999999977</v>
      </c>
      <c r="K32" s="15">
        <f t="shared" si="6"/>
        <v>4653.7499999999964</v>
      </c>
      <c r="L32" s="2">
        <f>IF(G32="","",IF(D32="",VLOOKUP(F$1,時給管理!B$2:J$14,MATCH(C32,時給管理!C$2:I$2,0)+1,FALSE),VLOOKUP(F$1,時給管理!B$2:J$14,9,FALSE)))</f>
        <v>900</v>
      </c>
    </row>
    <row r="33" spans="1:12" x14ac:dyDescent="0.45">
      <c r="B33" s="10">
        <f t="shared" si="1"/>
        <v>45169</v>
      </c>
      <c r="C33" s="2" t="str">
        <f t="shared" si="2"/>
        <v>木曜日</v>
      </c>
      <c r="D33" s="2" t="str">
        <f>IFERROR(VLOOKUP(B33,祝日の設定!A$2:B$40,2,FALSE),"")</f>
        <v/>
      </c>
      <c r="E33" s="9">
        <v>0.75347222222222221</v>
      </c>
      <c r="F33" s="9">
        <v>0.91736111111111107</v>
      </c>
      <c r="G33" s="11">
        <f t="shared" si="3"/>
        <v>0.16388888888888886</v>
      </c>
      <c r="H33" s="12">
        <f t="shared" si="0"/>
        <v>6.9444444444444198E-4</v>
      </c>
      <c r="I33" s="15">
        <f t="shared" si="4"/>
        <v>3539.9999999999991</v>
      </c>
      <c r="J33" s="15">
        <f t="shared" si="5"/>
        <v>3.7499999999999867</v>
      </c>
      <c r="K33" s="15">
        <f t="shared" si="6"/>
        <v>3543.7499999999991</v>
      </c>
      <c r="L33" s="2">
        <f>IF(G33="","",IF(D33="",VLOOKUP(F$1,時給管理!B$2:J$14,MATCH(C33,時給管理!C$2:I$2,0)+1,FALSE),VLOOKUP(F$1,時給管理!B$2:J$14,9,FALSE)))</f>
        <v>900</v>
      </c>
    </row>
    <row r="34" spans="1:12" x14ac:dyDescent="0.45">
      <c r="G34" s="8">
        <f>SUM(G3:G33)</f>
        <v>6.1333333333333329</v>
      </c>
      <c r="H34" s="8">
        <f>SUM(H3:H33)</f>
        <v>1.402083333333334</v>
      </c>
    </row>
    <row r="35" spans="1:12" x14ac:dyDescent="0.45">
      <c r="A35" s="3"/>
      <c r="G35" t="s">
        <v>59</v>
      </c>
      <c r="H35" t="s">
        <v>60</v>
      </c>
    </row>
  </sheetData>
  <mergeCells count="1">
    <mergeCell ref="A1:C1"/>
  </mergeCells>
  <phoneticPr fontId="1"/>
  <conditionalFormatting sqref="C3:C33">
    <cfRule type="expression" dxfId="11" priority="2">
      <formula>IF($D3="",FALSE,TRUE)</formula>
    </cfRule>
  </conditionalFormatting>
  <conditionalFormatting sqref="C3:C33">
    <cfRule type="expression" dxfId="10" priority="3">
      <formula>$C3="日曜日"</formula>
    </cfRule>
    <cfRule type="expression" dxfId="9" priority="4">
      <formula>$C3="土曜日"</formula>
    </cfRule>
  </conditionalFormatting>
  <conditionalFormatting sqref="D3:D33">
    <cfRule type="expression" dxfId="8" priority="1">
      <formula>IF($C3="",FALSE,TRUE)</formula>
    </cfRule>
  </conditionalFormatting>
  <pageMargins left="0.7" right="0.7" top="0.75" bottom="0.75" header="0.3" footer="0.3"/>
  <pageSetup paperSize="9" scale="4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4031C-0079-479A-B1BE-67B4427A85FF}">
  <sheetPr codeName="Sheet8"/>
  <dimension ref="A1:N35"/>
  <sheetViews>
    <sheetView zoomScale="73" workbookViewId="0">
      <selection activeCell="A4" sqref="A4"/>
    </sheetView>
  </sheetViews>
  <sheetFormatPr defaultRowHeight="18" x14ac:dyDescent="0.45"/>
  <cols>
    <col min="1" max="1" width="10" bestFit="1" customWidth="1"/>
    <col min="5" max="5" width="9.19921875" style="8" customWidth="1"/>
    <col min="6" max="6" width="8.69921875" style="8"/>
    <col min="9" max="9" width="10.19921875" customWidth="1"/>
    <col min="12" max="12" width="12.59765625" bestFit="1" customWidth="1"/>
    <col min="13" max="13" width="14.59765625" bestFit="1" customWidth="1"/>
  </cols>
  <sheetData>
    <row r="1" spans="1:14" ht="26.4" x14ac:dyDescent="0.45">
      <c r="A1" s="24">
        <f>main!A1</f>
        <v>45139</v>
      </c>
      <c r="B1" s="24"/>
      <c r="C1" s="24"/>
      <c r="D1" s="14"/>
      <c r="E1" s="13" t="s">
        <v>2</v>
      </c>
      <c r="F1" s="13" t="s">
        <v>52</v>
      </c>
    </row>
    <row r="2" spans="1:14" x14ac:dyDescent="0.45">
      <c r="B2" s="2"/>
      <c r="C2" s="2"/>
      <c r="D2" s="2" t="s">
        <v>36</v>
      </c>
      <c r="E2" s="9" t="s">
        <v>3</v>
      </c>
      <c r="F2" s="9" t="s">
        <v>4</v>
      </c>
      <c r="G2" s="2" t="s">
        <v>5</v>
      </c>
      <c r="H2" s="2" t="s">
        <v>7</v>
      </c>
      <c r="I2" s="2" t="s">
        <v>32</v>
      </c>
      <c r="J2" s="2" t="s">
        <v>6</v>
      </c>
      <c r="K2" s="2" t="s">
        <v>31</v>
      </c>
      <c r="L2" s="2" t="s">
        <v>1</v>
      </c>
    </row>
    <row r="3" spans="1:14" x14ac:dyDescent="0.45">
      <c r="B3" s="10">
        <f>main!A1</f>
        <v>45139</v>
      </c>
      <c r="C3" s="2" t="str">
        <f>TEXT(B3,"aaaa")</f>
        <v>火曜日</v>
      </c>
      <c r="D3" s="2" t="str">
        <f>IFERROR(VLOOKUP(B3,祝日の設定!A$2:B$40,2,FALSE),"")</f>
        <v/>
      </c>
      <c r="E3" s="9"/>
      <c r="F3" s="9"/>
      <c r="G3" s="11" t="str">
        <f>IF(E3="","",IF(F3&lt;1/24*5,F3-E3+1,F3-E3))</f>
        <v/>
      </c>
      <c r="H3" s="12" t="str">
        <f t="shared" ref="H3:H33" si="0">IF(E3="","",IF(F3&gt;1/24*22,F3-1/24*22,IF(F3&lt;1/24*5,F3+1-1/24*22,"")))</f>
        <v/>
      </c>
      <c r="I3" s="15" t="str">
        <f>IFERROR(G3*L3*24,"")</f>
        <v/>
      </c>
      <c r="J3" s="15" t="str">
        <f>IFERROR(H3*L3*0.25*24,"")</f>
        <v/>
      </c>
      <c r="K3" s="15">
        <f>SUM(I3:J3)</f>
        <v>0</v>
      </c>
      <c r="L3" s="2" t="str">
        <f>IF(G3="","",IF(D3="",VLOOKUP(F$1,時給管理!B$2:J$14,MATCH(C3,時給管理!C$2:I$2,0)+1,FALSE),VLOOKUP(F$1,時給管理!B$2:J$14,9,FALSE)))</f>
        <v/>
      </c>
      <c r="M3" t="s">
        <v>33</v>
      </c>
      <c r="N3" s="7">
        <f>ROUNDUP(SUM(I3:I33),0)</f>
        <v>0</v>
      </c>
    </row>
    <row r="4" spans="1:14" x14ac:dyDescent="0.45">
      <c r="B4" s="10">
        <f t="shared" ref="B4:B33" si="1">IF(B3="","",IF(EDATE(B$3,1)=B3+1,"",B$3+ROW(B4)-3))</f>
        <v>45140</v>
      </c>
      <c r="C4" s="2" t="str">
        <f t="shared" ref="C4:C33" si="2">TEXT(B4,"aaaa")</f>
        <v>水曜日</v>
      </c>
      <c r="D4" s="2" t="str">
        <f>IFERROR(VLOOKUP(B4,祝日の設定!A$2:B$40,2,FALSE),"")</f>
        <v/>
      </c>
      <c r="E4" s="9"/>
      <c r="F4" s="9"/>
      <c r="G4" s="11" t="str">
        <f t="shared" ref="G4:G33" si="3">IF(E4="","",IF(F4&lt;1/24*5,F4-E4+1,F4-E4))</f>
        <v/>
      </c>
      <c r="H4" s="12" t="str">
        <f t="shared" si="0"/>
        <v/>
      </c>
      <c r="I4" s="15" t="str">
        <f t="shared" ref="I4:I33" si="4">IFERROR(G4*L4*24,"")</f>
        <v/>
      </c>
      <c r="J4" s="15" t="str">
        <f t="shared" ref="J4:J33" si="5">IFERROR(H4*L4*0.25*24,"")</f>
        <v/>
      </c>
      <c r="K4" s="15">
        <f t="shared" ref="K4:K33" si="6">SUM(I4:J4)</f>
        <v>0</v>
      </c>
      <c r="L4" s="2" t="str">
        <f>IF(G4="","",IF(D4="",VLOOKUP(F$1,時給管理!B$2:J$14,MATCH(C4,時給管理!C$2:I$2,0)+1,FALSE),VLOOKUP(F$1,時給管理!B$2:J$14,9,FALSE)))</f>
        <v/>
      </c>
      <c r="M4" t="s">
        <v>34</v>
      </c>
      <c r="N4" s="7">
        <f>ROUNDUP(SUM(J3:J33),)</f>
        <v>0</v>
      </c>
    </row>
    <row r="5" spans="1:14" x14ac:dyDescent="0.45">
      <c r="B5" s="10">
        <f t="shared" si="1"/>
        <v>45141</v>
      </c>
      <c r="C5" s="2" t="str">
        <f t="shared" si="2"/>
        <v>木曜日</v>
      </c>
      <c r="D5" s="2" t="str">
        <f>IFERROR(VLOOKUP(B5,祝日の設定!A$2:B$40,2,FALSE),"")</f>
        <v/>
      </c>
      <c r="E5" s="9"/>
      <c r="F5" s="9"/>
      <c r="G5" s="11" t="str">
        <f t="shared" si="3"/>
        <v/>
      </c>
      <c r="H5" s="12" t="str">
        <f t="shared" si="0"/>
        <v/>
      </c>
      <c r="I5" s="15" t="str">
        <f t="shared" si="4"/>
        <v/>
      </c>
      <c r="J5" s="15" t="str">
        <f t="shared" si="5"/>
        <v/>
      </c>
      <c r="K5" s="15">
        <f t="shared" si="6"/>
        <v>0</v>
      </c>
      <c r="L5" s="2" t="str">
        <f>IF(G5="","",IF(D5="",VLOOKUP(F$1,時給管理!B$2:J$14,MATCH(C5,時給管理!C$2:I$2,0)+1,FALSE),VLOOKUP(F$1,時給管理!B$2:J$14,9,FALSE)))</f>
        <v/>
      </c>
      <c r="M5" t="s">
        <v>35</v>
      </c>
      <c r="N5" s="7">
        <f>SUM(N3:N4)</f>
        <v>0</v>
      </c>
    </row>
    <row r="6" spans="1:14" x14ac:dyDescent="0.45">
      <c r="B6" s="10">
        <f t="shared" si="1"/>
        <v>45142</v>
      </c>
      <c r="C6" s="2" t="str">
        <f t="shared" si="2"/>
        <v>金曜日</v>
      </c>
      <c r="D6" s="2" t="str">
        <f>IFERROR(VLOOKUP(B6,祝日の設定!A$2:B$40,2,FALSE),"")</f>
        <v/>
      </c>
      <c r="E6" s="9"/>
      <c r="F6" s="9"/>
      <c r="G6" s="11" t="str">
        <f t="shared" si="3"/>
        <v/>
      </c>
      <c r="H6" s="12" t="str">
        <f t="shared" si="0"/>
        <v/>
      </c>
      <c r="I6" s="15" t="str">
        <f t="shared" si="4"/>
        <v/>
      </c>
      <c r="J6" s="15" t="str">
        <f t="shared" si="5"/>
        <v/>
      </c>
      <c r="K6" s="15">
        <f t="shared" si="6"/>
        <v>0</v>
      </c>
      <c r="L6" s="2" t="str">
        <f>IF(G6="","",IF(D6="",VLOOKUP(F$1,時給管理!B$2:J$14,MATCH(C6,時給管理!C$2:I$2,0)+1,FALSE),VLOOKUP(F$1,時給管理!B$2:J$14,9,FALSE)))</f>
        <v/>
      </c>
    </row>
    <row r="7" spans="1:14" x14ac:dyDescent="0.45">
      <c r="B7" s="10">
        <f t="shared" si="1"/>
        <v>45143</v>
      </c>
      <c r="C7" s="2" t="str">
        <f t="shared" si="2"/>
        <v>土曜日</v>
      </c>
      <c r="D7" s="2" t="str">
        <f>IFERROR(VLOOKUP(B7,祝日の設定!A$2:B$40,2,FALSE),"")</f>
        <v/>
      </c>
      <c r="E7" s="9"/>
      <c r="F7" s="9"/>
      <c r="G7" s="11" t="str">
        <f t="shared" si="3"/>
        <v/>
      </c>
      <c r="H7" s="12" t="str">
        <f t="shared" si="0"/>
        <v/>
      </c>
      <c r="I7" s="15" t="str">
        <f t="shared" si="4"/>
        <v/>
      </c>
      <c r="J7" s="15" t="str">
        <f t="shared" si="5"/>
        <v/>
      </c>
      <c r="K7" s="15">
        <f t="shared" si="6"/>
        <v>0</v>
      </c>
      <c r="L7" s="2" t="str">
        <f>IF(G7="","",IF(D7="",VLOOKUP(F$1,時給管理!B$2:J$14,MATCH(C7,時給管理!C$2:I$2,0)+1,FALSE),VLOOKUP(F$1,時給管理!B$2:J$14,9,FALSE)))</f>
        <v/>
      </c>
    </row>
    <row r="8" spans="1:14" x14ac:dyDescent="0.45">
      <c r="B8" s="10">
        <f t="shared" si="1"/>
        <v>45144</v>
      </c>
      <c r="C8" s="2" t="str">
        <f t="shared" si="2"/>
        <v>日曜日</v>
      </c>
      <c r="D8" s="2" t="str">
        <f>IFERROR(VLOOKUP(B8,祝日の設定!A$2:B$40,2,FALSE),"")</f>
        <v/>
      </c>
      <c r="E8" s="9"/>
      <c r="F8" s="9"/>
      <c r="G8" s="11" t="str">
        <f t="shared" si="3"/>
        <v/>
      </c>
      <c r="H8" s="12" t="str">
        <f t="shared" si="0"/>
        <v/>
      </c>
      <c r="I8" s="15" t="str">
        <f t="shared" si="4"/>
        <v/>
      </c>
      <c r="J8" s="15" t="str">
        <f t="shared" si="5"/>
        <v/>
      </c>
      <c r="K8" s="15">
        <f t="shared" si="6"/>
        <v>0</v>
      </c>
      <c r="L8" s="2" t="str">
        <f>IF(G8="","",IF(D8="",VLOOKUP(F$1,時給管理!B$2:J$14,MATCH(C8,時給管理!C$2:I$2,0)+1,FALSE),VLOOKUP(F$1,時給管理!B$2:J$14,9,FALSE)))</f>
        <v/>
      </c>
    </row>
    <row r="9" spans="1:14" x14ac:dyDescent="0.45">
      <c r="B9" s="10">
        <f t="shared" si="1"/>
        <v>45145</v>
      </c>
      <c r="C9" s="2" t="str">
        <f t="shared" si="2"/>
        <v>月曜日</v>
      </c>
      <c r="D9" s="2" t="str">
        <f>IFERROR(VLOOKUP(B9,祝日の設定!A$2:B$40,2,FALSE),"")</f>
        <v/>
      </c>
      <c r="E9" s="9"/>
      <c r="F9" s="9"/>
      <c r="G9" s="11" t="str">
        <f t="shared" si="3"/>
        <v/>
      </c>
      <c r="H9" s="12" t="str">
        <f t="shared" si="0"/>
        <v/>
      </c>
      <c r="I9" s="15" t="str">
        <f t="shared" si="4"/>
        <v/>
      </c>
      <c r="J9" s="15" t="str">
        <f t="shared" si="5"/>
        <v/>
      </c>
      <c r="K9" s="15">
        <f t="shared" si="6"/>
        <v>0</v>
      </c>
      <c r="L9" s="2" t="str">
        <f>IF(G9="","",IF(D9="",VLOOKUP(F$1,時給管理!B$2:J$14,MATCH(C9,時給管理!C$2:I$2,0)+1,FALSE),VLOOKUP(F$1,時給管理!B$2:J$14,9,FALSE)))</f>
        <v/>
      </c>
    </row>
    <row r="10" spans="1:14" x14ac:dyDescent="0.45">
      <c r="B10" s="10">
        <f t="shared" si="1"/>
        <v>45146</v>
      </c>
      <c r="C10" s="2" t="str">
        <f t="shared" si="2"/>
        <v>火曜日</v>
      </c>
      <c r="D10" s="2" t="str">
        <f>IFERROR(VLOOKUP(B10,祝日の設定!A$2:B$40,2,FALSE),"")</f>
        <v/>
      </c>
      <c r="E10" s="9"/>
      <c r="F10" s="9"/>
      <c r="G10" s="11" t="str">
        <f t="shared" si="3"/>
        <v/>
      </c>
      <c r="H10" s="12" t="str">
        <f t="shared" si="0"/>
        <v/>
      </c>
      <c r="I10" s="15" t="str">
        <f t="shared" si="4"/>
        <v/>
      </c>
      <c r="J10" s="15" t="str">
        <f t="shared" si="5"/>
        <v/>
      </c>
      <c r="K10" s="15">
        <f t="shared" si="6"/>
        <v>0</v>
      </c>
      <c r="L10" s="2" t="str">
        <f>IF(G10="","",IF(D10="",VLOOKUP(F$1,時給管理!B$2:J$14,MATCH(C10,時給管理!C$2:I$2,0)+1,FALSE),VLOOKUP(F$1,時給管理!B$2:J$14,9,FALSE)))</f>
        <v/>
      </c>
    </row>
    <row r="11" spans="1:14" x14ac:dyDescent="0.45">
      <c r="B11" s="10">
        <f t="shared" si="1"/>
        <v>45147</v>
      </c>
      <c r="C11" s="2" t="str">
        <f t="shared" si="2"/>
        <v>水曜日</v>
      </c>
      <c r="D11" s="2" t="str">
        <f>IFERROR(VLOOKUP(B11,祝日の設定!A$2:B$40,2,FALSE),"")</f>
        <v/>
      </c>
      <c r="E11" s="9"/>
      <c r="F11" s="9"/>
      <c r="G11" s="11" t="str">
        <f t="shared" si="3"/>
        <v/>
      </c>
      <c r="H11" s="12" t="str">
        <f t="shared" si="0"/>
        <v/>
      </c>
      <c r="I11" s="15" t="str">
        <f t="shared" si="4"/>
        <v/>
      </c>
      <c r="J11" s="15" t="str">
        <f t="shared" si="5"/>
        <v/>
      </c>
      <c r="K11" s="15">
        <f t="shared" si="6"/>
        <v>0</v>
      </c>
      <c r="L11" s="2" t="str">
        <f>IF(G11="","",IF(D11="",VLOOKUP(F$1,時給管理!B$2:J$14,MATCH(C11,時給管理!C$2:I$2,0)+1,FALSE),VLOOKUP(F$1,時給管理!B$2:J$14,9,FALSE)))</f>
        <v/>
      </c>
    </row>
    <row r="12" spans="1:14" x14ac:dyDescent="0.45">
      <c r="B12" s="10">
        <f t="shared" si="1"/>
        <v>45148</v>
      </c>
      <c r="C12" s="2" t="str">
        <f t="shared" si="2"/>
        <v>木曜日</v>
      </c>
      <c r="D12" s="2" t="str">
        <f>IFERROR(VLOOKUP(B12,祝日の設定!A$2:B$40,2,FALSE),"")</f>
        <v/>
      </c>
      <c r="E12" s="9"/>
      <c r="F12" s="9"/>
      <c r="G12" s="11" t="str">
        <f t="shared" si="3"/>
        <v/>
      </c>
      <c r="H12" s="12" t="str">
        <f t="shared" si="0"/>
        <v/>
      </c>
      <c r="I12" s="15" t="str">
        <f t="shared" si="4"/>
        <v/>
      </c>
      <c r="J12" s="15" t="str">
        <f t="shared" si="5"/>
        <v/>
      </c>
      <c r="K12" s="15">
        <f t="shared" si="6"/>
        <v>0</v>
      </c>
      <c r="L12" s="2" t="str">
        <f>IF(G12="","",IF(D12="",VLOOKUP(F$1,時給管理!B$2:J$14,MATCH(C12,時給管理!C$2:I$2,0)+1,FALSE),VLOOKUP(F$1,時給管理!B$2:J$14,9,FALSE)))</f>
        <v/>
      </c>
      <c r="M12" s="4"/>
    </row>
    <row r="13" spans="1:14" x14ac:dyDescent="0.45">
      <c r="B13" s="10">
        <f t="shared" si="1"/>
        <v>45149</v>
      </c>
      <c r="C13" s="2" t="str">
        <f t="shared" si="2"/>
        <v>金曜日</v>
      </c>
      <c r="D13" s="2" t="str">
        <f>IFERROR(VLOOKUP(B13,祝日の設定!A$2:B$40,2,FALSE),"")</f>
        <v>山の日</v>
      </c>
      <c r="E13" s="9"/>
      <c r="F13" s="9"/>
      <c r="G13" s="11" t="str">
        <f t="shared" si="3"/>
        <v/>
      </c>
      <c r="H13" s="12" t="str">
        <f t="shared" si="0"/>
        <v/>
      </c>
      <c r="I13" s="15" t="str">
        <f t="shared" si="4"/>
        <v/>
      </c>
      <c r="J13" s="15" t="str">
        <f t="shared" si="5"/>
        <v/>
      </c>
      <c r="K13" s="15">
        <f t="shared" si="6"/>
        <v>0</v>
      </c>
      <c r="L13" s="2" t="str">
        <f>IF(G13="","",IF(D13="",VLOOKUP(F$1,時給管理!B$2:J$14,MATCH(C13,時給管理!C$2:I$2,0)+1,FALSE),VLOOKUP(F$1,時給管理!B$2:J$14,9,FALSE)))</f>
        <v/>
      </c>
    </row>
    <row r="14" spans="1:14" x14ac:dyDescent="0.45">
      <c r="B14" s="10">
        <f t="shared" si="1"/>
        <v>45150</v>
      </c>
      <c r="C14" s="2" t="str">
        <f t="shared" si="2"/>
        <v>土曜日</v>
      </c>
      <c r="D14" s="2" t="str">
        <f>IFERROR(VLOOKUP(B14,祝日の設定!A$2:B$40,2,FALSE),"")</f>
        <v/>
      </c>
      <c r="E14" s="9"/>
      <c r="F14" s="9"/>
      <c r="G14" s="11" t="str">
        <f t="shared" si="3"/>
        <v/>
      </c>
      <c r="H14" s="12" t="str">
        <f t="shared" si="0"/>
        <v/>
      </c>
      <c r="I14" s="15" t="str">
        <f t="shared" si="4"/>
        <v/>
      </c>
      <c r="J14" s="15" t="str">
        <f t="shared" si="5"/>
        <v/>
      </c>
      <c r="K14" s="15">
        <f t="shared" si="6"/>
        <v>0</v>
      </c>
      <c r="L14" s="2" t="str">
        <f>IF(G14="","",IF(D14="",VLOOKUP(F$1,時給管理!B$2:J$14,MATCH(C14,時給管理!C$2:I$2,0)+1,FALSE),VLOOKUP(F$1,時給管理!B$2:J$14,9,FALSE)))</f>
        <v/>
      </c>
    </row>
    <row r="15" spans="1:14" x14ac:dyDescent="0.45">
      <c r="B15" s="10">
        <f t="shared" si="1"/>
        <v>45151</v>
      </c>
      <c r="C15" s="2" t="str">
        <f t="shared" si="2"/>
        <v>日曜日</v>
      </c>
      <c r="D15" s="2" t="str">
        <f>IFERROR(VLOOKUP(B15,祝日の設定!A$2:B$40,2,FALSE),"")</f>
        <v/>
      </c>
      <c r="E15" s="9"/>
      <c r="F15" s="9"/>
      <c r="G15" s="11" t="str">
        <f t="shared" si="3"/>
        <v/>
      </c>
      <c r="H15" s="12" t="str">
        <f t="shared" si="0"/>
        <v/>
      </c>
      <c r="I15" s="15" t="str">
        <f t="shared" si="4"/>
        <v/>
      </c>
      <c r="J15" s="15" t="str">
        <f t="shared" si="5"/>
        <v/>
      </c>
      <c r="K15" s="15">
        <f t="shared" si="6"/>
        <v>0</v>
      </c>
      <c r="L15" s="2" t="str">
        <f>IF(G15="","",IF(D15="",VLOOKUP(F$1,時給管理!B$2:J$14,MATCH(C15,時給管理!C$2:I$2,0)+1,FALSE),VLOOKUP(F$1,時給管理!B$2:J$14,9,FALSE)))</f>
        <v/>
      </c>
    </row>
    <row r="16" spans="1:14" x14ac:dyDescent="0.45">
      <c r="B16" s="10">
        <f t="shared" si="1"/>
        <v>45152</v>
      </c>
      <c r="C16" s="2" t="str">
        <f t="shared" si="2"/>
        <v>月曜日</v>
      </c>
      <c r="D16" s="2" t="str">
        <f>IFERROR(VLOOKUP(B16,祝日の設定!A$2:B$40,2,FALSE),"")</f>
        <v/>
      </c>
      <c r="E16" s="9"/>
      <c r="F16" s="9"/>
      <c r="G16" s="11" t="str">
        <f t="shared" si="3"/>
        <v/>
      </c>
      <c r="H16" s="12" t="str">
        <f t="shared" si="0"/>
        <v/>
      </c>
      <c r="I16" s="15" t="str">
        <f t="shared" si="4"/>
        <v/>
      </c>
      <c r="J16" s="15" t="str">
        <f t="shared" si="5"/>
        <v/>
      </c>
      <c r="K16" s="15">
        <f t="shared" si="6"/>
        <v>0</v>
      </c>
      <c r="L16" s="2" t="str">
        <f>IF(G16="","",IF(D16="",VLOOKUP(F$1,時給管理!B$2:J$14,MATCH(C16,時給管理!C$2:I$2,0)+1,FALSE),VLOOKUP(F$1,時給管理!B$2:J$14,9,FALSE)))</f>
        <v/>
      </c>
    </row>
    <row r="17" spans="2:12" x14ac:dyDescent="0.45">
      <c r="B17" s="10">
        <f t="shared" si="1"/>
        <v>45153</v>
      </c>
      <c r="C17" s="2" t="str">
        <f t="shared" si="2"/>
        <v>火曜日</v>
      </c>
      <c r="D17" s="2" t="str">
        <f>IFERROR(VLOOKUP(B17,祝日の設定!A$2:B$40,2,FALSE),"")</f>
        <v/>
      </c>
      <c r="E17" s="9"/>
      <c r="F17" s="9"/>
      <c r="G17" s="11" t="str">
        <f t="shared" si="3"/>
        <v/>
      </c>
      <c r="H17" s="12" t="str">
        <f t="shared" si="0"/>
        <v/>
      </c>
      <c r="I17" s="15" t="str">
        <f t="shared" si="4"/>
        <v/>
      </c>
      <c r="J17" s="15" t="str">
        <f t="shared" si="5"/>
        <v/>
      </c>
      <c r="K17" s="15">
        <f t="shared" si="6"/>
        <v>0</v>
      </c>
      <c r="L17" s="2" t="str">
        <f>IF(G17="","",IF(D17="",VLOOKUP(F$1,時給管理!B$2:J$14,MATCH(C17,時給管理!C$2:I$2,0)+1,FALSE),VLOOKUP(F$1,時給管理!B$2:J$14,9,FALSE)))</f>
        <v/>
      </c>
    </row>
    <row r="18" spans="2:12" x14ac:dyDescent="0.45">
      <c r="B18" s="10">
        <f t="shared" si="1"/>
        <v>45154</v>
      </c>
      <c r="C18" s="2" t="str">
        <f t="shared" si="2"/>
        <v>水曜日</v>
      </c>
      <c r="D18" s="2" t="str">
        <f>IFERROR(VLOOKUP(B18,祝日の設定!A$2:B$40,2,FALSE),"")</f>
        <v/>
      </c>
      <c r="E18" s="9"/>
      <c r="F18" s="9"/>
      <c r="G18" s="11" t="str">
        <f t="shared" si="3"/>
        <v/>
      </c>
      <c r="H18" s="12" t="str">
        <f t="shared" si="0"/>
        <v/>
      </c>
      <c r="I18" s="15" t="str">
        <f t="shared" si="4"/>
        <v/>
      </c>
      <c r="J18" s="15" t="str">
        <f t="shared" si="5"/>
        <v/>
      </c>
      <c r="K18" s="15">
        <f t="shared" si="6"/>
        <v>0</v>
      </c>
      <c r="L18" s="2" t="str">
        <f>IF(G18="","",IF(D18="",VLOOKUP(F$1,時給管理!B$2:J$14,MATCH(C18,時給管理!C$2:I$2,0)+1,FALSE),VLOOKUP(F$1,時給管理!B$2:J$14,9,FALSE)))</f>
        <v/>
      </c>
    </row>
    <row r="19" spans="2:12" x14ac:dyDescent="0.45">
      <c r="B19" s="10">
        <f t="shared" si="1"/>
        <v>45155</v>
      </c>
      <c r="C19" s="2" t="str">
        <f t="shared" si="2"/>
        <v>木曜日</v>
      </c>
      <c r="D19" s="2" t="str">
        <f>IFERROR(VLOOKUP(B19,祝日の設定!A$2:B$40,2,FALSE),"")</f>
        <v/>
      </c>
      <c r="E19" s="9"/>
      <c r="F19" s="9"/>
      <c r="G19" s="11" t="str">
        <f t="shared" si="3"/>
        <v/>
      </c>
      <c r="H19" s="12" t="str">
        <f t="shared" si="0"/>
        <v/>
      </c>
      <c r="I19" s="15" t="str">
        <f t="shared" si="4"/>
        <v/>
      </c>
      <c r="J19" s="15" t="str">
        <f t="shared" si="5"/>
        <v/>
      </c>
      <c r="K19" s="15">
        <f t="shared" si="6"/>
        <v>0</v>
      </c>
      <c r="L19" s="2" t="str">
        <f>IF(G19="","",IF(D19="",VLOOKUP(F$1,時給管理!B$2:J$14,MATCH(C19,時給管理!C$2:I$2,0)+1,FALSE),VLOOKUP(F$1,時給管理!B$2:J$14,9,FALSE)))</f>
        <v/>
      </c>
    </row>
    <row r="20" spans="2:12" x14ac:dyDescent="0.45">
      <c r="B20" s="10">
        <f t="shared" si="1"/>
        <v>45156</v>
      </c>
      <c r="C20" s="2" t="str">
        <f t="shared" si="2"/>
        <v>金曜日</v>
      </c>
      <c r="D20" s="2" t="str">
        <f>IFERROR(VLOOKUP(B20,祝日の設定!A$2:B$40,2,FALSE),"")</f>
        <v/>
      </c>
      <c r="E20" s="9"/>
      <c r="F20" s="9"/>
      <c r="G20" s="11" t="str">
        <f t="shared" si="3"/>
        <v/>
      </c>
      <c r="H20" s="12" t="str">
        <f t="shared" si="0"/>
        <v/>
      </c>
      <c r="I20" s="15" t="str">
        <f t="shared" si="4"/>
        <v/>
      </c>
      <c r="J20" s="15" t="str">
        <f t="shared" si="5"/>
        <v/>
      </c>
      <c r="K20" s="15">
        <f t="shared" si="6"/>
        <v>0</v>
      </c>
      <c r="L20" s="2" t="str">
        <f>IF(G20="","",IF(D20="",VLOOKUP(F$1,時給管理!B$2:J$14,MATCH(C20,時給管理!C$2:I$2,0)+1,FALSE),VLOOKUP(F$1,時給管理!B$2:J$14,9,FALSE)))</f>
        <v/>
      </c>
    </row>
    <row r="21" spans="2:12" x14ac:dyDescent="0.45">
      <c r="B21" s="10">
        <f t="shared" si="1"/>
        <v>45157</v>
      </c>
      <c r="C21" s="2" t="str">
        <f t="shared" si="2"/>
        <v>土曜日</v>
      </c>
      <c r="D21" s="2" t="str">
        <f>IFERROR(VLOOKUP(B21,祝日の設定!A$2:B$40,2,FALSE),"")</f>
        <v/>
      </c>
      <c r="E21" s="9"/>
      <c r="F21" s="9"/>
      <c r="G21" s="11" t="str">
        <f t="shared" si="3"/>
        <v/>
      </c>
      <c r="H21" s="12" t="str">
        <f t="shared" si="0"/>
        <v/>
      </c>
      <c r="I21" s="15" t="str">
        <f t="shared" si="4"/>
        <v/>
      </c>
      <c r="J21" s="15" t="str">
        <f t="shared" si="5"/>
        <v/>
      </c>
      <c r="K21" s="15">
        <f t="shared" si="6"/>
        <v>0</v>
      </c>
      <c r="L21" s="2" t="str">
        <f>IF(G21="","",IF(D21="",VLOOKUP(F$1,時給管理!B$2:J$14,MATCH(C21,時給管理!C$2:I$2,0)+1,FALSE),VLOOKUP(F$1,時給管理!B$2:J$14,9,FALSE)))</f>
        <v/>
      </c>
    </row>
    <row r="22" spans="2:12" x14ac:dyDescent="0.45">
      <c r="B22" s="10">
        <f t="shared" si="1"/>
        <v>45158</v>
      </c>
      <c r="C22" s="2" t="str">
        <f t="shared" si="2"/>
        <v>日曜日</v>
      </c>
      <c r="D22" s="2" t="str">
        <f>IFERROR(VLOOKUP(B22,祝日の設定!A$2:B$40,2,FALSE),"")</f>
        <v/>
      </c>
      <c r="E22" s="9"/>
      <c r="F22" s="9"/>
      <c r="G22" s="11" t="str">
        <f t="shared" si="3"/>
        <v/>
      </c>
      <c r="H22" s="12" t="str">
        <f t="shared" si="0"/>
        <v/>
      </c>
      <c r="I22" s="15" t="str">
        <f t="shared" si="4"/>
        <v/>
      </c>
      <c r="J22" s="15" t="str">
        <f t="shared" si="5"/>
        <v/>
      </c>
      <c r="K22" s="15">
        <f t="shared" si="6"/>
        <v>0</v>
      </c>
      <c r="L22" s="2" t="str">
        <f>IF(G22="","",IF(D22="",VLOOKUP(F$1,時給管理!B$2:J$14,MATCH(C22,時給管理!C$2:I$2,0)+1,FALSE),VLOOKUP(F$1,時給管理!B$2:J$14,9,FALSE)))</f>
        <v/>
      </c>
    </row>
    <row r="23" spans="2:12" x14ac:dyDescent="0.45">
      <c r="B23" s="10">
        <f t="shared" si="1"/>
        <v>45159</v>
      </c>
      <c r="C23" s="2" t="str">
        <f t="shared" si="2"/>
        <v>月曜日</v>
      </c>
      <c r="D23" s="2" t="str">
        <f>IFERROR(VLOOKUP(B23,祝日の設定!A$2:B$40,2,FALSE),"")</f>
        <v/>
      </c>
      <c r="E23" s="9"/>
      <c r="F23" s="9"/>
      <c r="G23" s="11" t="str">
        <f t="shared" si="3"/>
        <v/>
      </c>
      <c r="H23" s="12" t="str">
        <f t="shared" si="0"/>
        <v/>
      </c>
      <c r="I23" s="15" t="str">
        <f t="shared" si="4"/>
        <v/>
      </c>
      <c r="J23" s="15" t="str">
        <f t="shared" si="5"/>
        <v/>
      </c>
      <c r="K23" s="15">
        <f t="shared" si="6"/>
        <v>0</v>
      </c>
      <c r="L23" s="2" t="str">
        <f>IF(G23="","",IF(D23="",VLOOKUP(F$1,時給管理!B$2:J$14,MATCH(C23,時給管理!C$2:I$2,0)+1,FALSE),VLOOKUP(F$1,時給管理!B$2:J$14,9,FALSE)))</f>
        <v/>
      </c>
    </row>
    <row r="24" spans="2:12" x14ac:dyDescent="0.45">
      <c r="B24" s="10">
        <f t="shared" si="1"/>
        <v>45160</v>
      </c>
      <c r="C24" s="2" t="str">
        <f t="shared" si="2"/>
        <v>火曜日</v>
      </c>
      <c r="D24" s="2" t="str">
        <f>IFERROR(VLOOKUP(B24,祝日の設定!A$2:B$40,2,FALSE),"")</f>
        <v/>
      </c>
      <c r="E24" s="9"/>
      <c r="F24" s="9"/>
      <c r="G24" s="11" t="str">
        <f t="shared" si="3"/>
        <v/>
      </c>
      <c r="H24" s="12" t="str">
        <f t="shared" si="0"/>
        <v/>
      </c>
      <c r="I24" s="15" t="str">
        <f t="shared" si="4"/>
        <v/>
      </c>
      <c r="J24" s="15" t="str">
        <f t="shared" si="5"/>
        <v/>
      </c>
      <c r="K24" s="15">
        <f t="shared" si="6"/>
        <v>0</v>
      </c>
      <c r="L24" s="2" t="str">
        <f>IF(G24="","",IF(D24="",VLOOKUP(F$1,時給管理!B$2:J$14,MATCH(C24,時給管理!C$2:I$2,0)+1,FALSE),VLOOKUP(F$1,時給管理!B$2:J$14,9,FALSE)))</f>
        <v/>
      </c>
    </row>
    <row r="25" spans="2:12" x14ac:dyDescent="0.45">
      <c r="B25" s="10">
        <f t="shared" si="1"/>
        <v>45161</v>
      </c>
      <c r="C25" s="2" t="str">
        <f t="shared" si="2"/>
        <v>水曜日</v>
      </c>
      <c r="D25" s="2" t="str">
        <f>IFERROR(VLOOKUP(B25,祝日の設定!A$2:B$40,2,FALSE),"")</f>
        <v/>
      </c>
      <c r="E25" s="9"/>
      <c r="F25" s="9"/>
      <c r="G25" s="11" t="str">
        <f t="shared" si="3"/>
        <v/>
      </c>
      <c r="H25" s="12" t="str">
        <f t="shared" si="0"/>
        <v/>
      </c>
      <c r="I25" s="15" t="str">
        <f t="shared" si="4"/>
        <v/>
      </c>
      <c r="J25" s="15" t="str">
        <f t="shared" si="5"/>
        <v/>
      </c>
      <c r="K25" s="15">
        <f t="shared" si="6"/>
        <v>0</v>
      </c>
      <c r="L25" s="2" t="str">
        <f>IF(G25="","",IF(D25="",VLOOKUP(F$1,時給管理!B$2:J$14,MATCH(C25,時給管理!C$2:I$2,0)+1,FALSE),VLOOKUP(F$1,時給管理!B$2:J$14,9,FALSE)))</f>
        <v/>
      </c>
    </row>
    <row r="26" spans="2:12" x14ac:dyDescent="0.45">
      <c r="B26" s="10">
        <f t="shared" si="1"/>
        <v>45162</v>
      </c>
      <c r="C26" s="2" t="str">
        <f t="shared" si="2"/>
        <v>木曜日</v>
      </c>
      <c r="D26" s="2" t="str">
        <f>IFERROR(VLOOKUP(B26,祝日の設定!A$2:B$40,2,FALSE),"")</f>
        <v/>
      </c>
      <c r="E26" s="9"/>
      <c r="F26" s="9"/>
      <c r="G26" s="11" t="str">
        <f t="shared" si="3"/>
        <v/>
      </c>
      <c r="H26" s="12" t="str">
        <f t="shared" si="0"/>
        <v/>
      </c>
      <c r="I26" s="15" t="str">
        <f t="shared" si="4"/>
        <v/>
      </c>
      <c r="J26" s="15" t="str">
        <f t="shared" si="5"/>
        <v/>
      </c>
      <c r="K26" s="15">
        <f t="shared" si="6"/>
        <v>0</v>
      </c>
      <c r="L26" s="2" t="str">
        <f>IF(G26="","",IF(D26="",VLOOKUP(F$1,時給管理!B$2:J$14,MATCH(C26,時給管理!C$2:I$2,0)+1,FALSE),VLOOKUP(F$1,時給管理!B$2:J$14,9,FALSE)))</f>
        <v/>
      </c>
    </row>
    <row r="27" spans="2:12" x14ac:dyDescent="0.45">
      <c r="B27" s="10">
        <f t="shared" si="1"/>
        <v>45163</v>
      </c>
      <c r="C27" s="2" t="str">
        <f t="shared" si="2"/>
        <v>金曜日</v>
      </c>
      <c r="D27" s="2" t="str">
        <f>IFERROR(VLOOKUP(B27,祝日の設定!A$2:B$40,2,FALSE),"")</f>
        <v/>
      </c>
      <c r="E27" s="9"/>
      <c r="F27" s="9"/>
      <c r="G27" s="11" t="str">
        <f t="shared" si="3"/>
        <v/>
      </c>
      <c r="H27" s="12" t="str">
        <f t="shared" si="0"/>
        <v/>
      </c>
      <c r="I27" s="15" t="str">
        <f t="shared" si="4"/>
        <v/>
      </c>
      <c r="J27" s="15" t="str">
        <f t="shared" si="5"/>
        <v/>
      </c>
      <c r="K27" s="15">
        <f t="shared" si="6"/>
        <v>0</v>
      </c>
      <c r="L27" s="2" t="str">
        <f>IF(G27="","",IF(D27="",VLOOKUP(F$1,時給管理!B$2:J$14,MATCH(C27,時給管理!C$2:I$2,0)+1,FALSE),VLOOKUP(F$1,時給管理!B$2:J$14,9,FALSE)))</f>
        <v/>
      </c>
    </row>
    <row r="28" spans="2:12" x14ac:dyDescent="0.45">
      <c r="B28" s="10">
        <f t="shared" si="1"/>
        <v>45164</v>
      </c>
      <c r="C28" s="2" t="str">
        <f t="shared" si="2"/>
        <v>土曜日</v>
      </c>
      <c r="D28" s="2" t="str">
        <f>IFERROR(VLOOKUP(B28,祝日の設定!A$2:B$40,2,FALSE),"")</f>
        <v/>
      </c>
      <c r="E28" s="9"/>
      <c r="F28" s="9"/>
      <c r="G28" s="11" t="str">
        <f t="shared" si="3"/>
        <v/>
      </c>
      <c r="H28" s="12" t="str">
        <f t="shared" si="0"/>
        <v/>
      </c>
      <c r="I28" s="15" t="str">
        <f t="shared" si="4"/>
        <v/>
      </c>
      <c r="J28" s="15" t="str">
        <f t="shared" si="5"/>
        <v/>
      </c>
      <c r="K28" s="15">
        <f t="shared" si="6"/>
        <v>0</v>
      </c>
      <c r="L28" s="2" t="str">
        <f>IF(G28="","",IF(D28="",VLOOKUP(F$1,時給管理!B$2:J$14,MATCH(C28,時給管理!C$2:I$2,0)+1,FALSE),VLOOKUP(F$1,時給管理!B$2:J$14,9,FALSE)))</f>
        <v/>
      </c>
    </row>
    <row r="29" spans="2:12" x14ac:dyDescent="0.45">
      <c r="B29" s="10">
        <f t="shared" si="1"/>
        <v>45165</v>
      </c>
      <c r="C29" s="2" t="str">
        <f t="shared" si="2"/>
        <v>日曜日</v>
      </c>
      <c r="D29" s="2" t="str">
        <f>IFERROR(VLOOKUP(B29,祝日の設定!A$2:B$40,2,FALSE),"")</f>
        <v/>
      </c>
      <c r="E29" s="9"/>
      <c r="F29" s="9"/>
      <c r="G29" s="11" t="str">
        <f t="shared" si="3"/>
        <v/>
      </c>
      <c r="H29" s="12" t="str">
        <f t="shared" si="0"/>
        <v/>
      </c>
      <c r="I29" s="15" t="str">
        <f t="shared" si="4"/>
        <v/>
      </c>
      <c r="J29" s="15" t="str">
        <f t="shared" si="5"/>
        <v/>
      </c>
      <c r="K29" s="15">
        <f t="shared" si="6"/>
        <v>0</v>
      </c>
      <c r="L29" s="2" t="str">
        <f>IF(G29="","",IF(D29="",VLOOKUP(F$1,時給管理!B$2:J$14,MATCH(C29,時給管理!C$2:I$2,0)+1,FALSE),VLOOKUP(F$1,時給管理!B$2:J$14,9,FALSE)))</f>
        <v/>
      </c>
    </row>
    <row r="30" spans="2:12" x14ac:dyDescent="0.45">
      <c r="B30" s="10">
        <f t="shared" si="1"/>
        <v>45166</v>
      </c>
      <c r="C30" s="2" t="str">
        <f t="shared" si="2"/>
        <v>月曜日</v>
      </c>
      <c r="D30" s="2" t="str">
        <f>IFERROR(VLOOKUP(B30,祝日の設定!A$2:B$40,2,FALSE),"")</f>
        <v/>
      </c>
      <c r="E30" s="9"/>
      <c r="F30" s="9"/>
      <c r="G30" s="11" t="str">
        <f t="shared" si="3"/>
        <v/>
      </c>
      <c r="H30" s="12" t="str">
        <f t="shared" si="0"/>
        <v/>
      </c>
      <c r="I30" s="15" t="str">
        <f t="shared" si="4"/>
        <v/>
      </c>
      <c r="J30" s="15" t="str">
        <f t="shared" si="5"/>
        <v/>
      </c>
      <c r="K30" s="15">
        <f t="shared" si="6"/>
        <v>0</v>
      </c>
      <c r="L30" s="2" t="str">
        <f>IF(G30="","",IF(D30="",VLOOKUP(F$1,時給管理!B$2:J$14,MATCH(C30,時給管理!C$2:I$2,0)+1,FALSE),VLOOKUP(F$1,時給管理!B$2:J$14,9,FALSE)))</f>
        <v/>
      </c>
    </row>
    <row r="31" spans="2:12" x14ac:dyDescent="0.45">
      <c r="B31" s="10">
        <f t="shared" si="1"/>
        <v>45167</v>
      </c>
      <c r="C31" s="2" t="str">
        <f t="shared" si="2"/>
        <v>火曜日</v>
      </c>
      <c r="D31" s="2" t="str">
        <f>IFERROR(VLOOKUP(B31,祝日の設定!A$2:B$40,2,FALSE),"")</f>
        <v/>
      </c>
      <c r="E31" s="9"/>
      <c r="F31" s="9"/>
      <c r="G31" s="11" t="str">
        <f t="shared" si="3"/>
        <v/>
      </c>
      <c r="H31" s="12" t="str">
        <f t="shared" si="0"/>
        <v/>
      </c>
      <c r="I31" s="15" t="str">
        <f t="shared" si="4"/>
        <v/>
      </c>
      <c r="J31" s="15" t="str">
        <f t="shared" si="5"/>
        <v/>
      </c>
      <c r="K31" s="15">
        <f t="shared" si="6"/>
        <v>0</v>
      </c>
      <c r="L31" s="2" t="str">
        <f>IF(G31="","",IF(D31="",VLOOKUP(F$1,時給管理!B$2:J$14,MATCH(C31,時給管理!C$2:I$2,0)+1,FALSE),VLOOKUP(F$1,時給管理!B$2:J$14,9,FALSE)))</f>
        <v/>
      </c>
    </row>
    <row r="32" spans="2:12" x14ac:dyDescent="0.45">
      <c r="B32" s="10">
        <f t="shared" si="1"/>
        <v>45168</v>
      </c>
      <c r="C32" s="2" t="str">
        <f t="shared" si="2"/>
        <v>水曜日</v>
      </c>
      <c r="D32" s="2" t="str">
        <f>IFERROR(VLOOKUP(B32,祝日の設定!A$2:B$40,2,FALSE),"")</f>
        <v/>
      </c>
      <c r="E32" s="9"/>
      <c r="F32" s="9"/>
      <c r="G32" s="11" t="str">
        <f t="shared" si="3"/>
        <v/>
      </c>
      <c r="H32" s="12" t="str">
        <f t="shared" si="0"/>
        <v/>
      </c>
      <c r="I32" s="15" t="str">
        <f t="shared" si="4"/>
        <v/>
      </c>
      <c r="J32" s="15" t="str">
        <f t="shared" si="5"/>
        <v/>
      </c>
      <c r="K32" s="15">
        <f t="shared" si="6"/>
        <v>0</v>
      </c>
      <c r="L32" s="2" t="str">
        <f>IF(G32="","",IF(D32="",VLOOKUP(F$1,時給管理!B$2:J$14,MATCH(C32,時給管理!C$2:I$2,0)+1,FALSE),VLOOKUP(F$1,時給管理!B$2:J$14,9,FALSE)))</f>
        <v/>
      </c>
    </row>
    <row r="33" spans="1:12" x14ac:dyDescent="0.45">
      <c r="B33" s="10">
        <f t="shared" si="1"/>
        <v>45169</v>
      </c>
      <c r="C33" s="2" t="str">
        <f t="shared" si="2"/>
        <v>木曜日</v>
      </c>
      <c r="D33" s="2" t="str">
        <f>IFERROR(VLOOKUP(B33,祝日の設定!A$2:B$40,2,FALSE),"")</f>
        <v/>
      </c>
      <c r="E33" s="9"/>
      <c r="F33" s="9"/>
      <c r="G33" s="11" t="str">
        <f t="shared" si="3"/>
        <v/>
      </c>
      <c r="H33" s="12" t="str">
        <f t="shared" si="0"/>
        <v/>
      </c>
      <c r="I33" s="15" t="str">
        <f t="shared" si="4"/>
        <v/>
      </c>
      <c r="J33" s="15" t="str">
        <f t="shared" si="5"/>
        <v/>
      </c>
      <c r="K33" s="15">
        <f t="shared" si="6"/>
        <v>0</v>
      </c>
      <c r="L33" s="2" t="str">
        <f>IF(G33="","",IF(D33="",VLOOKUP(F$1,時給管理!B$2:J$14,MATCH(C33,時給管理!C$2:I$2,0)+1,FALSE),VLOOKUP(F$1,時給管理!B$2:J$14,9,FALSE)))</f>
        <v/>
      </c>
    </row>
    <row r="35" spans="1:12" x14ac:dyDescent="0.45">
      <c r="A35" s="3"/>
    </row>
  </sheetData>
  <mergeCells count="1">
    <mergeCell ref="A1:C1"/>
  </mergeCells>
  <phoneticPr fontId="1"/>
  <conditionalFormatting sqref="C3:C33">
    <cfRule type="expression" dxfId="7" priority="2">
      <formula>IF($D3="",FALSE,TRUE)</formula>
    </cfRule>
  </conditionalFormatting>
  <conditionalFormatting sqref="C3:C33">
    <cfRule type="expression" dxfId="6" priority="3">
      <formula>$C3="日曜日"</formula>
    </cfRule>
    <cfRule type="expression" dxfId="5" priority="4">
      <formula>$C3="土曜日"</formula>
    </cfRule>
  </conditionalFormatting>
  <conditionalFormatting sqref="D3:D33">
    <cfRule type="expression" dxfId="4" priority="1">
      <formula>IF($C3="",FALSE,TRUE)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41A0D-FD05-411C-B931-9DFBE3CAFD83}">
  <sheetPr codeName="Sheet6">
    <pageSetUpPr fitToPage="1"/>
  </sheetPr>
  <dimension ref="A1:N35"/>
  <sheetViews>
    <sheetView tabSelected="1" zoomScale="73" workbookViewId="0">
      <selection activeCell="O27" sqref="O27"/>
    </sheetView>
  </sheetViews>
  <sheetFormatPr defaultRowHeight="18" x14ac:dyDescent="0.45"/>
  <cols>
    <col min="1" max="1" width="10" bestFit="1" customWidth="1"/>
    <col min="5" max="5" width="9.19921875" style="8" customWidth="1"/>
    <col min="6" max="6" width="8.69921875" style="8"/>
    <col min="9" max="9" width="10.19921875" customWidth="1"/>
    <col min="12" max="12" width="12.59765625" bestFit="1" customWidth="1"/>
    <col min="13" max="13" width="14.59765625" bestFit="1" customWidth="1"/>
  </cols>
  <sheetData>
    <row r="1" spans="1:14" ht="26.4" x14ac:dyDescent="0.45">
      <c r="A1" s="24">
        <f>main!A1</f>
        <v>45139</v>
      </c>
      <c r="B1" s="24"/>
      <c r="C1" s="24"/>
      <c r="D1" s="14"/>
      <c r="E1" s="13" t="s">
        <v>2</v>
      </c>
      <c r="F1" s="13" t="s">
        <v>48</v>
      </c>
    </row>
    <row r="2" spans="1:14" x14ac:dyDescent="0.45">
      <c r="B2" s="2"/>
      <c r="C2" s="2"/>
      <c r="D2" s="2" t="s">
        <v>36</v>
      </c>
      <c r="E2" s="9" t="s">
        <v>3</v>
      </c>
      <c r="F2" s="9" t="s">
        <v>4</v>
      </c>
      <c r="G2" s="2" t="s">
        <v>5</v>
      </c>
      <c r="H2" s="2" t="s">
        <v>7</v>
      </c>
      <c r="I2" s="2" t="s">
        <v>32</v>
      </c>
      <c r="J2" s="2" t="s">
        <v>6</v>
      </c>
      <c r="K2" s="2" t="s">
        <v>31</v>
      </c>
      <c r="L2" s="2" t="s">
        <v>1</v>
      </c>
    </row>
    <row r="3" spans="1:14" x14ac:dyDescent="0.45">
      <c r="B3" s="10">
        <f>main!A1</f>
        <v>45139</v>
      </c>
      <c r="C3" s="2" t="str">
        <f>TEXT(B3,"aaaa")</f>
        <v>火曜日</v>
      </c>
      <c r="D3" s="2" t="str">
        <f>IFERROR(VLOOKUP(B3,祝日の設定!A$2:B$40,2,FALSE),"")</f>
        <v/>
      </c>
      <c r="E3" s="9"/>
      <c r="F3" s="9"/>
      <c r="G3" s="11" t="str">
        <f>IF(E3="","",IF(F3&lt;1/24*5,F3-E3+1,F3-E3))</f>
        <v/>
      </c>
      <c r="H3" s="12" t="str">
        <f t="shared" ref="H3:H33" si="0">IF(E3="","",IF(F3&gt;1/24*22,F3-1/24*22,IF(F3&lt;1/24*5,F3+1-1/24*22,"")))</f>
        <v/>
      </c>
      <c r="I3" s="15" t="str">
        <f>IFERROR(G3*L3*24,"")</f>
        <v/>
      </c>
      <c r="J3" s="15" t="str">
        <f>IFERROR(H3*L3*0.25*24,"")</f>
        <v/>
      </c>
      <c r="K3" s="15">
        <f>SUM(I3:J3)</f>
        <v>0</v>
      </c>
      <c r="L3" s="2" t="str">
        <f>IF(G3="","",IF(D3="",VLOOKUP(F$1,時給管理!B$2:J$14,MATCH(C3,時給管理!C$2:I$2,0)+1,FALSE),VLOOKUP(F$1,時給管理!B$2:J$14,9,FALSE)))</f>
        <v/>
      </c>
      <c r="M3" t="s">
        <v>33</v>
      </c>
      <c r="N3" s="7">
        <f>ROUNDUP(SUM(I3:I33),0)</f>
        <v>62327</v>
      </c>
    </row>
    <row r="4" spans="1:14" x14ac:dyDescent="0.45">
      <c r="B4" s="10">
        <f t="shared" ref="B4:B33" si="1">IF(B3="","",IF(EDATE(B$3,1)=B3+1,"",B$3+ROW(B4)-3))</f>
        <v>45140</v>
      </c>
      <c r="C4" s="2" t="str">
        <f t="shared" ref="C4:C33" si="2">TEXT(B4,"aaaa")</f>
        <v>水曜日</v>
      </c>
      <c r="D4" s="2" t="str">
        <f>IFERROR(VLOOKUP(B4,祝日の設定!A$2:B$40,2,FALSE),"")</f>
        <v/>
      </c>
      <c r="E4" s="9">
        <v>0.8666666666666667</v>
      </c>
      <c r="F4" s="9">
        <v>0.9375</v>
      </c>
      <c r="G4" s="11">
        <f t="shared" ref="G4:G33" si="3">IF(E4="","",IF(F4&lt;1/24*5,F4-E4+1,F4-E4))</f>
        <v>7.0833333333333304E-2</v>
      </c>
      <c r="H4" s="12">
        <f t="shared" si="0"/>
        <v>2.083333333333337E-2</v>
      </c>
      <c r="I4" s="15">
        <f t="shared" ref="I4:I33" si="4">IFERROR(G4*L4*24,"")</f>
        <v>1461.9999999999995</v>
      </c>
      <c r="J4" s="15">
        <f t="shared" ref="J4:J33" si="5">IFERROR(H4*L4*0.25*24,"")</f>
        <v>107.5000000000002</v>
      </c>
      <c r="K4" s="15">
        <f t="shared" ref="K4:K33" si="6">SUM(I4:J4)</f>
        <v>1569.4999999999998</v>
      </c>
      <c r="L4" s="2">
        <f>IF(G4="","",IF(D4="",VLOOKUP(F$1,時給管理!B$2:J$14,MATCH(C4,時給管理!C$2:I$2,0)+1,FALSE),VLOOKUP(F$1,時給管理!B$2:J$14,9,FALSE)))</f>
        <v>860</v>
      </c>
      <c r="M4" t="s">
        <v>34</v>
      </c>
      <c r="N4" s="7">
        <f>ROUNDUP(SUM(J3:J33),)</f>
        <v>5066</v>
      </c>
    </row>
    <row r="5" spans="1:14" x14ac:dyDescent="0.45">
      <c r="B5" s="10">
        <f t="shared" si="1"/>
        <v>45141</v>
      </c>
      <c r="C5" s="2" t="str">
        <f t="shared" si="2"/>
        <v>木曜日</v>
      </c>
      <c r="D5" s="2" t="str">
        <f>IFERROR(VLOOKUP(B5,祝日の設定!A$2:B$40,2,FALSE),"")</f>
        <v/>
      </c>
      <c r="E5" s="9"/>
      <c r="F5" s="9"/>
      <c r="G5" s="11" t="str">
        <f t="shared" si="3"/>
        <v/>
      </c>
      <c r="H5" s="12" t="str">
        <f t="shared" si="0"/>
        <v/>
      </c>
      <c r="I5" s="15" t="str">
        <f t="shared" si="4"/>
        <v/>
      </c>
      <c r="J5" s="15" t="str">
        <f t="shared" si="5"/>
        <v/>
      </c>
      <c r="K5" s="15">
        <f t="shared" si="6"/>
        <v>0</v>
      </c>
      <c r="L5" s="2" t="str">
        <f>IF(G5="","",IF(D5="",VLOOKUP(F$1,時給管理!B$2:J$14,MATCH(C5,時給管理!C$2:I$2,0)+1,FALSE),VLOOKUP(F$1,時給管理!B$2:J$14,9,FALSE)))</f>
        <v/>
      </c>
      <c r="M5" t="s">
        <v>35</v>
      </c>
      <c r="N5" s="7">
        <f>SUM(N3:N4)</f>
        <v>67393</v>
      </c>
    </row>
    <row r="6" spans="1:14" x14ac:dyDescent="0.45">
      <c r="B6" s="10">
        <f t="shared" si="1"/>
        <v>45142</v>
      </c>
      <c r="C6" s="2" t="str">
        <f t="shared" si="2"/>
        <v>金曜日</v>
      </c>
      <c r="D6" s="2" t="str">
        <f>IFERROR(VLOOKUP(B6,祝日の設定!A$2:B$40,2,FALSE),"")</f>
        <v/>
      </c>
      <c r="E6" s="9">
        <v>0.8340277777777777</v>
      </c>
      <c r="F6" s="9">
        <v>1</v>
      </c>
      <c r="G6" s="11">
        <f t="shared" si="3"/>
        <v>0.1659722222222223</v>
      </c>
      <c r="H6" s="12">
        <f t="shared" si="0"/>
        <v>8.333333333333337E-2</v>
      </c>
      <c r="I6" s="15">
        <f t="shared" si="4"/>
        <v>3983.3333333333348</v>
      </c>
      <c r="J6" s="15">
        <f t="shared" si="5"/>
        <v>500.00000000000023</v>
      </c>
      <c r="K6" s="15">
        <f t="shared" si="6"/>
        <v>4483.3333333333348</v>
      </c>
      <c r="L6" s="2">
        <f>IF(G6="","",IF(D6="",VLOOKUP(F$1,時給管理!B$2:J$14,MATCH(C6,時給管理!C$2:I$2,0)+1,FALSE),VLOOKUP(F$1,時給管理!B$2:J$14,9,FALSE)))</f>
        <v>1000</v>
      </c>
    </row>
    <row r="7" spans="1:14" x14ac:dyDescent="0.45">
      <c r="B7" s="10">
        <f t="shared" si="1"/>
        <v>45143</v>
      </c>
      <c r="C7" s="2" t="str">
        <f t="shared" si="2"/>
        <v>土曜日</v>
      </c>
      <c r="D7" s="2" t="str">
        <f>IFERROR(VLOOKUP(B7,祝日の設定!A$2:B$40,2,FALSE),"")</f>
        <v/>
      </c>
      <c r="E7" s="9">
        <v>0.76874999999999993</v>
      </c>
      <c r="F7" s="9">
        <v>0.99652777777777779</v>
      </c>
      <c r="G7" s="11">
        <f t="shared" si="3"/>
        <v>0.22777777777777786</v>
      </c>
      <c r="H7" s="12">
        <f t="shared" si="0"/>
        <v>7.986111111111116E-2</v>
      </c>
      <c r="I7" s="15">
        <f t="shared" si="4"/>
        <v>5466.6666666666688</v>
      </c>
      <c r="J7" s="15">
        <f t="shared" si="5"/>
        <v>479.16666666666697</v>
      </c>
      <c r="K7" s="15">
        <f t="shared" si="6"/>
        <v>5945.8333333333358</v>
      </c>
      <c r="L7" s="2">
        <f>IF(G7="","",IF(D7="",VLOOKUP(F$1,時給管理!B$2:J$14,MATCH(C7,時給管理!C$2:I$2,0)+1,FALSE),VLOOKUP(F$1,時給管理!B$2:J$14,9,FALSE)))</f>
        <v>1000</v>
      </c>
    </row>
    <row r="8" spans="1:14" x14ac:dyDescent="0.45">
      <c r="B8" s="10">
        <f t="shared" si="1"/>
        <v>45144</v>
      </c>
      <c r="C8" s="2" t="str">
        <f t="shared" si="2"/>
        <v>日曜日</v>
      </c>
      <c r="D8" s="2" t="str">
        <f>IFERROR(VLOOKUP(B8,祝日の設定!A$2:B$40,2,FALSE),"")</f>
        <v/>
      </c>
      <c r="E8" s="9"/>
      <c r="F8" s="9"/>
      <c r="G8" s="11" t="str">
        <f t="shared" si="3"/>
        <v/>
      </c>
      <c r="H8" s="12" t="str">
        <f t="shared" si="0"/>
        <v/>
      </c>
      <c r="I8" s="15" t="str">
        <f t="shared" si="4"/>
        <v/>
      </c>
      <c r="J8" s="15" t="str">
        <f t="shared" si="5"/>
        <v/>
      </c>
      <c r="K8" s="15">
        <f t="shared" si="6"/>
        <v>0</v>
      </c>
      <c r="L8" s="2" t="str">
        <f>IF(G8="","",IF(D8="",VLOOKUP(F$1,時給管理!B$2:J$14,MATCH(C8,時給管理!C$2:I$2,0)+1,FALSE),VLOOKUP(F$1,時給管理!B$2:J$14,9,FALSE)))</f>
        <v/>
      </c>
    </row>
    <row r="9" spans="1:14" x14ac:dyDescent="0.45">
      <c r="B9" s="10">
        <f t="shared" si="1"/>
        <v>45145</v>
      </c>
      <c r="C9" s="2" t="str">
        <f t="shared" si="2"/>
        <v>月曜日</v>
      </c>
      <c r="D9" s="2" t="str">
        <f>IFERROR(VLOOKUP(B9,祝日の設定!A$2:B$40,2,FALSE),"")</f>
        <v/>
      </c>
      <c r="E9" s="9">
        <v>0.80972222222222223</v>
      </c>
      <c r="F9" s="9">
        <v>0.91319444444444453</v>
      </c>
      <c r="G9" s="11">
        <f t="shared" si="3"/>
        <v>0.1034722222222223</v>
      </c>
      <c r="H9" s="12" t="str">
        <f t="shared" si="0"/>
        <v/>
      </c>
      <c r="I9" s="15">
        <f t="shared" si="4"/>
        <v>2135.6666666666679</v>
      </c>
      <c r="J9" s="15" t="str">
        <f t="shared" si="5"/>
        <v/>
      </c>
      <c r="K9" s="15">
        <f t="shared" si="6"/>
        <v>2135.6666666666679</v>
      </c>
      <c r="L9" s="2">
        <f>IF(G9="","",IF(D9="",VLOOKUP(F$1,時給管理!B$2:J$14,MATCH(C9,時給管理!C$2:I$2,0)+1,FALSE),VLOOKUP(F$1,時給管理!B$2:J$14,9,FALSE)))</f>
        <v>860</v>
      </c>
    </row>
    <row r="10" spans="1:14" x14ac:dyDescent="0.45">
      <c r="B10" s="10">
        <f t="shared" si="1"/>
        <v>45146</v>
      </c>
      <c r="C10" s="2" t="str">
        <f t="shared" si="2"/>
        <v>火曜日</v>
      </c>
      <c r="D10" s="2" t="str">
        <f>IFERROR(VLOOKUP(B10,祝日の設定!A$2:B$40,2,FALSE),"")</f>
        <v/>
      </c>
      <c r="E10" s="9"/>
      <c r="F10" s="9"/>
      <c r="G10" s="11" t="str">
        <f t="shared" si="3"/>
        <v/>
      </c>
      <c r="H10" s="12" t="str">
        <f t="shared" si="0"/>
        <v/>
      </c>
      <c r="I10" s="15" t="str">
        <f t="shared" si="4"/>
        <v/>
      </c>
      <c r="J10" s="15" t="str">
        <f t="shared" si="5"/>
        <v/>
      </c>
      <c r="K10" s="15">
        <f t="shared" si="6"/>
        <v>0</v>
      </c>
      <c r="L10" s="2" t="str">
        <f>IF(G10="","",IF(D10="",VLOOKUP(F$1,時給管理!B$2:J$14,MATCH(C10,時給管理!C$2:I$2,0)+1,FALSE),VLOOKUP(F$1,時給管理!B$2:J$14,9,FALSE)))</f>
        <v/>
      </c>
    </row>
    <row r="11" spans="1:14" x14ac:dyDescent="0.45">
      <c r="B11" s="10">
        <f t="shared" si="1"/>
        <v>45147</v>
      </c>
      <c r="C11" s="2" t="str">
        <f t="shared" si="2"/>
        <v>水曜日</v>
      </c>
      <c r="D11" s="2" t="str">
        <f>IFERROR(VLOOKUP(B11,祝日の設定!A$2:B$40,2,FALSE),"")</f>
        <v/>
      </c>
      <c r="E11" s="9">
        <v>0.7631944444444444</v>
      </c>
      <c r="F11" s="9">
        <v>0.97986111111111107</v>
      </c>
      <c r="G11" s="11">
        <f t="shared" si="3"/>
        <v>0.21666666666666667</v>
      </c>
      <c r="H11" s="12">
        <f t="shared" si="0"/>
        <v>6.3194444444444442E-2</v>
      </c>
      <c r="I11" s="15">
        <f t="shared" si="4"/>
        <v>4472</v>
      </c>
      <c r="J11" s="15">
        <f t="shared" si="5"/>
        <v>326.08333333333331</v>
      </c>
      <c r="K11" s="15">
        <f t="shared" si="6"/>
        <v>4798.083333333333</v>
      </c>
      <c r="L11" s="2">
        <f>IF(G11="","",IF(D11="",VLOOKUP(F$1,時給管理!B$2:J$14,MATCH(C11,時給管理!C$2:I$2,0)+1,FALSE),VLOOKUP(F$1,時給管理!B$2:J$14,9,FALSE)))</f>
        <v>860</v>
      </c>
    </row>
    <row r="12" spans="1:14" x14ac:dyDescent="0.45">
      <c r="B12" s="10">
        <f t="shared" si="1"/>
        <v>45148</v>
      </c>
      <c r="C12" s="2" t="str">
        <f t="shared" si="2"/>
        <v>木曜日</v>
      </c>
      <c r="D12" s="2" t="str">
        <f>IFERROR(VLOOKUP(B12,祝日の設定!A$2:B$40,2,FALSE),"")</f>
        <v/>
      </c>
      <c r="E12" s="9"/>
      <c r="F12" s="9"/>
      <c r="G12" s="11" t="str">
        <f t="shared" si="3"/>
        <v/>
      </c>
      <c r="H12" s="12" t="str">
        <f t="shared" si="0"/>
        <v/>
      </c>
      <c r="I12" s="15" t="str">
        <f t="shared" si="4"/>
        <v/>
      </c>
      <c r="J12" s="15" t="str">
        <f t="shared" si="5"/>
        <v/>
      </c>
      <c r="K12" s="15">
        <f t="shared" si="6"/>
        <v>0</v>
      </c>
      <c r="L12" s="2" t="str">
        <f>IF(G12="","",IF(D12="",VLOOKUP(F$1,時給管理!B$2:J$14,MATCH(C12,時給管理!C$2:I$2,0)+1,FALSE),VLOOKUP(F$1,時給管理!B$2:J$14,9,FALSE)))</f>
        <v/>
      </c>
      <c r="M12" s="4"/>
    </row>
    <row r="13" spans="1:14" x14ac:dyDescent="0.45">
      <c r="B13" s="10">
        <f t="shared" si="1"/>
        <v>45149</v>
      </c>
      <c r="C13" s="2" t="str">
        <f t="shared" si="2"/>
        <v>金曜日</v>
      </c>
      <c r="D13" s="2" t="str">
        <f>IFERROR(VLOOKUP(B13,祝日の設定!A$2:B$40,2,FALSE),"")</f>
        <v>山の日</v>
      </c>
      <c r="E13" s="9">
        <v>0.80625000000000002</v>
      </c>
      <c r="F13" s="9">
        <v>1.0166666666666666</v>
      </c>
      <c r="G13" s="11">
        <f t="shared" si="3"/>
        <v>0.21041666666666659</v>
      </c>
      <c r="H13" s="12">
        <f t="shared" si="0"/>
        <v>9.9999999999999978E-2</v>
      </c>
      <c r="I13" s="15">
        <f t="shared" si="4"/>
        <v>5049.9999999999982</v>
      </c>
      <c r="J13" s="15">
        <f t="shared" si="5"/>
        <v>599.99999999999977</v>
      </c>
      <c r="K13" s="15">
        <f t="shared" si="6"/>
        <v>5649.9999999999982</v>
      </c>
      <c r="L13" s="2">
        <f>IF(G13="","",IF(D13="",VLOOKUP(F$1,時給管理!B$2:J$14,MATCH(C13,時給管理!C$2:I$2,0)+1,FALSE),VLOOKUP(F$1,時給管理!B$2:J$14,9,FALSE)))</f>
        <v>1000</v>
      </c>
    </row>
    <row r="14" spans="1:14" x14ac:dyDescent="0.45">
      <c r="B14" s="10">
        <f t="shared" si="1"/>
        <v>45150</v>
      </c>
      <c r="C14" s="2" t="str">
        <f t="shared" si="2"/>
        <v>土曜日</v>
      </c>
      <c r="D14" s="2" t="str">
        <f>IFERROR(VLOOKUP(B14,祝日の設定!A$2:B$40,2,FALSE),"")</f>
        <v/>
      </c>
      <c r="E14" s="9">
        <v>0.73749999999999993</v>
      </c>
      <c r="F14" s="9">
        <v>1.0145833333333334</v>
      </c>
      <c r="G14" s="11">
        <f t="shared" si="3"/>
        <v>0.27708333333333346</v>
      </c>
      <c r="H14" s="12">
        <f t="shared" si="0"/>
        <v>9.7916666666666763E-2</v>
      </c>
      <c r="I14" s="15">
        <f t="shared" si="4"/>
        <v>6650.0000000000036</v>
      </c>
      <c r="J14" s="15">
        <f t="shared" si="5"/>
        <v>587.50000000000057</v>
      </c>
      <c r="K14" s="15">
        <f t="shared" si="6"/>
        <v>7237.5000000000045</v>
      </c>
      <c r="L14" s="2">
        <f>IF(G14="","",IF(D14="",VLOOKUP(F$1,時給管理!B$2:J$14,MATCH(C14,時給管理!C$2:I$2,0)+1,FALSE),VLOOKUP(F$1,時給管理!B$2:J$14,9,FALSE)))</f>
        <v>1000</v>
      </c>
    </row>
    <row r="15" spans="1:14" x14ac:dyDescent="0.45">
      <c r="B15" s="10">
        <f t="shared" si="1"/>
        <v>45151</v>
      </c>
      <c r="C15" s="2" t="str">
        <f t="shared" si="2"/>
        <v>日曜日</v>
      </c>
      <c r="D15" s="2" t="str">
        <f>IFERROR(VLOOKUP(B15,祝日の設定!A$2:B$40,2,FALSE),"")</f>
        <v/>
      </c>
      <c r="E15" s="9"/>
      <c r="F15" s="9"/>
      <c r="G15" s="11" t="str">
        <f t="shared" si="3"/>
        <v/>
      </c>
      <c r="H15" s="12" t="str">
        <f t="shared" si="0"/>
        <v/>
      </c>
      <c r="I15" s="15" t="str">
        <f t="shared" si="4"/>
        <v/>
      </c>
      <c r="J15" s="15" t="str">
        <f t="shared" si="5"/>
        <v/>
      </c>
      <c r="K15" s="15">
        <f t="shared" si="6"/>
        <v>0</v>
      </c>
      <c r="L15" s="2" t="str">
        <f>IF(G15="","",IF(D15="",VLOOKUP(F$1,時給管理!B$2:J$14,MATCH(C15,時給管理!C$2:I$2,0)+1,FALSE),VLOOKUP(F$1,時給管理!B$2:J$14,9,FALSE)))</f>
        <v/>
      </c>
    </row>
    <row r="16" spans="1:14" x14ac:dyDescent="0.45">
      <c r="B16" s="10">
        <f t="shared" si="1"/>
        <v>45152</v>
      </c>
      <c r="C16" s="2" t="str">
        <f t="shared" si="2"/>
        <v>月曜日</v>
      </c>
      <c r="D16" s="2" t="str">
        <f>IFERROR(VLOOKUP(B16,祝日の設定!A$2:B$40,2,FALSE),"")</f>
        <v/>
      </c>
      <c r="E16" s="9"/>
      <c r="F16" s="9"/>
      <c r="G16" s="11" t="str">
        <f t="shared" si="3"/>
        <v/>
      </c>
      <c r="H16" s="12" t="str">
        <f t="shared" si="0"/>
        <v/>
      </c>
      <c r="I16" s="15" t="str">
        <f t="shared" si="4"/>
        <v/>
      </c>
      <c r="J16" s="15" t="str">
        <f t="shared" si="5"/>
        <v/>
      </c>
      <c r="K16" s="15">
        <f t="shared" si="6"/>
        <v>0</v>
      </c>
      <c r="L16" s="2" t="str">
        <f>IF(G16="","",IF(D16="",VLOOKUP(F$1,時給管理!B$2:J$14,MATCH(C16,時給管理!C$2:I$2,0)+1,FALSE),VLOOKUP(F$1,時給管理!B$2:J$14,9,FALSE)))</f>
        <v/>
      </c>
    </row>
    <row r="17" spans="2:12" x14ac:dyDescent="0.45">
      <c r="B17" s="10">
        <f t="shared" si="1"/>
        <v>45153</v>
      </c>
      <c r="C17" s="2" t="str">
        <f t="shared" si="2"/>
        <v>火曜日</v>
      </c>
      <c r="D17" s="2" t="str">
        <f>IFERROR(VLOOKUP(B17,祝日の設定!A$2:B$40,2,FALSE),"")</f>
        <v/>
      </c>
      <c r="E17" s="9"/>
      <c r="F17" s="9"/>
      <c r="G17" s="11" t="str">
        <f t="shared" si="3"/>
        <v/>
      </c>
      <c r="H17" s="12" t="str">
        <f t="shared" si="0"/>
        <v/>
      </c>
      <c r="I17" s="15" t="str">
        <f t="shared" si="4"/>
        <v/>
      </c>
      <c r="J17" s="15" t="str">
        <f t="shared" si="5"/>
        <v/>
      </c>
      <c r="K17" s="15">
        <f t="shared" si="6"/>
        <v>0</v>
      </c>
      <c r="L17" s="2" t="str">
        <f>IF(G17="","",IF(D17="",VLOOKUP(F$1,時給管理!B$2:J$14,MATCH(C17,時給管理!C$2:I$2,0)+1,FALSE),VLOOKUP(F$1,時給管理!B$2:J$14,9,FALSE)))</f>
        <v/>
      </c>
    </row>
    <row r="18" spans="2:12" x14ac:dyDescent="0.45">
      <c r="B18" s="10">
        <f t="shared" si="1"/>
        <v>45154</v>
      </c>
      <c r="C18" s="2" t="str">
        <f t="shared" si="2"/>
        <v>水曜日</v>
      </c>
      <c r="D18" s="2" t="str">
        <f>IFERROR(VLOOKUP(B18,祝日の設定!A$2:B$40,2,FALSE),"")</f>
        <v/>
      </c>
      <c r="E18" s="9">
        <v>0.76874999999999993</v>
      </c>
      <c r="F18" s="9">
        <v>0.95486111111111116</v>
      </c>
      <c r="G18" s="11">
        <f t="shared" si="3"/>
        <v>0.18611111111111123</v>
      </c>
      <c r="H18" s="12">
        <f t="shared" si="0"/>
        <v>3.8194444444444531E-2</v>
      </c>
      <c r="I18" s="15">
        <f t="shared" si="4"/>
        <v>3841.3333333333358</v>
      </c>
      <c r="J18" s="15">
        <f t="shared" si="5"/>
        <v>197.0833333333338</v>
      </c>
      <c r="K18" s="15">
        <f t="shared" si="6"/>
        <v>4038.4166666666697</v>
      </c>
      <c r="L18" s="2">
        <f>IF(G18="","",IF(D18="",VLOOKUP(F$1,時給管理!B$2:J$14,MATCH(C18,時給管理!C$2:I$2,0)+1,FALSE),VLOOKUP(F$1,時給管理!B$2:J$14,9,FALSE)))</f>
        <v>860</v>
      </c>
    </row>
    <row r="19" spans="2:12" x14ac:dyDescent="0.45">
      <c r="B19" s="10">
        <f t="shared" si="1"/>
        <v>45155</v>
      </c>
      <c r="C19" s="2" t="str">
        <f t="shared" si="2"/>
        <v>木曜日</v>
      </c>
      <c r="D19" s="2" t="str">
        <f>IFERROR(VLOOKUP(B19,祝日の設定!A$2:B$40,2,FALSE),"")</f>
        <v/>
      </c>
      <c r="E19" s="9"/>
      <c r="F19" s="9"/>
      <c r="G19" s="11" t="str">
        <f t="shared" si="3"/>
        <v/>
      </c>
      <c r="H19" s="12" t="str">
        <f t="shared" si="0"/>
        <v/>
      </c>
      <c r="I19" s="15" t="str">
        <f t="shared" si="4"/>
        <v/>
      </c>
      <c r="J19" s="15" t="str">
        <f t="shared" si="5"/>
        <v/>
      </c>
      <c r="K19" s="15">
        <f t="shared" si="6"/>
        <v>0</v>
      </c>
      <c r="L19" s="2" t="str">
        <f>IF(G19="","",IF(D19="",VLOOKUP(F$1,時給管理!B$2:J$14,MATCH(C19,時給管理!C$2:I$2,0)+1,FALSE),VLOOKUP(F$1,時給管理!B$2:J$14,9,FALSE)))</f>
        <v/>
      </c>
    </row>
    <row r="20" spans="2:12" x14ac:dyDescent="0.45">
      <c r="B20" s="10">
        <f t="shared" si="1"/>
        <v>45156</v>
      </c>
      <c r="C20" s="2" t="str">
        <f t="shared" si="2"/>
        <v>金曜日</v>
      </c>
      <c r="D20" s="2" t="str">
        <f>IFERROR(VLOOKUP(B20,祝日の設定!A$2:B$40,2,FALSE),"")</f>
        <v/>
      </c>
      <c r="E20" s="9"/>
      <c r="F20" s="9"/>
      <c r="G20" s="11" t="str">
        <f t="shared" si="3"/>
        <v/>
      </c>
      <c r="H20" s="12" t="str">
        <f t="shared" si="0"/>
        <v/>
      </c>
      <c r="I20" s="15" t="str">
        <f t="shared" si="4"/>
        <v/>
      </c>
      <c r="J20" s="15" t="str">
        <f t="shared" si="5"/>
        <v/>
      </c>
      <c r="K20" s="15">
        <f t="shared" si="6"/>
        <v>0</v>
      </c>
      <c r="L20" s="2" t="str">
        <f>IF(G20="","",IF(D20="",VLOOKUP(F$1,時給管理!B$2:J$14,MATCH(C20,時給管理!C$2:I$2,0)+1,FALSE),VLOOKUP(F$1,時給管理!B$2:J$14,9,FALSE)))</f>
        <v/>
      </c>
    </row>
    <row r="21" spans="2:12" x14ac:dyDescent="0.45">
      <c r="B21" s="10">
        <f t="shared" si="1"/>
        <v>45157</v>
      </c>
      <c r="C21" s="2" t="str">
        <f t="shared" si="2"/>
        <v>土曜日</v>
      </c>
      <c r="D21" s="2" t="str">
        <f>IFERROR(VLOOKUP(B21,祝日の設定!A$2:B$40,2,FALSE),"")</f>
        <v/>
      </c>
      <c r="E21" s="9"/>
      <c r="F21" s="9"/>
      <c r="G21" s="11" t="str">
        <f t="shared" si="3"/>
        <v/>
      </c>
      <c r="H21" s="12" t="str">
        <f t="shared" si="0"/>
        <v/>
      </c>
      <c r="I21" s="15" t="str">
        <f t="shared" si="4"/>
        <v/>
      </c>
      <c r="J21" s="15" t="str">
        <f t="shared" si="5"/>
        <v/>
      </c>
      <c r="K21" s="15">
        <f t="shared" si="6"/>
        <v>0</v>
      </c>
      <c r="L21" s="2" t="str">
        <f>IF(G21="","",IF(D21="",VLOOKUP(F$1,時給管理!B$2:J$14,MATCH(C21,時給管理!C$2:I$2,0)+1,FALSE),VLOOKUP(F$1,時給管理!B$2:J$14,9,FALSE)))</f>
        <v/>
      </c>
    </row>
    <row r="22" spans="2:12" x14ac:dyDescent="0.45">
      <c r="B22" s="10">
        <f t="shared" si="1"/>
        <v>45158</v>
      </c>
      <c r="C22" s="2" t="str">
        <f t="shared" si="2"/>
        <v>日曜日</v>
      </c>
      <c r="D22" s="2" t="str">
        <f>IFERROR(VLOOKUP(B22,祝日の設定!A$2:B$40,2,FALSE),"")</f>
        <v/>
      </c>
      <c r="E22" s="9"/>
      <c r="F22" s="9"/>
      <c r="G22" s="11" t="str">
        <f t="shared" si="3"/>
        <v/>
      </c>
      <c r="H22" s="12" t="str">
        <f t="shared" si="0"/>
        <v/>
      </c>
      <c r="I22" s="15" t="str">
        <f t="shared" si="4"/>
        <v/>
      </c>
      <c r="J22" s="15" t="str">
        <f t="shared" si="5"/>
        <v/>
      </c>
      <c r="K22" s="15">
        <f t="shared" si="6"/>
        <v>0</v>
      </c>
      <c r="L22" s="2" t="str">
        <f>IF(G22="","",IF(D22="",VLOOKUP(F$1,時給管理!B$2:J$14,MATCH(C22,時給管理!C$2:I$2,0)+1,FALSE),VLOOKUP(F$1,時給管理!B$2:J$14,9,FALSE)))</f>
        <v/>
      </c>
    </row>
    <row r="23" spans="2:12" x14ac:dyDescent="0.45">
      <c r="B23" s="10">
        <f t="shared" si="1"/>
        <v>45159</v>
      </c>
      <c r="C23" s="2" t="str">
        <f t="shared" si="2"/>
        <v>月曜日</v>
      </c>
      <c r="D23" s="2" t="str">
        <f>IFERROR(VLOOKUP(B23,祝日の設定!A$2:B$40,2,FALSE),"")</f>
        <v/>
      </c>
      <c r="E23" s="9"/>
      <c r="F23" s="9"/>
      <c r="G23" s="11" t="str">
        <f t="shared" si="3"/>
        <v/>
      </c>
      <c r="H23" s="12" t="str">
        <f t="shared" si="0"/>
        <v/>
      </c>
      <c r="I23" s="15" t="str">
        <f t="shared" si="4"/>
        <v/>
      </c>
      <c r="J23" s="15" t="str">
        <f t="shared" si="5"/>
        <v/>
      </c>
      <c r="K23" s="15">
        <f t="shared" si="6"/>
        <v>0</v>
      </c>
      <c r="L23" s="2" t="str">
        <f>IF(G23="","",IF(D23="",VLOOKUP(F$1,時給管理!B$2:J$14,MATCH(C23,時給管理!C$2:I$2,0)+1,FALSE),VLOOKUP(F$1,時給管理!B$2:J$14,9,FALSE)))</f>
        <v/>
      </c>
    </row>
    <row r="24" spans="2:12" x14ac:dyDescent="0.45">
      <c r="B24" s="10">
        <f t="shared" si="1"/>
        <v>45160</v>
      </c>
      <c r="C24" s="2" t="str">
        <f t="shared" si="2"/>
        <v>火曜日</v>
      </c>
      <c r="D24" s="2" t="str">
        <f>IFERROR(VLOOKUP(B24,祝日の設定!A$2:B$40,2,FALSE),"")</f>
        <v/>
      </c>
      <c r="E24" s="9">
        <v>0.75347222222222221</v>
      </c>
      <c r="F24" s="9">
        <v>0.96111111111111114</v>
      </c>
      <c r="G24" s="11">
        <f t="shared" si="3"/>
        <v>0.20763888888888893</v>
      </c>
      <c r="H24" s="12">
        <f t="shared" si="0"/>
        <v>4.4444444444444509E-2</v>
      </c>
      <c r="I24" s="15">
        <f t="shared" si="4"/>
        <v>4285.6666666666679</v>
      </c>
      <c r="J24" s="15">
        <f t="shared" si="5"/>
        <v>229.33333333333366</v>
      </c>
      <c r="K24" s="15">
        <f t="shared" si="6"/>
        <v>4515.0000000000018</v>
      </c>
      <c r="L24" s="2">
        <f>IF(G24="","",IF(D24="",VLOOKUP(F$1,時給管理!B$2:J$14,MATCH(C24,時給管理!C$2:I$2,0)+1,FALSE),VLOOKUP(F$1,時給管理!B$2:J$14,9,FALSE)))</f>
        <v>860</v>
      </c>
    </row>
    <row r="25" spans="2:12" x14ac:dyDescent="0.45">
      <c r="B25" s="10">
        <f t="shared" si="1"/>
        <v>45161</v>
      </c>
      <c r="C25" s="2" t="str">
        <f t="shared" si="2"/>
        <v>水曜日</v>
      </c>
      <c r="D25" s="2" t="str">
        <f>IFERROR(VLOOKUP(B25,祝日の設定!A$2:B$40,2,FALSE),"")</f>
        <v/>
      </c>
      <c r="E25" s="9"/>
      <c r="F25" s="9"/>
      <c r="G25" s="11" t="str">
        <f t="shared" si="3"/>
        <v/>
      </c>
      <c r="H25" s="12" t="str">
        <f t="shared" si="0"/>
        <v/>
      </c>
      <c r="I25" s="15" t="str">
        <f t="shared" si="4"/>
        <v/>
      </c>
      <c r="J25" s="15" t="str">
        <f t="shared" si="5"/>
        <v/>
      </c>
      <c r="K25" s="15">
        <f t="shared" si="6"/>
        <v>0</v>
      </c>
      <c r="L25" s="2" t="str">
        <f>IF(G25="","",IF(D25="",VLOOKUP(F$1,時給管理!B$2:J$14,MATCH(C25,時給管理!C$2:I$2,0)+1,FALSE),VLOOKUP(F$1,時給管理!B$2:J$14,9,FALSE)))</f>
        <v/>
      </c>
    </row>
    <row r="26" spans="2:12" x14ac:dyDescent="0.45">
      <c r="B26" s="10">
        <f t="shared" si="1"/>
        <v>45162</v>
      </c>
      <c r="C26" s="2" t="str">
        <f t="shared" si="2"/>
        <v>木曜日</v>
      </c>
      <c r="D26" s="2" t="str">
        <f>IFERROR(VLOOKUP(B26,祝日の設定!A$2:B$40,2,FALSE),"")</f>
        <v/>
      </c>
      <c r="E26" s="9">
        <v>0.75138888888888899</v>
      </c>
      <c r="F26" s="9">
        <v>0.98333333333333339</v>
      </c>
      <c r="G26" s="11">
        <f t="shared" si="3"/>
        <v>0.2319444444444444</v>
      </c>
      <c r="H26" s="12">
        <f t="shared" si="0"/>
        <v>6.6666666666666763E-2</v>
      </c>
      <c r="I26" s="15">
        <f t="shared" si="4"/>
        <v>4787.3333333333321</v>
      </c>
      <c r="J26" s="15">
        <f t="shared" si="5"/>
        <v>344.00000000000045</v>
      </c>
      <c r="K26" s="15">
        <f t="shared" si="6"/>
        <v>5131.3333333333321</v>
      </c>
      <c r="L26" s="2">
        <f>IF(G26="","",IF(D26="",VLOOKUP(F$1,時給管理!B$2:J$14,MATCH(C26,時給管理!C$2:I$2,0)+1,FALSE),VLOOKUP(F$1,時給管理!B$2:J$14,9,FALSE)))</f>
        <v>860</v>
      </c>
    </row>
    <row r="27" spans="2:12" x14ac:dyDescent="0.45">
      <c r="B27" s="10">
        <f t="shared" si="1"/>
        <v>45163</v>
      </c>
      <c r="C27" s="2" t="str">
        <f t="shared" si="2"/>
        <v>金曜日</v>
      </c>
      <c r="D27" s="2" t="str">
        <f>IFERROR(VLOOKUP(B27,祝日の設定!A$2:B$40,2,FALSE),"")</f>
        <v/>
      </c>
      <c r="E27" s="9">
        <v>0.7909722222222223</v>
      </c>
      <c r="F27" s="9">
        <v>1.0125</v>
      </c>
      <c r="G27" s="11">
        <f t="shared" si="3"/>
        <v>0.22152777777777766</v>
      </c>
      <c r="H27" s="12">
        <f t="shared" si="0"/>
        <v>9.5833333333333326E-2</v>
      </c>
      <c r="I27" s="15">
        <f t="shared" si="4"/>
        <v>5316.6666666666642</v>
      </c>
      <c r="J27" s="15">
        <f t="shared" si="5"/>
        <v>575</v>
      </c>
      <c r="K27" s="15">
        <f t="shared" si="6"/>
        <v>5891.6666666666642</v>
      </c>
      <c r="L27" s="2">
        <f>IF(G27="","",IF(D27="",VLOOKUP(F$1,時給管理!B$2:J$14,MATCH(C27,時給管理!C$2:I$2,0)+1,FALSE),VLOOKUP(F$1,時給管理!B$2:J$14,9,FALSE)))</f>
        <v>1000</v>
      </c>
    </row>
    <row r="28" spans="2:12" x14ac:dyDescent="0.45">
      <c r="B28" s="10">
        <f t="shared" si="1"/>
        <v>45164</v>
      </c>
      <c r="C28" s="2" t="str">
        <f t="shared" si="2"/>
        <v>土曜日</v>
      </c>
      <c r="D28" s="2" t="str">
        <f>IFERROR(VLOOKUP(B28,祝日の設定!A$2:B$40,2,FALSE),"")</f>
        <v/>
      </c>
      <c r="E28" s="9">
        <v>0.75277777777777777</v>
      </c>
      <c r="F28" s="9">
        <v>1.0166666666666666</v>
      </c>
      <c r="G28" s="11">
        <f t="shared" si="3"/>
        <v>0.26388888888888884</v>
      </c>
      <c r="H28" s="12">
        <f t="shared" si="0"/>
        <v>9.9999999999999978E-2</v>
      </c>
      <c r="I28" s="15">
        <f t="shared" si="4"/>
        <v>6333.3333333333321</v>
      </c>
      <c r="J28" s="15">
        <f t="shared" si="5"/>
        <v>599.99999999999977</v>
      </c>
      <c r="K28" s="15">
        <f t="shared" si="6"/>
        <v>6933.3333333333321</v>
      </c>
      <c r="L28" s="2">
        <f>IF(G28="","",IF(D28="",VLOOKUP(F$1,時給管理!B$2:J$14,MATCH(C28,時給管理!C$2:I$2,0)+1,FALSE),VLOOKUP(F$1,時給管理!B$2:J$14,9,FALSE)))</f>
        <v>1000</v>
      </c>
    </row>
    <row r="29" spans="2:12" x14ac:dyDescent="0.45">
      <c r="B29" s="10">
        <f t="shared" si="1"/>
        <v>45165</v>
      </c>
      <c r="C29" s="2" t="str">
        <f t="shared" si="2"/>
        <v>日曜日</v>
      </c>
      <c r="D29" s="2" t="str">
        <f>IFERROR(VLOOKUP(B29,祝日の設定!A$2:B$40,2,FALSE),"")</f>
        <v/>
      </c>
      <c r="E29" s="9"/>
      <c r="F29" s="9"/>
      <c r="G29" s="11" t="str">
        <f t="shared" si="3"/>
        <v/>
      </c>
      <c r="H29" s="12" t="str">
        <f t="shared" si="0"/>
        <v/>
      </c>
      <c r="I29" s="15" t="str">
        <f t="shared" si="4"/>
        <v/>
      </c>
      <c r="J29" s="15" t="str">
        <f t="shared" si="5"/>
        <v/>
      </c>
      <c r="K29" s="15">
        <f t="shared" si="6"/>
        <v>0</v>
      </c>
      <c r="L29" s="2" t="str">
        <f>IF(G29="","",IF(D29="",VLOOKUP(F$1,時給管理!B$2:J$14,MATCH(C29,時給管理!C$2:I$2,0)+1,FALSE),VLOOKUP(F$1,時給管理!B$2:J$14,9,FALSE)))</f>
        <v/>
      </c>
    </row>
    <row r="30" spans="2:12" x14ac:dyDescent="0.45">
      <c r="B30" s="10">
        <f t="shared" si="1"/>
        <v>45166</v>
      </c>
      <c r="C30" s="2" t="str">
        <f t="shared" si="2"/>
        <v>月曜日</v>
      </c>
      <c r="D30" s="2" t="str">
        <f>IFERROR(VLOOKUP(B30,祝日の設定!A$2:B$40,2,FALSE),"")</f>
        <v/>
      </c>
      <c r="E30" s="9">
        <v>0.7583333333333333</v>
      </c>
      <c r="F30" s="9">
        <v>0.97499999999999998</v>
      </c>
      <c r="G30" s="11">
        <f t="shared" si="3"/>
        <v>0.21666666666666667</v>
      </c>
      <c r="H30" s="12">
        <f t="shared" si="0"/>
        <v>5.8333333333333348E-2</v>
      </c>
      <c r="I30" s="15">
        <f t="shared" si="4"/>
        <v>4472</v>
      </c>
      <c r="J30" s="15">
        <f t="shared" si="5"/>
        <v>301.00000000000006</v>
      </c>
      <c r="K30" s="15">
        <f t="shared" si="6"/>
        <v>4773</v>
      </c>
      <c r="L30" s="2">
        <f>IF(G30="","",IF(D30="",VLOOKUP(F$1,時給管理!B$2:J$14,MATCH(C30,時給管理!C$2:I$2,0)+1,FALSE),VLOOKUP(F$1,時給管理!B$2:J$14,9,FALSE)))</f>
        <v>860</v>
      </c>
    </row>
    <row r="31" spans="2:12" x14ac:dyDescent="0.45">
      <c r="B31" s="10">
        <f t="shared" si="1"/>
        <v>45167</v>
      </c>
      <c r="C31" s="2" t="str">
        <f t="shared" si="2"/>
        <v>火曜日</v>
      </c>
      <c r="D31" s="2" t="str">
        <f>IFERROR(VLOOKUP(B31,祝日の設定!A$2:B$40,2,FALSE),"")</f>
        <v/>
      </c>
      <c r="E31" s="9"/>
      <c r="F31" s="9"/>
      <c r="G31" s="11" t="str">
        <f t="shared" si="3"/>
        <v/>
      </c>
      <c r="H31" s="12" t="str">
        <f t="shared" si="0"/>
        <v/>
      </c>
      <c r="I31" s="15" t="str">
        <f t="shared" si="4"/>
        <v/>
      </c>
      <c r="J31" s="15" t="str">
        <f t="shared" si="5"/>
        <v/>
      </c>
      <c r="K31" s="15">
        <f t="shared" si="6"/>
        <v>0</v>
      </c>
      <c r="L31" s="2" t="str">
        <f>IF(G31="","",IF(D31="",VLOOKUP(F$1,時給管理!B$2:J$14,MATCH(C31,時給管理!C$2:I$2,0)+1,FALSE),VLOOKUP(F$1,時給管理!B$2:J$14,9,FALSE)))</f>
        <v/>
      </c>
    </row>
    <row r="32" spans="2:12" x14ac:dyDescent="0.45">
      <c r="B32" s="10">
        <f t="shared" si="1"/>
        <v>45168</v>
      </c>
      <c r="C32" s="2" t="str">
        <f t="shared" si="2"/>
        <v>水曜日</v>
      </c>
      <c r="D32" s="2" t="str">
        <f>IFERROR(VLOOKUP(B32,祝日の設定!A$2:B$40,2,FALSE),"")</f>
        <v/>
      </c>
      <c r="E32" s="9">
        <v>0.76180555555555562</v>
      </c>
      <c r="F32" s="9">
        <v>0.9590277777777777</v>
      </c>
      <c r="G32" s="11">
        <f t="shared" si="3"/>
        <v>0.19722222222222208</v>
      </c>
      <c r="H32" s="12">
        <f t="shared" si="0"/>
        <v>4.2361111111111072E-2</v>
      </c>
      <c r="I32" s="15">
        <f t="shared" si="4"/>
        <v>4070.6666666666633</v>
      </c>
      <c r="J32" s="15">
        <f t="shared" si="5"/>
        <v>218.58333333333314</v>
      </c>
      <c r="K32" s="15">
        <f t="shared" si="6"/>
        <v>4289.2499999999964</v>
      </c>
      <c r="L32" s="2">
        <f>IF(G32="","",IF(D32="",VLOOKUP(F$1,時給管理!B$2:J$14,MATCH(C32,時給管理!C$2:I$2,0)+1,FALSE),VLOOKUP(F$1,時給管理!B$2:J$14,9,FALSE)))</f>
        <v>860</v>
      </c>
    </row>
    <row r="33" spans="1:12" x14ac:dyDescent="0.45">
      <c r="B33" s="10">
        <f t="shared" si="1"/>
        <v>45169</v>
      </c>
      <c r="C33" s="2" t="str">
        <f t="shared" si="2"/>
        <v>木曜日</v>
      </c>
      <c r="D33" s="2" t="str">
        <f>IFERROR(VLOOKUP(B33,祝日の設定!A$2:B$40,2,FALSE),"")</f>
        <v/>
      </c>
      <c r="E33" s="9"/>
      <c r="F33" s="9"/>
      <c r="G33" s="11" t="str">
        <f t="shared" si="3"/>
        <v/>
      </c>
      <c r="H33" s="12" t="str">
        <f t="shared" si="0"/>
        <v/>
      </c>
      <c r="I33" s="15" t="str">
        <f t="shared" si="4"/>
        <v/>
      </c>
      <c r="J33" s="15" t="str">
        <f t="shared" si="5"/>
        <v/>
      </c>
      <c r="K33" s="15">
        <f t="shared" si="6"/>
        <v>0</v>
      </c>
      <c r="L33" s="2" t="str">
        <f>IF(G33="","",IF(D33="",VLOOKUP(F$1,時給管理!B$2:J$14,MATCH(C33,時給管理!C$2:I$2,0)+1,FALSE),VLOOKUP(F$1,時給管理!B$2:J$14,9,FALSE)))</f>
        <v/>
      </c>
    </row>
    <row r="34" spans="1:12" x14ac:dyDescent="0.45">
      <c r="G34" s="8">
        <f>SUM(G3:G33)</f>
        <v>2.7972222222222225</v>
      </c>
      <c r="H34" s="20">
        <f>SUM(H3:H33)</f>
        <v>0.89097222222222261</v>
      </c>
    </row>
    <row r="35" spans="1:12" x14ac:dyDescent="0.45">
      <c r="A35" s="3"/>
      <c r="G35" t="s">
        <v>59</v>
      </c>
      <c r="H35" t="s">
        <v>61</v>
      </c>
    </row>
  </sheetData>
  <mergeCells count="1">
    <mergeCell ref="A1:C1"/>
  </mergeCells>
  <phoneticPr fontId="1"/>
  <conditionalFormatting sqref="C3:C33">
    <cfRule type="expression" dxfId="3" priority="2">
      <formula>IF($D3="",FALSE,TRUE)</formula>
    </cfRule>
  </conditionalFormatting>
  <conditionalFormatting sqref="C3:C33">
    <cfRule type="expression" dxfId="2" priority="3">
      <formula>$C3="日曜日"</formula>
    </cfRule>
    <cfRule type="expression" dxfId="1" priority="4">
      <formula>$C3="土曜日"</formula>
    </cfRule>
  </conditionalFormatting>
  <conditionalFormatting sqref="D3:D33">
    <cfRule type="expression" dxfId="0" priority="1">
      <formula>IF($C3="",FALSE,TRUE)</formula>
    </cfRule>
  </conditionalFormatting>
  <pageMargins left="0.7" right="0.7" top="0.75" bottom="0.75" header="0.3" footer="0.3"/>
  <pageSetup paperSize="9" scale="47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82B32-48F8-4782-B6D4-92521B103BFD}">
  <sheetPr codeName="Sheet2"/>
  <dimension ref="B1:J8"/>
  <sheetViews>
    <sheetView workbookViewId="0">
      <selection activeCell="E12" sqref="E12"/>
    </sheetView>
  </sheetViews>
  <sheetFormatPr defaultRowHeight="18" x14ac:dyDescent="0.45"/>
  <sheetData>
    <row r="1" spans="2:10" x14ac:dyDescent="0.45">
      <c r="C1" t="s">
        <v>1</v>
      </c>
    </row>
    <row r="2" spans="2:10" x14ac:dyDescent="0.45">
      <c r="B2" s="19" t="s">
        <v>0</v>
      </c>
      <c r="C2" s="19" t="s">
        <v>25</v>
      </c>
      <c r="D2" s="19" t="s">
        <v>45</v>
      </c>
      <c r="E2" s="19" t="s">
        <v>26</v>
      </c>
      <c r="F2" s="19" t="s">
        <v>27</v>
      </c>
      <c r="G2" s="19" t="s">
        <v>28</v>
      </c>
      <c r="H2" s="19" t="s">
        <v>29</v>
      </c>
      <c r="I2" s="19" t="s">
        <v>30</v>
      </c>
      <c r="J2" s="19" t="s">
        <v>36</v>
      </c>
    </row>
    <row r="3" spans="2:10" x14ac:dyDescent="0.45">
      <c r="B3" s="19" t="s">
        <v>47</v>
      </c>
      <c r="C3" s="19">
        <v>0</v>
      </c>
      <c r="D3" s="19">
        <v>0</v>
      </c>
      <c r="E3" s="19">
        <v>0</v>
      </c>
      <c r="F3" s="19">
        <v>0</v>
      </c>
      <c r="G3" s="19">
        <v>0</v>
      </c>
      <c r="H3" s="19">
        <v>0</v>
      </c>
      <c r="I3" s="19">
        <v>0</v>
      </c>
      <c r="J3" s="19">
        <v>0</v>
      </c>
    </row>
    <row r="4" spans="2:10" x14ac:dyDescent="0.45">
      <c r="B4" s="19" t="s">
        <v>49</v>
      </c>
      <c r="C4" s="19">
        <v>860</v>
      </c>
      <c r="D4" s="19">
        <v>860</v>
      </c>
      <c r="E4" s="19">
        <v>860</v>
      </c>
      <c r="F4" s="19">
        <v>860</v>
      </c>
      <c r="G4" s="19">
        <v>1000</v>
      </c>
      <c r="H4" s="19">
        <v>1000</v>
      </c>
      <c r="I4" s="19">
        <v>860</v>
      </c>
      <c r="J4" s="19">
        <v>1000</v>
      </c>
    </row>
    <row r="5" spans="2:10" x14ac:dyDescent="0.45">
      <c r="B5" s="19" t="s">
        <v>51</v>
      </c>
      <c r="C5" s="19">
        <v>900</v>
      </c>
      <c r="D5" s="19">
        <v>900</v>
      </c>
      <c r="E5" s="19">
        <v>900</v>
      </c>
      <c r="F5" s="19">
        <v>900</v>
      </c>
      <c r="G5" s="19">
        <v>1000</v>
      </c>
      <c r="H5" s="19">
        <v>1000</v>
      </c>
      <c r="I5" s="19">
        <v>900</v>
      </c>
      <c r="J5" s="19">
        <v>1000</v>
      </c>
    </row>
    <row r="6" spans="2:10" x14ac:dyDescent="0.45">
      <c r="B6" s="19" t="s">
        <v>53</v>
      </c>
      <c r="C6" s="19">
        <v>860</v>
      </c>
      <c r="D6" s="19">
        <v>860</v>
      </c>
      <c r="E6" s="19">
        <v>860</v>
      </c>
      <c r="F6" s="19">
        <v>860</v>
      </c>
      <c r="G6" s="19">
        <v>1000</v>
      </c>
      <c r="H6" s="19">
        <v>1000</v>
      </c>
      <c r="I6" s="19">
        <v>860</v>
      </c>
      <c r="J6" s="19">
        <v>1000</v>
      </c>
    </row>
    <row r="7" spans="2:10" x14ac:dyDescent="0.45">
      <c r="B7" s="19" t="s">
        <v>55</v>
      </c>
      <c r="C7" s="19">
        <v>860</v>
      </c>
      <c r="D7" s="19">
        <v>860</v>
      </c>
      <c r="E7" s="19">
        <v>860</v>
      </c>
      <c r="F7" s="19">
        <v>860</v>
      </c>
      <c r="G7" s="19">
        <v>1000</v>
      </c>
      <c r="H7" s="19">
        <v>1000</v>
      </c>
      <c r="I7" s="19">
        <v>860</v>
      </c>
      <c r="J7" s="19">
        <v>1000</v>
      </c>
    </row>
    <row r="8" spans="2:10" x14ac:dyDescent="0.45">
      <c r="B8" s="19" t="s">
        <v>57</v>
      </c>
      <c r="C8" s="19">
        <v>860</v>
      </c>
      <c r="D8" s="19">
        <v>860</v>
      </c>
      <c r="E8" s="19">
        <v>860</v>
      </c>
      <c r="F8" s="19">
        <v>860</v>
      </c>
      <c r="G8" s="19">
        <v>1000</v>
      </c>
      <c r="H8" s="19">
        <v>1000</v>
      </c>
      <c r="I8" s="19">
        <v>860</v>
      </c>
      <c r="J8" s="19">
        <v>1000</v>
      </c>
    </row>
  </sheetData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AF867-69B9-476D-83A2-397C940E2286}">
  <sheetPr codeName="Sheet4"/>
  <dimension ref="A1:B19"/>
  <sheetViews>
    <sheetView workbookViewId="0">
      <selection activeCell="P14" sqref="P14"/>
    </sheetView>
  </sheetViews>
  <sheetFormatPr defaultRowHeight="18" x14ac:dyDescent="0.45"/>
  <sheetData>
    <row r="1" spans="1:2" ht="18.600000000000001" thickBot="1" x14ac:dyDescent="0.5"/>
    <row r="2" spans="1:2" ht="18.600000000000001" thickBot="1" x14ac:dyDescent="0.5">
      <c r="B2" s="5" t="s">
        <v>8</v>
      </c>
    </row>
    <row r="3" spans="1:2" ht="18.600000000000001" thickBot="1" x14ac:dyDescent="0.5">
      <c r="A3" s="6">
        <v>44927</v>
      </c>
      <c r="B3" s="5" t="s">
        <v>9</v>
      </c>
    </row>
    <row r="4" spans="1:2" ht="18.600000000000001" thickBot="1" x14ac:dyDescent="0.5">
      <c r="A4" s="6">
        <v>44928</v>
      </c>
      <c r="B4" s="5" t="s">
        <v>46</v>
      </c>
    </row>
    <row r="5" spans="1:2" ht="18.600000000000001" thickBot="1" x14ac:dyDescent="0.5">
      <c r="A5" s="6">
        <v>44935</v>
      </c>
      <c r="B5" s="5" t="s">
        <v>10</v>
      </c>
    </row>
    <row r="6" spans="1:2" ht="27" thickBot="1" x14ac:dyDescent="0.5">
      <c r="A6" s="6">
        <v>44968</v>
      </c>
      <c r="B6" s="5" t="s">
        <v>11</v>
      </c>
    </row>
    <row r="7" spans="1:2" ht="27" thickBot="1" x14ac:dyDescent="0.5">
      <c r="A7" s="6">
        <v>44980</v>
      </c>
      <c r="B7" s="5" t="s">
        <v>12</v>
      </c>
    </row>
    <row r="8" spans="1:2" ht="18.600000000000001" thickBot="1" x14ac:dyDescent="0.5">
      <c r="A8" s="6">
        <v>45006</v>
      </c>
      <c r="B8" s="5" t="s">
        <v>13</v>
      </c>
    </row>
    <row r="9" spans="1:2" ht="18.600000000000001" thickBot="1" x14ac:dyDescent="0.5">
      <c r="A9" s="6">
        <v>45045</v>
      </c>
      <c r="B9" s="5" t="s">
        <v>14</v>
      </c>
    </row>
    <row r="10" spans="1:2" ht="27" thickBot="1" x14ac:dyDescent="0.5">
      <c r="A10" s="6">
        <v>45049</v>
      </c>
      <c r="B10" s="5" t="s">
        <v>15</v>
      </c>
    </row>
    <row r="11" spans="1:2" ht="27" thickBot="1" x14ac:dyDescent="0.5">
      <c r="A11" s="6">
        <v>45050</v>
      </c>
      <c r="B11" s="5" t="s">
        <v>16</v>
      </c>
    </row>
    <row r="12" spans="1:2" ht="27" thickBot="1" x14ac:dyDescent="0.5">
      <c r="A12" s="6">
        <v>45051</v>
      </c>
      <c r="B12" s="5" t="s">
        <v>17</v>
      </c>
    </row>
    <row r="13" spans="1:2" ht="18.600000000000001" thickBot="1" x14ac:dyDescent="0.5">
      <c r="A13" s="6">
        <v>45124</v>
      </c>
      <c r="B13" s="5" t="s">
        <v>18</v>
      </c>
    </row>
    <row r="14" spans="1:2" ht="18.600000000000001" thickBot="1" x14ac:dyDescent="0.5">
      <c r="A14" s="6">
        <v>45149</v>
      </c>
      <c r="B14" s="5" t="s">
        <v>19</v>
      </c>
    </row>
    <row r="15" spans="1:2" ht="18.600000000000001" thickBot="1" x14ac:dyDescent="0.5">
      <c r="A15" s="6">
        <v>45187</v>
      </c>
      <c r="B15" s="5" t="s">
        <v>20</v>
      </c>
    </row>
    <row r="16" spans="1:2" ht="18.600000000000001" thickBot="1" x14ac:dyDescent="0.5">
      <c r="A16" s="6">
        <v>45192</v>
      </c>
      <c r="B16" s="5" t="s">
        <v>21</v>
      </c>
    </row>
    <row r="17" spans="1:2" ht="27" thickBot="1" x14ac:dyDescent="0.5">
      <c r="A17" s="6">
        <v>45208</v>
      </c>
      <c r="B17" s="5" t="s">
        <v>22</v>
      </c>
    </row>
    <row r="18" spans="1:2" ht="18.600000000000001" thickBot="1" x14ac:dyDescent="0.5">
      <c r="A18" s="6">
        <v>45233</v>
      </c>
      <c r="B18" s="5" t="s">
        <v>23</v>
      </c>
    </row>
    <row r="19" spans="1:2" ht="27" thickBot="1" x14ac:dyDescent="0.5">
      <c r="A19" s="6">
        <v>45253</v>
      </c>
      <c r="B19" s="5" t="s">
        <v>24</v>
      </c>
    </row>
  </sheetData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5A147-D243-497D-8C6E-03A2538FE1F3}">
  <sheetPr codeName="Sheet5"/>
  <dimension ref="A1:N35"/>
  <sheetViews>
    <sheetView zoomScale="73" workbookViewId="0">
      <selection activeCell="G3" sqref="G3"/>
    </sheetView>
  </sheetViews>
  <sheetFormatPr defaultRowHeight="18" x14ac:dyDescent="0.45"/>
  <cols>
    <col min="1" max="1" width="10" bestFit="1" customWidth="1"/>
    <col min="5" max="5" width="9.19921875" style="8" customWidth="1"/>
    <col min="6" max="6" width="8.796875" style="8"/>
    <col min="9" max="9" width="10.19921875" customWidth="1"/>
    <col min="12" max="12" width="12.59765625" bestFit="1" customWidth="1"/>
    <col min="13" max="13" width="14.59765625" bestFit="1" customWidth="1"/>
  </cols>
  <sheetData>
    <row r="1" spans="1:14" ht="26.4" x14ac:dyDescent="0.45">
      <c r="A1" s="24">
        <f>main!A1</f>
        <v>45139</v>
      </c>
      <c r="B1" s="24"/>
      <c r="C1" s="24"/>
      <c r="D1" s="14"/>
      <c r="E1" s="13" t="s">
        <v>2</v>
      </c>
      <c r="F1" s="13"/>
    </row>
    <row r="2" spans="1:14" x14ac:dyDescent="0.45">
      <c r="B2" s="2"/>
      <c r="C2" s="2"/>
      <c r="D2" s="2" t="s">
        <v>36</v>
      </c>
      <c r="E2" s="9" t="s">
        <v>3</v>
      </c>
      <c r="F2" s="9" t="s">
        <v>4</v>
      </c>
      <c r="G2" s="2" t="s">
        <v>5</v>
      </c>
      <c r="H2" s="2" t="s">
        <v>7</v>
      </c>
      <c r="I2" s="2" t="s">
        <v>32</v>
      </c>
      <c r="J2" s="2" t="s">
        <v>6</v>
      </c>
      <c r="K2" s="2" t="s">
        <v>31</v>
      </c>
      <c r="L2" s="2" t="s">
        <v>1</v>
      </c>
    </row>
    <row r="3" spans="1:14" x14ac:dyDescent="0.45">
      <c r="B3" s="10">
        <f>main!A1</f>
        <v>45139</v>
      </c>
      <c r="C3" s="2" t="str">
        <f>TEXT(B3,"aaaa")</f>
        <v>火曜日</v>
      </c>
      <c r="D3" s="2" t="str">
        <f>IFERROR(VLOOKUP(B3,祝日の設定!A$2:B$40,2,FALSE),"")</f>
        <v/>
      </c>
      <c r="E3" s="9"/>
      <c r="F3" s="9"/>
      <c r="G3" s="11" t="str">
        <f>IF(E3="","",IF(F3&lt;1/24*5,F3-E3+1,F3-E3))</f>
        <v/>
      </c>
      <c r="H3" s="12" t="str">
        <f t="shared" ref="H3:H33" si="0">IF(E3="","",IF(F3&gt;1/24*22,F3-1/24*22,IF(F3&lt;1/24*5,F3+1-1/24*22,"")))</f>
        <v/>
      </c>
      <c r="I3" s="15" t="str">
        <f>IFERROR(G3*L3*24,"")</f>
        <v/>
      </c>
      <c r="J3" s="15" t="str">
        <f>IFERROR(H3*L3*0.25*24,"")</f>
        <v/>
      </c>
      <c r="K3" s="15">
        <f>SUM(I3:J3)</f>
        <v>0</v>
      </c>
      <c r="L3" s="2" t="str">
        <f>IF(G3="","",IF(D3="",VLOOKUP(F$1,時給管理!B$2:J$14,MATCH(C3,時給管理!C$2:I$2,0)+1,FALSE),VLOOKUP(F$1,時給管理!B$2:J$14,9,FALSE)))</f>
        <v/>
      </c>
      <c r="M3" t="s">
        <v>33</v>
      </c>
      <c r="N3" s="7">
        <f>ROUNDUP(SUM(I3:I33),0)</f>
        <v>0</v>
      </c>
    </row>
    <row r="4" spans="1:14" x14ac:dyDescent="0.45">
      <c r="B4" s="10">
        <f t="shared" ref="B4:B33" si="1">IF(B3="","",IF(EDATE(B$3,1)=B3+1,"",B$3+ROW(B4)-3))</f>
        <v>45140</v>
      </c>
      <c r="C4" s="2" t="str">
        <f t="shared" ref="C4:C33" si="2">TEXT(B4,"aaaa")</f>
        <v>水曜日</v>
      </c>
      <c r="D4" s="2" t="str">
        <f>IFERROR(VLOOKUP(B4,祝日の設定!A$2:B$40,2,FALSE),"")</f>
        <v/>
      </c>
      <c r="E4" s="9"/>
      <c r="F4" s="9"/>
      <c r="G4" s="11" t="str">
        <f t="shared" ref="G4:G33" si="3">IF(E4="","",IF(F4&lt;1/24*5,F4-E4+1,F4-E4))</f>
        <v/>
      </c>
      <c r="H4" s="12" t="str">
        <f t="shared" si="0"/>
        <v/>
      </c>
      <c r="I4" s="15" t="str">
        <f t="shared" ref="I4:I33" si="4">IFERROR(G4*L4*24,"")</f>
        <v/>
      </c>
      <c r="J4" s="15" t="str">
        <f t="shared" ref="J4:J33" si="5">IFERROR(H4*L4*0.25*24,"")</f>
        <v/>
      </c>
      <c r="K4" s="15">
        <f t="shared" ref="K4:K33" si="6">SUM(I4:J4)</f>
        <v>0</v>
      </c>
      <c r="L4" s="2" t="str">
        <f>IF(G4="","",IF(D4="",VLOOKUP(F$1,時給管理!B$2:J$14,MATCH(C4,時給管理!C$2:I$2,0)+1,FALSE),VLOOKUP(F$1,時給管理!B$2:J$14,9,FALSE)))</f>
        <v/>
      </c>
      <c r="M4" t="s">
        <v>34</v>
      </c>
      <c r="N4" s="7">
        <f>ROUNDUP(SUM(J3:J33),)</f>
        <v>0</v>
      </c>
    </row>
    <row r="5" spans="1:14" x14ac:dyDescent="0.45">
      <c r="B5" s="10">
        <f t="shared" si="1"/>
        <v>45141</v>
      </c>
      <c r="C5" s="2" t="str">
        <f t="shared" si="2"/>
        <v>木曜日</v>
      </c>
      <c r="D5" s="2" t="str">
        <f>IFERROR(VLOOKUP(B5,祝日の設定!A$2:B$40,2,FALSE),"")</f>
        <v/>
      </c>
      <c r="E5" s="9"/>
      <c r="F5" s="9"/>
      <c r="G5" s="11" t="str">
        <f t="shared" si="3"/>
        <v/>
      </c>
      <c r="H5" s="12" t="str">
        <f t="shared" si="0"/>
        <v/>
      </c>
      <c r="I5" s="15" t="str">
        <f t="shared" si="4"/>
        <v/>
      </c>
      <c r="J5" s="15" t="str">
        <f t="shared" si="5"/>
        <v/>
      </c>
      <c r="K5" s="15">
        <f t="shared" si="6"/>
        <v>0</v>
      </c>
      <c r="L5" s="2" t="str">
        <f>IF(G5="","",IF(D5="",VLOOKUP(F$1,時給管理!B$2:J$14,MATCH(C5,時給管理!C$2:I$2,0)+1,FALSE),VLOOKUP(F$1,時給管理!B$2:J$14,9,FALSE)))</f>
        <v/>
      </c>
      <c r="M5" t="s">
        <v>35</v>
      </c>
      <c r="N5" s="7">
        <f>SUM(N3:N4)</f>
        <v>0</v>
      </c>
    </row>
    <row r="6" spans="1:14" x14ac:dyDescent="0.45">
      <c r="B6" s="10">
        <f t="shared" si="1"/>
        <v>45142</v>
      </c>
      <c r="C6" s="2" t="str">
        <f t="shared" si="2"/>
        <v>金曜日</v>
      </c>
      <c r="D6" s="2" t="str">
        <f>IFERROR(VLOOKUP(B6,祝日の設定!A$2:B$40,2,FALSE),"")</f>
        <v/>
      </c>
      <c r="E6" s="9"/>
      <c r="F6" s="9"/>
      <c r="G6" s="11" t="str">
        <f t="shared" si="3"/>
        <v/>
      </c>
      <c r="H6" s="12" t="str">
        <f t="shared" si="0"/>
        <v/>
      </c>
      <c r="I6" s="15" t="str">
        <f t="shared" si="4"/>
        <v/>
      </c>
      <c r="J6" s="15" t="str">
        <f t="shared" si="5"/>
        <v/>
      </c>
      <c r="K6" s="15">
        <f t="shared" si="6"/>
        <v>0</v>
      </c>
      <c r="L6" s="2" t="str">
        <f>IF(G6="","",IF(D6="",VLOOKUP(F$1,時給管理!B$2:J$14,MATCH(C6,時給管理!C$2:I$2,0)+1,FALSE),VLOOKUP(F$1,時給管理!B$2:J$14,9,FALSE)))</f>
        <v/>
      </c>
    </row>
    <row r="7" spans="1:14" x14ac:dyDescent="0.45">
      <c r="B7" s="10">
        <f t="shared" si="1"/>
        <v>45143</v>
      </c>
      <c r="C7" s="2" t="str">
        <f t="shared" si="2"/>
        <v>土曜日</v>
      </c>
      <c r="D7" s="2" t="str">
        <f>IFERROR(VLOOKUP(B7,祝日の設定!A$2:B$40,2,FALSE),"")</f>
        <v/>
      </c>
      <c r="E7" s="9"/>
      <c r="F7" s="9"/>
      <c r="G7" s="11" t="str">
        <f t="shared" si="3"/>
        <v/>
      </c>
      <c r="H7" s="12" t="str">
        <f t="shared" si="0"/>
        <v/>
      </c>
      <c r="I7" s="15" t="str">
        <f t="shared" si="4"/>
        <v/>
      </c>
      <c r="J7" s="15" t="str">
        <f t="shared" si="5"/>
        <v/>
      </c>
      <c r="K7" s="15">
        <f t="shared" si="6"/>
        <v>0</v>
      </c>
      <c r="L7" s="2" t="str">
        <f>IF(G7="","",IF(D7="",VLOOKUP(F$1,時給管理!B$2:J$14,MATCH(C7,時給管理!C$2:I$2,0)+1,FALSE),VLOOKUP(F$1,時給管理!B$2:J$14,9,FALSE)))</f>
        <v/>
      </c>
    </row>
    <row r="8" spans="1:14" x14ac:dyDescent="0.45">
      <c r="B8" s="10">
        <f t="shared" si="1"/>
        <v>45144</v>
      </c>
      <c r="C8" s="2" t="str">
        <f t="shared" si="2"/>
        <v>日曜日</v>
      </c>
      <c r="D8" s="2" t="str">
        <f>IFERROR(VLOOKUP(B8,祝日の設定!A$2:B$40,2,FALSE),"")</f>
        <v/>
      </c>
      <c r="E8" s="9"/>
      <c r="F8" s="9"/>
      <c r="G8" s="11" t="str">
        <f t="shared" si="3"/>
        <v/>
      </c>
      <c r="H8" s="12" t="str">
        <f t="shared" si="0"/>
        <v/>
      </c>
      <c r="I8" s="15" t="str">
        <f t="shared" si="4"/>
        <v/>
      </c>
      <c r="J8" s="15" t="str">
        <f t="shared" si="5"/>
        <v/>
      </c>
      <c r="K8" s="15">
        <f t="shared" si="6"/>
        <v>0</v>
      </c>
      <c r="L8" s="2" t="str">
        <f>IF(G8="","",IF(D8="",VLOOKUP(F$1,時給管理!B$2:J$14,MATCH(C8,時給管理!C$2:I$2,0)+1,FALSE),VLOOKUP(F$1,時給管理!B$2:J$14,9,FALSE)))</f>
        <v/>
      </c>
    </row>
    <row r="9" spans="1:14" x14ac:dyDescent="0.45">
      <c r="B9" s="10">
        <f t="shared" si="1"/>
        <v>45145</v>
      </c>
      <c r="C9" s="2" t="str">
        <f t="shared" si="2"/>
        <v>月曜日</v>
      </c>
      <c r="D9" s="2" t="str">
        <f>IFERROR(VLOOKUP(B9,祝日の設定!A$2:B$40,2,FALSE),"")</f>
        <v/>
      </c>
      <c r="E9" s="9"/>
      <c r="F9" s="9"/>
      <c r="G9" s="11" t="str">
        <f t="shared" si="3"/>
        <v/>
      </c>
      <c r="H9" s="12" t="str">
        <f t="shared" si="0"/>
        <v/>
      </c>
      <c r="I9" s="15" t="str">
        <f t="shared" si="4"/>
        <v/>
      </c>
      <c r="J9" s="15" t="str">
        <f t="shared" si="5"/>
        <v/>
      </c>
      <c r="K9" s="15">
        <f t="shared" si="6"/>
        <v>0</v>
      </c>
      <c r="L9" s="2" t="str">
        <f>IF(G9="","",IF(D9="",VLOOKUP(F$1,時給管理!B$2:J$14,MATCH(C9,時給管理!C$2:I$2,0)+1,FALSE),VLOOKUP(F$1,時給管理!B$2:J$14,9,FALSE)))</f>
        <v/>
      </c>
    </row>
    <row r="10" spans="1:14" x14ac:dyDescent="0.45">
      <c r="B10" s="10">
        <f t="shared" si="1"/>
        <v>45146</v>
      </c>
      <c r="C10" s="2" t="str">
        <f t="shared" si="2"/>
        <v>火曜日</v>
      </c>
      <c r="D10" s="2" t="str">
        <f>IFERROR(VLOOKUP(B10,祝日の設定!A$2:B$40,2,FALSE),"")</f>
        <v/>
      </c>
      <c r="E10" s="9"/>
      <c r="F10" s="9"/>
      <c r="G10" s="11" t="str">
        <f t="shared" si="3"/>
        <v/>
      </c>
      <c r="H10" s="12" t="str">
        <f t="shared" si="0"/>
        <v/>
      </c>
      <c r="I10" s="15" t="str">
        <f t="shared" si="4"/>
        <v/>
      </c>
      <c r="J10" s="15" t="str">
        <f t="shared" si="5"/>
        <v/>
      </c>
      <c r="K10" s="15">
        <f t="shared" si="6"/>
        <v>0</v>
      </c>
      <c r="L10" s="2" t="str">
        <f>IF(G10="","",IF(D10="",VLOOKUP(F$1,時給管理!B$2:J$14,MATCH(C10,時給管理!C$2:I$2,0)+1,FALSE),VLOOKUP(F$1,時給管理!B$2:J$14,9,FALSE)))</f>
        <v/>
      </c>
    </row>
    <row r="11" spans="1:14" x14ac:dyDescent="0.45">
      <c r="B11" s="10">
        <f t="shared" si="1"/>
        <v>45147</v>
      </c>
      <c r="C11" s="2" t="str">
        <f t="shared" si="2"/>
        <v>水曜日</v>
      </c>
      <c r="D11" s="2" t="str">
        <f>IFERROR(VLOOKUP(B11,祝日の設定!A$2:B$40,2,FALSE),"")</f>
        <v/>
      </c>
      <c r="E11" s="9"/>
      <c r="F11" s="9"/>
      <c r="G11" s="11" t="str">
        <f t="shared" si="3"/>
        <v/>
      </c>
      <c r="H11" s="12" t="str">
        <f t="shared" si="0"/>
        <v/>
      </c>
      <c r="I11" s="15" t="str">
        <f t="shared" si="4"/>
        <v/>
      </c>
      <c r="J11" s="15" t="str">
        <f t="shared" si="5"/>
        <v/>
      </c>
      <c r="K11" s="15">
        <f t="shared" si="6"/>
        <v>0</v>
      </c>
      <c r="L11" s="2" t="str">
        <f>IF(G11="","",IF(D11="",VLOOKUP(F$1,時給管理!B$2:J$14,MATCH(C11,時給管理!C$2:I$2,0)+1,FALSE),VLOOKUP(F$1,時給管理!B$2:J$14,9,FALSE)))</f>
        <v/>
      </c>
    </row>
    <row r="12" spans="1:14" x14ac:dyDescent="0.45">
      <c r="B12" s="10">
        <f t="shared" si="1"/>
        <v>45148</v>
      </c>
      <c r="C12" s="2" t="str">
        <f t="shared" si="2"/>
        <v>木曜日</v>
      </c>
      <c r="D12" s="2" t="str">
        <f>IFERROR(VLOOKUP(B12,祝日の設定!A$2:B$40,2,FALSE),"")</f>
        <v/>
      </c>
      <c r="E12" s="9"/>
      <c r="F12" s="9"/>
      <c r="G12" s="11" t="str">
        <f t="shared" si="3"/>
        <v/>
      </c>
      <c r="H12" s="12" t="str">
        <f t="shared" si="0"/>
        <v/>
      </c>
      <c r="I12" s="15" t="str">
        <f t="shared" si="4"/>
        <v/>
      </c>
      <c r="J12" s="15" t="str">
        <f t="shared" si="5"/>
        <v/>
      </c>
      <c r="K12" s="15">
        <f t="shared" si="6"/>
        <v>0</v>
      </c>
      <c r="L12" s="2" t="str">
        <f>IF(G12="","",IF(D12="",VLOOKUP(F$1,時給管理!B$2:J$14,MATCH(C12,時給管理!C$2:I$2,0)+1,FALSE),VLOOKUP(F$1,時給管理!B$2:J$14,9,FALSE)))</f>
        <v/>
      </c>
      <c r="M12" s="4"/>
    </row>
    <row r="13" spans="1:14" x14ac:dyDescent="0.45">
      <c r="B13" s="10">
        <f t="shared" si="1"/>
        <v>45149</v>
      </c>
      <c r="C13" s="2" t="str">
        <f t="shared" si="2"/>
        <v>金曜日</v>
      </c>
      <c r="D13" s="2" t="str">
        <f>IFERROR(VLOOKUP(B13,祝日の設定!A$2:B$40,2,FALSE),"")</f>
        <v>山の日</v>
      </c>
      <c r="E13" s="9"/>
      <c r="F13" s="9"/>
      <c r="G13" s="11" t="str">
        <f t="shared" si="3"/>
        <v/>
      </c>
      <c r="H13" s="12" t="str">
        <f t="shared" si="0"/>
        <v/>
      </c>
      <c r="I13" s="15" t="str">
        <f t="shared" si="4"/>
        <v/>
      </c>
      <c r="J13" s="15" t="str">
        <f t="shared" si="5"/>
        <v/>
      </c>
      <c r="K13" s="15">
        <f t="shared" si="6"/>
        <v>0</v>
      </c>
      <c r="L13" s="2" t="str">
        <f>IF(G13="","",IF(D13="",VLOOKUP(F$1,時給管理!B$2:J$14,MATCH(C13,時給管理!C$2:I$2,0)+1,FALSE),VLOOKUP(F$1,時給管理!B$2:J$14,9,FALSE)))</f>
        <v/>
      </c>
    </row>
    <row r="14" spans="1:14" x14ac:dyDescent="0.45">
      <c r="B14" s="10">
        <f t="shared" si="1"/>
        <v>45150</v>
      </c>
      <c r="C14" s="2" t="str">
        <f t="shared" si="2"/>
        <v>土曜日</v>
      </c>
      <c r="D14" s="2" t="str">
        <f>IFERROR(VLOOKUP(B14,祝日の設定!A$2:B$40,2,FALSE),"")</f>
        <v/>
      </c>
      <c r="E14" s="9"/>
      <c r="F14" s="9"/>
      <c r="G14" s="11" t="str">
        <f t="shared" si="3"/>
        <v/>
      </c>
      <c r="H14" s="12" t="str">
        <f t="shared" si="0"/>
        <v/>
      </c>
      <c r="I14" s="15" t="str">
        <f t="shared" si="4"/>
        <v/>
      </c>
      <c r="J14" s="15" t="str">
        <f t="shared" si="5"/>
        <v/>
      </c>
      <c r="K14" s="15">
        <f t="shared" si="6"/>
        <v>0</v>
      </c>
      <c r="L14" s="2" t="str">
        <f>IF(G14="","",IF(D14="",VLOOKUP(F$1,時給管理!B$2:J$14,MATCH(C14,時給管理!C$2:I$2,0)+1,FALSE),VLOOKUP(F$1,時給管理!B$2:J$14,9,FALSE)))</f>
        <v/>
      </c>
    </row>
    <row r="15" spans="1:14" x14ac:dyDescent="0.45">
      <c r="B15" s="10">
        <f t="shared" si="1"/>
        <v>45151</v>
      </c>
      <c r="C15" s="2" t="str">
        <f t="shared" si="2"/>
        <v>日曜日</v>
      </c>
      <c r="D15" s="2" t="str">
        <f>IFERROR(VLOOKUP(B15,祝日の設定!A$2:B$40,2,FALSE),"")</f>
        <v/>
      </c>
      <c r="E15" s="9"/>
      <c r="F15" s="9"/>
      <c r="G15" s="11" t="str">
        <f t="shared" si="3"/>
        <v/>
      </c>
      <c r="H15" s="12" t="str">
        <f t="shared" si="0"/>
        <v/>
      </c>
      <c r="I15" s="15" t="str">
        <f t="shared" si="4"/>
        <v/>
      </c>
      <c r="J15" s="15" t="str">
        <f t="shared" si="5"/>
        <v/>
      </c>
      <c r="K15" s="15">
        <f t="shared" si="6"/>
        <v>0</v>
      </c>
      <c r="L15" s="2" t="str">
        <f>IF(G15="","",IF(D15="",VLOOKUP(F$1,時給管理!B$2:J$14,MATCH(C15,時給管理!C$2:I$2,0)+1,FALSE),VLOOKUP(F$1,時給管理!B$2:J$14,9,FALSE)))</f>
        <v/>
      </c>
    </row>
    <row r="16" spans="1:14" x14ac:dyDescent="0.45">
      <c r="B16" s="10">
        <f t="shared" si="1"/>
        <v>45152</v>
      </c>
      <c r="C16" s="2" t="str">
        <f t="shared" si="2"/>
        <v>月曜日</v>
      </c>
      <c r="D16" s="2" t="str">
        <f>IFERROR(VLOOKUP(B16,祝日の設定!A$2:B$40,2,FALSE),"")</f>
        <v/>
      </c>
      <c r="E16" s="9"/>
      <c r="F16" s="9"/>
      <c r="G16" s="11" t="str">
        <f t="shared" si="3"/>
        <v/>
      </c>
      <c r="H16" s="12" t="str">
        <f t="shared" si="0"/>
        <v/>
      </c>
      <c r="I16" s="15" t="str">
        <f t="shared" si="4"/>
        <v/>
      </c>
      <c r="J16" s="15" t="str">
        <f t="shared" si="5"/>
        <v/>
      </c>
      <c r="K16" s="15">
        <f t="shared" si="6"/>
        <v>0</v>
      </c>
      <c r="L16" s="2" t="str">
        <f>IF(G16="","",IF(D16="",VLOOKUP(F$1,時給管理!B$2:J$14,MATCH(C16,時給管理!C$2:I$2,0)+1,FALSE),VLOOKUP(F$1,時給管理!B$2:J$14,9,FALSE)))</f>
        <v/>
      </c>
    </row>
    <row r="17" spans="2:12" x14ac:dyDescent="0.45">
      <c r="B17" s="10">
        <f t="shared" si="1"/>
        <v>45153</v>
      </c>
      <c r="C17" s="2" t="str">
        <f t="shared" si="2"/>
        <v>火曜日</v>
      </c>
      <c r="D17" s="2" t="str">
        <f>IFERROR(VLOOKUP(B17,祝日の設定!A$2:B$40,2,FALSE),"")</f>
        <v/>
      </c>
      <c r="E17" s="9"/>
      <c r="F17" s="9"/>
      <c r="G17" s="11" t="str">
        <f t="shared" si="3"/>
        <v/>
      </c>
      <c r="H17" s="12" t="str">
        <f t="shared" si="0"/>
        <v/>
      </c>
      <c r="I17" s="15" t="str">
        <f t="shared" si="4"/>
        <v/>
      </c>
      <c r="J17" s="15" t="str">
        <f t="shared" si="5"/>
        <v/>
      </c>
      <c r="K17" s="15">
        <f t="shared" si="6"/>
        <v>0</v>
      </c>
      <c r="L17" s="2" t="str">
        <f>IF(G17="","",IF(D17="",VLOOKUP(F$1,時給管理!B$2:J$14,MATCH(C17,時給管理!C$2:I$2,0)+1,FALSE),VLOOKUP(F$1,時給管理!B$2:J$14,9,FALSE)))</f>
        <v/>
      </c>
    </row>
    <row r="18" spans="2:12" x14ac:dyDescent="0.45">
      <c r="B18" s="10">
        <f t="shared" si="1"/>
        <v>45154</v>
      </c>
      <c r="C18" s="2" t="str">
        <f t="shared" si="2"/>
        <v>水曜日</v>
      </c>
      <c r="D18" s="2" t="str">
        <f>IFERROR(VLOOKUP(B18,祝日の設定!A$2:B$40,2,FALSE),"")</f>
        <v/>
      </c>
      <c r="E18" s="9"/>
      <c r="F18" s="9"/>
      <c r="G18" s="11" t="str">
        <f t="shared" si="3"/>
        <v/>
      </c>
      <c r="H18" s="12" t="str">
        <f t="shared" si="0"/>
        <v/>
      </c>
      <c r="I18" s="15" t="str">
        <f t="shared" si="4"/>
        <v/>
      </c>
      <c r="J18" s="15" t="str">
        <f t="shared" si="5"/>
        <v/>
      </c>
      <c r="K18" s="15">
        <f t="shared" si="6"/>
        <v>0</v>
      </c>
      <c r="L18" s="2" t="str">
        <f>IF(G18="","",IF(D18="",VLOOKUP(F$1,時給管理!B$2:J$14,MATCH(C18,時給管理!C$2:I$2,0)+1,FALSE),VLOOKUP(F$1,時給管理!B$2:J$14,9,FALSE)))</f>
        <v/>
      </c>
    </row>
    <row r="19" spans="2:12" x14ac:dyDescent="0.45">
      <c r="B19" s="10">
        <f t="shared" si="1"/>
        <v>45155</v>
      </c>
      <c r="C19" s="2" t="str">
        <f t="shared" si="2"/>
        <v>木曜日</v>
      </c>
      <c r="D19" s="2" t="str">
        <f>IFERROR(VLOOKUP(B19,祝日の設定!A$2:B$40,2,FALSE),"")</f>
        <v/>
      </c>
      <c r="E19" s="9"/>
      <c r="F19" s="9"/>
      <c r="G19" s="11" t="str">
        <f t="shared" si="3"/>
        <v/>
      </c>
      <c r="H19" s="12" t="str">
        <f t="shared" si="0"/>
        <v/>
      </c>
      <c r="I19" s="15" t="str">
        <f t="shared" si="4"/>
        <v/>
      </c>
      <c r="J19" s="15" t="str">
        <f t="shared" si="5"/>
        <v/>
      </c>
      <c r="K19" s="15">
        <f t="shared" si="6"/>
        <v>0</v>
      </c>
      <c r="L19" s="2" t="str">
        <f>IF(G19="","",IF(D19="",VLOOKUP(F$1,時給管理!B$2:J$14,MATCH(C19,時給管理!C$2:I$2,0)+1,FALSE),VLOOKUP(F$1,時給管理!B$2:J$14,9,FALSE)))</f>
        <v/>
      </c>
    </row>
    <row r="20" spans="2:12" x14ac:dyDescent="0.45">
      <c r="B20" s="10">
        <f t="shared" si="1"/>
        <v>45156</v>
      </c>
      <c r="C20" s="2" t="str">
        <f t="shared" si="2"/>
        <v>金曜日</v>
      </c>
      <c r="D20" s="2" t="str">
        <f>IFERROR(VLOOKUP(B20,祝日の設定!A$2:B$40,2,FALSE),"")</f>
        <v/>
      </c>
      <c r="E20" s="9"/>
      <c r="F20" s="9"/>
      <c r="G20" s="11" t="str">
        <f t="shared" si="3"/>
        <v/>
      </c>
      <c r="H20" s="12" t="str">
        <f t="shared" si="0"/>
        <v/>
      </c>
      <c r="I20" s="15" t="str">
        <f t="shared" si="4"/>
        <v/>
      </c>
      <c r="J20" s="15" t="str">
        <f t="shared" si="5"/>
        <v/>
      </c>
      <c r="K20" s="15">
        <f t="shared" si="6"/>
        <v>0</v>
      </c>
      <c r="L20" s="2" t="str">
        <f>IF(G20="","",IF(D20="",VLOOKUP(F$1,時給管理!B$2:J$14,MATCH(C20,時給管理!C$2:I$2,0)+1,FALSE),VLOOKUP(F$1,時給管理!B$2:J$14,9,FALSE)))</f>
        <v/>
      </c>
    </row>
    <row r="21" spans="2:12" x14ac:dyDescent="0.45">
      <c r="B21" s="10">
        <f t="shared" si="1"/>
        <v>45157</v>
      </c>
      <c r="C21" s="2" t="str">
        <f t="shared" si="2"/>
        <v>土曜日</v>
      </c>
      <c r="D21" s="2" t="str">
        <f>IFERROR(VLOOKUP(B21,祝日の設定!A$2:B$40,2,FALSE),"")</f>
        <v/>
      </c>
      <c r="E21" s="9"/>
      <c r="F21" s="9"/>
      <c r="G21" s="11" t="str">
        <f t="shared" si="3"/>
        <v/>
      </c>
      <c r="H21" s="12" t="str">
        <f t="shared" si="0"/>
        <v/>
      </c>
      <c r="I21" s="15" t="str">
        <f t="shared" si="4"/>
        <v/>
      </c>
      <c r="J21" s="15" t="str">
        <f t="shared" si="5"/>
        <v/>
      </c>
      <c r="K21" s="15">
        <f t="shared" si="6"/>
        <v>0</v>
      </c>
      <c r="L21" s="2" t="str">
        <f>IF(G21="","",IF(D21="",VLOOKUP(F$1,時給管理!B$2:J$14,MATCH(C21,時給管理!C$2:I$2,0)+1,FALSE),VLOOKUP(F$1,時給管理!B$2:J$14,9,FALSE)))</f>
        <v/>
      </c>
    </row>
    <row r="22" spans="2:12" x14ac:dyDescent="0.45">
      <c r="B22" s="10">
        <f t="shared" si="1"/>
        <v>45158</v>
      </c>
      <c r="C22" s="2" t="str">
        <f t="shared" si="2"/>
        <v>日曜日</v>
      </c>
      <c r="D22" s="2" t="str">
        <f>IFERROR(VLOOKUP(B22,祝日の設定!A$2:B$40,2,FALSE),"")</f>
        <v/>
      </c>
      <c r="E22" s="9"/>
      <c r="F22" s="9"/>
      <c r="G22" s="11" t="str">
        <f t="shared" si="3"/>
        <v/>
      </c>
      <c r="H22" s="12" t="str">
        <f t="shared" si="0"/>
        <v/>
      </c>
      <c r="I22" s="15" t="str">
        <f t="shared" si="4"/>
        <v/>
      </c>
      <c r="J22" s="15" t="str">
        <f t="shared" si="5"/>
        <v/>
      </c>
      <c r="K22" s="15">
        <f t="shared" si="6"/>
        <v>0</v>
      </c>
      <c r="L22" s="2" t="str">
        <f>IF(G22="","",IF(D22="",VLOOKUP(F$1,時給管理!B$2:J$14,MATCH(C22,時給管理!C$2:I$2,0)+1,FALSE),VLOOKUP(F$1,時給管理!B$2:J$14,9,FALSE)))</f>
        <v/>
      </c>
    </row>
    <row r="23" spans="2:12" x14ac:dyDescent="0.45">
      <c r="B23" s="10">
        <f t="shared" si="1"/>
        <v>45159</v>
      </c>
      <c r="C23" s="2" t="str">
        <f t="shared" si="2"/>
        <v>月曜日</v>
      </c>
      <c r="D23" s="2" t="str">
        <f>IFERROR(VLOOKUP(B23,祝日の設定!A$2:B$40,2,FALSE),"")</f>
        <v/>
      </c>
      <c r="E23" s="9"/>
      <c r="F23" s="9"/>
      <c r="G23" s="11" t="str">
        <f t="shared" si="3"/>
        <v/>
      </c>
      <c r="H23" s="12" t="str">
        <f t="shared" si="0"/>
        <v/>
      </c>
      <c r="I23" s="15" t="str">
        <f t="shared" si="4"/>
        <v/>
      </c>
      <c r="J23" s="15" t="str">
        <f t="shared" si="5"/>
        <v/>
      </c>
      <c r="K23" s="15">
        <f t="shared" si="6"/>
        <v>0</v>
      </c>
      <c r="L23" s="2" t="str">
        <f>IF(G23="","",IF(D23="",VLOOKUP(F$1,時給管理!B$2:J$14,MATCH(C23,時給管理!C$2:I$2,0)+1,FALSE),VLOOKUP(F$1,時給管理!B$2:J$14,9,FALSE)))</f>
        <v/>
      </c>
    </row>
    <row r="24" spans="2:12" x14ac:dyDescent="0.45">
      <c r="B24" s="10">
        <f t="shared" si="1"/>
        <v>45160</v>
      </c>
      <c r="C24" s="2" t="str">
        <f t="shared" si="2"/>
        <v>火曜日</v>
      </c>
      <c r="D24" s="2" t="str">
        <f>IFERROR(VLOOKUP(B24,祝日の設定!A$2:B$40,2,FALSE),"")</f>
        <v/>
      </c>
      <c r="E24" s="9"/>
      <c r="F24" s="9"/>
      <c r="G24" s="11" t="str">
        <f t="shared" si="3"/>
        <v/>
      </c>
      <c r="H24" s="12" t="str">
        <f t="shared" si="0"/>
        <v/>
      </c>
      <c r="I24" s="15" t="str">
        <f t="shared" si="4"/>
        <v/>
      </c>
      <c r="J24" s="15" t="str">
        <f t="shared" si="5"/>
        <v/>
      </c>
      <c r="K24" s="15">
        <f t="shared" si="6"/>
        <v>0</v>
      </c>
      <c r="L24" s="2" t="str">
        <f>IF(G24="","",IF(D24="",VLOOKUP(F$1,時給管理!B$2:J$14,MATCH(C24,時給管理!C$2:I$2,0)+1,FALSE),VLOOKUP(F$1,時給管理!B$2:J$14,9,FALSE)))</f>
        <v/>
      </c>
    </row>
    <row r="25" spans="2:12" x14ac:dyDescent="0.45">
      <c r="B25" s="10">
        <f t="shared" si="1"/>
        <v>45161</v>
      </c>
      <c r="C25" s="2" t="str">
        <f t="shared" si="2"/>
        <v>水曜日</v>
      </c>
      <c r="D25" s="2" t="str">
        <f>IFERROR(VLOOKUP(B25,祝日の設定!A$2:B$40,2,FALSE),"")</f>
        <v/>
      </c>
      <c r="E25" s="9"/>
      <c r="F25" s="9"/>
      <c r="G25" s="11" t="str">
        <f t="shared" si="3"/>
        <v/>
      </c>
      <c r="H25" s="12" t="str">
        <f t="shared" si="0"/>
        <v/>
      </c>
      <c r="I25" s="15" t="str">
        <f t="shared" si="4"/>
        <v/>
      </c>
      <c r="J25" s="15" t="str">
        <f t="shared" si="5"/>
        <v/>
      </c>
      <c r="K25" s="15">
        <f t="shared" si="6"/>
        <v>0</v>
      </c>
      <c r="L25" s="2" t="str">
        <f>IF(G25="","",IF(D25="",VLOOKUP(F$1,時給管理!B$2:J$14,MATCH(C25,時給管理!C$2:I$2,0)+1,FALSE),VLOOKUP(F$1,時給管理!B$2:J$14,9,FALSE)))</f>
        <v/>
      </c>
    </row>
    <row r="26" spans="2:12" x14ac:dyDescent="0.45">
      <c r="B26" s="10">
        <f t="shared" si="1"/>
        <v>45162</v>
      </c>
      <c r="C26" s="2" t="str">
        <f t="shared" si="2"/>
        <v>木曜日</v>
      </c>
      <c r="D26" s="2" t="str">
        <f>IFERROR(VLOOKUP(B26,祝日の設定!A$2:B$40,2,FALSE),"")</f>
        <v/>
      </c>
      <c r="E26" s="9"/>
      <c r="F26" s="9"/>
      <c r="G26" s="11" t="str">
        <f t="shared" si="3"/>
        <v/>
      </c>
      <c r="H26" s="12" t="str">
        <f t="shared" si="0"/>
        <v/>
      </c>
      <c r="I26" s="15" t="str">
        <f t="shared" si="4"/>
        <v/>
      </c>
      <c r="J26" s="15" t="str">
        <f t="shared" si="5"/>
        <v/>
      </c>
      <c r="K26" s="15">
        <f t="shared" si="6"/>
        <v>0</v>
      </c>
      <c r="L26" s="2" t="str">
        <f>IF(G26="","",IF(D26="",VLOOKUP(F$1,時給管理!B$2:J$14,MATCH(C26,時給管理!C$2:I$2,0)+1,FALSE),VLOOKUP(F$1,時給管理!B$2:J$14,9,FALSE)))</f>
        <v/>
      </c>
    </row>
    <row r="27" spans="2:12" x14ac:dyDescent="0.45">
      <c r="B27" s="10">
        <f t="shared" si="1"/>
        <v>45163</v>
      </c>
      <c r="C27" s="2" t="str">
        <f t="shared" si="2"/>
        <v>金曜日</v>
      </c>
      <c r="D27" s="2" t="str">
        <f>IFERROR(VLOOKUP(B27,祝日の設定!A$2:B$40,2,FALSE),"")</f>
        <v/>
      </c>
      <c r="E27" s="9"/>
      <c r="F27" s="9"/>
      <c r="G27" s="11" t="str">
        <f t="shared" si="3"/>
        <v/>
      </c>
      <c r="H27" s="12" t="str">
        <f t="shared" si="0"/>
        <v/>
      </c>
      <c r="I27" s="15" t="str">
        <f t="shared" si="4"/>
        <v/>
      </c>
      <c r="J27" s="15" t="str">
        <f t="shared" si="5"/>
        <v/>
      </c>
      <c r="K27" s="15">
        <f t="shared" si="6"/>
        <v>0</v>
      </c>
      <c r="L27" s="2" t="str">
        <f>IF(G27="","",IF(D27="",VLOOKUP(F$1,時給管理!B$2:J$14,MATCH(C27,時給管理!C$2:I$2,0)+1,FALSE),VLOOKUP(F$1,時給管理!B$2:J$14,9,FALSE)))</f>
        <v/>
      </c>
    </row>
    <row r="28" spans="2:12" x14ac:dyDescent="0.45">
      <c r="B28" s="10">
        <f t="shared" si="1"/>
        <v>45164</v>
      </c>
      <c r="C28" s="2" t="str">
        <f t="shared" si="2"/>
        <v>土曜日</v>
      </c>
      <c r="D28" s="2" t="str">
        <f>IFERROR(VLOOKUP(B28,祝日の設定!A$2:B$40,2,FALSE),"")</f>
        <v/>
      </c>
      <c r="E28" s="9"/>
      <c r="F28" s="9"/>
      <c r="G28" s="11" t="str">
        <f t="shared" si="3"/>
        <v/>
      </c>
      <c r="H28" s="12" t="str">
        <f t="shared" si="0"/>
        <v/>
      </c>
      <c r="I28" s="15" t="str">
        <f t="shared" si="4"/>
        <v/>
      </c>
      <c r="J28" s="15" t="str">
        <f t="shared" si="5"/>
        <v/>
      </c>
      <c r="K28" s="15">
        <f t="shared" si="6"/>
        <v>0</v>
      </c>
      <c r="L28" s="2" t="str">
        <f>IF(G28="","",IF(D28="",VLOOKUP(F$1,時給管理!B$2:J$14,MATCH(C28,時給管理!C$2:I$2,0)+1,FALSE),VLOOKUP(F$1,時給管理!B$2:J$14,9,FALSE)))</f>
        <v/>
      </c>
    </row>
    <row r="29" spans="2:12" x14ac:dyDescent="0.45">
      <c r="B29" s="10">
        <f t="shared" si="1"/>
        <v>45165</v>
      </c>
      <c r="C29" s="2" t="str">
        <f t="shared" si="2"/>
        <v>日曜日</v>
      </c>
      <c r="D29" s="2" t="str">
        <f>IFERROR(VLOOKUP(B29,祝日の設定!A$2:B$40,2,FALSE),"")</f>
        <v/>
      </c>
      <c r="E29" s="9"/>
      <c r="F29" s="9"/>
      <c r="G29" s="11" t="str">
        <f t="shared" si="3"/>
        <v/>
      </c>
      <c r="H29" s="12" t="str">
        <f t="shared" si="0"/>
        <v/>
      </c>
      <c r="I29" s="15" t="str">
        <f t="shared" si="4"/>
        <v/>
      </c>
      <c r="J29" s="15" t="str">
        <f t="shared" si="5"/>
        <v/>
      </c>
      <c r="K29" s="15">
        <f t="shared" si="6"/>
        <v>0</v>
      </c>
      <c r="L29" s="2" t="str">
        <f>IF(G29="","",IF(D29="",VLOOKUP(F$1,時給管理!B$2:J$14,MATCH(C29,時給管理!C$2:I$2,0)+1,FALSE),VLOOKUP(F$1,時給管理!B$2:J$14,9,FALSE)))</f>
        <v/>
      </c>
    </row>
    <row r="30" spans="2:12" x14ac:dyDescent="0.45">
      <c r="B30" s="10">
        <f t="shared" si="1"/>
        <v>45166</v>
      </c>
      <c r="C30" s="2" t="str">
        <f t="shared" si="2"/>
        <v>月曜日</v>
      </c>
      <c r="D30" s="2" t="str">
        <f>IFERROR(VLOOKUP(B30,祝日の設定!A$2:B$40,2,FALSE),"")</f>
        <v/>
      </c>
      <c r="E30" s="9"/>
      <c r="F30" s="9"/>
      <c r="G30" s="11" t="str">
        <f t="shared" si="3"/>
        <v/>
      </c>
      <c r="H30" s="12" t="str">
        <f t="shared" si="0"/>
        <v/>
      </c>
      <c r="I30" s="15" t="str">
        <f t="shared" si="4"/>
        <v/>
      </c>
      <c r="J30" s="15" t="str">
        <f t="shared" si="5"/>
        <v/>
      </c>
      <c r="K30" s="15">
        <f t="shared" si="6"/>
        <v>0</v>
      </c>
      <c r="L30" s="2" t="str">
        <f>IF(G30="","",IF(D30="",VLOOKUP(F$1,時給管理!B$2:J$14,MATCH(C30,時給管理!C$2:I$2,0)+1,FALSE),VLOOKUP(F$1,時給管理!B$2:J$14,9,FALSE)))</f>
        <v/>
      </c>
    </row>
    <row r="31" spans="2:12" x14ac:dyDescent="0.45">
      <c r="B31" s="10">
        <f t="shared" si="1"/>
        <v>45167</v>
      </c>
      <c r="C31" s="2" t="str">
        <f t="shared" si="2"/>
        <v>火曜日</v>
      </c>
      <c r="D31" s="2" t="str">
        <f>IFERROR(VLOOKUP(B31,祝日の設定!A$2:B$40,2,FALSE),"")</f>
        <v/>
      </c>
      <c r="E31" s="9"/>
      <c r="F31" s="9"/>
      <c r="G31" s="11" t="str">
        <f t="shared" si="3"/>
        <v/>
      </c>
      <c r="H31" s="12" t="str">
        <f t="shared" si="0"/>
        <v/>
      </c>
      <c r="I31" s="15" t="str">
        <f t="shared" si="4"/>
        <v/>
      </c>
      <c r="J31" s="15" t="str">
        <f t="shared" si="5"/>
        <v/>
      </c>
      <c r="K31" s="15">
        <f t="shared" si="6"/>
        <v>0</v>
      </c>
      <c r="L31" s="2" t="str">
        <f>IF(G31="","",IF(D31="",VLOOKUP(F$1,時給管理!B$2:J$14,MATCH(C31,時給管理!C$2:I$2,0)+1,FALSE),VLOOKUP(F$1,時給管理!B$2:J$14,9,FALSE)))</f>
        <v/>
      </c>
    </row>
    <row r="32" spans="2:12" x14ac:dyDescent="0.45">
      <c r="B32" s="10">
        <f t="shared" si="1"/>
        <v>45168</v>
      </c>
      <c r="C32" s="2" t="str">
        <f t="shared" si="2"/>
        <v>水曜日</v>
      </c>
      <c r="D32" s="2" t="str">
        <f>IFERROR(VLOOKUP(B32,祝日の設定!A$2:B$40,2,FALSE),"")</f>
        <v/>
      </c>
      <c r="E32" s="9"/>
      <c r="F32" s="9"/>
      <c r="G32" s="11" t="str">
        <f t="shared" si="3"/>
        <v/>
      </c>
      <c r="H32" s="12" t="str">
        <f t="shared" si="0"/>
        <v/>
      </c>
      <c r="I32" s="15" t="str">
        <f t="shared" si="4"/>
        <v/>
      </c>
      <c r="J32" s="15" t="str">
        <f t="shared" si="5"/>
        <v/>
      </c>
      <c r="K32" s="15">
        <f t="shared" si="6"/>
        <v>0</v>
      </c>
      <c r="L32" s="2" t="str">
        <f>IF(G32="","",IF(D32="",VLOOKUP(F$1,時給管理!B$2:J$14,MATCH(C32,時給管理!C$2:I$2,0)+1,FALSE),VLOOKUP(F$1,時給管理!B$2:J$14,9,FALSE)))</f>
        <v/>
      </c>
    </row>
    <row r="33" spans="1:12" x14ac:dyDescent="0.45">
      <c r="B33" s="10">
        <f t="shared" si="1"/>
        <v>45169</v>
      </c>
      <c r="C33" s="2" t="str">
        <f t="shared" si="2"/>
        <v>木曜日</v>
      </c>
      <c r="D33" s="2" t="str">
        <f>IFERROR(VLOOKUP(B33,祝日の設定!A$2:B$40,2,FALSE),"")</f>
        <v/>
      </c>
      <c r="E33" s="9"/>
      <c r="F33" s="9"/>
      <c r="G33" s="11" t="str">
        <f t="shared" si="3"/>
        <v/>
      </c>
      <c r="H33" s="12" t="str">
        <f t="shared" si="0"/>
        <v/>
      </c>
      <c r="I33" s="15" t="str">
        <f t="shared" si="4"/>
        <v/>
      </c>
      <c r="J33" s="15" t="str">
        <f t="shared" si="5"/>
        <v/>
      </c>
      <c r="K33" s="15">
        <f t="shared" si="6"/>
        <v>0</v>
      </c>
      <c r="L33" s="2" t="str">
        <f>IF(G33="","",IF(D33="",VLOOKUP(F$1,時給管理!B$2:J$14,MATCH(C33,時給管理!C$2:I$2,0)+1,FALSE),VLOOKUP(F$1,時給管理!B$2:J$14,9,FALSE)))</f>
        <v/>
      </c>
    </row>
    <row r="35" spans="1:12" x14ac:dyDescent="0.45">
      <c r="A35" s="3"/>
    </row>
  </sheetData>
  <mergeCells count="1">
    <mergeCell ref="A1:C1"/>
  </mergeCells>
  <phoneticPr fontId="1"/>
  <conditionalFormatting sqref="C3:C33">
    <cfRule type="expression" dxfId="23" priority="2">
      <formula>IF($D3="",FALSE,TRUE)</formula>
    </cfRule>
  </conditionalFormatting>
  <conditionalFormatting sqref="C3:C33">
    <cfRule type="expression" dxfId="22" priority="3">
      <formula>$C3="日曜日"</formula>
    </cfRule>
    <cfRule type="expression" dxfId="21" priority="4">
      <formula>$C3="土曜日"</formula>
    </cfRule>
  </conditionalFormatting>
  <conditionalFormatting sqref="D3:D33">
    <cfRule type="expression" dxfId="20" priority="1">
      <formula>IF($C3="",FALSE,TRUE)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main</vt:lpstr>
      <vt:lpstr>古川舞</vt:lpstr>
      <vt:lpstr>広津勝也</vt:lpstr>
      <vt:lpstr>古川隆聖</vt:lpstr>
      <vt:lpstr>青木渉</vt:lpstr>
      <vt:lpstr>森茂幸</vt:lpstr>
      <vt:lpstr>時給管理</vt:lpstr>
      <vt:lpstr>祝日の設定</vt:lpstr>
      <vt:lpstr>フォーマット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shige</dc:creator>
  <cp:lastModifiedBy>利浩 上野</cp:lastModifiedBy>
  <cp:lastPrinted>2023-08-03T05:39:15Z</cp:lastPrinted>
  <dcterms:created xsi:type="dcterms:W3CDTF">2022-12-26T12:02:48Z</dcterms:created>
  <dcterms:modified xsi:type="dcterms:W3CDTF">2023-09-11T08:16:11Z</dcterms:modified>
</cp:coreProperties>
</file>